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xl/comments1.xml" ContentType="application/vnd.openxmlformats-officedocument.spreadsheetml.comments+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3.xml" ContentType="application/vnd.openxmlformats-officedocument.drawing+xml"/>
  <Override PartName="/xl/comments2.xml" ContentType="application/vnd.openxmlformats-officedocument.spreadsheetml.comments+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4.xml" ContentType="application/vnd.openxmlformats-officedocument.drawing+xml"/>
  <Override PartName="/xl/comments3.xml" ContentType="application/vnd.openxmlformats-officedocument.spreadsheetml.comments+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5.xml" ContentType="application/vnd.openxmlformats-officedocument.drawing+xml"/>
  <Override PartName="/xl/comments4.xml" ContentType="application/vnd.openxmlformats-officedocument.spreadsheetml.comments+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drawings/drawing6.xml" ContentType="application/vnd.openxmlformats-officedocument.drawing+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theme/themeOverride1.xml" ContentType="application/vnd.openxmlformats-officedocument.themeOverride+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theme/themeOverride2.xml" ContentType="application/vnd.openxmlformats-officedocument.themeOverride+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theme/themeOverride3.xml" ContentType="application/vnd.openxmlformats-officedocument.themeOverride+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theme/themeOverride4.xml" ContentType="application/vnd.openxmlformats-officedocument.themeOverride+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xl/theme/themeOverride5.xml" ContentType="application/vnd.openxmlformats-officedocument.themeOverride+xml"/>
  <Override PartName="/xl/charts/chart24.xml" ContentType="application/vnd.openxmlformats-officedocument.drawingml.chart+xml"/>
  <Override PartName="/xl/charts/style24.xml" ContentType="application/vnd.ms-office.chartstyle+xml"/>
  <Override PartName="/xl/charts/colors24.xml" ContentType="application/vnd.ms-office.chartcolorstyle+xml"/>
  <Override PartName="/xl/theme/themeOverride6.xml" ContentType="application/vnd.openxmlformats-officedocument.themeOverride+xml"/>
  <Override PartName="/xl/charts/chart25.xml" ContentType="application/vnd.openxmlformats-officedocument.drawingml.chart+xml"/>
  <Override PartName="/xl/charts/style25.xml" ContentType="application/vnd.ms-office.chartstyle+xml"/>
  <Override PartName="/xl/charts/colors25.xml" ContentType="application/vnd.ms-office.chartcolorstyle+xml"/>
  <Override PartName="/xl/theme/themeOverride7.xml" ContentType="application/vnd.openxmlformats-officedocument.themeOverride+xml"/>
  <Override PartName="/xl/charts/chart26.xml" ContentType="application/vnd.openxmlformats-officedocument.drawingml.chart+xml"/>
  <Override PartName="/xl/charts/style26.xml" ContentType="application/vnd.ms-office.chartstyle+xml"/>
  <Override PartName="/xl/charts/colors26.xml" ContentType="application/vnd.ms-office.chartcolorstyle+xml"/>
  <Override PartName="/xl/theme/themeOverride8.xml" ContentType="application/vnd.openxmlformats-officedocument.themeOverride+xml"/>
  <Override PartName="/xl/drawings/drawing7.xml" ContentType="application/vnd.openxmlformats-officedocument.drawing+xml"/>
  <Override PartName="/xl/charts/chart27.xml" ContentType="application/vnd.openxmlformats-officedocument.drawingml.chart+xml"/>
  <Override PartName="/xl/charts/style27.xml" ContentType="application/vnd.ms-office.chartstyle+xml"/>
  <Override PartName="/xl/charts/colors27.xml" ContentType="application/vnd.ms-office.chartcolorstyle+xml"/>
  <Override PartName="/xl/theme/themeOverride9.xml" ContentType="application/vnd.openxmlformats-officedocument.themeOverride+xml"/>
  <Override PartName="/xl/charts/chart28.xml" ContentType="application/vnd.openxmlformats-officedocument.drawingml.chart+xml"/>
  <Override PartName="/xl/charts/style28.xml" ContentType="application/vnd.ms-office.chartstyle+xml"/>
  <Override PartName="/xl/charts/colors28.xml" ContentType="application/vnd.ms-office.chartcolorstyle+xml"/>
  <Override PartName="/xl/theme/themeOverride10.xml" ContentType="application/vnd.openxmlformats-officedocument.themeOverride+xml"/>
  <Override PartName="/xl/charts/chart29.xml" ContentType="application/vnd.openxmlformats-officedocument.drawingml.chart+xml"/>
  <Override PartName="/xl/charts/style29.xml" ContentType="application/vnd.ms-office.chartstyle+xml"/>
  <Override PartName="/xl/charts/colors29.xml" ContentType="application/vnd.ms-office.chartcolorstyle+xml"/>
  <Override PartName="/xl/theme/themeOverride11.xml" ContentType="application/vnd.openxmlformats-officedocument.themeOverride+xml"/>
  <Override PartName="/xl/charts/chart30.xml" ContentType="application/vnd.openxmlformats-officedocument.drawingml.chart+xml"/>
  <Override PartName="/xl/charts/style30.xml" ContentType="application/vnd.ms-office.chartstyle+xml"/>
  <Override PartName="/xl/charts/colors30.xml" ContentType="application/vnd.ms-office.chartcolorstyle+xml"/>
  <Override PartName="/xl/theme/themeOverride12.xml" ContentType="application/vnd.openxmlformats-officedocument.themeOverride+xml"/>
  <Override PartName="/xl/charts/chart31.xml" ContentType="application/vnd.openxmlformats-officedocument.drawingml.chart+xml"/>
  <Override PartName="/xl/charts/style31.xml" ContentType="application/vnd.ms-office.chartstyle+xml"/>
  <Override PartName="/xl/charts/colors31.xml" ContentType="application/vnd.ms-office.chartcolorstyle+xml"/>
  <Override PartName="/xl/theme/themeOverride13.xml" ContentType="application/vnd.openxmlformats-officedocument.themeOverride+xml"/>
  <Override PartName="/xl/charts/chart32.xml" ContentType="application/vnd.openxmlformats-officedocument.drawingml.chart+xml"/>
  <Override PartName="/xl/charts/style32.xml" ContentType="application/vnd.ms-office.chartstyle+xml"/>
  <Override PartName="/xl/charts/colors32.xml" ContentType="application/vnd.ms-office.chartcolorstyle+xml"/>
  <Override PartName="/xl/theme/themeOverride14.xml" ContentType="application/vnd.openxmlformats-officedocument.themeOverride+xml"/>
  <Override PartName="/xl/charts/chart33.xml" ContentType="application/vnd.openxmlformats-officedocument.drawingml.chart+xml"/>
  <Override PartName="/xl/charts/style33.xml" ContentType="application/vnd.ms-office.chartstyle+xml"/>
  <Override PartName="/xl/charts/colors33.xml" ContentType="application/vnd.ms-office.chartcolorstyle+xml"/>
  <Override PartName="/xl/theme/themeOverride15.xml" ContentType="application/vnd.openxmlformats-officedocument.themeOverride+xml"/>
  <Override PartName="/xl/charts/chart34.xml" ContentType="application/vnd.openxmlformats-officedocument.drawingml.chart+xml"/>
  <Override PartName="/xl/charts/style34.xml" ContentType="application/vnd.ms-office.chartstyle+xml"/>
  <Override PartName="/xl/charts/colors34.xml" ContentType="application/vnd.ms-office.chartcolorstyle+xml"/>
  <Override PartName="/xl/theme/themeOverride16.xml" ContentType="application/vnd.openxmlformats-officedocument.themeOverride+xml"/>
  <Override PartName="/xl/drawings/drawing8.xml" ContentType="application/vnd.openxmlformats-officedocument.drawing+xml"/>
  <Override PartName="/xl/charts/chart35.xml" ContentType="application/vnd.openxmlformats-officedocument.drawingml.chart+xml"/>
  <Override PartName="/xl/charts/style35.xml" ContentType="application/vnd.ms-office.chartstyle+xml"/>
  <Override PartName="/xl/charts/colors35.xml" ContentType="application/vnd.ms-office.chartcolorstyle+xml"/>
  <Override PartName="/xl/charts/chart36.xml" ContentType="application/vnd.openxmlformats-officedocument.drawingml.chart+xml"/>
  <Override PartName="/xl/charts/style36.xml" ContentType="application/vnd.ms-office.chartstyle+xml"/>
  <Override PartName="/xl/charts/colors36.xml" ContentType="application/vnd.ms-office.chartcolorstyle+xml"/>
  <Override PartName="/xl/charts/chart37.xml" ContentType="application/vnd.openxmlformats-officedocument.drawingml.chart+xml"/>
  <Override PartName="/xl/charts/style37.xml" ContentType="application/vnd.ms-office.chartstyle+xml"/>
  <Override PartName="/xl/charts/colors37.xml" ContentType="application/vnd.ms-office.chartcolorstyle+xml"/>
  <Override PartName="/xl/charts/chart38.xml" ContentType="application/vnd.openxmlformats-officedocument.drawingml.chart+xml"/>
  <Override PartName="/xl/charts/style38.xml" ContentType="application/vnd.ms-office.chartstyle+xml"/>
  <Override PartName="/xl/charts/colors38.xml" ContentType="application/vnd.ms-office.chartcolorstyle+xml"/>
  <Override PartName="/xl/charts/chart39.xml" ContentType="application/vnd.openxmlformats-officedocument.drawingml.chart+xml"/>
  <Override PartName="/xl/charts/style39.xml" ContentType="application/vnd.ms-office.chartstyle+xml"/>
  <Override PartName="/xl/charts/colors39.xml" ContentType="application/vnd.ms-office.chartcolorstyle+xml"/>
  <Override PartName="/xl/charts/chart40.xml" ContentType="application/vnd.openxmlformats-officedocument.drawingml.chart+xml"/>
  <Override PartName="/xl/charts/style40.xml" ContentType="application/vnd.ms-office.chartstyle+xml"/>
  <Override PartName="/xl/charts/colors40.xml" ContentType="application/vnd.ms-office.chartcolorstyle+xml"/>
  <Override PartName="/xl/drawings/drawing9.xml" ContentType="application/vnd.openxmlformats-officedocument.drawing+xml"/>
  <Override PartName="/xl/charts/chart41.xml" ContentType="application/vnd.openxmlformats-officedocument.drawingml.chart+xml"/>
  <Override PartName="/xl/charts/style41.xml" ContentType="application/vnd.ms-office.chartstyle+xml"/>
  <Override PartName="/xl/charts/colors41.xml" ContentType="application/vnd.ms-office.chartcolorstyle+xml"/>
  <Override PartName="/xl/charts/chart42.xml" ContentType="application/vnd.openxmlformats-officedocument.drawingml.chart+xml"/>
  <Override PartName="/xl/charts/style42.xml" ContentType="application/vnd.ms-office.chartstyle+xml"/>
  <Override PartName="/xl/charts/colors42.xml" ContentType="application/vnd.ms-office.chartcolorstyle+xml"/>
  <Override PartName="/xl/drawings/drawing10.xml" ContentType="application/vnd.openxmlformats-officedocument.drawing+xml"/>
  <Override PartName="/xl/comments5.xml" ContentType="application/vnd.openxmlformats-officedocument.spreadsheetml.comments+xml"/>
  <Override PartName="/xl/charts/chart43.xml" ContentType="application/vnd.openxmlformats-officedocument.drawingml.chart+xml"/>
  <Override PartName="/xl/charts/style43.xml" ContentType="application/vnd.ms-office.chartstyle+xml"/>
  <Override PartName="/xl/charts/colors43.xml" ContentType="application/vnd.ms-office.chartcolorstyle+xml"/>
  <Override PartName="/xl/charts/chart44.xml" ContentType="application/vnd.openxmlformats-officedocument.drawingml.chart+xml"/>
  <Override PartName="/xl/charts/style44.xml" ContentType="application/vnd.ms-office.chartstyle+xml"/>
  <Override PartName="/xl/charts/colors44.xml" ContentType="application/vnd.ms-office.chartcolorstyle+xml"/>
  <Override PartName="/xl/charts/chart45.xml" ContentType="application/vnd.openxmlformats-officedocument.drawingml.chart+xml"/>
  <Override PartName="/xl/charts/style45.xml" ContentType="application/vnd.ms-office.chartstyle+xml"/>
  <Override PartName="/xl/charts/colors45.xml" ContentType="application/vnd.ms-office.chartcolorstyle+xml"/>
  <Override PartName="/xl/drawings/drawing11.xml" ContentType="application/vnd.openxmlformats-officedocument.drawing+xml"/>
  <Override PartName="/xl/charts/chart46.xml" ContentType="application/vnd.openxmlformats-officedocument.drawingml.chart+xml"/>
  <Override PartName="/xl/charts/style46.xml" ContentType="application/vnd.ms-office.chartstyle+xml"/>
  <Override PartName="/xl/charts/colors46.xml" ContentType="application/vnd.ms-office.chartcolorstyle+xml"/>
  <Override PartName="/xl/theme/themeOverride17.xml" ContentType="application/vnd.openxmlformats-officedocument.themeOverride+xml"/>
  <Override PartName="/xl/charts/chart47.xml" ContentType="application/vnd.openxmlformats-officedocument.drawingml.chart+xml"/>
  <Override PartName="/xl/charts/style47.xml" ContentType="application/vnd.ms-office.chartstyle+xml"/>
  <Override PartName="/xl/charts/colors47.xml" ContentType="application/vnd.ms-office.chartcolorstyle+xml"/>
  <Override PartName="/xl/theme/themeOverride18.xml" ContentType="application/vnd.openxmlformats-officedocument.themeOverride+xml"/>
  <Override PartName="/xl/charts/chart48.xml" ContentType="application/vnd.openxmlformats-officedocument.drawingml.chart+xml"/>
  <Override PartName="/xl/charts/style48.xml" ContentType="application/vnd.ms-office.chartstyle+xml"/>
  <Override PartName="/xl/charts/colors48.xml" ContentType="application/vnd.ms-office.chartcolorstyle+xml"/>
  <Override PartName="/xl/theme/themeOverride19.xml" ContentType="application/vnd.openxmlformats-officedocument.themeOverride+xml"/>
  <Override PartName="/xl/charts/chart49.xml" ContentType="application/vnd.openxmlformats-officedocument.drawingml.chart+xml"/>
  <Override PartName="/xl/charts/style49.xml" ContentType="application/vnd.ms-office.chartstyle+xml"/>
  <Override PartName="/xl/charts/colors49.xml" ContentType="application/vnd.ms-office.chartcolorstyle+xml"/>
  <Override PartName="/xl/charts/chart50.xml" ContentType="application/vnd.openxmlformats-officedocument.drawingml.chart+xml"/>
  <Override PartName="/xl/charts/style50.xml" ContentType="application/vnd.ms-office.chartstyle+xml"/>
  <Override PartName="/xl/charts/colors50.xml" ContentType="application/vnd.ms-office.chartcolorstyle+xml"/>
  <Override PartName="/xl/theme/themeOverride20.xml" ContentType="application/vnd.openxmlformats-officedocument.themeOverride+xml"/>
  <Override PartName="/xl/charts/chart51.xml" ContentType="application/vnd.openxmlformats-officedocument.drawingml.chart+xml"/>
  <Override PartName="/xl/charts/style51.xml" ContentType="application/vnd.ms-office.chartstyle+xml"/>
  <Override PartName="/xl/charts/colors51.xml" ContentType="application/vnd.ms-office.chartcolorstyle+xml"/>
  <Override PartName="/xl/theme/themeOverride21.xml" ContentType="application/vnd.openxmlformats-officedocument.themeOverrid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threadedComments/threadedComment1.xml" ContentType="application/vnd.ms-excel.threadedcomments+xml"/>
  <Override PartName="/xl/threadedComments/threadedComment2.xml" ContentType="application/vnd.ms-excel.threadedcomments+xml"/>
  <Override PartName="/xl/threadedComments/threadedComment3.xml" ContentType="application/vnd.ms-excel.threadedcomments+xml"/>
  <Override PartName="/xl/threadedComments/threadedComment4.xml" ContentType="application/vnd.ms-excel.threadedcomments+xml"/>
  <Override PartName="/xl/threadedComments/threadedComment5.xml" ContentType="application/vnd.ms-excel.threadedcomment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hidePivotFieldList="1"/>
  <mc:AlternateContent xmlns:mc="http://schemas.openxmlformats.org/markup-compatibility/2006">
    <mc:Choice Requires="x15">
      <x15ac:absPath xmlns:x15ac="http://schemas.microsoft.com/office/spreadsheetml/2010/11/ac" url="https://unidadvictimas-my.sharepoint.com/personal/cesaredu_estrada_unidadvictimas_gov_co/Documents/Nueva carpeta/2026/Codificación/Gestión Administrativa/24-02-2026/"/>
    </mc:Choice>
  </mc:AlternateContent>
  <xr:revisionPtr revIDLastSave="0" documentId="13_ncr:1_{B782B338-6C01-40DE-ACF9-9F238450E8FB}" xr6:coauthVersionLast="47" xr6:coauthVersionMax="47" xr10:uidLastSave="{00000000-0000-0000-0000-000000000000}"/>
  <bookViews>
    <workbookView xWindow="28680" yWindow="-120" windowWidth="20730" windowHeight="11040" tabRatio="789" firstSheet="2" activeTab="2" xr2:uid="{00000000-000D-0000-FFFF-FFFF00000000}"/>
  </bookViews>
  <sheets>
    <sheet name="COMPILADO DT´S" sheetId="4" state="hidden" r:id="rId1"/>
    <sheet name="Desplegable" sheetId="3" state="hidden" r:id="rId2"/>
    <sheet name="INSTRUCTIVO-Agua" sheetId="27" r:id="rId3"/>
    <sheet name="Agua" sheetId="16" r:id="rId4"/>
    <sheet name="INSTRUCTIVO-Energía" sheetId="28" r:id="rId5"/>
    <sheet name="Energía" sheetId="20" r:id="rId6"/>
    <sheet name="INSTRUCTIVO-Residuos sólidos " sheetId="29" r:id="rId7"/>
    <sheet name="Residuos sólidos" sheetId="18" r:id="rId8"/>
    <sheet name="Cero Papel" sheetId="7" r:id="rId9"/>
    <sheet name="OneDrive" sheetId="10" state="hidden" r:id="rId10"/>
    <sheet name="Compras sostenibles" sheetId="24" r:id="rId11"/>
    <sheet name="Prácticas sostenibles" sheetId="25" r:id="rId12"/>
    <sheet name="Control de Cambios" sheetId="2" r:id="rId13"/>
  </sheets>
  <externalReferences>
    <externalReference r:id="rId14"/>
    <externalReference r:id="rId15"/>
    <externalReference r:id="rId16"/>
  </externalReferences>
  <definedNames>
    <definedName name="_xlnm.Print_Area" localSheetId="3">Agua!$A$1:$X$28</definedName>
    <definedName name="_xlnm.Print_Area" localSheetId="8">'Cero Papel'!$A$1:$AC$28</definedName>
    <definedName name="_xlnm.Print_Area" localSheetId="10">'Compras sostenibles'!$A$1:$R$28</definedName>
    <definedName name="_xlnm.Print_Area" localSheetId="12">'Control de Cambios'!$A$1:$C$8</definedName>
    <definedName name="_xlnm.Print_Area" localSheetId="5">Energía!$A$1:$X$28</definedName>
    <definedName name="_xlnm.Print_Area" localSheetId="2">'INSTRUCTIVO-Agua'!$A$1:$X$28</definedName>
    <definedName name="_xlnm.Print_Area" localSheetId="4">'INSTRUCTIVO-Energía'!$A$1:$X$28</definedName>
    <definedName name="_xlnm.Print_Area" localSheetId="6">'INSTRUCTIVO-Residuos sólidos '!$A$1:$Z$47</definedName>
    <definedName name="_xlnm.Print_Area" localSheetId="11">'Prácticas sostenibles'!$A$1:$AC$28</definedName>
    <definedName name="_xlnm.Print_Area" localSheetId="7">'Residuos sólidos'!$A$1:$Z$47</definedName>
    <definedName name="_xlnm.Print_Titles" localSheetId="3">Agua!$1:$10</definedName>
    <definedName name="_xlnm.Print_Titles" localSheetId="10">'Compras sostenibles'!$1:$10</definedName>
    <definedName name="_xlnm.Print_Titles" localSheetId="5">Energía!$1:$10</definedName>
    <definedName name="_xlnm.Print_Titles" localSheetId="2">'INSTRUCTIVO-Agua'!$1:$10</definedName>
    <definedName name="_xlnm.Print_Titles" localSheetId="4">'INSTRUCTIVO-Energía'!$1:$10</definedName>
    <definedName name="_xlnm.Print_Titles" localSheetId="6">'INSTRUCTIVO-Residuos sólidos '!$1:$10</definedName>
    <definedName name="_xlnm.Print_Titles" localSheetId="7">'Residuos sólidos'!$1:$10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I16" i="24" l="1"/>
  <c r="I17" i="24"/>
  <c r="I18" i="24"/>
  <c r="I19" i="24"/>
  <c r="I20" i="24"/>
  <c r="I21" i="24"/>
  <c r="I22" i="24"/>
  <c r="I23" i="24"/>
  <c r="I24" i="24"/>
  <c r="I25" i="24"/>
  <c r="I26" i="24"/>
  <c r="I27" i="24"/>
  <c r="F34" i="18"/>
  <c r="F35" i="18"/>
  <c r="F36" i="18"/>
  <c r="F37" i="18"/>
  <c r="F38" i="18"/>
  <c r="F39" i="18"/>
  <c r="F40" i="18"/>
  <c r="F41" i="18"/>
  <c r="F42" i="18"/>
  <c r="F43" i="18"/>
  <c r="F44" i="18"/>
  <c r="F33" i="18"/>
  <c r="K17" i="18"/>
  <c r="K18" i="18"/>
  <c r="K19" i="18"/>
  <c r="K20" i="18"/>
  <c r="K21" i="18"/>
  <c r="K22" i="18"/>
  <c r="K23" i="18"/>
  <c r="K24" i="18"/>
  <c r="K25" i="18"/>
  <c r="K26" i="18"/>
  <c r="K27" i="18"/>
  <c r="K16" i="18"/>
  <c r="R17" i="18"/>
  <c r="R18" i="18"/>
  <c r="R19" i="18"/>
  <c r="R20" i="18"/>
  <c r="R21" i="18"/>
  <c r="R22" i="18"/>
  <c r="R23" i="18"/>
  <c r="R24" i="18"/>
  <c r="R25" i="18"/>
  <c r="R26" i="18"/>
  <c r="R27" i="18"/>
  <c r="R16" i="18"/>
  <c r="L16" i="18"/>
  <c r="L17" i="18"/>
  <c r="L18" i="18"/>
  <c r="L19" i="18"/>
  <c r="L20" i="18"/>
  <c r="L21" i="18"/>
  <c r="L22" i="18"/>
  <c r="L23" i="18"/>
  <c r="L24" i="18"/>
  <c r="L25" i="18"/>
  <c r="L26" i="18"/>
  <c r="L27" i="18"/>
  <c r="P19" i="20"/>
  <c r="P18" i="20"/>
  <c r="P17" i="20"/>
  <c r="P16" i="20"/>
  <c r="R19" i="16"/>
  <c r="R18" i="16"/>
  <c r="R17" i="16"/>
  <c r="R16" i="16"/>
  <c r="L27" i="29" l="1"/>
  <c r="K27" i="29"/>
  <c r="L26" i="29"/>
  <c r="K26" i="29"/>
  <c r="L25" i="29"/>
  <c r="K25" i="29"/>
  <c r="L24" i="29"/>
  <c r="K24" i="29"/>
  <c r="L23" i="29"/>
  <c r="K23" i="29"/>
  <c r="L22" i="29"/>
  <c r="K22" i="29"/>
  <c r="L21" i="29"/>
  <c r="K21" i="29"/>
  <c r="L20" i="29"/>
  <c r="K20" i="29"/>
  <c r="L19" i="29"/>
  <c r="K19" i="29"/>
  <c r="L18" i="29"/>
  <c r="L28" i="29" s="1"/>
  <c r="K18" i="29"/>
  <c r="L45" i="29"/>
  <c r="K45" i="29"/>
  <c r="E45" i="29"/>
  <c r="H43" i="29" s="1"/>
  <c r="D45" i="29"/>
  <c r="B45" i="29"/>
  <c r="AA44" i="29"/>
  <c r="N44" i="29"/>
  <c r="M44" i="29"/>
  <c r="G44" i="29"/>
  <c r="F44" i="29"/>
  <c r="AA43" i="29"/>
  <c r="N43" i="29"/>
  <c r="M43" i="29"/>
  <c r="O43" i="29" s="1"/>
  <c r="G43" i="29"/>
  <c r="F43" i="29"/>
  <c r="AA42" i="29"/>
  <c r="N42" i="29"/>
  <c r="M42" i="29"/>
  <c r="G42" i="29"/>
  <c r="F42" i="29"/>
  <c r="AA41" i="29"/>
  <c r="N41" i="29"/>
  <c r="M41" i="29"/>
  <c r="G41" i="29"/>
  <c r="F41" i="29"/>
  <c r="AA40" i="29"/>
  <c r="N40" i="29"/>
  <c r="M40" i="29"/>
  <c r="O40" i="29" s="1"/>
  <c r="G40" i="29"/>
  <c r="F40" i="29"/>
  <c r="AA39" i="29"/>
  <c r="N39" i="29"/>
  <c r="M39" i="29"/>
  <c r="G39" i="29"/>
  <c r="F39" i="29"/>
  <c r="AA38" i="29"/>
  <c r="N38" i="29"/>
  <c r="M38" i="29"/>
  <c r="O38" i="29" s="1"/>
  <c r="G38" i="29"/>
  <c r="F38" i="29"/>
  <c r="AA37" i="29"/>
  <c r="N37" i="29"/>
  <c r="M37" i="29"/>
  <c r="G37" i="29"/>
  <c r="F37" i="29"/>
  <c r="AA36" i="29"/>
  <c r="N36" i="29"/>
  <c r="M36" i="29"/>
  <c r="G36" i="29"/>
  <c r="F36" i="29"/>
  <c r="AA35" i="29"/>
  <c r="N35" i="29"/>
  <c r="M35" i="29"/>
  <c r="G35" i="29"/>
  <c r="F35" i="29"/>
  <c r="AA34" i="29"/>
  <c r="AA33" i="29"/>
  <c r="Q28" i="29"/>
  <c r="P28" i="29"/>
  <c r="J28" i="29"/>
  <c r="I28" i="29"/>
  <c r="E28" i="29"/>
  <c r="D28" i="29"/>
  <c r="AA27" i="29"/>
  <c r="S27" i="29"/>
  <c r="R27" i="29"/>
  <c r="G27" i="29"/>
  <c r="F27" i="29"/>
  <c r="AA26" i="29"/>
  <c r="S26" i="29"/>
  <c r="R26" i="29"/>
  <c r="G26" i="29"/>
  <c r="F26" i="29"/>
  <c r="AA25" i="29"/>
  <c r="S25" i="29"/>
  <c r="R25" i="29"/>
  <c r="G25" i="29"/>
  <c r="F25" i="29"/>
  <c r="AA24" i="29"/>
  <c r="S24" i="29"/>
  <c r="R24" i="29"/>
  <c r="G24" i="29"/>
  <c r="F24" i="29"/>
  <c r="AA23" i="29"/>
  <c r="S23" i="29"/>
  <c r="R23" i="29"/>
  <c r="G23" i="29"/>
  <c r="F23" i="29"/>
  <c r="AA22" i="29"/>
  <c r="S22" i="29"/>
  <c r="R22" i="29"/>
  <c r="G22" i="29"/>
  <c r="F22" i="29"/>
  <c r="AA21" i="29"/>
  <c r="S21" i="29"/>
  <c r="S28" i="29" s="1"/>
  <c r="R21" i="29"/>
  <c r="G21" i="29"/>
  <c r="F21" i="29"/>
  <c r="AA20" i="29"/>
  <c r="S20" i="29"/>
  <c r="R20" i="29"/>
  <c r="G20" i="29"/>
  <c r="F20" i="29"/>
  <c r="AA19" i="29"/>
  <c r="S19" i="29"/>
  <c r="R19" i="29"/>
  <c r="G19" i="29"/>
  <c r="F19" i="29"/>
  <c r="AA18" i="29"/>
  <c r="S18" i="29"/>
  <c r="R18" i="29"/>
  <c r="G18" i="29"/>
  <c r="F18" i="29"/>
  <c r="AA17" i="29"/>
  <c r="AA16" i="29"/>
  <c r="R28" i="28"/>
  <c r="M18" i="28"/>
  <c r="Q28" i="28"/>
  <c r="L28" i="28"/>
  <c r="K28" i="28"/>
  <c r="H28" i="28"/>
  <c r="D28" i="28"/>
  <c r="C28" i="28"/>
  <c r="B28" i="28"/>
  <c r="Y27" i="28"/>
  <c r="R27" i="28"/>
  <c r="P27" i="28"/>
  <c r="O27" i="28"/>
  <c r="M27" i="28"/>
  <c r="J27" i="28"/>
  <c r="E27" i="28"/>
  <c r="N27" i="28" s="1"/>
  <c r="Y26" i="28"/>
  <c r="R26" i="28"/>
  <c r="P26" i="28"/>
  <c r="O26" i="28"/>
  <c r="M26" i="28"/>
  <c r="J26" i="28"/>
  <c r="E26" i="28"/>
  <c r="N26" i="28" s="1"/>
  <c r="Y25" i="28"/>
  <c r="R25" i="28"/>
  <c r="P25" i="28"/>
  <c r="O25" i="28"/>
  <c r="M25" i="28"/>
  <c r="J25" i="28"/>
  <c r="E25" i="28"/>
  <c r="Y24" i="28"/>
  <c r="R24" i="28"/>
  <c r="P24" i="28"/>
  <c r="O24" i="28"/>
  <c r="M24" i="28"/>
  <c r="J24" i="28"/>
  <c r="E24" i="28"/>
  <c r="Y23" i="28"/>
  <c r="R23" i="28"/>
  <c r="P23" i="28"/>
  <c r="O23" i="28"/>
  <c r="M23" i="28"/>
  <c r="J23" i="28"/>
  <c r="E23" i="28"/>
  <c r="Y22" i="28"/>
  <c r="R22" i="28"/>
  <c r="P22" i="28"/>
  <c r="O22" i="28"/>
  <c r="M22" i="28"/>
  <c r="J22" i="28"/>
  <c r="E22" i="28"/>
  <c r="Y21" i="28"/>
  <c r="R21" i="28"/>
  <c r="P21" i="28"/>
  <c r="O21" i="28"/>
  <c r="M21" i="28"/>
  <c r="J21" i="28"/>
  <c r="E21" i="28"/>
  <c r="Y20" i="28"/>
  <c r="R20" i="28"/>
  <c r="P20" i="28"/>
  <c r="O20" i="28"/>
  <c r="M20" i="28"/>
  <c r="J20" i="28"/>
  <c r="E20" i="28"/>
  <c r="Y19" i="28"/>
  <c r="R19" i="28"/>
  <c r="O19" i="28"/>
  <c r="M19" i="28"/>
  <c r="J19" i="28"/>
  <c r="E19" i="28"/>
  <c r="Y18" i="28"/>
  <c r="R18" i="28"/>
  <c r="O18" i="28"/>
  <c r="J18" i="28"/>
  <c r="E18" i="28"/>
  <c r="Y17" i="28"/>
  <c r="Y16" i="28"/>
  <c r="E28" i="28"/>
  <c r="Q28" i="20"/>
  <c r="N28" i="27"/>
  <c r="L28" i="27"/>
  <c r="K28" i="27"/>
  <c r="H28" i="27"/>
  <c r="D28" i="27"/>
  <c r="C28" i="27"/>
  <c r="B28" i="27"/>
  <c r="R28" i="27" s="1"/>
  <c r="Y27" i="27"/>
  <c r="R27" i="27"/>
  <c r="Q27" i="27"/>
  <c r="P27" i="27"/>
  <c r="O27" i="27"/>
  <c r="M27" i="27"/>
  <c r="J27" i="27"/>
  <c r="E27" i="27"/>
  <c r="Y26" i="27"/>
  <c r="R26" i="27"/>
  <c r="Q26" i="27"/>
  <c r="O26" i="27"/>
  <c r="M26" i="27"/>
  <c r="J26" i="27"/>
  <c r="E26" i="27"/>
  <c r="P26" i="27" s="1"/>
  <c r="Y25" i="27"/>
  <c r="R25" i="27"/>
  <c r="Q25" i="27"/>
  <c r="O25" i="27"/>
  <c r="M25" i="27"/>
  <c r="J25" i="27"/>
  <c r="E25" i="27"/>
  <c r="Y24" i="27"/>
  <c r="R24" i="27"/>
  <c r="Q24" i="27"/>
  <c r="O24" i="27"/>
  <c r="M24" i="27"/>
  <c r="J24" i="27"/>
  <c r="E24" i="27"/>
  <c r="Y23" i="27"/>
  <c r="R23" i="27"/>
  <c r="Q23" i="27"/>
  <c r="O23" i="27"/>
  <c r="M23" i="27"/>
  <c r="J23" i="27"/>
  <c r="E23" i="27"/>
  <c r="P23" i="27" s="1"/>
  <c r="Y22" i="27"/>
  <c r="R22" i="27"/>
  <c r="Q22" i="27"/>
  <c r="O22" i="27"/>
  <c r="M22" i="27"/>
  <c r="J22" i="27"/>
  <c r="E22" i="27"/>
  <c r="P22" i="27" s="1"/>
  <c r="Y21" i="27"/>
  <c r="R21" i="27"/>
  <c r="Q21" i="27"/>
  <c r="O21" i="27"/>
  <c r="M21" i="27"/>
  <c r="J21" i="27"/>
  <c r="E21" i="27"/>
  <c r="Y20" i="27"/>
  <c r="R20" i="27"/>
  <c r="Q20" i="27"/>
  <c r="O20" i="27"/>
  <c r="M20" i="27"/>
  <c r="J20" i="27"/>
  <c r="E20" i="27"/>
  <c r="Y19" i="27"/>
  <c r="Q19" i="27"/>
  <c r="O19" i="27"/>
  <c r="M19" i="27"/>
  <c r="J19" i="27"/>
  <c r="E19" i="27"/>
  <c r="P19" i="27" s="1"/>
  <c r="Y18" i="27"/>
  <c r="Q18" i="27"/>
  <c r="O18" i="27"/>
  <c r="M18" i="27"/>
  <c r="J18" i="27"/>
  <c r="E18" i="27"/>
  <c r="P18" i="27" s="1"/>
  <c r="Y17" i="27"/>
  <c r="M28" i="27"/>
  <c r="J28" i="27"/>
  <c r="Y16" i="27"/>
  <c r="G16" i="25"/>
  <c r="G28" i="25" s="1"/>
  <c r="J16" i="25"/>
  <c r="P16" i="25"/>
  <c r="S16" i="25"/>
  <c r="W16" i="25" s="1"/>
  <c r="U16" i="25"/>
  <c r="V16" i="25"/>
  <c r="G17" i="25"/>
  <c r="J17" i="25"/>
  <c r="P17" i="25"/>
  <c r="S17" i="25"/>
  <c r="W17" i="25" s="1"/>
  <c r="U17" i="25"/>
  <c r="V17" i="25"/>
  <c r="G18" i="25"/>
  <c r="J18" i="25"/>
  <c r="P18" i="25"/>
  <c r="S18" i="25"/>
  <c r="U18" i="25"/>
  <c r="V18" i="25"/>
  <c r="W18" i="25"/>
  <c r="G19" i="25"/>
  <c r="J19" i="25"/>
  <c r="P19" i="25"/>
  <c r="S19" i="25"/>
  <c r="W19" i="25" s="1"/>
  <c r="U19" i="25"/>
  <c r="V19" i="25"/>
  <c r="G20" i="25"/>
  <c r="J20" i="25"/>
  <c r="P20" i="25"/>
  <c r="S20" i="25"/>
  <c r="W20" i="25" s="1"/>
  <c r="U20" i="25"/>
  <c r="V20" i="25"/>
  <c r="G21" i="25"/>
  <c r="J21" i="25"/>
  <c r="W21" i="25" s="1"/>
  <c r="P21" i="25"/>
  <c r="S21" i="25"/>
  <c r="U21" i="25"/>
  <c r="V21" i="25"/>
  <c r="G22" i="25"/>
  <c r="J22" i="25"/>
  <c r="P22" i="25"/>
  <c r="S22" i="25"/>
  <c r="W22" i="25" s="1"/>
  <c r="U22" i="25"/>
  <c r="V22" i="25"/>
  <c r="G23" i="25"/>
  <c r="J23" i="25"/>
  <c r="P23" i="25"/>
  <c r="S23" i="25"/>
  <c r="W23" i="25" s="1"/>
  <c r="U23" i="25"/>
  <c r="V23" i="25"/>
  <c r="G24" i="25"/>
  <c r="J24" i="25"/>
  <c r="W24" i="25" s="1"/>
  <c r="P24" i="25"/>
  <c r="S24" i="25"/>
  <c r="U24" i="25"/>
  <c r="V24" i="25"/>
  <c r="G25" i="25"/>
  <c r="J25" i="25"/>
  <c r="W25" i="25" s="1"/>
  <c r="P25" i="25"/>
  <c r="S25" i="25"/>
  <c r="U25" i="25"/>
  <c r="V25" i="25"/>
  <c r="G26" i="25"/>
  <c r="J26" i="25"/>
  <c r="W26" i="25" s="1"/>
  <c r="P26" i="25"/>
  <c r="S26" i="25"/>
  <c r="U26" i="25"/>
  <c r="V26" i="25"/>
  <c r="G27" i="25"/>
  <c r="J27" i="25"/>
  <c r="W27" i="25" s="1"/>
  <c r="P27" i="25"/>
  <c r="S27" i="25"/>
  <c r="U27" i="25"/>
  <c r="V27" i="25"/>
  <c r="B28" i="25"/>
  <c r="C28" i="25"/>
  <c r="D28" i="25"/>
  <c r="E28" i="25"/>
  <c r="F28" i="25"/>
  <c r="H28" i="25"/>
  <c r="I28" i="25"/>
  <c r="J28" i="25"/>
  <c r="K28" i="25"/>
  <c r="L28" i="25"/>
  <c r="M28" i="25"/>
  <c r="N28" i="25"/>
  <c r="O28" i="25"/>
  <c r="P28" i="25"/>
  <c r="Q28" i="25"/>
  <c r="R28" i="25"/>
  <c r="S28" i="25"/>
  <c r="T28" i="25"/>
  <c r="U28" i="25"/>
  <c r="V28" i="25"/>
  <c r="Y28" i="25"/>
  <c r="AD16" i="25" s="1"/>
  <c r="L39" i="24"/>
  <c r="H28" i="24"/>
  <c r="F28" i="24"/>
  <c r="E28" i="24"/>
  <c r="J28" i="24" s="1"/>
  <c r="C28" i="24"/>
  <c r="B28" i="24"/>
  <c r="S27" i="24"/>
  <c r="K27" i="24"/>
  <c r="J27" i="24"/>
  <c r="G27" i="24"/>
  <c r="D27" i="24"/>
  <c r="S26" i="24"/>
  <c r="K26" i="24"/>
  <c r="J26" i="24"/>
  <c r="G26" i="24"/>
  <c r="D26" i="24"/>
  <c r="S25" i="24"/>
  <c r="K25" i="24"/>
  <c r="J25" i="24"/>
  <c r="G25" i="24"/>
  <c r="D25" i="24"/>
  <c r="S24" i="24"/>
  <c r="K24" i="24"/>
  <c r="J24" i="24"/>
  <c r="G24" i="24"/>
  <c r="D24" i="24"/>
  <c r="S23" i="24"/>
  <c r="K23" i="24"/>
  <c r="J23" i="24"/>
  <c r="G23" i="24"/>
  <c r="D23" i="24"/>
  <c r="S22" i="24"/>
  <c r="K22" i="24"/>
  <c r="J22" i="24"/>
  <c r="G22" i="24"/>
  <c r="D22" i="24"/>
  <c r="S21" i="24"/>
  <c r="K21" i="24"/>
  <c r="J21" i="24"/>
  <c r="G21" i="24"/>
  <c r="D21" i="24"/>
  <c r="S20" i="24"/>
  <c r="K20" i="24"/>
  <c r="J20" i="24"/>
  <c r="G20" i="24"/>
  <c r="D20" i="24"/>
  <c r="S19" i="24"/>
  <c r="K19" i="24"/>
  <c r="J19" i="24"/>
  <c r="G19" i="24"/>
  <c r="D19" i="24"/>
  <c r="S18" i="24"/>
  <c r="K18" i="24"/>
  <c r="J18" i="24"/>
  <c r="G18" i="24"/>
  <c r="D18" i="24"/>
  <c r="S17" i="24"/>
  <c r="K17" i="24"/>
  <c r="J17" i="24"/>
  <c r="G17" i="24"/>
  <c r="D17" i="24"/>
  <c r="S16" i="24"/>
  <c r="K16" i="24"/>
  <c r="J16" i="24"/>
  <c r="I28" i="24"/>
  <c r="G16" i="24"/>
  <c r="G28" i="24" s="1"/>
  <c r="D16" i="24"/>
  <c r="D28" i="24" s="1"/>
  <c r="K28" i="24" l="1"/>
  <c r="N45" i="29"/>
  <c r="O41" i="29"/>
  <c r="O39" i="29"/>
  <c r="O44" i="29"/>
  <c r="O37" i="29"/>
  <c r="O42" i="29"/>
  <c r="O36" i="29"/>
  <c r="O35" i="29"/>
  <c r="H39" i="29"/>
  <c r="H37" i="29"/>
  <c r="H42" i="29"/>
  <c r="H35" i="29"/>
  <c r="H40" i="29"/>
  <c r="H36" i="29"/>
  <c r="H41" i="29"/>
  <c r="H44" i="29"/>
  <c r="G45" i="29"/>
  <c r="H38" i="29"/>
  <c r="R28" i="29"/>
  <c r="K28" i="29"/>
  <c r="F45" i="29"/>
  <c r="F28" i="29"/>
  <c r="O45" i="29"/>
  <c r="M45" i="29"/>
  <c r="N19" i="28"/>
  <c r="N18" i="28"/>
  <c r="N22" i="28"/>
  <c r="N21" i="28"/>
  <c r="N20" i="28"/>
  <c r="P28" i="28"/>
  <c r="N25" i="28"/>
  <c r="N24" i="28"/>
  <c r="J28" i="28"/>
  <c r="N23" i="28"/>
  <c r="M28" i="28"/>
  <c r="O28" i="28"/>
  <c r="P25" i="27"/>
  <c r="P24" i="27"/>
  <c r="O28" i="27"/>
  <c r="P21" i="27"/>
  <c r="P20" i="27"/>
  <c r="E28" i="27"/>
  <c r="Q28" i="27"/>
  <c r="W28" i="25"/>
  <c r="AD27" i="25"/>
  <c r="AD26" i="25"/>
  <c r="AD25" i="25"/>
  <c r="AD24" i="25"/>
  <c r="AD23" i="25"/>
  <c r="AD22" i="25"/>
  <c r="AD21" i="25"/>
  <c r="AD20" i="25"/>
  <c r="AD19" i="25"/>
  <c r="AD18" i="25"/>
  <c r="AD17" i="25"/>
  <c r="H45" i="29" l="1"/>
  <c r="N28" i="28"/>
  <c r="P28" i="27"/>
  <c r="N28" i="7" l="1"/>
  <c r="V28" i="7"/>
  <c r="U28" i="7"/>
  <c r="T28" i="7"/>
  <c r="S28" i="7"/>
  <c r="R28" i="7"/>
  <c r="Q28" i="7"/>
  <c r="P28" i="7"/>
  <c r="J28" i="7"/>
  <c r="I28" i="7"/>
  <c r="H28" i="7"/>
  <c r="G28" i="7"/>
  <c r="F28" i="7"/>
  <c r="E28" i="7"/>
  <c r="D28" i="7"/>
  <c r="C28" i="7"/>
  <c r="B28" i="7"/>
  <c r="W27" i="7"/>
  <c r="V27" i="7"/>
  <c r="U27" i="7"/>
  <c r="T27" i="7"/>
  <c r="S27" i="7"/>
  <c r="O27" i="7"/>
  <c r="N27" i="7"/>
  <c r="M27" i="7"/>
  <c r="L27" i="7"/>
  <c r="K27" i="7"/>
  <c r="G27" i="7"/>
  <c r="D27" i="7"/>
  <c r="W26" i="7"/>
  <c r="V26" i="7"/>
  <c r="U26" i="7"/>
  <c r="T26" i="7"/>
  <c r="S26" i="7"/>
  <c r="O26" i="7"/>
  <c r="N26" i="7"/>
  <c r="M26" i="7"/>
  <c r="L26" i="7"/>
  <c r="K26" i="7"/>
  <c r="G26" i="7"/>
  <c r="D26" i="7"/>
  <c r="W25" i="7"/>
  <c r="V25" i="7"/>
  <c r="U25" i="7"/>
  <c r="T25" i="7"/>
  <c r="S25" i="7"/>
  <c r="O25" i="7"/>
  <c r="N25" i="7"/>
  <c r="M25" i="7"/>
  <c r="L25" i="7"/>
  <c r="K25" i="7"/>
  <c r="G25" i="7"/>
  <c r="D25" i="7"/>
  <c r="W24" i="7"/>
  <c r="V24" i="7"/>
  <c r="U24" i="7"/>
  <c r="T24" i="7"/>
  <c r="S24" i="7"/>
  <c r="O24" i="7"/>
  <c r="N24" i="7"/>
  <c r="M24" i="7"/>
  <c r="L24" i="7"/>
  <c r="K24" i="7"/>
  <c r="G24" i="7"/>
  <c r="D24" i="7"/>
  <c r="W23" i="7"/>
  <c r="V23" i="7"/>
  <c r="U23" i="7"/>
  <c r="T23" i="7"/>
  <c r="S23" i="7"/>
  <c r="O23" i="7"/>
  <c r="N23" i="7"/>
  <c r="M23" i="7"/>
  <c r="L23" i="7"/>
  <c r="K23" i="7"/>
  <c r="G23" i="7"/>
  <c r="D23" i="7"/>
  <c r="W22" i="7"/>
  <c r="V22" i="7"/>
  <c r="U22" i="7"/>
  <c r="T22" i="7"/>
  <c r="S22" i="7"/>
  <c r="O22" i="7"/>
  <c r="N22" i="7"/>
  <c r="M22" i="7"/>
  <c r="L22" i="7"/>
  <c r="K22" i="7"/>
  <c r="G22" i="7"/>
  <c r="D22" i="7"/>
  <c r="W21" i="7"/>
  <c r="V21" i="7"/>
  <c r="U21" i="7"/>
  <c r="T21" i="7"/>
  <c r="S21" i="7"/>
  <c r="O21" i="7"/>
  <c r="N21" i="7"/>
  <c r="M21" i="7"/>
  <c r="L21" i="7"/>
  <c r="K21" i="7"/>
  <c r="G21" i="7"/>
  <c r="D21" i="7"/>
  <c r="W20" i="7"/>
  <c r="W28" i="7" s="1"/>
  <c r="V20" i="7"/>
  <c r="U20" i="7"/>
  <c r="T20" i="7"/>
  <c r="S20" i="7"/>
  <c r="O20" i="7"/>
  <c r="N20" i="7"/>
  <c r="M20" i="7"/>
  <c r="L20" i="7"/>
  <c r="K20" i="7"/>
  <c r="G20" i="7"/>
  <c r="D20" i="7"/>
  <c r="W19" i="7"/>
  <c r="V19" i="7"/>
  <c r="U19" i="7"/>
  <c r="T19" i="7"/>
  <c r="S19" i="7"/>
  <c r="O19" i="7"/>
  <c r="N19" i="7"/>
  <c r="M19" i="7"/>
  <c r="L19" i="7"/>
  <c r="K19" i="7"/>
  <c r="G19" i="7"/>
  <c r="D19" i="7"/>
  <c r="W18" i="7"/>
  <c r="V18" i="7"/>
  <c r="U18" i="7"/>
  <c r="T18" i="7"/>
  <c r="S18" i="7"/>
  <c r="O18" i="7"/>
  <c r="N18" i="7"/>
  <c r="M18" i="7"/>
  <c r="L18" i="7"/>
  <c r="K18" i="7"/>
  <c r="G18" i="7"/>
  <c r="D18" i="7"/>
  <c r="W17" i="7"/>
  <c r="V17" i="7"/>
  <c r="U17" i="7"/>
  <c r="T17" i="7"/>
  <c r="S17" i="7"/>
  <c r="O17" i="7"/>
  <c r="N17" i="7"/>
  <c r="M17" i="7"/>
  <c r="L17" i="7"/>
  <c r="K17" i="7"/>
  <c r="G17" i="7"/>
  <c r="D17" i="7"/>
  <c r="W16" i="7"/>
  <c r="V16" i="7"/>
  <c r="U16" i="7"/>
  <c r="T16" i="7"/>
  <c r="S16" i="7"/>
  <c r="O16" i="7"/>
  <c r="N16" i="7"/>
  <c r="M16" i="7"/>
  <c r="M28" i="7" s="1"/>
  <c r="L16" i="7"/>
  <c r="L28" i="7" s="1"/>
  <c r="K16" i="7"/>
  <c r="K28" i="7" s="1"/>
  <c r="G16" i="7"/>
  <c r="D16" i="7"/>
  <c r="F16" i="18"/>
  <c r="V28" i="20"/>
  <c r="N28" i="16"/>
  <c r="R28" i="20"/>
  <c r="R19" i="20"/>
  <c r="R20" i="20"/>
  <c r="R21" i="20"/>
  <c r="R22" i="20"/>
  <c r="R23" i="20"/>
  <c r="R24" i="20"/>
  <c r="R25" i="20"/>
  <c r="R26" i="20"/>
  <c r="R27" i="20"/>
  <c r="R17" i="20"/>
  <c r="R18" i="20"/>
  <c r="R16" i="20"/>
  <c r="O18" i="16"/>
  <c r="O19" i="16"/>
  <c r="O20" i="16"/>
  <c r="O21" i="16"/>
  <c r="O22" i="16"/>
  <c r="O23" i="16"/>
  <c r="O24" i="16"/>
  <c r="O25" i="16"/>
  <c r="O26" i="16"/>
  <c r="O27" i="16"/>
  <c r="O17" i="16"/>
  <c r="O16" i="16"/>
  <c r="O28" i="16" s="1"/>
  <c r="AA28" i="7" l="1"/>
  <c r="O28" i="7"/>
  <c r="M19" i="20"/>
  <c r="G34" i="18"/>
  <c r="G35" i="18"/>
  <c r="G36" i="18"/>
  <c r="G37" i="18"/>
  <c r="G38" i="18"/>
  <c r="G39" i="18"/>
  <c r="G40" i="18"/>
  <c r="G41" i="18"/>
  <c r="G42" i="18"/>
  <c r="G43" i="18"/>
  <c r="G44" i="18"/>
  <c r="G33" i="18"/>
  <c r="E45" i="18"/>
  <c r="H34" i="18" s="1"/>
  <c r="H40" i="18" l="1"/>
  <c r="H43" i="18"/>
  <c r="H41" i="18"/>
  <c r="H37" i="18"/>
  <c r="H39" i="18"/>
  <c r="H38" i="18"/>
  <c r="H33" i="18"/>
  <c r="H36" i="18"/>
  <c r="H44" i="18"/>
  <c r="H35" i="18"/>
  <c r="H42" i="18"/>
  <c r="D28" i="18" l="1"/>
  <c r="F18" i="18"/>
  <c r="F19" i="18"/>
  <c r="F20" i="18"/>
  <c r="F21" i="18"/>
  <c r="F22" i="18"/>
  <c r="F23" i="18"/>
  <c r="F24" i="18"/>
  <c r="F25" i="18"/>
  <c r="F26" i="18"/>
  <c r="F27" i="18"/>
  <c r="F17" i="18"/>
  <c r="G17" i="18"/>
  <c r="G18" i="18"/>
  <c r="G19" i="18"/>
  <c r="G20" i="18"/>
  <c r="G21" i="18"/>
  <c r="G22" i="18"/>
  <c r="G23" i="18"/>
  <c r="G24" i="18"/>
  <c r="G25" i="18"/>
  <c r="G26" i="18"/>
  <c r="G27" i="18"/>
  <c r="G16" i="18"/>
  <c r="F28" i="18" l="1"/>
  <c r="E16" i="16"/>
  <c r="L45" i="18" l="1"/>
  <c r="K45" i="18"/>
  <c r="Q28" i="18"/>
  <c r="P28" i="18"/>
  <c r="S27" i="18"/>
  <c r="S26" i="18"/>
  <c r="S25" i="18"/>
  <c r="S24" i="18"/>
  <c r="S23" i="18"/>
  <c r="S22" i="18"/>
  <c r="S21" i="18"/>
  <c r="S20" i="18"/>
  <c r="S19" i="18"/>
  <c r="S18" i="18"/>
  <c r="S17" i="18"/>
  <c r="S16" i="18"/>
  <c r="J28" i="18"/>
  <c r="I28" i="18"/>
  <c r="E28" i="18"/>
  <c r="E27" i="20"/>
  <c r="O26" i="20"/>
  <c r="O25" i="20"/>
  <c r="O23" i="20"/>
  <c r="O22" i="20"/>
  <c r="E21" i="20"/>
  <c r="E20" i="20"/>
  <c r="E19" i="20"/>
  <c r="E18" i="20"/>
  <c r="O17" i="20"/>
  <c r="O16" i="20"/>
  <c r="K28" i="20"/>
  <c r="H28" i="20"/>
  <c r="D28" i="20"/>
  <c r="C28" i="20"/>
  <c r="Y27" i="20"/>
  <c r="M27" i="20"/>
  <c r="J27" i="20"/>
  <c r="Y26" i="20"/>
  <c r="M26" i="20"/>
  <c r="J26" i="20"/>
  <c r="Y25" i="20"/>
  <c r="M25" i="20"/>
  <c r="J25" i="20"/>
  <c r="Y24" i="20"/>
  <c r="M24" i="20"/>
  <c r="J24" i="20"/>
  <c r="Y23" i="20"/>
  <c r="M23" i="20"/>
  <c r="J23" i="20"/>
  <c r="E23" i="20"/>
  <c r="Y22" i="20"/>
  <c r="M22" i="20"/>
  <c r="J22" i="20"/>
  <c r="E22" i="20"/>
  <c r="Y21" i="20"/>
  <c r="M21" i="20"/>
  <c r="J21" i="20"/>
  <c r="Y20" i="20"/>
  <c r="O20" i="20"/>
  <c r="M20" i="20"/>
  <c r="J20" i="20"/>
  <c r="Y19" i="20"/>
  <c r="J19" i="20"/>
  <c r="Y18" i="20"/>
  <c r="M18" i="20"/>
  <c r="J18" i="20"/>
  <c r="Y17" i="20"/>
  <c r="M17" i="20"/>
  <c r="J17" i="20"/>
  <c r="Y16" i="20"/>
  <c r="M16" i="20"/>
  <c r="N16" i="20" s="1"/>
  <c r="J16" i="20"/>
  <c r="H28" i="16"/>
  <c r="D28" i="16"/>
  <c r="C28" i="16"/>
  <c r="K28" i="16"/>
  <c r="J16" i="16"/>
  <c r="Q16" i="16"/>
  <c r="J23" i="16"/>
  <c r="J22" i="16"/>
  <c r="J20" i="16"/>
  <c r="J26" i="16"/>
  <c r="J27" i="16"/>
  <c r="D45" i="18"/>
  <c r="B45" i="18"/>
  <c r="AA44" i="18"/>
  <c r="N44" i="18"/>
  <c r="M44" i="18"/>
  <c r="AA43" i="18"/>
  <c r="N43" i="18"/>
  <c r="M43" i="18"/>
  <c r="AA42" i="18"/>
  <c r="N42" i="18"/>
  <c r="M42" i="18"/>
  <c r="AA41" i="18"/>
  <c r="N41" i="18"/>
  <c r="M41" i="18"/>
  <c r="AA40" i="18"/>
  <c r="N40" i="18"/>
  <c r="M40" i="18"/>
  <c r="AA39" i="18"/>
  <c r="N39" i="18"/>
  <c r="M39" i="18"/>
  <c r="AA38" i="18"/>
  <c r="N38" i="18"/>
  <c r="M38" i="18"/>
  <c r="AA37" i="18"/>
  <c r="N37" i="18"/>
  <c r="M37" i="18"/>
  <c r="AA36" i="18"/>
  <c r="N36" i="18"/>
  <c r="M36" i="18"/>
  <c r="AA35" i="18"/>
  <c r="N35" i="18"/>
  <c r="M35" i="18"/>
  <c r="AA34" i="18"/>
  <c r="N34" i="18"/>
  <c r="M34" i="18"/>
  <c r="AA33" i="18"/>
  <c r="N33" i="18"/>
  <c r="M33" i="18"/>
  <c r="AA27" i="18"/>
  <c r="AA26" i="18"/>
  <c r="AA25" i="18"/>
  <c r="AA24" i="18"/>
  <c r="AA23" i="18"/>
  <c r="AA22" i="18"/>
  <c r="AA21" i="18"/>
  <c r="AA20" i="18"/>
  <c r="AA19" i="18"/>
  <c r="AA18" i="18"/>
  <c r="AA17" i="18"/>
  <c r="AA16" i="18"/>
  <c r="O42" i="18" l="1"/>
  <c r="R28" i="18"/>
  <c r="G45" i="18"/>
  <c r="L28" i="18"/>
  <c r="M45" i="18"/>
  <c r="S28" i="18"/>
  <c r="N45" i="18"/>
  <c r="O19" i="20"/>
  <c r="E17" i="20"/>
  <c r="N17" i="20" s="1"/>
  <c r="O18" i="20"/>
  <c r="B28" i="20"/>
  <c r="E26" i="20"/>
  <c r="N26" i="20" s="1"/>
  <c r="E25" i="20"/>
  <c r="N25" i="20" s="1"/>
  <c r="E16" i="20"/>
  <c r="B28" i="16"/>
  <c r="O36" i="18"/>
  <c r="O35" i="18"/>
  <c r="O40" i="18"/>
  <c r="O43" i="18"/>
  <c r="O37" i="18"/>
  <c r="O34" i="18"/>
  <c r="O39" i="18"/>
  <c r="O44" i="18"/>
  <c r="F45" i="18"/>
  <c r="K28" i="18"/>
  <c r="N22" i="20"/>
  <c r="N21" i="20"/>
  <c r="N19" i="20"/>
  <c r="N27" i="20"/>
  <c r="N20" i="20"/>
  <c r="N23" i="20"/>
  <c r="N18" i="20"/>
  <c r="M28" i="20"/>
  <c r="L28" i="20"/>
  <c r="E24" i="20"/>
  <c r="N24" i="20" s="1"/>
  <c r="O27" i="20"/>
  <c r="J28" i="20"/>
  <c r="O21" i="20"/>
  <c r="O24" i="20"/>
  <c r="J25" i="16"/>
  <c r="J24" i="16"/>
  <c r="J21" i="16"/>
  <c r="J19" i="16"/>
  <c r="J18" i="16"/>
  <c r="J17" i="16"/>
  <c r="O38" i="18"/>
  <c r="O41" i="18"/>
  <c r="O33" i="18"/>
  <c r="O28" i="20" l="1"/>
  <c r="P28" i="20"/>
  <c r="Q28" i="16"/>
  <c r="R28" i="16"/>
  <c r="V28" i="16" s="1"/>
  <c r="O45" i="18"/>
  <c r="H45" i="18"/>
  <c r="N28" i="20"/>
  <c r="E28" i="20"/>
  <c r="J28" i="16"/>
  <c r="Y27" i="16"/>
  <c r="M27" i="16"/>
  <c r="Q27" i="16"/>
  <c r="Y26" i="16"/>
  <c r="M26" i="16"/>
  <c r="Q26" i="16"/>
  <c r="Y25" i="16"/>
  <c r="M25" i="16"/>
  <c r="Q25" i="16"/>
  <c r="Y24" i="16"/>
  <c r="M24" i="16"/>
  <c r="Q24" i="16"/>
  <c r="Y23" i="16"/>
  <c r="M23" i="16"/>
  <c r="Q23" i="16"/>
  <c r="Y22" i="16"/>
  <c r="M22" i="16"/>
  <c r="Q22" i="16"/>
  <c r="Y21" i="16"/>
  <c r="M21" i="16"/>
  <c r="E21" i="16"/>
  <c r="Y20" i="16"/>
  <c r="M20" i="16"/>
  <c r="Q20" i="16"/>
  <c r="Y19" i="16"/>
  <c r="M19" i="16"/>
  <c r="Q19" i="16"/>
  <c r="Y18" i="16"/>
  <c r="M18" i="16"/>
  <c r="Q18" i="16"/>
  <c r="Y17" i="16"/>
  <c r="M17" i="16"/>
  <c r="Q17" i="16"/>
  <c r="Y16" i="16"/>
  <c r="M16" i="16"/>
  <c r="P16" i="16" s="1"/>
  <c r="M28" i="16" l="1"/>
  <c r="P21" i="16"/>
  <c r="E17" i="16"/>
  <c r="P17" i="16" s="1"/>
  <c r="Q21" i="16"/>
  <c r="E19" i="16"/>
  <c r="P19" i="16" s="1"/>
  <c r="E23" i="16"/>
  <c r="P23" i="16" s="1"/>
  <c r="E27" i="16"/>
  <c r="P27" i="16" s="1"/>
  <c r="E25" i="16"/>
  <c r="P25" i="16" s="1"/>
  <c r="E18" i="16"/>
  <c r="P18" i="16" s="1"/>
  <c r="E20" i="16"/>
  <c r="P20" i="16" s="1"/>
  <c r="E22" i="16"/>
  <c r="P22" i="16" s="1"/>
  <c r="E24" i="16"/>
  <c r="P24" i="16" s="1"/>
  <c r="E26" i="16"/>
  <c r="P26" i="16" s="1"/>
  <c r="E28" i="16" l="1"/>
  <c r="P28" i="16"/>
  <c r="N57" i="10" l="1"/>
  <c r="N25" i="10"/>
  <c r="J57" i="10"/>
  <c r="J25" i="10"/>
  <c r="F57" i="10"/>
  <c r="F25" i="10"/>
  <c r="S61" i="10" l="1"/>
  <c r="R61" i="10"/>
  <c r="Q61" i="10"/>
  <c r="P61" i="10"/>
  <c r="O61" i="10"/>
  <c r="N61" i="10"/>
  <c r="M61" i="10"/>
  <c r="L61" i="10"/>
  <c r="K61" i="10"/>
  <c r="J61" i="10"/>
  <c r="I61" i="10"/>
  <c r="H61" i="10"/>
  <c r="G61" i="10"/>
  <c r="F61" i="10"/>
  <c r="E61" i="10"/>
  <c r="D61" i="10"/>
  <c r="C61" i="10"/>
  <c r="B61" i="10"/>
  <c r="B62" i="10"/>
  <c r="S65" i="10"/>
  <c r="R65" i="10"/>
  <c r="Q65" i="10"/>
  <c r="P65" i="10"/>
  <c r="O65" i="10"/>
  <c r="N65" i="10"/>
  <c r="M65" i="10"/>
  <c r="L65" i="10"/>
  <c r="K65" i="10"/>
  <c r="J65" i="10"/>
  <c r="I65" i="10"/>
  <c r="H65" i="10"/>
  <c r="G65" i="10"/>
  <c r="F65" i="10"/>
  <c r="E65" i="10"/>
  <c r="D65" i="10"/>
  <c r="C65" i="10"/>
  <c r="B65" i="10"/>
  <c r="S64" i="10"/>
  <c r="R64" i="10"/>
  <c r="Q64" i="10"/>
  <c r="P64" i="10"/>
  <c r="O64" i="10"/>
  <c r="N64" i="10"/>
  <c r="M64" i="10"/>
  <c r="L64" i="10"/>
  <c r="K64" i="10"/>
  <c r="J64" i="10"/>
  <c r="I64" i="10"/>
  <c r="H64" i="10"/>
  <c r="G64" i="10"/>
  <c r="F64" i="10"/>
  <c r="E64" i="10"/>
  <c r="D64" i="10"/>
  <c r="C64" i="10"/>
  <c r="B64" i="10"/>
  <c r="S63" i="10"/>
  <c r="R63" i="10"/>
  <c r="Q63" i="10"/>
  <c r="P63" i="10"/>
  <c r="O63" i="10"/>
  <c r="N63" i="10"/>
  <c r="M63" i="10"/>
  <c r="L63" i="10"/>
  <c r="K63" i="10"/>
  <c r="J63" i="10"/>
  <c r="I63" i="10"/>
  <c r="H63" i="10"/>
  <c r="G63" i="10"/>
  <c r="F63" i="10"/>
  <c r="E63" i="10"/>
  <c r="D63" i="10"/>
  <c r="C63" i="10"/>
  <c r="B63" i="10"/>
  <c r="S62" i="10"/>
  <c r="R62" i="10"/>
  <c r="Q62" i="10"/>
  <c r="P62" i="10"/>
  <c r="O62" i="10"/>
  <c r="N62" i="10"/>
  <c r="M62" i="10"/>
  <c r="L62" i="10"/>
  <c r="K62" i="10"/>
  <c r="J62" i="10"/>
  <c r="I62" i="10"/>
  <c r="H62" i="10"/>
  <c r="G62" i="10"/>
  <c r="F62" i="10"/>
  <c r="E62" i="10"/>
  <c r="D62" i="10"/>
  <c r="C62" i="10"/>
  <c r="Q57" i="10"/>
  <c r="P57" i="10"/>
  <c r="O57" i="10"/>
  <c r="M57" i="10"/>
  <c r="L57" i="10"/>
  <c r="K57" i="10"/>
  <c r="I57" i="10"/>
  <c r="H57" i="10"/>
  <c r="G57" i="10"/>
  <c r="E57" i="10"/>
  <c r="D57" i="10"/>
  <c r="C57" i="10"/>
  <c r="B57" i="10"/>
  <c r="N31" i="10"/>
  <c r="N32" i="10"/>
  <c r="N33" i="10"/>
  <c r="O31" i="10"/>
  <c r="O32" i="10"/>
  <c r="O33" i="10"/>
  <c r="P31" i="10"/>
  <c r="P32" i="10"/>
  <c r="P33" i="10"/>
  <c r="Q31" i="10"/>
  <c r="Q32" i="10"/>
  <c r="Q33" i="10"/>
  <c r="R31" i="10"/>
  <c r="R32" i="10"/>
  <c r="R33" i="10"/>
  <c r="S31" i="10"/>
  <c r="S32" i="10"/>
  <c r="S33" i="10"/>
  <c r="T31" i="10"/>
  <c r="T32" i="10"/>
  <c r="T33" i="10"/>
  <c r="U31" i="10"/>
  <c r="U32" i="10"/>
  <c r="U33" i="10"/>
  <c r="L31" i="10"/>
  <c r="B32" i="10"/>
  <c r="B33" i="10"/>
  <c r="C32" i="10"/>
  <c r="C33" i="10"/>
  <c r="D32" i="10"/>
  <c r="D33" i="10"/>
  <c r="E32" i="10"/>
  <c r="E33" i="10"/>
  <c r="F32" i="10"/>
  <c r="F33" i="10"/>
  <c r="G32" i="10"/>
  <c r="G33" i="10"/>
  <c r="H32" i="10"/>
  <c r="H33" i="10"/>
  <c r="I32" i="10"/>
  <c r="I33" i="10"/>
  <c r="J32" i="10"/>
  <c r="J33" i="10"/>
  <c r="K32" i="10"/>
  <c r="K33" i="10"/>
  <c r="L32" i="10"/>
  <c r="L33" i="10"/>
  <c r="M32" i="10"/>
  <c r="M33" i="10"/>
  <c r="C31" i="10"/>
  <c r="D31" i="10"/>
  <c r="E31" i="10"/>
  <c r="F31" i="10"/>
  <c r="G31" i="10"/>
  <c r="H31" i="10"/>
  <c r="I31" i="10"/>
  <c r="J31" i="10"/>
  <c r="K31" i="10"/>
  <c r="M31" i="10"/>
  <c r="B31" i="10"/>
  <c r="F30" i="10"/>
  <c r="C30" i="10"/>
  <c r="D30" i="10"/>
  <c r="E30" i="10"/>
  <c r="G30" i="10"/>
  <c r="H30" i="10"/>
  <c r="I30" i="10"/>
  <c r="J30" i="10"/>
  <c r="K30" i="10"/>
  <c r="L30" i="10"/>
  <c r="M30" i="10"/>
  <c r="N30" i="10"/>
  <c r="O30" i="10"/>
  <c r="P30" i="10"/>
  <c r="Q30" i="10"/>
  <c r="R30" i="10"/>
  <c r="S30" i="10"/>
  <c r="T30" i="10"/>
  <c r="U30" i="10"/>
  <c r="B30" i="10"/>
  <c r="C25" i="10"/>
  <c r="E25" i="10"/>
  <c r="G25" i="10"/>
  <c r="H25" i="10"/>
  <c r="I25" i="10"/>
  <c r="K25" i="10"/>
  <c r="L25" i="10"/>
  <c r="M25" i="10"/>
  <c r="O25" i="10"/>
  <c r="P25" i="10"/>
  <c r="Q25" i="10"/>
  <c r="B25" i="10"/>
  <c r="C58" i="10" l="1"/>
  <c r="G58" i="10"/>
  <c r="K58" i="10"/>
  <c r="G26" i="10"/>
  <c r="O58" i="10"/>
  <c r="O26" i="10"/>
  <c r="K26" i="10"/>
  <c r="C26" i="10"/>
  <c r="AD17" i="7" l="1"/>
  <c r="AD18" i="7"/>
  <c r="AD19" i="7"/>
  <c r="AD20" i="7"/>
  <c r="AD21" i="7"/>
  <c r="AD22" i="7"/>
  <c r="AD23" i="7"/>
  <c r="AD24" i="7"/>
  <c r="AD25" i="7"/>
  <c r="AD26" i="7"/>
  <c r="AD27" i="7"/>
  <c r="AD16" i="7"/>
  <c r="C2" i="4" l="1"/>
  <c r="G2" i="4"/>
  <c r="G41" i="4" l="1"/>
  <c r="G42" i="4" s="1"/>
  <c r="E44" i="4"/>
  <c r="A44" i="4"/>
  <c r="G37" i="4"/>
  <c r="C37" i="4"/>
  <c r="G85" i="4" l="1"/>
  <c r="H85" i="4" s="1"/>
  <c r="G88" i="4" s="1"/>
  <c r="F37" i="4"/>
  <c r="F38" i="4" s="1"/>
  <c r="F46" i="4" s="1"/>
  <c r="C85" i="4"/>
  <c r="D85" i="4" s="1"/>
  <c r="C88" i="4" s="1"/>
  <c r="B37" i="4"/>
  <c r="B38" i="4" s="1"/>
  <c r="B46" i="4" s="1"/>
  <c r="L28" i="1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tc={607C7992-B13E-45D7-837B-7F5092C8B2CF}</author>
  </authors>
  <commentList>
    <comment ref="O14" authorId="0" shapeId="0" xr:uid="{607C7992-B13E-45D7-837B-7F5092C8B2CF}">
      <text>
        <r>
          <rPr>
            <sz val="8"/>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El IHC relaciona el consumo mensual de agua con la precipitación efectiva del mes en la ciudad.
Se interpreta como la cantidad de agua consumida por cada milímetro de precipitación disponible.
* A mayor valor → mayor presión hídrica.
* A menor valor → mejor eficiencia climáticamente ajustada.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tc={1EFADE2A-2F6E-4731-81A6-8086967EDBA9}</author>
  </authors>
  <commentList>
    <comment ref="O14" authorId="0" shapeId="0" xr:uid="{1EFADE2A-2F6E-4731-81A6-8086967EDBA9}">
      <text>
        <r>
          <rPr>
            <sz val="8"/>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El IHC relaciona el consumo mensual de agua con la precipitación efectiva del mes en la ciudad.
Se interpreta como la cantidad de agua consumida por cada milímetro de precipitación disponible.
* A mayor valor → mayor presión hídrica.
* A menor valor → mejor eficiencia climáticamente ajustada.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tc={497D1EDF-F09B-411B-BB51-DB4CBEB2FA6B}</author>
    <author>tc={FE390820-4B4D-4F07-A813-102BAFFA55F8}</author>
  </authors>
  <commentList>
    <comment ref="Q14" authorId="0" shapeId="0" xr:uid="{497D1EDF-F09B-411B-BB51-DB4CBEB2FA6B}">
      <text>
        <r>
          <rPr>
            <sz val="8"/>
            <color theme="1"/>
            <rFont val="Calibri"/>
            <family val="2"/>
            <scheme val="minor"/>
          </rPr>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Tomado de: (UPME; 2024)inventario de Gases de Efecto Invernadero (GEI) kg/kWh </t>
        </r>
      </text>
    </comment>
    <comment ref="R14" authorId="1" shapeId="0" xr:uid="{FE390820-4B4D-4F07-A813-102BAFFA55F8}">
      <text>
        <r>
          <rPr>
            <sz val="8"/>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GEI: Gases de Efecto Invernadero
kg de CO₂e: Kilogramos de Dióxido de carbono equivalente</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tc={08C93374-E3C8-4813-B276-3C0FD4ABEA25}</author>
    <author>tc={0D99B6AD-7193-4D33-ABFE-AB788834A39C}</author>
  </authors>
  <commentList>
    <comment ref="Q14" authorId="0" shapeId="0" xr:uid="{08C93374-E3C8-4813-B276-3C0FD4ABEA25}">
      <text>
        <r>
          <rPr>
            <sz val="8"/>
            <color theme="1"/>
            <rFont val="Calibri"/>
            <family val="2"/>
            <scheme val="minor"/>
          </rPr>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Tomado de: (UPME; 2024)inventario de Gases de Efecto Invernadero (GEI) kg/kWh </t>
        </r>
      </text>
    </comment>
    <comment ref="R14" authorId="1" shapeId="0" xr:uid="{0D99B6AD-7193-4D33-ABFE-AB788834A39C}">
      <text>
        <r>
          <rPr>
            <sz val="8"/>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GEI: Gases de Efecto Invernadero
kg de CO₂e: Kilogramos de Dióxido de carbono equivalente</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tc={614AEFBF-C4D1-4F98-931B-53CF5CD1E8E3}</author>
  </authors>
  <commentList>
    <comment ref="K14" authorId="0" shapeId="0" xr:uid="{614AEFBF-C4D1-4F98-931B-53CF5CD1E8E3}">
      <text>
        <r>
          <rPr>
            <sz val="8"/>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Se incluye nuevo indicador, asociado a cambio climático</t>
        </r>
      </text>
    </comment>
  </commentList>
</comment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3">
    <bk>
      <extLst>
        <ext uri="{3e2802c4-a4d2-4d8b-9148-e3be6c30e623}">
          <xlrd:rvb i="0"/>
        </ext>
      </extLst>
    </bk>
    <bk>
      <extLst>
        <ext uri="{3e2802c4-a4d2-4d8b-9148-e3be6c30e623}">
          <xlrd:rvb i="1"/>
        </ext>
      </extLst>
    </bk>
    <bk>
      <extLst>
        <ext uri="{3e2802c4-a4d2-4d8b-9148-e3be6c30e623}">
          <xlrd:rvb i="2"/>
        </ext>
      </extLst>
    </bk>
  </futureMetadata>
  <valueMetadata count="3">
    <bk>
      <rc t="1" v="0"/>
    </bk>
    <bk>
      <rc t="1" v="1"/>
    </bk>
    <bk>
      <rc t="1" v="2"/>
    </bk>
  </valueMetadata>
</metadata>
</file>

<file path=xl/sharedStrings.xml><?xml version="1.0" encoding="utf-8"?>
<sst xmlns="http://schemas.openxmlformats.org/spreadsheetml/2006/main" count="1044" uniqueCount="344">
  <si>
    <t>AGUA 1ER SEMESTRE</t>
  </si>
  <si>
    <t>ENERGÍA 1ER SEMESTRE</t>
  </si>
  <si>
    <t>Antioquia</t>
  </si>
  <si>
    <t>Atlántico</t>
  </si>
  <si>
    <t>Bolívar / San Andrés</t>
  </si>
  <si>
    <t>Caquetá / Huila - Florencia</t>
  </si>
  <si>
    <t>Caquetá / Huila - Neiva</t>
  </si>
  <si>
    <t>Cauca</t>
  </si>
  <si>
    <t>Central - Tunja</t>
  </si>
  <si>
    <t>Central - Bogotá</t>
  </si>
  <si>
    <t>Central - Ibagué</t>
  </si>
  <si>
    <t>Cesar / Guajira - Valledupar</t>
  </si>
  <si>
    <t>Cesar / Guajira - Riohacha</t>
  </si>
  <si>
    <t>Chocó</t>
  </si>
  <si>
    <t>Choco</t>
  </si>
  <si>
    <t>Córdoba</t>
  </si>
  <si>
    <t>Eje cafetero - Manizales</t>
  </si>
  <si>
    <t>Eje cafetero - Armenia</t>
  </si>
  <si>
    <t>Eje cafetero - Pereira</t>
  </si>
  <si>
    <t>Llanos Orientales y Amazonia - Yopal</t>
  </si>
  <si>
    <t>Llanos Orientales y Amazonia - Villavicencio</t>
  </si>
  <si>
    <t>Llanos Orientales y Amazonia - Guaviare</t>
  </si>
  <si>
    <t>Llanos Orientales y Amazonia - Puerto Carreño</t>
  </si>
  <si>
    <t>Llanos Orientales y Amazonia - Leticia</t>
  </si>
  <si>
    <t>Llanos Orientales y Amazonia - Mitú</t>
  </si>
  <si>
    <t>Llanos Orientales y Amazonia - Inírida</t>
  </si>
  <si>
    <t>Magdalena</t>
  </si>
  <si>
    <t>Magadalena medio</t>
  </si>
  <si>
    <t>Putumayo</t>
  </si>
  <si>
    <t>Nariño</t>
  </si>
  <si>
    <t>Norte de Santander y Arauca - Arauca</t>
  </si>
  <si>
    <t>Norte de Santander y Arauca - Cúcuta</t>
  </si>
  <si>
    <t>Santander</t>
  </si>
  <si>
    <t>Sucre</t>
  </si>
  <si>
    <t>Urabá</t>
  </si>
  <si>
    <t>Valle</t>
  </si>
  <si>
    <t>Nivel Nacional</t>
  </si>
  <si>
    <t>TOTAL</t>
  </si>
  <si>
    <t>DIFERENCIA</t>
  </si>
  <si>
    <t>2024 ENERGÍA</t>
  </si>
  <si>
    <t>Aplica para los PGM: RS</t>
  </si>
  <si>
    <t>NOMBRE DEL PROGRAMA</t>
  </si>
  <si>
    <t>DIRECCIÓN TERRITORIAL</t>
  </si>
  <si>
    <t>SEDE</t>
  </si>
  <si>
    <t>Unidad de medida</t>
  </si>
  <si>
    <t>Ahorro y uso eficiente del agua</t>
  </si>
  <si>
    <t xml:space="preserve">Antioquia </t>
  </si>
  <si>
    <t>Apartadó</t>
  </si>
  <si>
    <t>kg</t>
  </si>
  <si>
    <t>pruebaaa</t>
  </si>
  <si>
    <t>Eficiencia energética</t>
  </si>
  <si>
    <t xml:space="preserve">Atlántico </t>
  </si>
  <si>
    <t>Arauca</t>
  </si>
  <si>
    <t>Tn</t>
  </si>
  <si>
    <t>Manejo Integral de Residuos Sólidos</t>
  </si>
  <si>
    <t xml:space="preserve">Bolívar / San Andrés </t>
  </si>
  <si>
    <t>Armenia</t>
  </si>
  <si>
    <t>m3</t>
  </si>
  <si>
    <t>Buenas prácticas cero papel</t>
  </si>
  <si>
    <t xml:space="preserve">Caquetá / Huila </t>
  </si>
  <si>
    <t>Barrancabermeja</t>
  </si>
  <si>
    <t># Bolsas</t>
  </si>
  <si>
    <t>Compras sostenibles</t>
  </si>
  <si>
    <t xml:space="preserve">Cauca </t>
  </si>
  <si>
    <t>Barranquilla</t>
  </si>
  <si>
    <t>Unidades (Ud.)</t>
  </si>
  <si>
    <t>Prácticas sostenibles</t>
  </si>
  <si>
    <t xml:space="preserve">Central </t>
  </si>
  <si>
    <t>Bogotá D, C.</t>
  </si>
  <si>
    <t>Otro</t>
  </si>
  <si>
    <t xml:space="preserve">Cesar / Guajira </t>
  </si>
  <si>
    <t>Bucaramanga</t>
  </si>
  <si>
    <t xml:space="preserve">Choco </t>
  </si>
  <si>
    <t>Cartagena</t>
  </si>
  <si>
    <t xml:space="preserve">Córdoba </t>
  </si>
  <si>
    <t>Cúcuta</t>
  </si>
  <si>
    <t xml:space="preserve">Eje cafetero </t>
  </si>
  <si>
    <t>Florencia</t>
  </si>
  <si>
    <t xml:space="preserve">Magadalena medio </t>
  </si>
  <si>
    <t>Ibagué</t>
  </si>
  <si>
    <t xml:space="preserve">Magdalena </t>
  </si>
  <si>
    <t>Inírida</t>
  </si>
  <si>
    <t xml:space="preserve">Meta y Llanos Orientales </t>
  </si>
  <si>
    <t>Leticia</t>
  </si>
  <si>
    <t xml:space="preserve">Nariño </t>
  </si>
  <si>
    <t>Manizales</t>
  </si>
  <si>
    <t xml:space="preserve">Norte de Santander y Arauca </t>
  </si>
  <si>
    <t>Medellín</t>
  </si>
  <si>
    <t xml:space="preserve">Putumayo </t>
  </si>
  <si>
    <t>Mitú</t>
  </si>
  <si>
    <t xml:space="preserve">Santander </t>
  </si>
  <si>
    <t>Mocoa</t>
  </si>
  <si>
    <t xml:space="preserve">Sucre </t>
  </si>
  <si>
    <t>Montería</t>
  </si>
  <si>
    <t xml:space="preserve">Urabá </t>
  </si>
  <si>
    <t>Neiva</t>
  </si>
  <si>
    <t xml:space="preserve">Valle </t>
  </si>
  <si>
    <t>Pasto</t>
  </si>
  <si>
    <t xml:space="preserve">Nivel Nacional </t>
  </si>
  <si>
    <t>Pereira</t>
  </si>
  <si>
    <t>Predio del FRV</t>
  </si>
  <si>
    <t>Popayán</t>
  </si>
  <si>
    <t>Ministerio de Justicia</t>
  </si>
  <si>
    <t>Puerto Carreño</t>
  </si>
  <si>
    <t>Quibdó</t>
  </si>
  <si>
    <t>Riohacha</t>
  </si>
  <si>
    <t>San Cayetano</t>
  </si>
  <si>
    <t>San José del Guaviare</t>
  </si>
  <si>
    <t>Santa Marta</t>
  </si>
  <si>
    <t>Santiago de Cali</t>
  </si>
  <si>
    <t>Sincelejo</t>
  </si>
  <si>
    <t>Tunja</t>
  </si>
  <si>
    <t>Valledupar</t>
  </si>
  <si>
    <t>Villavicencio</t>
  </si>
  <si>
    <t>Yopal</t>
  </si>
  <si>
    <t>MATRIZ DE SEGUIMIENTO A PROGRAMAS DEL SISTEMA DE GESTIÓN AMBIENTAL</t>
  </si>
  <si>
    <t>Código: 162,18,15-54</t>
  </si>
  <si>
    <t>PROCESO DE GESTIÓN ADMINISTRATIVA</t>
  </si>
  <si>
    <t>SISTEMA DE GESTIÓN AMBIENTAL</t>
  </si>
  <si>
    <t>6. Agua limpia y saneamiento.
12. Producción y consumo responsables.</t>
  </si>
  <si>
    <t>RESPONSABLE DE DILIGENCIAMIENTO:</t>
  </si>
  <si>
    <t xml:space="preserve"> (Seleccionar la ciudad donde se localiza la sede)</t>
  </si>
  <si>
    <t>DIRECCIÓN:</t>
  </si>
  <si>
    <r>
      <t xml:space="preserve">IMPORTANTE:
 </t>
    </r>
    <r>
      <rPr>
        <sz val="10.5"/>
        <rFont val="Verdana"/>
        <family val="2"/>
      </rPr>
      <t xml:space="preserve">La información descriptiva relacionada es posible encontrarla en la ficha técnica a los programas del Sistema de Gestión Ambiental contenido en el documento "Plan Institucional de Gestión Ambiental - PIGA", respondiendo a la política y objetivos del Sistema; por tal motivo es necesario es necesario consultar el documento relacionado en los siguientes enlaces: </t>
    </r>
    <r>
      <rPr>
        <b/>
        <sz val="10.5"/>
        <rFont val="Verdana"/>
        <family val="2"/>
      </rPr>
      <t xml:space="preserve">
https://www.unidadvictimas.gov.co/gestion-administrativa/  - PLANES
https://www.unidadvictimas.gov.co/informes-proyectos-y-planes/  - AÑO ACTUAL - Plan Institucional de Gestión Ambiental – PIGA</t>
    </r>
  </si>
  <si>
    <t>SEGUIMIENTO MENSUAL DEL PROGRAMA</t>
  </si>
  <si>
    <t>REPORTE DE CONSUMOS PARA EL RECURSO AGUA</t>
  </si>
  <si>
    <t>MES</t>
  </si>
  <si>
    <t>REPORTE VIGENCIA ANTERIOR (VA)</t>
  </si>
  <si>
    <t>REPORTE VIGENCIA ACTUAL (VC)</t>
  </si>
  <si>
    <t>MEJORA</t>
  </si>
  <si>
    <t>ANÁLISIS MENSUAL DEL DESEMPEÑO AMBIENTAL</t>
  </si>
  <si>
    <t>GRÁFICAS ASOCIADAS</t>
  </si>
  <si>
    <t>N° Asistentes en la sede (servidores públicos)</t>
  </si>
  <si>
    <t xml:space="preserve">Costo unitario de acueducto
</t>
  </si>
  <si>
    <t>Consumo per cápita</t>
  </si>
  <si>
    <t>Periodo facturado</t>
  </si>
  <si>
    <t xml:space="preserve">Consumo del recurso
</t>
  </si>
  <si>
    <t xml:space="preserve">Área del imueble
</t>
  </si>
  <si>
    <t xml:space="preserve">Consumo del recurso por área
</t>
  </si>
  <si>
    <t xml:space="preserve">N° Asistentes en la sede (servidores públicos)
</t>
  </si>
  <si>
    <t>Mejora año anterior vs. año actual
%</t>
  </si>
  <si>
    <t xml:space="preserve">Nivel ahorro en consumo
</t>
  </si>
  <si>
    <t>Efectividad de ahorro
%</t>
  </si>
  <si>
    <t>Análisis / Justificación de los consumos</t>
  </si>
  <si>
    <t>Acción de mejora propuesta por la DT</t>
  </si>
  <si>
    <t>Evidencias entregadas de la acción al SGA</t>
  </si>
  <si>
    <t>Responsable de asegurar la información</t>
  </si>
  <si>
    <t>Las celdas de esta columna se encuentra ya organizada, por favor NO modificar</t>
  </si>
  <si>
    <t>Fecha inicial</t>
  </si>
  <si>
    <t>Fecha 
final</t>
  </si>
  <si>
    <t>ENERO</t>
  </si>
  <si>
    <t>Por favor, diligenciar el nombre de o los profesionales que  validan la información mes a mes.
NO arrastar y diligenciar completamente esta columna, el equipo implementador revisará la matriz cada vez que sea reportado al aplicativo para atender el Plan de Implementación
Tener en cuenta siempre los mensajes emergentes como ayuda para ingresar la información correctamente</t>
  </si>
  <si>
    <t>FEBRERO</t>
  </si>
  <si>
    <t>MARZO</t>
  </si>
  <si>
    <t>Ingresar fecha inicial del periodo facturado o la primera lectura (lectura anterior) mes a mes</t>
  </si>
  <si>
    <t>Ingresar fecha final del periodo de la factura o la segunda lectura (lectura actual) mes a mes</t>
  </si>
  <si>
    <t>Ingresar el valor de consumo facturado en m3 mes a mes</t>
  </si>
  <si>
    <t>Ingresar el valor en $ del m3 de agua mes a mes (por favor no cofundir con el valor total)
Tener en cuenta siempre los mensajes emergentes como ayuda para ingresar la información correctamente</t>
  </si>
  <si>
    <t>ABRIL</t>
  </si>
  <si>
    <t>MAYO</t>
  </si>
  <si>
    <t>JUNIO</t>
  </si>
  <si>
    <t>JULIO</t>
  </si>
  <si>
    <t>AGOSTO</t>
  </si>
  <si>
    <t>SEPTIEMBRE</t>
  </si>
  <si>
    <t>OCTUBRE</t>
  </si>
  <si>
    <t>NOVIEMBRE</t>
  </si>
  <si>
    <t>DICIEMBRE</t>
  </si>
  <si>
    <t>TOTAL AÑO</t>
  </si>
  <si>
    <t>NA</t>
  </si>
  <si>
    <t>Paginas 2 de 10</t>
  </si>
  <si>
    <t>DIRECCIÓN TERRITORIAL:</t>
  </si>
  <si>
    <t>OBJETIVO DE DESARROLLO SOSTENIBLE QUE ATIENDE:</t>
  </si>
  <si>
    <t>NOMBRE DEL PROGRAMA:</t>
  </si>
  <si>
    <t>AÑO DE SEGUIMIENTO:</t>
  </si>
  <si>
    <t xml:space="preserve">Costo unitario de acueducto
</t>
  </si>
  <si>
    <t>Meta para la vigencia actual</t>
  </si>
  <si>
    <t xml:space="preserve">7.  Energía asequible y no contaminante.                                    13.  Acción por el clima.
12. Producción y consumo responsables.                      </t>
  </si>
  <si>
    <t>Consumo del recurso
kWh</t>
  </si>
  <si>
    <t>Ingresar fecha inicial del periodo facturado o la primera lectura (lectura anterior) mes a mes
Tener en cuenta siempre los mensajes emergentes como ayuda para ingresar la información correctamente</t>
  </si>
  <si>
    <t>Ingresar fecha final del periodo de la factura o la segunda lectura (lectura actual) mes a mes
Tener en cuenta siempre los mensajes emergentes como ayuda para ingresar la información correctamente</t>
  </si>
  <si>
    <t>Ingresar el valor de consumo facturado en kWh mes a mes
Tener en cuenta siempre los mensajes emergentes como ayuda para ingresar la información correctamente</t>
  </si>
  <si>
    <t>Paginas 4 de 10</t>
  </si>
  <si>
    <t>12. Producción y consumo responsables. 
13.  Acción por el clima.</t>
  </si>
  <si>
    <t>INFORMACIÓN FACTURA DE ASEO</t>
  </si>
  <si>
    <t>REPORTE RESIDUOS ORDINARIOS</t>
  </si>
  <si>
    <t>REPORTE RESIDUOS ORGÁNICOS</t>
  </si>
  <si>
    <t>Cantidad generada</t>
  </si>
  <si>
    <t>Cantidad entregada</t>
  </si>
  <si>
    <t>Generación per cápita</t>
  </si>
  <si>
    <t>Gestión de residuos</t>
  </si>
  <si>
    <t>Organización recicladora que recibe el residuo</t>
  </si>
  <si>
    <t>Fecha final</t>
  </si>
  <si>
    <t>REPORTE DE CONSUMOS PARA EL RECURSO ENERGÍA</t>
  </si>
  <si>
    <t>REPORTE RESIDUOS APROVECHABLES</t>
  </si>
  <si>
    <t>REPORTE RESIDUOS PELIGROSOS Y DE MANEJO ESPECIAL</t>
  </si>
  <si>
    <t>% residuos entregados</t>
  </si>
  <si>
    <t>Responsable del seguimiento en la sede</t>
  </si>
  <si>
    <t>(Kg de residuos sólidos orgánicos entregados/ Kg de residuos solidos organicos totales ) * 100%</t>
  </si>
  <si>
    <t>% de  residuos solidos órganicos entregados</t>
  </si>
  <si>
    <t>Paginas 6 de 10</t>
  </si>
  <si>
    <t xml:space="preserve">PROCESO  DE GESTIÓN ADMINISTRATIVA </t>
  </si>
  <si>
    <t>Paginas 7 de 10</t>
  </si>
  <si>
    <t xml:space="preserve">12. Producción y consumo responsables. 
13.  Acción por el clima. </t>
  </si>
  <si>
    <t>Datos para las Direcciones Territoriales</t>
  </si>
  <si>
    <t>Datos para los procesos (Nivel Nacional)</t>
  </si>
  <si>
    <t>Consumo de resmas</t>
  </si>
  <si>
    <t>Total servidores públicos</t>
  </si>
  <si>
    <t>Cantidad hojas impresas</t>
  </si>
  <si>
    <t>% Disminución de consumo</t>
  </si>
  <si>
    <t xml:space="preserve"> Uso OneDrive </t>
  </si>
  <si>
    <t>Uso OneDrive</t>
  </si>
  <si>
    <t>TOTAL CAPACIDAD EN OneDrive</t>
  </si>
  <si>
    <t>mb</t>
  </si>
  <si>
    <t>Seguimiento a la información (Tb)</t>
  </si>
  <si>
    <t>TRIMESTRE 1</t>
  </si>
  <si>
    <t>TRIMESTRE 2</t>
  </si>
  <si>
    <t>TRIMESTRE 3</t>
  </si>
  <si>
    <t>TRIMESTRE 4</t>
  </si>
  <si>
    <t>N° SERVIDORES PÚBLICOS</t>
  </si>
  <si>
    <t xml:space="preserve">Magdalena medio </t>
  </si>
  <si>
    <t>NIVEL NACIONAL</t>
  </si>
  <si>
    <t>Seguimiento a la información (Mb)</t>
  </si>
  <si>
    <t>Comunicación Estratégica</t>
  </si>
  <si>
    <t>Direccionamiento Estratégico</t>
  </si>
  <si>
    <t>Evaluación Independiente</t>
  </si>
  <si>
    <t>Gestión Administrativa y Documental</t>
  </si>
  <si>
    <t>Gestión Contractual</t>
  </si>
  <si>
    <t>Gestión de la Información</t>
  </si>
  <si>
    <t>Gestión de Talento Humano</t>
  </si>
  <si>
    <t>Gestión del Conocimiento y la Innovación</t>
  </si>
  <si>
    <t>Red Nacional de la Información</t>
  </si>
  <si>
    <t>Gestión Financiera</t>
  </si>
  <si>
    <t>Gestión Interinstitucional</t>
  </si>
  <si>
    <t>Gestión Jurídica</t>
  </si>
  <si>
    <t>Gestión para la Asistencia</t>
  </si>
  <si>
    <t>Participación y Visibilización</t>
  </si>
  <si>
    <t>Prevención Urgente y Atención en la Inmediatez</t>
  </si>
  <si>
    <t>Registro y Valoración</t>
  </si>
  <si>
    <t>Relación con el Ciudadano</t>
  </si>
  <si>
    <t>Reparación Integral</t>
  </si>
  <si>
    <t>PROCESO DE  GESTIÓN ADMINISTRATIVA</t>
  </si>
  <si>
    <t>Paginas 8 de 10</t>
  </si>
  <si>
    <t>12. Producción y consumo responsables.</t>
  </si>
  <si>
    <t xml:space="preserve">Total procesos contractuales </t>
  </si>
  <si>
    <t>Avales ambientales emitidos</t>
  </si>
  <si>
    <t>% Proceso contractual con aval</t>
  </si>
  <si>
    <t>Nivel de gestión de avales ambientales</t>
  </si>
  <si>
    <t xml:space="preserve">PROCESO DE GESTIÓN ADMINISTRATIVA </t>
  </si>
  <si>
    <t>Paginas 9 de 10</t>
  </si>
  <si>
    <t>Comunicaciones internas</t>
  </si>
  <si>
    <t>Comunicaciones externas</t>
  </si>
  <si>
    <t>Actividades programadas</t>
  </si>
  <si>
    <t>Actividades ejecutadas</t>
  </si>
  <si>
    <t>Servidores públicos asistentes</t>
  </si>
  <si>
    <t>Solicitudes</t>
  </si>
  <si>
    <t>Requerimientos</t>
  </si>
  <si>
    <t>Total</t>
  </si>
  <si>
    <t xml:space="preserve">Calificación promedio </t>
  </si>
  <si>
    <t>% Cumplimiento de la programación</t>
  </si>
  <si>
    <t>% Asistencia a las actividades</t>
  </si>
  <si>
    <t>Relación de comunicaciones externas atendidas</t>
  </si>
  <si>
    <t>Versión</t>
  </si>
  <si>
    <t>Fecha de Cambio</t>
  </si>
  <si>
    <t>Descripción de la modificación</t>
  </si>
  <si>
    <t>Creación del documento</t>
  </si>
  <si>
    <t>Se actualiza matriz de seguimiento de agua y energía y se incluyen matrices de seguimientos para los 4 programas restantes (Gestión de Residuos, buenas practicas de cero papel, compras sostenibles, practicas sostenibles, lo anterior con el objetivo de agrupar las matices de seguimiento en un solo archivo.</t>
  </si>
  <si>
    <t>Inclusión de principios de pacto global de las naciones unidas, objetivos de desarrollo sostenibles, ajuste de formulas de indicadores y ampliación de estas.</t>
  </si>
  <si>
    <t>1. Se realizo la Eliminación de información descriptiva del los programas en la hoja 2, 4, 5, 6, 7
2. Se adiciona  una anotación, donde se relaciona el documento PIGA, PGIRS de residuos aprovechables, orgánicos y ordinarios, y PGIRS Respel y RME.
3.De manera general se realizo modificación de la presentación de las matrices.
4. Ingreso de reglas de restricción para reducir la incertidumbre de la información consignada.
5. ingreso de formato condicional a la celdas que aplican para el registro de la información como una guía.
6. Se genera lista desplegable para los ítems: Dirección territorial, sede, programa.
7. Elaboración del instructivo para el registro de información en las matrices de agua, energía y residuos sólidos para las Direcciones Territoriales.</t>
  </si>
  <si>
    <t xml:space="preserve">1.	Se independizan las matrices de agua y de energía en atención a los programas de "Ahorro y Uso Eficiente del Agua" y "Eficiencia Energética" los cuales se describen en el Plan Institucional de Gestión Ambiental - PIGA aprobado por el comité de gestión y desempeño del 31/01/2025.
2.	Se ajustas en todas las hojas, los ODS que responde cada programa y se deja la celda "año de seguimiento disponible para ingresar la vigencia a la que corresponde la información.
3.	Para la hoja de Residuos Sólidos, se adiciona a listado desplegable de las casillas de "Unidad de medida" las opciones de Unidades (Ud.) y Otro.
4.	Se ajusta instructivo de agua y energía, dejándolo separado por hojas para cada recurso
5.	Se ingresa a la matriz de residuos sólidos, las celdas de periodo facturado (Fecha inicial y fecha final).
6.	Para la matriz de residuos sólidos se eliminan las celdas "Tasa ambiental por uso" y "Tasa ambiental retributiva" las cuales hacen parte del "Aporte al medio ambiente", "Operador del servicio de aseo", "Tasa de aprovechamiento" y "Número de asistentes" al considerar que la información es difícil de conseguir y/o es redundante.
7.	Se cambia título "responsable del seguimiento en la sede" por "responsable de asegurar la información" para las 6 matrices de seguimiento ambiental.
8.	Para la matriz de residuos sólidos, se agregan las celdas "Unidad de medida", "Residuos Efectivos aprovechadas" y  "Residuos No Aprovechables aforados - no aforados" los cuales hacen parte de "Cantidad de residuos sólidos facturados".
9.	Se agrega la celda "Efectividad de ahorro %" con su respectiva gráfica, para las matrices de agua y energía y unidades de medida para las celdas de consumo unitario.
10.	Se actualiza el enlace para acceder al documento PIGA en todas las matrices.	</t>
  </si>
  <si>
    <t>(</t>
  </si>
  <si>
    <t xml:space="preserve">Medición por producción real </t>
  </si>
  <si>
    <t>Tarifa regulada por suscriptor</t>
  </si>
  <si>
    <t xml:space="preserve">Tipo esquema tarifario </t>
  </si>
  <si>
    <t>Costo per Cápita del servicio</t>
  </si>
  <si>
    <t xml:space="preserve">Total servicio aseo </t>
  </si>
  <si>
    <t xml:space="preserve">Variación mensual costo servicio </t>
  </si>
  <si>
    <t>Consumo per capita de resmas</t>
  </si>
  <si>
    <t>Consumo percapita de resmas</t>
  </si>
  <si>
    <t>Consumo percapita de hojas impresas</t>
  </si>
  <si>
    <t>Cantidad Generada</t>
  </si>
  <si>
    <t>&lt;</t>
  </si>
  <si>
    <t>Las celdas de esta columna se encuentra formulada,  por favor no modificar</t>
  </si>
  <si>
    <t>Emisiones GEI (KgCO2)</t>
  </si>
  <si>
    <t xml:space="preserve">Meta estimada para la vigencia actual </t>
  </si>
  <si>
    <t>Meta real para la vigencia actual</t>
  </si>
  <si>
    <t>Precipitación mensual (mm)</t>
  </si>
  <si>
    <t>Intensidad Hídrica – Climática (IHC)</t>
  </si>
  <si>
    <t xml:space="preserve">Factor de Emision </t>
  </si>
  <si>
    <t>Nivel ahorro en consumo 
kWh</t>
  </si>
  <si>
    <t>Emisiones de GEI  (kg de CO₂e)</t>
  </si>
  <si>
    <t>N° procesos con criterios de mitigación climática en los avales</t>
  </si>
  <si>
    <t>% Mejoramiento Vigencia anterior vs. Vigencia actual</t>
  </si>
  <si>
    <t>% de procesos contractuales con criterios de mitigación climática</t>
  </si>
  <si>
    <t>Eficiencia energética y acción climática</t>
  </si>
  <si>
    <t>Cobertura de Sensibilización en Acción Climática (%)</t>
  </si>
  <si>
    <t>N° Actividades con enfoque climático</t>
  </si>
  <si>
    <t>Acción de mejora propuesta</t>
  </si>
  <si>
    <t>(Por favor NO modificar)</t>
  </si>
  <si>
    <r>
      <t xml:space="preserve">Ingresar todas las observaciones, puntualidades, especificaciones y lo demás que justifique los resultados ingresados, revise las gráficas las cuales pueden facilitar la interpretación de la información ingresada.
</t>
    </r>
    <r>
      <rPr>
        <b/>
        <sz val="11"/>
        <color rgb="FFC7059D"/>
        <rFont val="Verdana"/>
        <family val="2"/>
      </rPr>
      <t>Tener en cuenta siempre los mensajes emergentes como ayuda para ingresar la información correctamente</t>
    </r>
  </si>
  <si>
    <r>
      <rPr>
        <sz val="11"/>
        <color rgb="FFC7059D"/>
        <rFont val="Verdana"/>
        <family val="2"/>
      </rPr>
      <t>Ingresar todas las posibles acciones donde la DT puede atender la situación (tener presente que sean viables, medibles en el tiempo e innovadoras) mes a mes</t>
    </r>
    <r>
      <rPr>
        <b/>
        <sz val="11"/>
        <color rgb="FFC7059D"/>
        <rFont val="Verdana"/>
        <family val="2"/>
      </rPr>
      <t xml:space="preserve">
Tener en cuenta siempre los mensajes emergentes como ayuda para ingresar la información correctamente</t>
    </r>
  </si>
  <si>
    <r>
      <rPr>
        <sz val="11"/>
        <color rgb="FFC7059D"/>
        <rFont val="Verdana"/>
        <family val="2"/>
      </rPr>
      <t xml:space="preserve">Realizar una lista enumerando los productos que evidencian el desarrollo de la acción que se puedan ejecutar en territorio mes a mes
</t>
    </r>
    <r>
      <rPr>
        <b/>
        <sz val="11"/>
        <color rgb="FFC7059D"/>
        <rFont val="Verdana"/>
        <family val="2"/>
      </rPr>
      <t xml:space="preserve">
Tener en cuenta siempre los mensajes emergentes como ayuda para ingresar la información correctamente</t>
    </r>
  </si>
  <si>
    <r>
      <t xml:space="preserve">Las celdas de esta columna se encuentra formulada,  </t>
    </r>
    <r>
      <rPr>
        <b/>
        <sz val="11"/>
        <color rgb="FFC7059D"/>
        <rFont val="Verdana"/>
        <family val="2"/>
      </rPr>
      <t>por favor no modificar</t>
    </r>
  </si>
  <si>
    <r>
      <t>Las celdas de esta columna se encuentra formulada,</t>
    </r>
    <r>
      <rPr>
        <b/>
        <sz val="11"/>
        <color rgb="FFC7059D"/>
        <rFont val="Verdana"/>
        <family val="2"/>
      </rPr>
      <t xml:space="preserve">  por favor no modificar</t>
    </r>
  </si>
  <si>
    <r>
      <t xml:space="preserve">Las celdas de esta columna se encuentra formulada,  </t>
    </r>
    <r>
      <rPr>
        <b/>
        <sz val="11"/>
        <color rgb="FFC7059D"/>
        <rFont val="Verdana"/>
        <family val="2"/>
      </rPr>
      <t>por favor no modificar</t>
    </r>
    <r>
      <rPr>
        <sz val="11"/>
        <color rgb="FFC7059D"/>
        <rFont val="Verdana"/>
        <family val="2"/>
      </rPr>
      <t xml:space="preserve"> esta casilla ,esta formulada para que según el porcentaje nos muestra e colores en el que rojo es bajo amarillo internedio y verde que estamos en un buen limite de efectividad </t>
    </r>
  </si>
  <si>
    <r>
      <rPr>
        <sz val="11"/>
        <color rgb="FFC7059D"/>
        <rFont val="Verdana"/>
        <family val="2"/>
      </rPr>
      <t>Esta información se encuentra diligenciada teniendo en cuenta los reportado durante la vigencia inmediatamente anterior</t>
    </r>
    <r>
      <rPr>
        <b/>
        <sz val="11"/>
        <color rgb="FFC7059D"/>
        <rFont val="Verdana"/>
        <family val="2"/>
      </rPr>
      <t xml:space="preserve">
Tener en cuenta siempre los mensajes emergentes como ayuda para ingresar la información correctamente</t>
    </r>
  </si>
  <si>
    <r>
      <t>I</t>
    </r>
    <r>
      <rPr>
        <sz val="11"/>
        <color rgb="FFC7059D"/>
        <rFont val="Verdana"/>
        <family val="2"/>
      </rPr>
      <t>ngresar la cantidad de funcionarios, contratistas y colaboradores que asistieron presencialmente  mes a mes</t>
    </r>
    <r>
      <rPr>
        <b/>
        <sz val="11"/>
        <color rgb="FFC7059D"/>
        <rFont val="Verdana"/>
        <family val="2"/>
      </rPr>
      <t xml:space="preserve">
(por favor verificar que coincida con las matrices de energía y residuos sólidos)
Tener en cuenta siempre los mensajes emergentes como ayuda para ingresar la información correctamente</t>
    </r>
  </si>
  <si>
    <r>
      <rPr>
        <sz val="11"/>
        <color rgb="FFC7059D"/>
        <rFont val="Verdana"/>
        <family val="2"/>
      </rPr>
      <t>Ingresar el valor en mm de la precipitación de su ciudad obtenida de la información del IDEAM - Precipitación mensual.</t>
    </r>
    <r>
      <rPr>
        <b/>
        <sz val="11"/>
        <color rgb="FFC7059D"/>
        <rFont val="Verdana"/>
        <family val="2"/>
      </rPr>
      <t xml:space="preserve"> 
Tener en cuenta siempre los mensajes emergentes como ayuda para ingresar la información correctamente.</t>
    </r>
  </si>
  <si>
    <r>
      <t>DIRECCIÓN TERRITORIAL:</t>
    </r>
    <r>
      <rPr>
        <b/>
        <sz val="9"/>
        <color rgb="FF147C98"/>
        <rFont val="Verdana"/>
        <family val="2"/>
      </rPr>
      <t xml:space="preserve"> </t>
    </r>
    <r>
      <rPr>
        <b/>
        <sz val="11"/>
        <color rgb="FFC7059D"/>
        <rFont val="Verdana"/>
        <family val="2"/>
      </rPr>
      <t>(Indica a que DT corresponden los datos)</t>
    </r>
  </si>
  <si>
    <r>
      <t>NOMBRE DEL PROGRAMA:</t>
    </r>
    <r>
      <rPr>
        <b/>
        <sz val="11"/>
        <color rgb="FFC7059D"/>
        <rFont val="Verdana"/>
        <family val="2"/>
      </rPr>
      <t xml:space="preserve"> (Indica el  programa de gestión ambiental)</t>
    </r>
  </si>
  <si>
    <r>
      <t>OBJETIVO DE DESARROLLO SOSTENIBLE QUE ATIENDE:</t>
    </r>
    <r>
      <rPr>
        <b/>
        <sz val="9"/>
        <color rgb="FFC7059D"/>
        <rFont val="Verdana"/>
        <family val="2"/>
      </rPr>
      <t xml:space="preserve"> Información ya consignada, por favor no modificar</t>
    </r>
  </si>
  <si>
    <r>
      <t xml:space="preserve">Por favor erscribir </t>
    </r>
    <r>
      <rPr>
        <b/>
        <sz val="11"/>
        <color rgb="FFC7059D"/>
        <rFont val="Verdana"/>
        <family val="2"/>
      </rPr>
      <t>el nombre completo del profesional quien realiza el diligenciamiento de la matriz</t>
    </r>
    <r>
      <rPr>
        <sz val="11"/>
        <color rgb="FFC7059D"/>
        <rFont val="Verdana"/>
        <family val="2"/>
      </rPr>
      <t xml:space="preserve">, </t>
    </r>
    <r>
      <rPr>
        <b/>
        <sz val="11"/>
        <color rgb="FFC7059D"/>
        <rFont val="Verdana"/>
        <family val="2"/>
      </rPr>
      <t>si hay cambios por favor comunicarlo inmediatamente al correo gestio.ambiental@unidadvictimas.gov.co</t>
    </r>
  </si>
  <si>
    <r>
      <rPr>
        <sz val="11"/>
        <color rgb="FFC7059D"/>
        <rFont val="Verdana"/>
        <family val="2"/>
      </rPr>
      <t>Por favor, ingresar la dirección donde se localiza la sede administrativa actualmente;</t>
    </r>
    <r>
      <rPr>
        <b/>
        <sz val="11"/>
        <color rgb="FFC7059D"/>
        <rFont val="Verdana"/>
        <family val="2"/>
      </rPr>
      <t xml:space="preserve"> si la sede es traladada, por favor informar inmediatamente al correo gestion.ambiental@unidadvictimas.gov.co</t>
    </r>
  </si>
  <si>
    <r>
      <t xml:space="preserve">Meta estimada para la vigencia actual </t>
    </r>
    <r>
      <rPr>
        <b/>
        <sz val="9"/>
        <color rgb="FFC7059D"/>
        <rFont val="Verdana"/>
        <family val="2"/>
      </rPr>
      <t xml:space="preserve"> (Por favor NO modificar)</t>
    </r>
  </si>
  <si>
    <r>
      <rPr>
        <sz val="11"/>
        <color rgb="FFC7059D"/>
        <rFont val="Verdana"/>
        <family val="2"/>
      </rPr>
      <t>Ingresar el valor en $ del kWh de energía mes a mes (por favor no cofundir con el valor total).</t>
    </r>
    <r>
      <rPr>
        <b/>
        <sz val="11"/>
        <color rgb="FFC7059D"/>
        <rFont val="Verdana"/>
        <family val="2"/>
      </rPr>
      <t xml:space="preserve">
Tener en cuenta siempre los mensajes emergentes como ayuda para ingresar la información correctamente</t>
    </r>
  </si>
  <si>
    <t>Este factor es  tomado de la RESOLUCIÓN No. 001198 de 2024 de la UPME el cual da como ultimo valor el del año 2023</t>
  </si>
  <si>
    <r>
      <t xml:space="preserve">Las celdas de esta columna se encuentra formulada,  </t>
    </r>
    <r>
      <rPr>
        <b/>
        <sz val="11"/>
        <color rgb="FFC7059D"/>
        <rFont val="Verdana"/>
        <family val="2"/>
      </rPr>
      <t>por favor no modificar</t>
    </r>
    <r>
      <rPr>
        <sz val="11"/>
        <color rgb="FFC7059D"/>
        <rFont val="Verdana"/>
        <family val="2"/>
      </rPr>
      <t xml:space="preserve"> esta formulada para que según el porcentaje nos muestra e colores en el que rojo es bajo amarillo internedio y verde que estamos en un buen limite de efectividad </t>
    </r>
  </si>
  <si>
    <r>
      <rPr>
        <sz val="11"/>
        <color rgb="FFC7059D"/>
        <rFont val="Verdana"/>
        <family val="2"/>
      </rPr>
      <t>Ingresar todas las posibles acciones donde la DT puedeatender la situación (tener presente que sean viables, medibles en el tiempo e innovadoras) mes a mes</t>
    </r>
    <r>
      <rPr>
        <b/>
        <sz val="11"/>
        <color rgb="FFC7059D"/>
        <rFont val="Verdana"/>
        <family val="2"/>
      </rPr>
      <t xml:space="preserve">
Tener en cuenta siempre los mensajes emergentes como ayuda para ingresar la información correctamente</t>
    </r>
  </si>
  <si>
    <r>
      <rPr>
        <sz val="11"/>
        <color rgb="FFC7059D"/>
        <rFont val="Verdana"/>
        <family val="2"/>
      </rPr>
      <t>Realizar una lista enumerando los productos que evidencian el desarrollo de la acción que se puedan ejecutar en territorio mes a mes</t>
    </r>
    <r>
      <rPr>
        <b/>
        <sz val="11"/>
        <color rgb="FFC7059D"/>
        <rFont val="Verdana"/>
        <family val="2"/>
      </rPr>
      <t xml:space="preserve">
Tener en cuenta siempre los mensajes emergentes como ayuda para ingresar la información correctamente</t>
    </r>
  </si>
  <si>
    <r>
      <t xml:space="preserve">DIRECCIÓN TERRITORIAL:  </t>
    </r>
    <r>
      <rPr>
        <b/>
        <sz val="9"/>
        <color rgb="FFC7059D"/>
        <rFont val="Verdana"/>
        <family val="2"/>
      </rPr>
      <t>(Indica a que DT corresponden los datos)</t>
    </r>
  </si>
  <si>
    <r>
      <t>NOMBRE DEL PROGRAMA:</t>
    </r>
    <r>
      <rPr>
        <b/>
        <sz val="9"/>
        <color rgb="FFC7059D"/>
        <rFont val="Verdana"/>
        <family val="2"/>
      </rPr>
      <t xml:space="preserve"> (Indica el  programa de gestión ambiental)</t>
    </r>
  </si>
  <si>
    <t>Ingrese la vigencia evaluada ej:2026</t>
  </si>
  <si>
    <t>1. Se ingresa tanto al instructivo como a la matriz del programa de ahorro y uso eficiente del agua elítem "Precipitación mensual (mm)" el cual se obtiene de información secundaria generada por el IDEAM
2. Se ajusta la redacción en  el instructivo de la matriz de agua dejando las especificaciones mas claras y mas reducida
3. Se incluye tanto en el instructivo como en la matriz del programa "ahorro y uso eficiente del agua", el indicador de Intensidad Hídrica–Climática (IHC): relación entre el consumo de agua mensual de la sede y la precipitación mensual observada (IDEAM) en la ciudad. Fuente de consumo  
4. Se ajusta banderines de alerta en la matriz de agua y energía  esto con el fin de tener un control en cuanto a los resultados obtenidos 
5. Se adicionan dos columnas para la medición de los GEI , esto con el fin de  tener  realizar la medición de los Gases de Efecto Invernadero (GEI) tiene como finalidad cuantificar las emisiones generadas por las actividades de una organización, con el fin de evaluar su contribución al cambio climático y establecer estrategias de mitigación.
6. Se adiciona en la hoja del programa Compras Públicas Sostenibles, el ítem "N° procesos con criterios de mitigación climática en los avales" para determinar el indicador de mitigación climática.
7. Se cambia en la hoja del programa Compras Públicas Sostenibles, el titulo de casilla por "% Mejoramiento Vigencia anterior vs. Vigencia actual" para que aplique en todas las vigencias. 
8. Se adiciona en la hoja del programa Compras Públicas Sostenibles, el indicador % de procesos contractuales con criterios de mitigación climática.
9. Se adiciona en la hoja del programa Prácticas Sostenibles, el ítem "N° Actividades con enfoque climático" para determinar el indicador de mitigación climática.
10. Matriz de residuos sólidos bloque  Información factura servicio de aseo Ajuste estructural de variables de medición: Se elimina la sección denominada “Cantidad de residuos sólidos generados” (incluía unidad de medida, residuos aprovechables y residuos no aprovechables), debido a que la información reportada en la facturación del servicio público de aseo no presenta correspondencia técnica ni consistencia con los datos reales consolidados en los registros internos de la entidad. En su lugar, se incorporan las siguientes variables orientadas al análisis económico-ambiental del servicio:
•	Número de asistentes en la sede
•	Total servicio de aseo
•	Variación del costo del servicio
•	Costo per cápita del servicio
11. En los Bloques de reporte (residuos ordinarios, no ordinarios, aprovechables y peligrosos)  en la columna “Gestión de residuos” se incorporan banderillas de alertas que permiten identificar el cumplimiento o incumplimiento de los objetivos establecidos en el PIGA.
Color verde: Cumplimiento del objetivo.
Color rojo: No cumplimiento del objetivo
12. En la MATRIZ CERO PAPEL Se elimina la columna “Porcentaje consumo de papel” y se consolida el análisis mediante indicadores de:
•	Consumo per cápita de resmas
•	Consumo per cápita de papel
13. Se incorporan banderines de alerta en la columna “Porcentaje de disminución del consumo”, definidos así:
•	Color verde: Cuando se evidencia reducción del consumo.
•	Color rojo: Cuando no se logra disminución o existe incremento.
14. Se incorporan las columnas “Emisiones GEI (kg CO₂)” en las secciones correspondientes a Direcciones Territoriales (DT) y Nivel Nacional.
Se establece el indicador “Emisiones de gases de efecto invernadero (kg CO₂e)” asociadas al consumo de papel. El cálculo se realiza a partir del total de hojas impresas, aplicando el siguiente factor de emisión:
1,05 kg CO₂ / kg de papel, el cual fue tomado de (Universidad Verde, Universidad de Ibagué. (2023). Reporte de inventario de gases de efecto invernadero – Huella de carbono [Informe].
https://universidadverde.unibague.edu.co/images/2023/universidad-verde/reporte-inventario-GEI.pdf).
15. Se agrega comentarios a las matrices de agua y energía explicando los indicadores "Intensidad Hídrica – Climática (IHC)" y "Emisiones de GEI  (kg de CO₂e)", con el propósito de facilitar el análisis a los gestores ambientales y/o los profesionales con perfiles diferentes al ambiental.</t>
  </si>
  <si>
    <r>
      <t xml:space="preserve">DIRECCIÓN TERRITORIAL: </t>
    </r>
    <r>
      <rPr>
        <b/>
        <sz val="9"/>
        <color rgb="FFC7059D"/>
        <rFont val="Verdana"/>
        <family val="2"/>
      </rPr>
      <t xml:space="preserve"> </t>
    </r>
    <r>
      <rPr>
        <b/>
        <sz val="11"/>
        <color rgb="FFC7059D"/>
        <rFont val="Verdana"/>
        <family val="2"/>
      </rPr>
      <t>(Indica a que DT corresponden los datos)</t>
    </r>
  </si>
  <si>
    <r>
      <t>NOMBRE DEL PROGRAMA:</t>
    </r>
    <r>
      <rPr>
        <b/>
        <sz val="11"/>
        <color rgb="FFFF0000"/>
        <rFont val="Verdana"/>
        <family val="2"/>
      </rPr>
      <t xml:space="preserve"> </t>
    </r>
    <r>
      <rPr>
        <b/>
        <sz val="11"/>
        <color rgb="FFC7059D"/>
        <rFont val="Verdana"/>
        <family val="2"/>
      </rPr>
      <t>(Indica el  programa de gestión ambiental)</t>
    </r>
  </si>
  <si>
    <r>
      <t xml:space="preserve">OBJETIVO DE DESARROLLO SOSTENIBLE QUE ATIENDE: </t>
    </r>
    <r>
      <rPr>
        <b/>
        <sz val="11"/>
        <color rgb="FFC7059D"/>
        <rFont val="Verdana"/>
        <family val="2"/>
      </rPr>
      <t>Información ya consignada, por favor no modificar</t>
    </r>
  </si>
  <si>
    <r>
      <t xml:space="preserve">Por facor erscribir el </t>
    </r>
    <r>
      <rPr>
        <b/>
        <sz val="11"/>
        <color rgb="FFC7059D"/>
        <rFont val="Verdana"/>
        <family val="2"/>
      </rPr>
      <t>nombre completo del profesional quien realiza el diligenciamiento de la matriz</t>
    </r>
  </si>
  <si>
    <r>
      <rPr>
        <b/>
        <sz val="11"/>
        <color rgb="FFC7059D"/>
        <rFont val="Verdana"/>
        <family val="2"/>
      </rPr>
      <t>Por favor, ingresar la dirección donde se localiza la sede administrativa actualmente; si la sede es traladada, por favor informar inmediatamente al correo</t>
    </r>
    <r>
      <rPr>
        <b/>
        <sz val="11"/>
        <color theme="8"/>
        <rFont val="Verdana"/>
        <family val="2"/>
      </rPr>
      <t xml:space="preserve"> gestion.ambiental@unidadvictimas.gov.co</t>
    </r>
  </si>
  <si>
    <r>
      <t xml:space="preserve">Ingresar todas las observaciones, puntualidades, especificaciones y lo demás que justifique los resultados ingresados, revise las gráficas las cuales pueden facilitar la interpretación de la información ingresada.
</t>
    </r>
    <r>
      <rPr>
        <b/>
        <sz val="11"/>
        <color rgb="FFC7059D"/>
        <rFont val="Verdana"/>
        <family val="2"/>
      </rPr>
      <t xml:space="preserve">
Tener en cuenta siempre los mensajes emergentes como ayuda para ingresar la información correctamente</t>
    </r>
    <r>
      <rPr>
        <sz val="11"/>
        <color rgb="FFC7059D"/>
        <rFont val="Verdana"/>
        <family val="2"/>
      </rPr>
      <t xml:space="preserve"> </t>
    </r>
  </si>
  <si>
    <r>
      <t xml:space="preserve">Escribir el nombre completo de la empresa a quien le realiza la entrega de los residuos mes a mes
</t>
    </r>
    <r>
      <rPr>
        <b/>
        <sz val="11"/>
        <color rgb="FFC7059D"/>
        <rFont val="Verdana"/>
        <family val="2"/>
      </rPr>
      <t>Tener en cuenta siempre los mensajes emergentes como ayuda para ingresar la información correctamente</t>
    </r>
  </si>
  <si>
    <r>
      <rPr>
        <sz val="11"/>
        <color rgb="FFC7059D"/>
        <rFont val="Verdana"/>
        <family val="2"/>
      </rPr>
      <t xml:space="preserve">Ingresar el valor de </t>
    </r>
    <r>
      <rPr>
        <b/>
        <u/>
        <sz val="11"/>
        <color rgb="FFC7059D"/>
        <rFont val="Verdana"/>
        <family val="2"/>
      </rPr>
      <t>residuos orgánicos generados</t>
    </r>
    <r>
      <rPr>
        <sz val="11"/>
        <color rgb="FFC7059D"/>
        <rFont val="Verdana"/>
        <family val="2"/>
      </rPr>
      <t xml:space="preserve"> mes a mes</t>
    </r>
    <r>
      <rPr>
        <b/>
        <sz val="11"/>
        <color rgb="FFC7059D"/>
        <rFont val="Verdana"/>
        <family val="2"/>
      </rPr>
      <t xml:space="preserve">
Tener en cuenta siempre los mensajes emergentes como ayuda para ingresar la información correctamente</t>
    </r>
  </si>
  <si>
    <r>
      <t xml:space="preserve">Ingresar el valor de </t>
    </r>
    <r>
      <rPr>
        <b/>
        <u/>
        <sz val="11"/>
        <color rgb="FFC7059D"/>
        <rFont val="Verdana"/>
        <family val="2"/>
      </rPr>
      <t>residuos orgánicos entregados</t>
    </r>
    <r>
      <rPr>
        <sz val="11"/>
        <color rgb="FFC7059D"/>
        <rFont val="Verdana"/>
        <family val="2"/>
      </rPr>
      <t xml:space="preserve"> mes a mes
</t>
    </r>
    <r>
      <rPr>
        <b/>
        <sz val="11"/>
        <color rgb="FFC7059D"/>
        <rFont val="Verdana"/>
        <family val="2"/>
      </rPr>
      <t>Tener en cuenta siempre los mensajes emergentes como ayuda para ingresar la información correctamente</t>
    </r>
  </si>
  <si>
    <r>
      <t xml:space="preserve">Seleccionar si la unidad en la que ingresa la catidad de residuos tanto generados como </t>
    </r>
    <r>
      <rPr>
        <b/>
        <sz val="11"/>
        <color rgb="FFC7059D"/>
        <rFont val="Verdana"/>
        <family val="2"/>
      </rPr>
      <t>entregados es en kg, Tn, # bolsas u otro (por favor justificar en la casilla de análisis) mes a mes</t>
    </r>
    <r>
      <rPr>
        <sz val="11"/>
        <color rgb="FFC7059D"/>
        <rFont val="Verdana"/>
        <family val="2"/>
      </rPr>
      <t xml:space="preserve">.
</t>
    </r>
    <r>
      <rPr>
        <b/>
        <sz val="11"/>
        <color rgb="FFC7059D"/>
        <rFont val="Verdana"/>
        <family val="2"/>
      </rPr>
      <t>Por favor manejar la misma unidad de medida durante el año, si para la vigencia actual va a cambiar este dato, es importante justificarlo en el cuadro de "Análisis / Justificación de los consumos"</t>
    </r>
  </si>
  <si>
    <r>
      <rPr>
        <sz val="11"/>
        <color rgb="FFC7059D"/>
        <rFont val="Verdana"/>
        <family val="2"/>
      </rPr>
      <t xml:space="preserve">Ingresar el valor de </t>
    </r>
    <r>
      <rPr>
        <b/>
        <u/>
        <sz val="11"/>
        <color rgb="FFC7059D"/>
        <rFont val="Verdana"/>
        <family val="2"/>
      </rPr>
      <t>residuos ordinarios generados</t>
    </r>
    <r>
      <rPr>
        <sz val="11"/>
        <color rgb="FFC7059D"/>
        <rFont val="Verdana"/>
        <family val="2"/>
      </rPr>
      <t xml:space="preserve"> mes a mes</t>
    </r>
    <r>
      <rPr>
        <b/>
        <sz val="11"/>
        <color rgb="FFC7059D"/>
        <rFont val="Verdana"/>
        <family val="2"/>
      </rPr>
      <t xml:space="preserve">
Tener en cuenta siempre los mensajes emergentes como ayuda para ingresar la información correctamente</t>
    </r>
  </si>
  <si>
    <r>
      <t xml:space="preserve">Ingresar el valor de </t>
    </r>
    <r>
      <rPr>
        <b/>
        <u/>
        <sz val="11"/>
        <color rgb="FFC7059D"/>
        <rFont val="Verdana"/>
        <family val="2"/>
      </rPr>
      <t>residuos ordinarios entregados</t>
    </r>
    <r>
      <rPr>
        <sz val="11"/>
        <color rgb="FFC7059D"/>
        <rFont val="Verdana"/>
        <family val="2"/>
      </rPr>
      <t xml:space="preserve"> mes a mes
</t>
    </r>
    <r>
      <rPr>
        <b/>
        <sz val="11"/>
        <color rgb="FFC7059D"/>
        <rFont val="Verdana"/>
        <family val="2"/>
      </rPr>
      <t>Tener en cuenta siempre los mensajes emergentes como ayuda para ingresar la información correctamente</t>
    </r>
  </si>
  <si>
    <t>Ingresar el valor tota en $ del serrvicio de aseo (por favor no cofundir con el valor total)
Tener en cuenta siempre los mensajes emergentes como ayuda para ingresar la información correctamente</t>
  </si>
  <si>
    <r>
      <rPr>
        <sz val="11"/>
        <color rgb="FFC7059D"/>
        <rFont val="Verdana"/>
        <family val="2"/>
      </rPr>
      <t xml:space="preserve">Ingresar el valor de </t>
    </r>
    <r>
      <rPr>
        <b/>
        <u/>
        <sz val="11"/>
        <color rgb="FFC7059D"/>
        <rFont val="Verdana"/>
        <family val="2"/>
      </rPr>
      <t>residuos aprovechables generados</t>
    </r>
    <r>
      <rPr>
        <sz val="11"/>
        <color rgb="FFC7059D"/>
        <rFont val="Verdana"/>
        <family val="2"/>
      </rPr>
      <t xml:space="preserve"> mes a mes</t>
    </r>
    <r>
      <rPr>
        <b/>
        <sz val="11"/>
        <color rgb="FFC7059D"/>
        <rFont val="Verdana"/>
        <family val="2"/>
      </rPr>
      <t xml:space="preserve">
Tener en cuenta siempre los mensajes emergentes como ayuda para ingresar la información correctamente</t>
    </r>
  </si>
  <si>
    <r>
      <t xml:space="preserve">Ingresar el valor de </t>
    </r>
    <r>
      <rPr>
        <b/>
        <u/>
        <sz val="11"/>
        <color rgb="FFC7059D"/>
        <rFont val="Verdana"/>
        <family val="2"/>
      </rPr>
      <t>residuos aprovechables entregados</t>
    </r>
    <r>
      <rPr>
        <sz val="11"/>
        <color rgb="FFC7059D"/>
        <rFont val="Verdana"/>
        <family val="2"/>
      </rPr>
      <t xml:space="preserve"> mes a mes
</t>
    </r>
    <r>
      <rPr>
        <b/>
        <sz val="11"/>
        <color rgb="FFC7059D"/>
        <rFont val="Verdana"/>
        <family val="2"/>
      </rPr>
      <t>Tener en cuenta siempre los mensajes emergentes como ayuda para ingresar la información correctamente</t>
    </r>
  </si>
  <si>
    <r>
      <t xml:space="preserve">Escribir el nombre completo de la empresa a quien le realiza la entrega de los residuos mes 
</t>
    </r>
    <r>
      <rPr>
        <b/>
        <sz val="9"/>
        <color rgb="FFC7059D"/>
        <rFont val="Verdana"/>
        <family val="2"/>
      </rPr>
      <t>Tener en cuenta siempre los mensajes emergentes como ayuda para ingresar la información correctamente</t>
    </r>
  </si>
  <si>
    <r>
      <rPr>
        <sz val="11"/>
        <color rgb="FFC7059D"/>
        <rFont val="Verdana"/>
        <family val="2"/>
      </rPr>
      <t xml:space="preserve">Ingresar el valor de </t>
    </r>
    <r>
      <rPr>
        <b/>
        <u/>
        <sz val="11"/>
        <color rgb="FFC7059D"/>
        <rFont val="Verdana"/>
        <family val="2"/>
      </rPr>
      <t>residuos peligrosos (RESPEL) y de manejo especial (RME) generados</t>
    </r>
    <r>
      <rPr>
        <sz val="11"/>
        <color rgb="FFC7059D"/>
        <rFont val="Verdana"/>
        <family val="2"/>
      </rPr>
      <t xml:space="preserve"> mes a mes</t>
    </r>
    <r>
      <rPr>
        <b/>
        <sz val="11"/>
        <color rgb="FFC7059D"/>
        <rFont val="Verdana"/>
        <family val="2"/>
      </rPr>
      <t xml:space="preserve">
Tener en cuenta siempre los mensajes emergentes como ayuda para ingresar la información correctamente</t>
    </r>
  </si>
  <si>
    <r>
      <t xml:space="preserve">Ingresar el valor de </t>
    </r>
    <r>
      <rPr>
        <b/>
        <u/>
        <sz val="11"/>
        <color rgb="FFC7059D"/>
        <rFont val="Verdana"/>
        <family val="2"/>
      </rPr>
      <t>residuos  peligrosos (RESPEL) y de manejo especial (RME) entregados</t>
    </r>
    <r>
      <rPr>
        <sz val="11"/>
        <color rgb="FFC7059D"/>
        <rFont val="Verdana"/>
        <family val="2"/>
      </rPr>
      <t xml:space="preserve"> mes a mes
</t>
    </r>
    <r>
      <rPr>
        <b/>
        <sz val="11"/>
        <color rgb="FFC7059D"/>
        <rFont val="Verdana"/>
        <family val="2"/>
      </rPr>
      <t>Tener en cuenta siempre los mensajes emergentes como ayuda para ingresar la información correctamente</t>
    </r>
  </si>
  <si>
    <r>
      <t xml:space="preserve">Escribir el nombre completo de la empresa a quien le realiza la entrega de los residuos mes a mes
</t>
    </r>
    <r>
      <rPr>
        <b/>
        <sz val="11"/>
        <color rgb="FFC7059D"/>
        <rFont val="Verdana"/>
        <family val="2"/>
      </rPr>
      <t xml:space="preserve">
Tener en cuenta siempre los mensajes emergentes como ayuda para ingresar la información correctamente</t>
    </r>
  </si>
  <si>
    <r>
      <t xml:space="preserve">Ingresar todas las observaciones, puntualidades, especificaciones y lo demás que justifique los resultados ingresados, revise las gráficas las cuales pueden facilitar la interpretación de la información ingresada.
</t>
    </r>
    <r>
      <rPr>
        <b/>
        <sz val="9"/>
        <color rgb="FFC7059D"/>
        <rFont val="Verdana"/>
        <family val="2"/>
      </rPr>
      <t>Tener en cuenta siempre los mensajes emergentes como ayuda para ingresar la información correctamente</t>
    </r>
  </si>
  <si>
    <t>Versión: 06</t>
  </si>
  <si>
    <t>Fecha: 24/02/2026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</si>
</sst>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quot;$&quot;\ * #,##0.00_-;\-&quot;$&quot;\ * #,##0.00_-;_-&quot;$&quot;\ * &quot;-&quot;??_-;_-@_-"/>
    <numFmt numFmtId="164" formatCode="0.000"/>
    <numFmt numFmtId="165" formatCode="_-[$$-240A]\ * #,##0.000_-;\-[$$-240A]\ * #,##0.000_-;_-[$$-240A]\ * &quot;-&quot;??_-;_-@_-"/>
    <numFmt numFmtId="166" formatCode="&quot;$&quot;\ #,##0.00"/>
    <numFmt numFmtId="167" formatCode="0.0000"/>
    <numFmt numFmtId="168" formatCode="_-[$$-240A]\ * #,##0.0000_-;\-[$$-240A]\ * #,##0.0000_-;_-[$$-240A]\ * &quot;-&quot;??_-;_-@_-"/>
    <numFmt numFmtId="169" formatCode="0.000%"/>
    <numFmt numFmtId="170" formatCode="_-[$$-240A]\ * #,##0.00_-;\-[$$-240A]\ * #,##0.00_-;_-[$$-240A]\ * &quot;-&quot;??_-;_-@_-"/>
    <numFmt numFmtId="171" formatCode="#,##0.000"/>
  </numFmts>
  <fonts count="41" x14ac:knownFonts="1">
    <font>
      <sz val="8"/>
      <color theme="1"/>
      <name val="Calibri"/>
      <family val="2"/>
      <scheme val="minor"/>
    </font>
    <font>
      <sz val="11"/>
      <color theme="1"/>
      <name val="Calibri"/>
      <family val="2"/>
      <scheme val="minor"/>
    </font>
    <font>
      <sz val="11"/>
      <color theme="1"/>
      <name val="Calibri"/>
      <family val="2"/>
      <scheme val="minor"/>
    </font>
    <font>
      <b/>
      <sz val="9"/>
      <color rgb="FFFFFFFF"/>
      <name val="Verdana"/>
      <family val="2"/>
    </font>
    <font>
      <sz val="9"/>
      <color theme="1"/>
      <name val="Verdana"/>
      <family val="2"/>
    </font>
    <font>
      <sz val="8"/>
      <color theme="1"/>
      <name val="Calibri"/>
      <family val="2"/>
      <scheme val="minor"/>
    </font>
    <font>
      <b/>
      <sz val="14"/>
      <color theme="0"/>
      <name val="Verdana"/>
      <family val="2"/>
    </font>
    <font>
      <sz val="11"/>
      <color theme="1"/>
      <name val="Verdana"/>
      <family val="2"/>
    </font>
    <font>
      <sz val="10"/>
      <color theme="1"/>
      <name val="Verdana"/>
      <family val="2"/>
    </font>
    <font>
      <b/>
      <sz val="11"/>
      <color theme="0"/>
      <name val="Calibri"/>
      <family val="2"/>
      <scheme val="minor"/>
    </font>
    <font>
      <b/>
      <sz val="9"/>
      <color theme="0"/>
      <name val="Verdana"/>
      <family val="2"/>
    </font>
    <font>
      <b/>
      <sz val="9"/>
      <color theme="1"/>
      <name val="Verdana"/>
      <family val="2"/>
    </font>
    <font>
      <b/>
      <sz val="9"/>
      <name val="Verdana"/>
      <family val="2"/>
    </font>
    <font>
      <sz val="9"/>
      <name val="Verdana"/>
      <family val="2"/>
    </font>
    <font>
      <sz val="14"/>
      <color theme="0"/>
      <name val="Verdana"/>
      <family val="2"/>
    </font>
    <font>
      <b/>
      <sz val="11"/>
      <name val="Calibri"/>
      <family val="2"/>
      <scheme val="minor"/>
    </font>
    <font>
      <sz val="11"/>
      <color indexed="8"/>
      <name val="Calibri"/>
      <family val="2"/>
    </font>
    <font>
      <sz val="10"/>
      <name val="Arial"/>
      <family val="2"/>
    </font>
    <font>
      <u/>
      <sz val="11"/>
      <color theme="1"/>
      <name val="Calibri"/>
      <family val="2"/>
      <scheme val="minor"/>
    </font>
    <font>
      <sz val="9"/>
      <color theme="0" tint="-0.34998626667073579"/>
      <name val="Verdana"/>
      <family val="2"/>
    </font>
    <font>
      <sz val="14"/>
      <color theme="0" tint="-0.34998626667073579"/>
      <name val="Verdana"/>
      <family val="2"/>
    </font>
    <font>
      <sz val="7"/>
      <color theme="1"/>
      <name val="Verdana"/>
      <family val="2"/>
    </font>
    <font>
      <b/>
      <sz val="7"/>
      <color theme="0"/>
      <name val="Verdana"/>
      <family val="2"/>
    </font>
    <font>
      <b/>
      <sz val="12"/>
      <color theme="0"/>
      <name val="Verdana"/>
      <family val="2"/>
    </font>
    <font>
      <b/>
      <sz val="11"/>
      <color rgb="FFFF0000"/>
      <name val="Verdana"/>
      <family val="2"/>
    </font>
    <font>
      <sz val="14"/>
      <color theme="1"/>
      <name val="Verdana"/>
      <family val="2"/>
    </font>
    <font>
      <b/>
      <sz val="11"/>
      <color theme="8"/>
      <name val="Verdana"/>
      <family val="2"/>
    </font>
    <font>
      <b/>
      <sz val="11"/>
      <name val="Verdana"/>
      <family val="2"/>
    </font>
    <font>
      <b/>
      <sz val="10.5"/>
      <name val="Verdana"/>
      <family val="2"/>
    </font>
    <font>
      <sz val="10.5"/>
      <name val="Verdana"/>
      <family val="2"/>
    </font>
    <font>
      <sz val="10.5"/>
      <color theme="1"/>
      <name val="Verdana"/>
      <family val="2"/>
    </font>
    <font>
      <sz val="10.5"/>
      <color theme="0" tint="-0.34998626667073579"/>
      <name val="Verdana"/>
      <family val="2"/>
    </font>
    <font>
      <b/>
      <sz val="10"/>
      <color theme="1"/>
      <name val="Verdana"/>
      <family val="2"/>
    </font>
    <font>
      <sz val="9"/>
      <color theme="1"/>
      <name val="Verdana"/>
      <family val="2"/>
    </font>
    <font>
      <sz val="9"/>
      <name val="Verdana"/>
      <family val="2"/>
    </font>
    <font>
      <b/>
      <sz val="9"/>
      <color rgb="FF147C98"/>
      <name val="Verdana"/>
      <family val="2"/>
    </font>
    <font>
      <sz val="11"/>
      <color rgb="FFC7059D"/>
      <name val="Verdana"/>
      <family val="2"/>
    </font>
    <font>
      <b/>
      <sz val="11"/>
      <color rgb="FFC7059D"/>
      <name val="Verdana"/>
      <family val="2"/>
    </font>
    <font>
      <b/>
      <sz val="9"/>
      <color rgb="FFC7059D"/>
      <name val="Verdana"/>
      <family val="2"/>
    </font>
    <font>
      <sz val="9"/>
      <color rgb="FFC7059D"/>
      <name val="Verdana"/>
      <family val="2"/>
    </font>
    <font>
      <b/>
      <u/>
      <sz val="11"/>
      <color rgb="FFC7059D"/>
      <name val="Verdana"/>
      <family val="2"/>
    </font>
  </fonts>
  <fills count="23">
    <fill>
      <patternFill patternType="none"/>
    </fill>
    <fill>
      <patternFill patternType="gray125"/>
    </fill>
    <fill>
      <patternFill patternType="solid">
        <fgColor theme="0" tint="-0.34998626667073579"/>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7"/>
        <bgColor indexed="64"/>
      </patternFill>
    </fill>
    <fill>
      <patternFill patternType="solid">
        <fgColor theme="8" tint="-0.499984740745262"/>
        <bgColor indexed="64"/>
      </patternFill>
    </fill>
    <fill>
      <patternFill patternType="solid">
        <fgColor rgb="FFFFFF00"/>
        <bgColor indexed="64"/>
      </patternFill>
    </fill>
    <fill>
      <patternFill patternType="solid">
        <fgColor rgb="FFFFC000"/>
        <bgColor indexed="64"/>
      </patternFill>
    </fill>
    <fill>
      <patternFill patternType="solid">
        <fgColor theme="0"/>
        <bgColor indexed="64"/>
      </patternFill>
    </fill>
    <fill>
      <patternFill patternType="solid">
        <fgColor theme="4"/>
        <bgColor indexed="64"/>
      </patternFill>
    </fill>
    <fill>
      <patternFill patternType="solid">
        <fgColor theme="9" tint="0.39997558519241921"/>
        <bgColor indexed="64"/>
      </patternFill>
    </fill>
    <fill>
      <patternFill patternType="solid">
        <fgColor theme="2" tint="-0.749992370372631"/>
        <bgColor indexed="64"/>
      </patternFill>
    </fill>
    <fill>
      <patternFill patternType="solid">
        <fgColor rgb="FFD00000"/>
        <bgColor indexed="64"/>
      </patternFill>
    </fill>
    <fill>
      <patternFill patternType="solid">
        <fgColor rgb="FFEEEEEE"/>
        <bgColor indexed="64"/>
      </patternFill>
    </fill>
    <fill>
      <patternFill patternType="solid">
        <fgColor theme="9" tint="0.59999389629810485"/>
        <bgColor indexed="64"/>
      </patternFill>
    </fill>
    <fill>
      <patternFill patternType="solid">
        <fgColor theme="4" tint="-0.499984740745262"/>
        <bgColor indexed="64"/>
      </patternFill>
    </fill>
    <fill>
      <patternFill patternType="solid">
        <fgColor rgb="FF0C6668"/>
        <bgColor indexed="64"/>
      </patternFill>
    </fill>
    <fill>
      <patternFill patternType="solid">
        <fgColor rgb="FF0E7578"/>
        <bgColor indexed="64"/>
      </patternFill>
    </fill>
    <fill>
      <patternFill patternType="solid">
        <fgColor rgb="FF139EA1"/>
        <bgColor indexed="64"/>
      </patternFill>
    </fill>
    <fill>
      <patternFill patternType="solid">
        <fgColor rgb="FF16B8BC"/>
        <bgColor indexed="64"/>
      </patternFill>
    </fill>
    <fill>
      <patternFill patternType="solid">
        <fgColor rgb="FF39B9C7"/>
        <bgColor indexed="64"/>
      </patternFill>
    </fill>
    <fill>
      <patternFill patternType="solid">
        <fgColor rgb="FF088892"/>
        <bgColor indexed="64"/>
      </patternFill>
    </fill>
  </fills>
  <borders count="84">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medium">
        <color theme="0"/>
      </left>
      <right style="medium">
        <color theme="0"/>
      </right>
      <top style="medium">
        <color theme="0"/>
      </top>
      <bottom/>
      <diagonal/>
    </border>
    <border>
      <left style="thin">
        <color indexed="64"/>
      </left>
      <right style="medium">
        <color indexed="64"/>
      </right>
      <top style="thin">
        <color indexed="64"/>
      </top>
      <bottom/>
      <diagonal/>
    </border>
    <border>
      <left style="medium">
        <color theme="0"/>
      </left>
      <right/>
      <top style="medium">
        <color theme="0"/>
      </top>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medium">
        <color theme="0"/>
      </left>
      <right/>
      <top/>
      <bottom/>
      <diagonal/>
    </border>
    <border>
      <left/>
      <right/>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bottom/>
      <diagonal/>
    </border>
    <border>
      <left style="thin">
        <color indexed="64"/>
      </left>
      <right style="medium">
        <color indexed="64"/>
      </right>
      <top/>
      <bottom style="medium">
        <color indexed="64"/>
      </bottom>
      <diagonal/>
    </border>
    <border>
      <left/>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style="thin">
        <color indexed="64"/>
      </right>
      <top/>
      <bottom/>
      <diagonal/>
    </border>
    <border>
      <left/>
      <right/>
      <top style="thin">
        <color indexed="64"/>
      </top>
      <bottom style="thin">
        <color indexed="64"/>
      </bottom>
      <diagonal/>
    </border>
    <border>
      <left/>
      <right style="thin">
        <color indexed="64"/>
      </right>
      <top/>
      <bottom style="medium">
        <color indexed="64"/>
      </bottom>
      <diagonal/>
    </border>
    <border>
      <left style="medium">
        <color indexed="64"/>
      </left>
      <right style="thin">
        <color indexed="64"/>
      </right>
      <top/>
      <bottom style="thin">
        <color indexed="64"/>
      </bottom>
      <diagonal/>
    </border>
    <border>
      <left/>
      <right/>
      <top style="thin">
        <color indexed="64"/>
      </top>
      <bottom style="medium">
        <color indexed="64"/>
      </bottom>
      <diagonal/>
    </border>
    <border>
      <left/>
      <right/>
      <top style="medium">
        <color theme="0"/>
      </top>
      <bottom style="medium">
        <color theme="0"/>
      </bottom>
      <diagonal/>
    </border>
    <border>
      <left style="medium">
        <color theme="0"/>
      </left>
      <right style="medium">
        <color theme="0"/>
      </right>
      <top/>
      <bottom/>
      <diagonal/>
    </border>
    <border>
      <left style="medium">
        <color indexed="64"/>
      </left>
      <right/>
      <top style="thin">
        <color indexed="64"/>
      </top>
      <bottom/>
      <diagonal/>
    </border>
    <border>
      <left/>
      <right style="medium">
        <color theme="0"/>
      </right>
      <top/>
      <bottom/>
      <diagonal/>
    </border>
    <border>
      <left/>
      <right style="medium">
        <color theme="0"/>
      </right>
      <top style="medium">
        <color theme="0"/>
      </top>
      <bottom/>
      <diagonal/>
    </border>
    <border>
      <left style="medium">
        <color indexed="64"/>
      </left>
      <right style="medium">
        <color indexed="64"/>
      </right>
      <top style="thin">
        <color indexed="64"/>
      </top>
      <bottom/>
      <diagonal/>
    </border>
  </borders>
  <cellStyleXfs count="9">
    <xf numFmtId="0" fontId="0" fillId="0" borderId="0"/>
    <xf numFmtId="9" fontId="5" fillId="0" borderId="0" applyFont="0" applyFill="0" applyBorder="0" applyAlignment="0" applyProtection="0"/>
    <xf numFmtId="0" fontId="2" fillId="0" borderId="0"/>
    <xf numFmtId="0" fontId="1" fillId="0" borderId="0"/>
    <xf numFmtId="0" fontId="17" fillId="0" borderId="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44" fontId="5" fillId="0" borderId="0" applyFont="0" applyFill="0" applyBorder="0" applyAlignment="0" applyProtection="0"/>
  </cellStyleXfs>
  <cellXfs count="946">
    <xf numFmtId="0" fontId="0" fillId="0" borderId="0" xfId="0"/>
    <xf numFmtId="0" fontId="4" fillId="0" borderId="0" xfId="0" applyFont="1"/>
    <xf numFmtId="0" fontId="7" fillId="0" borderId="0" xfId="0" applyFont="1" applyAlignment="1">
      <alignment horizontal="center" vertical="center" wrapText="1"/>
    </xf>
    <xf numFmtId="0" fontId="8" fillId="0" borderId="0" xfId="2" applyFont="1"/>
    <xf numFmtId="0" fontId="7" fillId="9" borderId="7" xfId="0" applyFont="1" applyFill="1" applyBorder="1" applyAlignment="1">
      <alignment horizontal="center" vertical="center" wrapText="1"/>
    </xf>
    <xf numFmtId="0" fontId="7" fillId="9" borderId="0" xfId="0" applyFont="1" applyFill="1" applyAlignment="1">
      <alignment horizontal="center" vertical="center" wrapText="1"/>
    </xf>
    <xf numFmtId="0" fontId="7" fillId="9" borderId="6" xfId="0" applyFont="1" applyFill="1" applyBorder="1" applyAlignment="1">
      <alignment horizontal="center" vertical="center" wrapText="1"/>
    </xf>
    <xf numFmtId="0" fontId="9" fillId="10" borderId="12" xfId="2" applyFont="1" applyFill="1" applyBorder="1" applyAlignment="1">
      <alignment horizontal="center" vertical="center"/>
    </xf>
    <xf numFmtId="0" fontId="2" fillId="0" borderId="0" xfId="2" applyAlignment="1">
      <alignment horizontal="center" vertical="center"/>
    </xf>
    <xf numFmtId="0" fontId="9" fillId="8" borderId="12" xfId="2" applyFont="1" applyFill="1" applyBorder="1" applyAlignment="1">
      <alignment horizontal="center" vertical="center"/>
    </xf>
    <xf numFmtId="0" fontId="2" fillId="0" borderId="0" xfId="2"/>
    <xf numFmtId="0" fontId="2" fillId="0" borderId="12" xfId="2" applyBorder="1" applyAlignment="1">
      <alignment horizontal="center" vertical="center"/>
    </xf>
    <xf numFmtId="1" fontId="2" fillId="0" borderId="12" xfId="2" applyNumberFormat="1" applyBorder="1" applyAlignment="1">
      <alignment horizontal="center" vertical="center"/>
    </xf>
    <xf numFmtId="1" fontId="2" fillId="7" borderId="0" xfId="2" applyNumberFormat="1" applyFill="1"/>
    <xf numFmtId="166" fontId="2" fillId="7" borderId="0" xfId="2" applyNumberFormat="1" applyFill="1"/>
    <xf numFmtId="3" fontId="2" fillId="0" borderId="0" xfId="2" applyNumberFormat="1"/>
    <xf numFmtId="166" fontId="2" fillId="0" borderId="0" xfId="2" applyNumberFormat="1"/>
    <xf numFmtId="0" fontId="9" fillId="6" borderId="12" xfId="2" applyFont="1" applyFill="1" applyBorder="1" applyAlignment="1">
      <alignment horizontal="center" vertical="center"/>
    </xf>
    <xf numFmtId="0" fontId="15" fillId="8" borderId="12" xfId="2" applyFont="1" applyFill="1" applyBorder="1" applyAlignment="1">
      <alignment horizontal="center" vertical="center"/>
    </xf>
    <xf numFmtId="0" fontId="2" fillId="0" borderId="40" xfId="2" applyBorder="1" applyAlignment="1">
      <alignment horizontal="center" vertical="center"/>
    </xf>
    <xf numFmtId="1" fontId="2" fillId="0" borderId="41" xfId="2" applyNumberFormat="1" applyBorder="1"/>
    <xf numFmtId="1" fontId="2" fillId="0" borderId="42" xfId="2" applyNumberFormat="1" applyBorder="1"/>
    <xf numFmtId="0" fontId="2" fillId="0" borderId="32" xfId="2" applyBorder="1" applyAlignment="1">
      <alignment horizontal="center" vertical="center"/>
    </xf>
    <xf numFmtId="1" fontId="2" fillId="0" borderId="33" xfId="2" applyNumberFormat="1" applyBorder="1"/>
    <xf numFmtId="0" fontId="2" fillId="0" borderId="43" xfId="2" applyBorder="1"/>
    <xf numFmtId="0" fontId="2" fillId="0" borderId="16" xfId="2" applyBorder="1" applyAlignment="1">
      <alignment horizontal="center" vertical="center"/>
    </xf>
    <xf numFmtId="1" fontId="2" fillId="0" borderId="17" xfId="2" applyNumberFormat="1" applyBorder="1"/>
    <xf numFmtId="0" fontId="2" fillId="0" borderId="19" xfId="2" applyBorder="1"/>
    <xf numFmtId="0" fontId="2" fillId="0" borderId="20" xfId="2" applyBorder="1" applyAlignment="1">
      <alignment horizontal="center" vertical="center"/>
    </xf>
    <xf numFmtId="0" fontId="4" fillId="0" borderId="0" xfId="0" applyFont="1" applyAlignment="1">
      <alignment wrapText="1"/>
    </xf>
    <xf numFmtId="0" fontId="4" fillId="0" borderId="28" xfId="0" applyFont="1" applyBorder="1" applyAlignment="1">
      <alignment horizontal="center" vertical="center"/>
    </xf>
    <xf numFmtId="14" fontId="4" fillId="0" borderId="12" xfId="0" applyNumberFormat="1" applyFont="1" applyBorder="1" applyAlignment="1">
      <alignment horizontal="center" vertical="center"/>
    </xf>
    <xf numFmtId="0" fontId="4" fillId="0" borderId="44" xfId="0" applyFont="1" applyBorder="1" applyAlignment="1">
      <alignment horizontal="justify" vertical="center"/>
    </xf>
    <xf numFmtId="0" fontId="10" fillId="2" borderId="68" xfId="2" applyFont="1" applyFill="1" applyBorder="1" applyAlignment="1">
      <alignment horizontal="center" vertical="center"/>
    </xf>
    <xf numFmtId="0" fontId="10" fillId="2" borderId="71" xfId="2" applyFont="1" applyFill="1" applyBorder="1" applyAlignment="1">
      <alignment horizontal="center" vertical="center"/>
    </xf>
    <xf numFmtId="0" fontId="10" fillId="2" borderId="49" xfId="2" applyFont="1" applyFill="1" applyBorder="1" applyAlignment="1">
      <alignment horizontal="center" vertical="center"/>
    </xf>
    <xf numFmtId="0" fontId="10" fillId="2" borderId="72" xfId="2" applyFont="1" applyFill="1" applyBorder="1" applyAlignment="1">
      <alignment horizontal="center" vertical="center"/>
    </xf>
    <xf numFmtId="0" fontId="10" fillId="2" borderId="63" xfId="2" applyFont="1" applyFill="1" applyBorder="1" applyAlignment="1">
      <alignment horizontal="center" vertical="center"/>
    </xf>
    <xf numFmtId="0" fontId="10" fillId="2" borderId="45" xfId="2" applyFont="1" applyFill="1" applyBorder="1" applyAlignment="1">
      <alignment horizontal="center" vertical="center"/>
    </xf>
    <xf numFmtId="0" fontId="10" fillId="2" borderId="64" xfId="2" applyFont="1" applyFill="1" applyBorder="1" applyAlignment="1">
      <alignment horizontal="center" vertical="center"/>
    </xf>
    <xf numFmtId="0" fontId="10" fillId="2" borderId="73" xfId="2" applyFont="1" applyFill="1" applyBorder="1" applyAlignment="1">
      <alignment horizontal="center" vertical="center"/>
    </xf>
    <xf numFmtId="0" fontId="4" fillId="0" borderId="65" xfId="2" applyFont="1" applyBorder="1" applyAlignment="1">
      <alignment vertical="center" wrapText="1"/>
    </xf>
    <xf numFmtId="0" fontId="4" fillId="0" borderId="66" xfId="2" applyFont="1" applyBorder="1" applyAlignment="1">
      <alignment vertical="center" wrapText="1"/>
    </xf>
    <xf numFmtId="0" fontId="21" fillId="0" borderId="0" xfId="0" applyFont="1" applyAlignment="1">
      <alignment horizontal="center" vertical="center"/>
    </xf>
    <xf numFmtId="0" fontId="22" fillId="2" borderId="1" xfId="2" applyFont="1" applyFill="1" applyBorder="1" applyAlignment="1">
      <alignment horizontal="center" vertical="center" wrapText="1"/>
    </xf>
    <xf numFmtId="0" fontId="21" fillId="0" borderId="0" xfId="0" applyFont="1" applyAlignment="1">
      <alignment horizontal="center" vertical="center" wrapText="1"/>
    </xf>
    <xf numFmtId="0" fontId="21" fillId="0" borderId="0" xfId="0" applyFont="1"/>
    <xf numFmtId="0" fontId="21" fillId="0" borderId="40" xfId="0" applyFont="1" applyBorder="1" applyAlignment="1">
      <alignment horizontal="center" vertical="center"/>
    </xf>
    <xf numFmtId="0" fontId="21" fillId="0" borderId="41" xfId="0" applyFont="1" applyBorder="1" applyAlignment="1">
      <alignment horizontal="center" vertical="center"/>
    </xf>
    <xf numFmtId="0" fontId="21" fillId="0" borderId="42" xfId="0" applyFont="1" applyBorder="1" applyAlignment="1">
      <alignment horizontal="center" vertical="center"/>
    </xf>
    <xf numFmtId="0" fontId="21" fillId="0" borderId="28" xfId="0" applyFont="1" applyBorder="1" applyAlignment="1">
      <alignment horizontal="center" vertical="center"/>
    </xf>
    <xf numFmtId="0" fontId="21" fillId="0" borderId="12" xfId="0" applyFont="1" applyBorder="1" applyAlignment="1">
      <alignment horizontal="center" vertical="center"/>
    </xf>
    <xf numFmtId="0" fontId="21" fillId="0" borderId="44" xfId="0" applyFont="1" applyBorder="1" applyAlignment="1">
      <alignment horizontal="center" vertical="center"/>
    </xf>
    <xf numFmtId="0" fontId="21" fillId="0" borderId="32" xfId="0" applyFont="1" applyBorder="1" applyAlignment="1">
      <alignment horizontal="center" vertical="center"/>
    </xf>
    <xf numFmtId="0" fontId="21" fillId="0" borderId="33" xfId="0" applyFont="1" applyBorder="1" applyAlignment="1">
      <alignment horizontal="center" vertical="center"/>
    </xf>
    <xf numFmtId="0" fontId="21" fillId="0" borderId="43" xfId="0" applyFont="1" applyBorder="1" applyAlignment="1">
      <alignment horizontal="center" vertical="center"/>
    </xf>
    <xf numFmtId="0" fontId="4" fillId="0" borderId="51" xfId="2" applyFont="1" applyBorder="1" applyAlignment="1">
      <alignment horizontal="center" vertical="center"/>
    </xf>
    <xf numFmtId="0" fontId="4" fillId="0" borderId="40" xfId="2" applyFont="1" applyBorder="1" applyAlignment="1">
      <alignment horizontal="center" vertical="center"/>
    </xf>
    <xf numFmtId="0" fontId="4" fillId="0" borderId="41" xfId="2" applyFont="1" applyBorder="1" applyAlignment="1">
      <alignment horizontal="center" vertical="center"/>
    </xf>
    <xf numFmtId="0" fontId="4" fillId="0" borderId="42" xfId="2" applyFont="1" applyBorder="1" applyAlignment="1">
      <alignment horizontal="center" vertical="center"/>
    </xf>
    <xf numFmtId="0" fontId="4" fillId="0" borderId="66" xfId="2" applyFont="1" applyBorder="1" applyAlignment="1">
      <alignment horizontal="center" vertical="center"/>
    </xf>
    <xf numFmtId="0" fontId="4" fillId="0" borderId="28" xfId="2" applyFont="1" applyBorder="1" applyAlignment="1">
      <alignment horizontal="center" vertical="center"/>
    </xf>
    <xf numFmtId="0" fontId="4" fillId="0" borderId="12" xfId="2" applyFont="1" applyBorder="1" applyAlignment="1">
      <alignment horizontal="center" vertical="center"/>
    </xf>
    <xf numFmtId="0" fontId="4" fillId="0" borderId="44" xfId="2" applyFont="1" applyBorder="1" applyAlignment="1">
      <alignment horizontal="center" vertical="center"/>
    </xf>
    <xf numFmtId="0" fontId="4" fillId="0" borderId="67" xfId="2" applyFont="1" applyBorder="1" applyAlignment="1">
      <alignment vertical="center" wrapText="1"/>
    </xf>
    <xf numFmtId="0" fontId="4" fillId="0" borderId="67" xfId="2" applyFont="1" applyBorder="1" applyAlignment="1">
      <alignment horizontal="center" vertical="center"/>
    </xf>
    <xf numFmtId="0" fontId="4" fillId="0" borderId="32" xfId="2" applyFont="1" applyBorder="1" applyAlignment="1">
      <alignment horizontal="center" vertical="center"/>
    </xf>
    <xf numFmtId="0" fontId="4" fillId="0" borderId="33" xfId="2" applyFont="1" applyBorder="1" applyAlignment="1">
      <alignment horizontal="center" vertical="center"/>
    </xf>
    <xf numFmtId="0" fontId="4" fillId="0" borderId="43" xfId="2" applyFont="1" applyBorder="1" applyAlignment="1">
      <alignment horizontal="center" vertical="center"/>
    </xf>
    <xf numFmtId="0" fontId="11" fillId="0" borderId="37" xfId="2" applyFont="1" applyBorder="1" applyAlignment="1">
      <alignment horizontal="center" vertical="center"/>
    </xf>
    <xf numFmtId="0" fontId="4" fillId="0" borderId="3" xfId="2" applyFont="1" applyBorder="1" applyAlignment="1">
      <alignment horizontal="center" vertical="center"/>
    </xf>
    <xf numFmtId="0" fontId="4" fillId="0" borderId="0" xfId="2" applyFont="1"/>
    <xf numFmtId="0" fontId="4" fillId="0" borderId="0" xfId="2" applyFont="1" applyAlignment="1">
      <alignment horizontal="center" vertical="center"/>
    </xf>
    <xf numFmtId="0" fontId="22" fillId="0" borderId="0" xfId="2" applyFont="1" applyAlignment="1">
      <alignment horizontal="center" vertical="center" wrapText="1"/>
    </xf>
    <xf numFmtId="0" fontId="21" fillId="0" borderId="51" xfId="0" applyFont="1" applyBorder="1" applyAlignment="1">
      <alignment horizontal="center" vertical="center"/>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4" fillId="0" borderId="70" xfId="2" applyFont="1" applyBorder="1" applyAlignment="1">
      <alignment horizontal="center" vertical="center"/>
    </xf>
    <xf numFmtId="0" fontId="4" fillId="0" borderId="74" xfId="2" applyFont="1" applyBorder="1" applyAlignment="1">
      <alignment horizontal="center" vertical="center"/>
    </xf>
    <xf numFmtId="0" fontId="11" fillId="0" borderId="3" xfId="2" applyFont="1" applyBorder="1" applyAlignment="1">
      <alignment horizontal="center" vertical="center"/>
    </xf>
    <xf numFmtId="0" fontId="4" fillId="0" borderId="59" xfId="2" applyFont="1" applyBorder="1" applyAlignment="1">
      <alignment vertical="center" wrapText="1"/>
    </xf>
    <xf numFmtId="0" fontId="4" fillId="0" borderId="27" xfId="2" applyFont="1" applyBorder="1" applyAlignment="1">
      <alignment vertical="center" wrapText="1"/>
    </xf>
    <xf numFmtId="0" fontId="4" fillId="0" borderId="31" xfId="2" applyFont="1" applyBorder="1" applyAlignment="1">
      <alignment vertical="center" wrapText="1"/>
    </xf>
    <xf numFmtId="0" fontId="19" fillId="0" borderId="0" xfId="0" applyFont="1" applyAlignment="1">
      <alignment wrapText="1"/>
    </xf>
    <xf numFmtId="9" fontId="19" fillId="0" borderId="0" xfId="0" applyNumberFormat="1" applyFont="1" applyAlignment="1">
      <alignment horizontal="center" vertical="center" wrapText="1"/>
    </xf>
    <xf numFmtId="0" fontId="4" fillId="0" borderId="0" xfId="0" applyFont="1" applyAlignment="1">
      <alignment horizontal="center" vertical="center" wrapText="1"/>
    </xf>
    <xf numFmtId="0" fontId="23" fillId="2" borderId="0" xfId="2" applyFont="1" applyFill="1" applyAlignment="1">
      <alignment horizontal="center" vertical="center"/>
    </xf>
    <xf numFmtId="0" fontId="23" fillId="2" borderId="0" xfId="2" applyFont="1" applyFill="1" applyAlignment="1">
      <alignment horizontal="center" vertical="center" wrapText="1"/>
    </xf>
    <xf numFmtId="0" fontId="19" fillId="0" borderId="0" xfId="0" applyFont="1"/>
    <xf numFmtId="0" fontId="4" fillId="0" borderId="0" xfId="0" applyFont="1" applyAlignment="1">
      <alignment vertical="center"/>
    </xf>
    <xf numFmtId="0" fontId="20" fillId="0" borderId="0" xfId="0" applyFont="1"/>
    <xf numFmtId="0" fontId="14" fillId="0" borderId="0" xfId="0" applyFont="1"/>
    <xf numFmtId="9" fontId="19" fillId="0" borderId="0" xfId="0" applyNumberFormat="1" applyFont="1" applyAlignment="1">
      <alignment horizontal="center" vertical="center"/>
    </xf>
    <xf numFmtId="0" fontId="19" fillId="0" borderId="0" xfId="0" applyFont="1" applyAlignment="1">
      <alignment horizontal="center" vertical="center"/>
    </xf>
    <xf numFmtId="0" fontId="25" fillId="0" borderId="0" xfId="2" applyFont="1" applyAlignment="1">
      <alignment horizontal="center" vertical="center" wrapText="1"/>
    </xf>
    <xf numFmtId="0" fontId="19" fillId="0" borderId="0" xfId="0" applyFont="1" applyAlignment="1" applyProtection="1">
      <alignment wrapText="1"/>
      <protection locked="0"/>
    </xf>
    <xf numFmtId="0" fontId="4" fillId="0" borderId="0" xfId="0" applyFont="1" applyAlignment="1" applyProtection="1">
      <alignment wrapText="1"/>
      <protection locked="0"/>
    </xf>
    <xf numFmtId="1" fontId="4" fillId="0" borderId="41" xfId="0" applyNumberFormat="1" applyFont="1" applyBorder="1" applyAlignment="1" applyProtection="1">
      <alignment horizontal="center" vertical="center" wrapText="1"/>
      <protection locked="0"/>
    </xf>
    <xf numFmtId="0" fontId="4" fillId="0" borderId="26" xfId="0" applyFont="1" applyBorder="1" applyAlignment="1" applyProtection="1">
      <alignment horizontal="justify" vertical="center" wrapText="1"/>
      <protection locked="0"/>
    </xf>
    <xf numFmtId="0" fontId="4" fillId="0" borderId="22" xfId="0" applyFont="1" applyBorder="1" applyAlignment="1" applyProtection="1">
      <alignment horizontal="justify" vertical="center" wrapText="1"/>
      <protection locked="0"/>
    </xf>
    <xf numFmtId="9" fontId="19" fillId="0" borderId="0" xfId="0" applyNumberFormat="1" applyFont="1" applyAlignment="1" applyProtection="1">
      <alignment horizontal="center" vertical="center" wrapText="1"/>
      <protection locked="0"/>
    </xf>
    <xf numFmtId="0" fontId="4" fillId="0" borderId="28" xfId="0" applyFont="1" applyBorder="1" applyAlignment="1" applyProtection="1">
      <alignment horizontal="center" vertical="center" wrapText="1"/>
      <protection locked="0"/>
    </xf>
    <xf numFmtId="1" fontId="4" fillId="0" borderId="12" xfId="0" applyNumberFormat="1" applyFont="1" applyBorder="1" applyAlignment="1" applyProtection="1">
      <alignment horizontal="center" vertical="center" wrapText="1"/>
      <protection locked="0"/>
    </xf>
    <xf numFmtId="0" fontId="4" fillId="0" borderId="32" xfId="0" applyFont="1" applyBorder="1" applyAlignment="1" applyProtection="1">
      <alignment horizontal="center" vertical="center" wrapText="1"/>
      <protection locked="0"/>
    </xf>
    <xf numFmtId="1" fontId="4" fillId="0" borderId="33" xfId="0" applyNumberFormat="1" applyFont="1" applyBorder="1" applyAlignment="1" applyProtection="1">
      <alignment horizontal="center" vertical="center" wrapText="1"/>
      <protection locked="0"/>
    </xf>
    <xf numFmtId="0" fontId="15" fillId="9" borderId="49" xfId="3" applyFont="1" applyFill="1" applyBorder="1" applyAlignment="1">
      <alignment horizontal="center" vertical="center" wrapText="1"/>
    </xf>
    <xf numFmtId="1" fontId="4" fillId="0" borderId="40" xfId="0" applyNumberFormat="1" applyFont="1" applyBorder="1" applyAlignment="1" applyProtection="1">
      <alignment horizontal="center" vertical="center" wrapText="1"/>
      <protection locked="0"/>
    </xf>
    <xf numFmtId="1" fontId="4" fillId="0" borderId="28" xfId="0" applyNumberFormat="1" applyFont="1" applyBorder="1" applyAlignment="1" applyProtection="1">
      <alignment horizontal="center" vertical="center" wrapText="1"/>
      <protection locked="0"/>
    </xf>
    <xf numFmtId="1" fontId="4" fillId="0" borderId="32" xfId="0" applyNumberFormat="1" applyFont="1" applyBorder="1" applyAlignment="1" applyProtection="1">
      <alignment horizontal="center" vertical="center" wrapText="1"/>
      <protection locked="0"/>
    </xf>
    <xf numFmtId="0" fontId="4" fillId="0" borderId="12" xfId="0" applyFont="1" applyBorder="1" applyAlignment="1" applyProtection="1">
      <alignment horizontal="justify" vertical="center" wrapText="1"/>
      <protection locked="0"/>
    </xf>
    <xf numFmtId="0" fontId="4" fillId="0" borderId="41" xfId="0" applyFont="1" applyBorder="1" applyAlignment="1" applyProtection="1">
      <alignment horizontal="justify" vertical="center" wrapText="1"/>
      <protection locked="0"/>
    </xf>
    <xf numFmtId="0" fontId="4" fillId="0" borderId="33" xfId="0" applyFont="1" applyBorder="1" applyAlignment="1" applyProtection="1">
      <alignment horizontal="justify" vertical="center" wrapText="1"/>
      <protection locked="0"/>
    </xf>
    <xf numFmtId="1" fontId="4" fillId="0" borderId="50" xfId="0" applyNumberFormat="1" applyFont="1" applyBorder="1" applyAlignment="1" applyProtection="1">
      <alignment horizontal="center" vertical="center" wrapText="1"/>
      <protection locked="0"/>
    </xf>
    <xf numFmtId="1" fontId="4" fillId="0" borderId="30" xfId="0" applyNumberFormat="1" applyFont="1" applyBorder="1" applyAlignment="1" applyProtection="1">
      <alignment horizontal="center" vertical="center" wrapText="1"/>
      <protection locked="0"/>
    </xf>
    <xf numFmtId="1" fontId="4" fillId="0" borderId="35" xfId="0" applyNumberFormat="1" applyFont="1" applyBorder="1" applyAlignment="1" applyProtection="1">
      <alignment horizontal="center" vertical="center" wrapText="1"/>
      <protection locked="0"/>
    </xf>
    <xf numFmtId="0" fontId="10" fillId="2" borderId="0" xfId="2" applyFont="1" applyFill="1" applyAlignment="1">
      <alignment horizontal="center" vertical="center"/>
    </xf>
    <xf numFmtId="0" fontId="10" fillId="2" borderId="0" xfId="2" applyFont="1" applyFill="1" applyAlignment="1">
      <alignment horizontal="center" vertical="center" wrapText="1"/>
    </xf>
    <xf numFmtId="0" fontId="10" fillId="2" borderId="37" xfId="2" applyFont="1" applyFill="1" applyBorder="1" applyAlignment="1">
      <alignment horizontal="center" vertical="center" wrapText="1"/>
    </xf>
    <xf numFmtId="2" fontId="4" fillId="0" borderId="0" xfId="0" applyNumberFormat="1" applyFont="1"/>
    <xf numFmtId="0" fontId="10" fillId="2" borderId="16" xfId="2" applyFont="1" applyFill="1" applyBorder="1" applyAlignment="1">
      <alignment horizontal="center" vertical="center"/>
    </xf>
    <xf numFmtId="0" fontId="10" fillId="2" borderId="17" xfId="2" applyFont="1" applyFill="1" applyBorder="1" applyAlignment="1">
      <alignment horizontal="center" vertical="center"/>
    </xf>
    <xf numFmtId="0" fontId="10" fillId="2" borderId="19" xfId="2" applyFont="1" applyFill="1" applyBorder="1" applyAlignment="1">
      <alignment horizontal="center" vertical="center"/>
    </xf>
    <xf numFmtId="0" fontId="10" fillId="2" borderId="13" xfId="2" applyFont="1" applyFill="1" applyBorder="1" applyAlignment="1">
      <alignment horizontal="center" vertical="center" wrapText="1"/>
    </xf>
    <xf numFmtId="0" fontId="4" fillId="11" borderId="74" xfId="2" applyFont="1" applyFill="1" applyBorder="1" applyAlignment="1">
      <alignment horizontal="center" vertical="center"/>
    </xf>
    <xf numFmtId="0" fontId="4" fillId="11" borderId="28" xfId="2" applyFont="1" applyFill="1" applyBorder="1" applyAlignment="1">
      <alignment horizontal="center" vertical="center"/>
    </xf>
    <xf numFmtId="0" fontId="4" fillId="11" borderId="12" xfId="2" applyFont="1" applyFill="1" applyBorder="1" applyAlignment="1">
      <alignment horizontal="center" vertical="center"/>
    </xf>
    <xf numFmtId="0" fontId="4" fillId="11" borderId="70" xfId="2" applyFont="1" applyFill="1" applyBorder="1" applyAlignment="1">
      <alignment horizontal="center" vertical="center"/>
    </xf>
    <xf numFmtId="0" fontId="4" fillId="11" borderId="40" xfId="2" applyFont="1" applyFill="1" applyBorder="1" applyAlignment="1">
      <alignment horizontal="center" vertical="center"/>
    </xf>
    <xf numFmtId="0" fontId="4" fillId="11" borderId="41" xfId="2" applyFont="1" applyFill="1" applyBorder="1" applyAlignment="1">
      <alignment horizontal="center" vertical="center"/>
    </xf>
    <xf numFmtId="0" fontId="4" fillId="11" borderId="51" xfId="2" applyFont="1" applyFill="1" applyBorder="1" applyAlignment="1">
      <alignment horizontal="center" vertical="center"/>
    </xf>
    <xf numFmtId="0" fontId="4" fillId="11" borderId="66" xfId="2" applyFont="1" applyFill="1" applyBorder="1" applyAlignment="1">
      <alignment horizontal="center" vertical="center"/>
    </xf>
    <xf numFmtId="0" fontId="4" fillId="11" borderId="67" xfId="2" applyFont="1" applyFill="1" applyBorder="1" applyAlignment="1">
      <alignment horizontal="center" vertical="center"/>
    </xf>
    <xf numFmtId="0" fontId="4" fillId="11" borderId="32" xfId="2" applyFont="1" applyFill="1" applyBorder="1" applyAlignment="1">
      <alignment horizontal="center" vertical="center"/>
    </xf>
    <xf numFmtId="0" fontId="4" fillId="11" borderId="33" xfId="2" applyFont="1" applyFill="1" applyBorder="1" applyAlignment="1">
      <alignment horizontal="center" vertical="center"/>
    </xf>
    <xf numFmtId="14" fontId="4" fillId="0" borderId="0" xfId="0" applyNumberFormat="1" applyFont="1"/>
    <xf numFmtId="14" fontId="4" fillId="9" borderId="12" xfId="0" applyNumberFormat="1" applyFont="1" applyFill="1" applyBorder="1" applyAlignment="1">
      <alignment horizontal="center" vertical="center"/>
    </xf>
    <xf numFmtId="0" fontId="4" fillId="0" borderId="40" xfId="0" applyFont="1" applyBorder="1" applyAlignment="1">
      <alignment horizontal="center" vertical="center"/>
    </xf>
    <xf numFmtId="14" fontId="4" fillId="0" borderId="41" xfId="0" applyNumberFormat="1" applyFont="1" applyBorder="1" applyAlignment="1">
      <alignment horizontal="center" vertical="center"/>
    </xf>
    <xf numFmtId="0" fontId="4" fillId="0" borderId="42" xfId="0" applyFont="1" applyBorder="1" applyAlignment="1">
      <alignment horizontal="justify" vertical="center"/>
    </xf>
    <xf numFmtId="0" fontId="4" fillId="0" borderId="44" xfId="0" applyFont="1" applyBorder="1" applyAlignment="1">
      <alignment horizontal="justify" vertical="center" wrapText="1"/>
    </xf>
    <xf numFmtId="0" fontId="4" fillId="0" borderId="30" xfId="0" applyFont="1" applyBorder="1" applyAlignment="1" applyProtection="1">
      <alignment horizontal="justify" vertical="center" wrapText="1"/>
      <protection locked="0"/>
    </xf>
    <xf numFmtId="4" fontId="4" fillId="0" borderId="12" xfId="0" applyNumberFormat="1" applyFont="1" applyBorder="1" applyAlignment="1" applyProtection="1">
      <alignment horizontal="center" vertical="center" wrapText="1"/>
      <protection locked="0"/>
    </xf>
    <xf numFmtId="4" fontId="4" fillId="0" borderId="33" xfId="0" applyNumberFormat="1" applyFont="1" applyBorder="1" applyAlignment="1" applyProtection="1">
      <alignment horizontal="center" vertical="center" wrapText="1"/>
      <protection locked="0"/>
    </xf>
    <xf numFmtId="4" fontId="4" fillId="0" borderId="41" xfId="0" applyNumberFormat="1" applyFont="1" applyBorder="1" applyAlignment="1" applyProtection="1">
      <alignment horizontal="center" vertical="center" wrapText="1"/>
      <protection locked="0"/>
    </xf>
    <xf numFmtId="1" fontId="4" fillId="0" borderId="51" xfId="0" applyNumberFormat="1" applyFont="1" applyBorder="1" applyAlignment="1" applyProtection="1">
      <alignment horizontal="center" vertical="center" wrapText="1"/>
      <protection locked="0"/>
    </xf>
    <xf numFmtId="1" fontId="4" fillId="0" borderId="65" xfId="0" applyNumberFormat="1" applyFont="1" applyBorder="1" applyAlignment="1" applyProtection="1">
      <alignment horizontal="center" vertical="center" wrapText="1"/>
      <protection locked="0"/>
    </xf>
    <xf numFmtId="1" fontId="4" fillId="0" borderId="8" xfId="0" applyNumberFormat="1" applyFont="1" applyBorder="1" applyAlignment="1" applyProtection="1">
      <alignment horizontal="center" vertical="center" wrapText="1"/>
      <protection locked="0"/>
    </xf>
    <xf numFmtId="0" fontId="30" fillId="0" borderId="0" xfId="0" applyFont="1" applyAlignment="1">
      <alignment horizontal="center" vertical="center" wrapText="1"/>
    </xf>
    <xf numFmtId="0" fontId="31" fillId="0" borderId="0" xfId="0" applyFont="1" applyAlignment="1">
      <alignment vertical="center" wrapText="1"/>
    </xf>
    <xf numFmtId="0" fontId="30" fillId="0" borderId="0" xfId="0" applyFont="1" applyAlignment="1">
      <alignment vertical="center" wrapText="1"/>
    </xf>
    <xf numFmtId="0" fontId="27" fillId="9" borderId="0" xfId="0" applyFont="1" applyFill="1" applyAlignment="1">
      <alignment vertical="center" wrapText="1"/>
    </xf>
    <xf numFmtId="0" fontId="19" fillId="0" borderId="0" xfId="0" applyFont="1" applyAlignment="1">
      <alignment horizontal="center" vertical="center" wrapText="1"/>
    </xf>
    <xf numFmtId="0" fontId="13" fillId="0" borderId="0" xfId="0" applyFont="1" applyAlignment="1" applyProtection="1">
      <alignment horizontal="center" vertical="center" wrapText="1"/>
      <protection locked="0"/>
    </xf>
    <xf numFmtId="9" fontId="4" fillId="0" borderId="12" xfId="1" applyFont="1" applyBorder="1" applyAlignment="1" applyProtection="1">
      <alignment horizontal="center" vertical="center" wrapText="1"/>
      <protection locked="0"/>
    </xf>
    <xf numFmtId="164" fontId="4" fillId="11" borderId="42" xfId="2" applyNumberFormat="1" applyFont="1" applyFill="1" applyBorder="1" applyAlignment="1">
      <alignment horizontal="center" vertical="center"/>
    </xf>
    <xf numFmtId="164" fontId="4" fillId="11" borderId="44" xfId="2" applyNumberFormat="1" applyFont="1" applyFill="1" applyBorder="1" applyAlignment="1">
      <alignment horizontal="center" vertical="center"/>
    </xf>
    <xf numFmtId="171" fontId="4" fillId="11" borderId="42" xfId="2" applyNumberFormat="1" applyFont="1" applyFill="1" applyBorder="1" applyAlignment="1">
      <alignment horizontal="center" vertical="center"/>
    </xf>
    <xf numFmtId="171" fontId="4" fillId="11" borderId="44" xfId="2" applyNumberFormat="1" applyFont="1" applyFill="1" applyBorder="1" applyAlignment="1">
      <alignment horizontal="center" vertical="center"/>
    </xf>
    <xf numFmtId="171" fontId="4" fillId="11" borderId="43" xfId="2" applyNumberFormat="1" applyFont="1" applyFill="1" applyBorder="1" applyAlignment="1">
      <alignment horizontal="center" vertical="center"/>
    </xf>
    <xf numFmtId="164" fontId="4" fillId="0" borderId="44" xfId="2" applyNumberFormat="1" applyFont="1" applyBorder="1" applyAlignment="1">
      <alignment horizontal="center" vertical="center"/>
    </xf>
    <xf numFmtId="164" fontId="4" fillId="0" borderId="3" xfId="2" applyNumberFormat="1" applyFont="1" applyBorder="1" applyAlignment="1">
      <alignment horizontal="center" vertical="center"/>
    </xf>
    <xf numFmtId="0" fontId="10" fillId="2" borderId="0" xfId="0" applyFont="1" applyFill="1" applyAlignment="1">
      <alignment horizontal="center" vertical="center" wrapText="1"/>
    </xf>
    <xf numFmtId="0" fontId="4" fillId="0" borderId="0" xfId="0" applyFont="1" applyAlignment="1">
      <alignment horizontal="center" vertical="center"/>
    </xf>
    <xf numFmtId="0" fontId="4" fillId="9" borderId="44" xfId="0" applyFont="1" applyFill="1" applyBorder="1" applyAlignment="1">
      <alignment horizontal="justify" vertical="center" wrapText="1"/>
    </xf>
    <xf numFmtId="9" fontId="11" fillId="0" borderId="60" xfId="1" applyFont="1" applyBorder="1" applyAlignment="1" applyProtection="1">
      <alignment horizontal="center" vertical="center" wrapText="1"/>
      <protection hidden="1"/>
    </xf>
    <xf numFmtId="2" fontId="11" fillId="0" borderId="69" xfId="0" applyNumberFormat="1" applyFont="1" applyBorder="1" applyAlignment="1" applyProtection="1">
      <alignment horizontal="center" vertical="center" wrapText="1"/>
      <protection hidden="1"/>
    </xf>
    <xf numFmtId="4" fontId="4" fillId="0" borderId="28" xfId="0" applyNumberFormat="1" applyFont="1" applyBorder="1" applyAlignment="1" applyProtection="1">
      <alignment horizontal="center" vertical="center" wrapText="1"/>
      <protection locked="0"/>
    </xf>
    <xf numFmtId="4" fontId="13" fillId="0" borderId="12" xfId="0" applyNumberFormat="1" applyFont="1" applyBorder="1" applyAlignment="1" applyProtection="1">
      <alignment horizontal="center" vertical="center" wrapText="1"/>
      <protection locked="0"/>
    </xf>
    <xf numFmtId="4" fontId="13" fillId="0" borderId="33" xfId="0" applyNumberFormat="1" applyFont="1" applyBorder="1" applyAlignment="1" applyProtection="1">
      <alignment horizontal="center" vertical="center" wrapText="1"/>
      <protection locked="0"/>
    </xf>
    <xf numFmtId="0" fontId="11" fillId="2" borderId="37" xfId="0" applyFont="1" applyFill="1" applyBorder="1" applyAlignment="1" applyProtection="1">
      <alignment horizontal="center" vertical="center" wrapText="1"/>
      <protection hidden="1"/>
    </xf>
    <xf numFmtId="9" fontId="4" fillId="0" borderId="42" xfId="1" applyFont="1" applyBorder="1" applyAlignment="1" applyProtection="1">
      <alignment horizontal="center" vertical="center" wrapText="1"/>
      <protection hidden="1"/>
    </xf>
    <xf numFmtId="9" fontId="4" fillId="0" borderId="44" xfId="1" applyFont="1" applyBorder="1" applyAlignment="1" applyProtection="1">
      <alignment horizontal="center" vertical="center" wrapText="1"/>
      <protection hidden="1"/>
    </xf>
    <xf numFmtId="9" fontId="4" fillId="0" borderId="44" xfId="1" applyFont="1" applyFill="1" applyBorder="1" applyAlignment="1" applyProtection="1">
      <alignment horizontal="center" vertical="center" wrapText="1"/>
      <protection hidden="1"/>
    </xf>
    <xf numFmtId="9" fontId="4" fillId="0" borderId="43" xfId="1" applyFont="1" applyFill="1" applyBorder="1" applyAlignment="1" applyProtection="1">
      <alignment horizontal="center" vertical="center" wrapText="1"/>
      <protection hidden="1"/>
    </xf>
    <xf numFmtId="4" fontId="13" fillId="0" borderId="41" xfId="0" applyNumberFormat="1" applyFont="1" applyBorder="1" applyAlignment="1" applyProtection="1">
      <alignment horizontal="center" vertical="center" wrapText="1"/>
      <protection hidden="1"/>
    </xf>
    <xf numFmtId="4" fontId="13" fillId="0" borderId="12" xfId="0" applyNumberFormat="1" applyFont="1" applyBorder="1" applyAlignment="1" applyProtection="1">
      <alignment horizontal="center" vertical="center" wrapText="1"/>
      <protection hidden="1"/>
    </xf>
    <xf numFmtId="4" fontId="13" fillId="0" borderId="33" xfId="0" applyNumberFormat="1" applyFont="1" applyBorder="1" applyAlignment="1" applyProtection="1">
      <alignment horizontal="center" vertical="center" wrapText="1"/>
      <protection hidden="1"/>
    </xf>
    <xf numFmtId="9" fontId="13" fillId="0" borderId="42" xfId="1" applyFont="1" applyBorder="1" applyAlignment="1" applyProtection="1">
      <alignment horizontal="center" vertical="center" wrapText="1"/>
      <protection hidden="1"/>
    </xf>
    <xf numFmtId="4" fontId="4" fillId="0" borderId="41" xfId="0" applyNumberFormat="1" applyFont="1" applyBorder="1" applyAlignment="1" applyProtection="1">
      <alignment horizontal="center" vertical="center" wrapText="1"/>
      <protection hidden="1"/>
    </xf>
    <xf numFmtId="9" fontId="13" fillId="0" borderId="44" xfId="1" applyFont="1" applyBorder="1" applyAlignment="1" applyProtection="1">
      <alignment horizontal="center" vertical="center" wrapText="1"/>
      <protection hidden="1"/>
    </xf>
    <xf numFmtId="4" fontId="4" fillId="0" borderId="12" xfId="0" applyNumberFormat="1" applyFont="1" applyBorder="1" applyAlignment="1" applyProtection="1">
      <alignment horizontal="center" vertical="center" wrapText="1"/>
      <protection hidden="1"/>
    </xf>
    <xf numFmtId="9" fontId="13" fillId="0" borderId="43" xfId="1" applyFont="1" applyBorder="1" applyAlignment="1" applyProtection="1">
      <alignment horizontal="center" vertical="center" wrapText="1"/>
      <protection hidden="1"/>
    </xf>
    <xf numFmtId="4" fontId="4" fillId="0" borderId="33" xfId="0" applyNumberFormat="1" applyFont="1" applyBorder="1" applyAlignment="1" applyProtection="1">
      <alignment horizontal="center" vertical="center" wrapText="1"/>
      <protection hidden="1"/>
    </xf>
    <xf numFmtId="9" fontId="4" fillId="0" borderId="43" xfId="1" applyFont="1" applyBorder="1" applyAlignment="1" applyProtection="1">
      <alignment horizontal="center" vertical="center" wrapText="1"/>
      <protection hidden="1"/>
    </xf>
    <xf numFmtId="14" fontId="4" fillId="0" borderId="40" xfId="0" applyNumberFormat="1" applyFont="1" applyBorder="1" applyAlignment="1" applyProtection="1">
      <alignment horizontal="center" vertical="center" wrapText="1"/>
      <protection locked="0"/>
    </xf>
    <xf numFmtId="14" fontId="4" fillId="0" borderId="38" xfId="0" applyNumberFormat="1" applyFont="1" applyBorder="1" applyAlignment="1" applyProtection="1">
      <alignment horizontal="center" vertical="center" wrapText="1"/>
      <protection locked="0"/>
    </xf>
    <xf numFmtId="4" fontId="4" fillId="0" borderId="40" xfId="0" applyNumberFormat="1" applyFont="1" applyBorder="1" applyAlignment="1" applyProtection="1">
      <alignment horizontal="center" vertical="center" wrapText="1"/>
      <protection locked="0"/>
    </xf>
    <xf numFmtId="14" fontId="4" fillId="0" borderId="28" xfId="0" applyNumberFormat="1" applyFont="1" applyBorder="1" applyAlignment="1" applyProtection="1">
      <alignment horizontal="center" vertical="center" wrapText="1"/>
      <protection locked="0"/>
    </xf>
    <xf numFmtId="14" fontId="4" fillId="0" borderId="29" xfId="0" applyNumberFormat="1" applyFont="1" applyBorder="1" applyAlignment="1" applyProtection="1">
      <alignment horizontal="center" vertical="center" wrapText="1"/>
      <protection locked="0"/>
    </xf>
    <xf numFmtId="14" fontId="4" fillId="0" borderId="32" xfId="0" applyNumberFormat="1" applyFont="1" applyBorder="1" applyAlignment="1" applyProtection="1">
      <alignment horizontal="center" vertical="center" wrapText="1"/>
      <protection locked="0"/>
    </xf>
    <xf numFmtId="14" fontId="4" fillId="0" borderId="34" xfId="0" applyNumberFormat="1" applyFont="1" applyBorder="1" applyAlignment="1" applyProtection="1">
      <alignment horizontal="center" vertical="center" wrapText="1"/>
      <protection locked="0"/>
    </xf>
    <xf numFmtId="4" fontId="13" fillId="0" borderId="41" xfId="0" applyNumberFormat="1" applyFont="1" applyBorder="1" applyAlignment="1" applyProtection="1">
      <alignment horizontal="center" vertical="center" wrapText="1"/>
      <protection locked="0"/>
    </xf>
    <xf numFmtId="165" fontId="13" fillId="0" borderId="41" xfId="0" applyNumberFormat="1" applyFont="1" applyBorder="1" applyAlignment="1" applyProtection="1">
      <alignment horizontal="center" vertical="center" wrapText="1"/>
      <protection locked="0"/>
    </xf>
    <xf numFmtId="0" fontId="4" fillId="0" borderId="10" xfId="0" applyFont="1" applyBorder="1" applyAlignment="1" applyProtection="1">
      <alignment horizontal="center" vertical="center" wrapText="1"/>
      <protection hidden="1"/>
    </xf>
    <xf numFmtId="0" fontId="4" fillId="0" borderId="11" xfId="0" applyFont="1" applyBorder="1" applyAlignment="1" applyProtection="1">
      <alignment horizontal="center" vertical="center" wrapText="1"/>
      <protection hidden="1"/>
    </xf>
    <xf numFmtId="0" fontId="4" fillId="0" borderId="4" xfId="0" applyFont="1" applyBorder="1" applyAlignment="1" applyProtection="1">
      <alignment horizontal="center" vertical="center" wrapText="1"/>
      <protection hidden="1"/>
    </xf>
    <xf numFmtId="0" fontId="4" fillId="0" borderId="8" xfId="0" applyFont="1" applyBorder="1" applyAlignment="1" applyProtection="1">
      <alignment horizontal="center" vertical="center" wrapText="1"/>
      <protection hidden="1"/>
    </xf>
    <xf numFmtId="0" fontId="4" fillId="0" borderId="5" xfId="0" applyFont="1" applyBorder="1" applyAlignment="1" applyProtection="1">
      <alignment horizontal="center" vertical="center" wrapText="1"/>
      <protection hidden="1"/>
    </xf>
    <xf numFmtId="0" fontId="4" fillId="0" borderId="7" xfId="0" applyFont="1" applyBorder="1" applyAlignment="1" applyProtection="1">
      <alignment horizontal="center" vertical="center" wrapText="1"/>
      <protection hidden="1"/>
    </xf>
    <xf numFmtId="0" fontId="4" fillId="0" borderId="0" xfId="0" applyFont="1" applyAlignment="1" applyProtection="1">
      <alignment horizontal="center" vertical="center" wrapText="1"/>
      <protection hidden="1"/>
    </xf>
    <xf numFmtId="0" fontId="4" fillId="0" borderId="6" xfId="0" applyFont="1" applyBorder="1" applyAlignment="1" applyProtection="1">
      <alignment horizontal="center" vertical="center" wrapText="1"/>
      <protection hidden="1"/>
    </xf>
    <xf numFmtId="0" fontId="10" fillId="2" borderId="13" xfId="0" applyFont="1" applyFill="1" applyBorder="1" applyAlignment="1" applyProtection="1">
      <alignment horizontal="center" vertical="center" wrapText="1"/>
      <protection hidden="1"/>
    </xf>
    <xf numFmtId="0" fontId="13" fillId="0" borderId="18" xfId="0" applyFont="1" applyBorder="1" applyAlignment="1" applyProtection="1">
      <alignment horizontal="center" vertical="center" wrapText="1"/>
      <protection hidden="1"/>
    </xf>
    <xf numFmtId="0" fontId="4" fillId="0" borderId="18" xfId="0" applyFont="1" applyBorder="1" applyAlignment="1" applyProtection="1">
      <alignment horizontal="center" vertical="center" wrapText="1"/>
      <protection hidden="1"/>
    </xf>
    <xf numFmtId="0" fontId="10" fillId="2" borderId="16" xfId="0" applyFont="1" applyFill="1" applyBorder="1" applyAlignment="1" applyProtection="1">
      <alignment horizontal="center" vertical="center" wrapText="1"/>
      <protection hidden="1"/>
    </xf>
    <xf numFmtId="0" fontId="4" fillId="0" borderId="0" xfId="0" applyFont="1" applyAlignment="1" applyProtection="1">
      <alignment vertical="center"/>
      <protection hidden="1"/>
    </xf>
    <xf numFmtId="0" fontId="4" fillId="0" borderId="0" xfId="0" applyFont="1" applyProtection="1">
      <protection hidden="1"/>
    </xf>
    <xf numFmtId="2" fontId="4" fillId="0" borderId="0" xfId="0" applyNumberFormat="1" applyFont="1" applyProtection="1">
      <protection hidden="1"/>
    </xf>
    <xf numFmtId="0" fontId="10" fillId="2" borderId="11" xfId="0" applyFont="1" applyFill="1" applyBorder="1" applyAlignment="1" applyProtection="1">
      <alignment horizontal="center" vertical="center" wrapText="1"/>
      <protection hidden="1"/>
    </xf>
    <xf numFmtId="0" fontId="10" fillId="2" borderId="4" xfId="0" applyFont="1" applyFill="1" applyBorder="1" applyAlignment="1" applyProtection="1">
      <alignment horizontal="center" vertical="center" wrapText="1"/>
      <protection hidden="1"/>
    </xf>
    <xf numFmtId="0" fontId="10" fillId="16" borderId="63" xfId="0" applyFont="1" applyFill="1" applyBorder="1" applyAlignment="1" applyProtection="1">
      <alignment horizontal="center" vertical="center" wrapText="1"/>
      <protection hidden="1"/>
    </xf>
    <xf numFmtId="0" fontId="10" fillId="16" borderId="11" xfId="0" applyFont="1" applyFill="1" applyBorder="1" applyAlignment="1" applyProtection="1">
      <alignment horizontal="center" vertical="center" wrapText="1"/>
      <protection hidden="1"/>
    </xf>
    <xf numFmtId="0" fontId="11" fillId="2" borderId="65" xfId="0" applyFont="1" applyFill="1" applyBorder="1" applyAlignment="1" applyProtection="1">
      <alignment horizontal="center" vertical="center" wrapText="1"/>
      <protection hidden="1"/>
    </xf>
    <xf numFmtId="0" fontId="11" fillId="2" borderId="66" xfId="0" applyFont="1" applyFill="1" applyBorder="1" applyAlignment="1" applyProtection="1">
      <alignment horizontal="center" vertical="center" wrapText="1"/>
      <protection hidden="1"/>
    </xf>
    <xf numFmtId="0" fontId="11" fillId="2" borderId="67" xfId="0" applyFont="1" applyFill="1" applyBorder="1" applyAlignment="1" applyProtection="1">
      <alignment horizontal="center" vertical="center" wrapText="1"/>
      <protection hidden="1"/>
    </xf>
    <xf numFmtId="0" fontId="12" fillId="2" borderId="5" xfId="0" applyFont="1" applyFill="1" applyBorder="1" applyAlignment="1" applyProtection="1">
      <alignment horizontal="center" vertical="center" wrapText="1"/>
      <protection hidden="1"/>
    </xf>
    <xf numFmtId="0" fontId="13" fillId="0" borderId="19" xfId="0" applyFont="1" applyBorder="1" applyAlignment="1" applyProtection="1">
      <alignment horizontal="center" vertical="center" wrapText="1"/>
      <protection locked="0"/>
    </xf>
    <xf numFmtId="0" fontId="4" fillId="0" borderId="42" xfId="0" applyFont="1" applyBorder="1" applyAlignment="1" applyProtection="1">
      <alignment horizontal="justify" vertical="center" wrapText="1"/>
      <protection locked="0"/>
    </xf>
    <xf numFmtId="0" fontId="4" fillId="0" borderId="44" xfId="0" applyFont="1" applyBorder="1" applyAlignment="1" applyProtection="1">
      <alignment horizontal="justify" vertical="center" wrapText="1"/>
      <protection locked="0"/>
    </xf>
    <xf numFmtId="0" fontId="4" fillId="0" borderId="43" xfId="0" applyFont="1" applyBorder="1" applyAlignment="1" applyProtection="1">
      <alignment horizontal="justify" vertical="center" wrapText="1"/>
      <protection locked="0"/>
    </xf>
    <xf numFmtId="0" fontId="12" fillId="5" borderId="63" xfId="0" applyFont="1" applyFill="1" applyBorder="1" applyAlignment="1" applyProtection="1">
      <alignment horizontal="center" vertical="center" wrapText="1"/>
      <protection hidden="1"/>
    </xf>
    <xf numFmtId="0" fontId="12" fillId="5" borderId="11" xfId="0" applyFont="1" applyFill="1" applyBorder="1" applyAlignment="1" applyProtection="1">
      <alignment horizontal="center" vertical="center" wrapText="1"/>
      <protection hidden="1"/>
    </xf>
    <xf numFmtId="1" fontId="4" fillId="0" borderId="41" xfId="0" applyNumberFormat="1" applyFont="1" applyBorder="1" applyAlignment="1" applyProtection="1">
      <alignment horizontal="center" vertical="center" wrapText="1"/>
      <protection hidden="1"/>
    </xf>
    <xf numFmtId="1" fontId="4" fillId="0" borderId="33" xfId="0" applyNumberFormat="1" applyFont="1" applyBorder="1" applyAlignment="1" applyProtection="1">
      <alignment horizontal="center" vertical="center" wrapText="1"/>
      <protection hidden="1"/>
    </xf>
    <xf numFmtId="0" fontId="4" fillId="4" borderId="3" xfId="0" applyFont="1" applyFill="1" applyBorder="1" applyAlignment="1" applyProtection="1">
      <alignment horizontal="center" vertical="center" wrapText="1"/>
      <protection hidden="1"/>
    </xf>
    <xf numFmtId="1" fontId="4" fillId="4" borderId="3" xfId="0" applyNumberFormat="1" applyFont="1" applyFill="1" applyBorder="1" applyAlignment="1" applyProtection="1">
      <alignment horizontal="center" vertical="center" wrapText="1"/>
      <protection hidden="1"/>
    </xf>
    <xf numFmtId="170" fontId="4" fillId="4" borderId="3" xfId="0" applyNumberFormat="1" applyFont="1" applyFill="1" applyBorder="1" applyAlignment="1" applyProtection="1">
      <alignment horizontal="center" vertical="center" wrapText="1"/>
      <protection hidden="1"/>
    </xf>
    <xf numFmtId="4" fontId="4" fillId="4" borderId="5" xfId="0" applyNumberFormat="1" applyFont="1" applyFill="1" applyBorder="1" applyAlignment="1" applyProtection="1">
      <alignment horizontal="center" vertical="center" wrapText="1"/>
      <protection hidden="1"/>
    </xf>
    <xf numFmtId="2" fontId="12" fillId="5" borderId="3" xfId="0" applyNumberFormat="1" applyFont="1" applyFill="1" applyBorder="1" applyAlignment="1" applyProtection="1">
      <alignment horizontal="center" vertical="center" wrapText="1"/>
      <protection hidden="1"/>
    </xf>
    <xf numFmtId="164" fontId="12" fillId="5" borderId="3" xfId="0" applyNumberFormat="1" applyFont="1" applyFill="1" applyBorder="1" applyAlignment="1" applyProtection="1">
      <alignment horizontal="center" vertical="center" wrapText="1"/>
      <protection hidden="1"/>
    </xf>
    <xf numFmtId="1" fontId="12" fillId="5" borderId="3" xfId="0" applyNumberFormat="1" applyFont="1" applyFill="1" applyBorder="1" applyAlignment="1" applyProtection="1">
      <alignment horizontal="center" vertical="center" wrapText="1"/>
      <protection hidden="1"/>
    </xf>
    <xf numFmtId="170" fontId="12" fillId="5" borderId="3" xfId="0" applyNumberFormat="1" applyFont="1" applyFill="1" applyBorder="1" applyAlignment="1" applyProtection="1">
      <alignment horizontal="center" vertical="center" wrapText="1"/>
      <protection hidden="1"/>
    </xf>
    <xf numFmtId="2" fontId="12" fillId="5" borderId="9" xfId="0" applyNumberFormat="1" applyFont="1" applyFill="1" applyBorder="1" applyAlignment="1" applyProtection="1">
      <alignment horizontal="center" vertical="center" wrapText="1"/>
      <protection hidden="1"/>
    </xf>
    <xf numFmtId="1" fontId="4" fillId="0" borderId="12" xfId="0" applyNumberFormat="1" applyFont="1" applyBorder="1" applyAlignment="1" applyProtection="1">
      <alignment horizontal="center" vertical="center" wrapText="1"/>
      <protection hidden="1"/>
    </xf>
    <xf numFmtId="2" fontId="4" fillId="0" borderId="40" xfId="0" applyNumberFormat="1" applyFont="1" applyBorder="1" applyAlignment="1" applyProtection="1">
      <alignment horizontal="center" vertical="center" wrapText="1"/>
      <protection locked="0"/>
    </xf>
    <xf numFmtId="2" fontId="4" fillId="0" borderId="28" xfId="0" applyNumberFormat="1" applyFont="1" applyBorder="1" applyAlignment="1" applyProtection="1">
      <alignment horizontal="center" vertical="center" wrapText="1"/>
      <protection locked="0"/>
    </xf>
    <xf numFmtId="2" fontId="4" fillId="0" borderId="32" xfId="0" applyNumberFormat="1" applyFont="1" applyBorder="1" applyAlignment="1" applyProtection="1">
      <alignment horizontal="center" vertical="center" wrapText="1"/>
      <protection locked="0"/>
    </xf>
    <xf numFmtId="168" fontId="13" fillId="0" borderId="41" xfId="0" applyNumberFormat="1" applyFont="1" applyBorder="1" applyAlignment="1" applyProtection="1">
      <alignment horizontal="center" vertical="center" wrapText="1"/>
      <protection locked="0"/>
    </xf>
    <xf numFmtId="168" fontId="13" fillId="0" borderId="12" xfId="0" applyNumberFormat="1" applyFont="1" applyBorder="1" applyAlignment="1" applyProtection="1">
      <alignment horizontal="center" vertical="center" wrapText="1"/>
      <protection locked="0"/>
    </xf>
    <xf numFmtId="168" fontId="13" fillId="11" borderId="33" xfId="0" applyNumberFormat="1" applyFont="1" applyFill="1" applyBorder="1" applyAlignment="1" applyProtection="1">
      <alignment horizontal="center" vertical="center" wrapText="1"/>
      <protection locked="0"/>
    </xf>
    <xf numFmtId="0" fontId="4" fillId="0" borderId="5" xfId="0" applyFont="1" applyBorder="1" applyAlignment="1" applyProtection="1">
      <alignment vertical="center" wrapText="1"/>
      <protection hidden="1"/>
    </xf>
    <xf numFmtId="0" fontId="4" fillId="0" borderId="6" xfId="0" applyFont="1" applyBorder="1" applyAlignment="1" applyProtection="1">
      <alignment vertical="center" wrapText="1"/>
      <protection hidden="1"/>
    </xf>
    <xf numFmtId="10" fontId="4" fillId="0" borderId="12" xfId="1" applyNumberFormat="1" applyFont="1" applyBorder="1" applyAlignment="1" applyProtection="1">
      <alignment horizontal="center" vertical="center" wrapText="1"/>
      <protection hidden="1"/>
    </xf>
    <xf numFmtId="10" fontId="4" fillId="0" borderId="33" xfId="1" applyNumberFormat="1" applyFont="1" applyBorder="1" applyAlignment="1" applyProtection="1">
      <alignment horizontal="center" vertical="center" wrapText="1"/>
      <protection hidden="1"/>
    </xf>
    <xf numFmtId="0" fontId="11" fillId="2" borderId="13" xfId="0" applyFont="1" applyFill="1" applyBorder="1" applyAlignment="1" applyProtection="1">
      <alignment horizontal="center" vertical="center" wrapText="1"/>
      <protection hidden="1"/>
    </xf>
    <xf numFmtId="165" fontId="4" fillId="0" borderId="0" xfId="0" applyNumberFormat="1" applyFont="1" applyAlignment="1" applyProtection="1">
      <alignment horizontal="center" vertical="center" wrapText="1"/>
      <protection hidden="1"/>
    </xf>
    <xf numFmtId="164" fontId="10" fillId="0" borderId="0" xfId="0" applyNumberFormat="1" applyFont="1" applyAlignment="1" applyProtection="1">
      <alignment horizontal="center" vertical="center" wrapText="1"/>
      <protection hidden="1"/>
    </xf>
    <xf numFmtId="1" fontId="10" fillId="0" borderId="0" xfId="0" applyNumberFormat="1" applyFont="1" applyAlignment="1" applyProtection="1">
      <alignment horizontal="center" vertical="center" wrapText="1"/>
      <protection hidden="1"/>
    </xf>
    <xf numFmtId="168" fontId="10" fillId="0" borderId="0" xfId="0" applyNumberFormat="1" applyFont="1" applyAlignment="1" applyProtection="1">
      <alignment horizontal="center" vertical="center" wrapText="1"/>
      <protection hidden="1"/>
    </xf>
    <xf numFmtId="0" fontId="12" fillId="2" borderId="3" xfId="0" applyFont="1" applyFill="1" applyBorder="1" applyAlignment="1" applyProtection="1">
      <alignment horizontal="center" vertical="center" wrapText="1"/>
      <protection hidden="1"/>
    </xf>
    <xf numFmtId="0" fontId="7" fillId="9" borderId="7" xfId="0" applyFont="1" applyFill="1" applyBorder="1" applyAlignment="1" applyProtection="1">
      <alignment horizontal="center" vertical="center" wrapText="1"/>
      <protection hidden="1"/>
    </xf>
    <xf numFmtId="0" fontId="7" fillId="9" borderId="0" xfId="0" applyFont="1" applyFill="1" applyAlignment="1" applyProtection="1">
      <alignment horizontal="center" vertical="center" wrapText="1"/>
      <protection hidden="1"/>
    </xf>
    <xf numFmtId="0" fontId="7" fillId="9" borderId="6" xfId="0" applyFont="1" applyFill="1" applyBorder="1" applyAlignment="1" applyProtection="1">
      <alignment horizontal="center" vertical="center" wrapText="1"/>
      <protection hidden="1"/>
    </xf>
    <xf numFmtId="0" fontId="12" fillId="2" borderId="1" xfId="0" applyFont="1" applyFill="1" applyBorder="1" applyAlignment="1" applyProtection="1">
      <alignment horizontal="center" vertical="center" wrapText="1"/>
      <protection hidden="1"/>
    </xf>
    <xf numFmtId="0" fontId="12" fillId="14" borderId="2" xfId="0" applyFont="1" applyFill="1" applyBorder="1" applyAlignment="1" applyProtection="1">
      <alignment horizontal="center" vertical="center" wrapText="1"/>
      <protection hidden="1"/>
    </xf>
    <xf numFmtId="0" fontId="10" fillId="13" borderId="1" xfId="0" applyFont="1" applyFill="1" applyBorder="1" applyAlignment="1" applyProtection="1">
      <alignment horizontal="center" vertical="center" wrapText="1"/>
      <protection hidden="1"/>
    </xf>
    <xf numFmtId="0" fontId="11" fillId="2" borderId="21" xfId="0" applyFont="1" applyFill="1" applyBorder="1" applyAlignment="1" applyProtection="1">
      <alignment horizontal="center" vertical="center" wrapText="1"/>
      <protection hidden="1"/>
    </xf>
    <xf numFmtId="0" fontId="11" fillId="2" borderId="27" xfId="0" applyFont="1" applyFill="1" applyBorder="1" applyAlignment="1" applyProtection="1">
      <alignment horizontal="center" vertical="center" wrapText="1"/>
      <protection hidden="1"/>
    </xf>
    <xf numFmtId="10" fontId="4" fillId="0" borderId="12" xfId="1" applyNumberFormat="1" applyFont="1" applyFill="1" applyBorder="1" applyAlignment="1" applyProtection="1">
      <alignment horizontal="center" vertical="center" wrapText="1"/>
      <protection hidden="1"/>
    </xf>
    <xf numFmtId="10" fontId="4" fillId="0" borderId="12" xfId="0" applyNumberFormat="1" applyFont="1" applyBorder="1" applyAlignment="1" applyProtection="1">
      <alignment horizontal="center" vertical="center" wrapText="1"/>
      <protection hidden="1"/>
    </xf>
    <xf numFmtId="0" fontId="11" fillId="2" borderId="31" xfId="0" applyFont="1" applyFill="1" applyBorder="1" applyAlignment="1" applyProtection="1">
      <alignment horizontal="center" vertical="center" wrapText="1"/>
      <protection hidden="1"/>
    </xf>
    <xf numFmtId="10" fontId="4" fillId="0" borderId="33" xfId="1" applyNumberFormat="1" applyFont="1" applyFill="1" applyBorder="1" applyAlignment="1" applyProtection="1">
      <alignment horizontal="center" vertical="center" wrapText="1"/>
      <protection hidden="1"/>
    </xf>
    <xf numFmtId="10" fontId="4" fillId="0" borderId="33" xfId="0" applyNumberFormat="1" applyFont="1" applyBorder="1" applyAlignment="1" applyProtection="1">
      <alignment horizontal="center" vertical="center" wrapText="1"/>
      <protection hidden="1"/>
    </xf>
    <xf numFmtId="1" fontId="11" fillId="2" borderId="37" xfId="0" applyNumberFormat="1" applyFont="1" applyFill="1" applyBorder="1" applyAlignment="1" applyProtection="1">
      <alignment horizontal="center" vertical="center" wrapText="1"/>
      <protection hidden="1"/>
    </xf>
    <xf numFmtId="4" fontId="10" fillId="13" borderId="3" xfId="0" applyNumberFormat="1" applyFont="1" applyFill="1" applyBorder="1" applyAlignment="1" applyProtection="1">
      <alignment horizontal="center" vertical="center" wrapText="1"/>
      <protection hidden="1"/>
    </xf>
    <xf numFmtId="10" fontId="10" fillId="13" borderId="3" xfId="1" applyNumberFormat="1" applyFont="1" applyFill="1" applyBorder="1" applyAlignment="1" applyProtection="1">
      <alignment horizontal="center" vertical="center" wrapText="1"/>
      <protection hidden="1"/>
    </xf>
    <xf numFmtId="169" fontId="4" fillId="0" borderId="0" xfId="1" applyNumberFormat="1" applyFont="1" applyFill="1" applyBorder="1" applyAlignment="1" applyProtection="1">
      <alignment horizontal="center" vertical="center" wrapText="1"/>
      <protection hidden="1"/>
    </xf>
    <xf numFmtId="9" fontId="4" fillId="0" borderId="41" xfId="1" applyFont="1" applyBorder="1" applyAlignment="1" applyProtection="1">
      <alignment horizontal="center" vertical="center" wrapText="1"/>
      <protection hidden="1"/>
    </xf>
    <xf numFmtId="9" fontId="4" fillId="0" borderId="12" xfId="1" applyFont="1" applyBorder="1" applyAlignment="1" applyProtection="1">
      <alignment horizontal="center" vertical="center" wrapText="1"/>
      <protection hidden="1"/>
    </xf>
    <xf numFmtId="9" fontId="4" fillId="0" borderId="33" xfId="1" applyFont="1" applyBorder="1" applyAlignment="1" applyProtection="1">
      <alignment horizontal="center" vertical="center" wrapText="1"/>
      <protection hidden="1"/>
    </xf>
    <xf numFmtId="10" fontId="4" fillId="0" borderId="41" xfId="1" applyNumberFormat="1" applyFont="1" applyBorder="1" applyAlignment="1" applyProtection="1">
      <alignment horizontal="center" vertical="center" wrapText="1"/>
      <protection hidden="1"/>
    </xf>
    <xf numFmtId="10" fontId="4" fillId="0" borderId="41" xfId="0" applyNumberFormat="1" applyFont="1" applyBorder="1" applyAlignment="1" applyProtection="1">
      <alignment horizontal="center" vertical="center" wrapText="1"/>
      <protection hidden="1"/>
    </xf>
    <xf numFmtId="0" fontId="4" fillId="0" borderId="15" xfId="0" applyFont="1" applyBorder="1" applyAlignment="1" applyProtection="1">
      <alignment horizontal="center" vertical="center" wrapText="1"/>
      <protection hidden="1"/>
    </xf>
    <xf numFmtId="0" fontId="4" fillId="0" borderId="7" xfId="0" applyFont="1" applyBorder="1" applyAlignment="1" applyProtection="1">
      <alignment vertical="center"/>
      <protection hidden="1"/>
    </xf>
    <xf numFmtId="0" fontId="4" fillId="0" borderId="6" xfId="0" applyFont="1" applyBorder="1" applyProtection="1">
      <protection hidden="1"/>
    </xf>
    <xf numFmtId="0" fontId="10" fillId="2" borderId="10" xfId="0" applyFont="1" applyFill="1" applyBorder="1" applyAlignment="1" applyProtection="1">
      <alignment horizontal="center" vertical="center" wrapText="1"/>
      <protection hidden="1"/>
    </xf>
    <xf numFmtId="0" fontId="12" fillId="15" borderId="63" xfId="0" applyFont="1" applyFill="1" applyBorder="1" applyAlignment="1" applyProtection="1">
      <alignment horizontal="center" vertical="center" wrapText="1"/>
      <protection hidden="1"/>
    </xf>
    <xf numFmtId="0" fontId="12" fillId="15" borderId="64" xfId="0" applyFont="1" applyFill="1" applyBorder="1" applyAlignment="1" applyProtection="1">
      <alignment horizontal="center" vertical="center" wrapText="1"/>
      <protection hidden="1"/>
    </xf>
    <xf numFmtId="0" fontId="12" fillId="11" borderId="1" xfId="0" applyFont="1" applyFill="1" applyBorder="1" applyAlignment="1" applyProtection="1">
      <alignment horizontal="center" vertical="center" wrapText="1"/>
      <protection hidden="1"/>
    </xf>
    <xf numFmtId="1" fontId="4" fillId="0" borderId="40" xfId="0" applyNumberFormat="1" applyFont="1" applyBorder="1" applyAlignment="1" applyProtection="1">
      <alignment horizontal="center" vertical="center" wrapText="1"/>
      <protection hidden="1"/>
    </xf>
    <xf numFmtId="2" fontId="4" fillId="0" borderId="38" xfId="1" applyNumberFormat="1" applyFont="1" applyBorder="1" applyAlignment="1" applyProtection="1">
      <alignment horizontal="center" vertical="center" wrapText="1"/>
      <protection hidden="1"/>
    </xf>
    <xf numFmtId="9" fontId="13" fillId="0" borderId="41" xfId="1" applyFont="1" applyFill="1" applyBorder="1" applyAlignment="1" applyProtection="1">
      <alignment horizontal="center" vertical="center" wrapText="1"/>
      <protection hidden="1"/>
    </xf>
    <xf numFmtId="2" fontId="4" fillId="0" borderId="42" xfId="1" applyNumberFormat="1" applyFont="1" applyBorder="1" applyAlignment="1" applyProtection="1">
      <alignment horizontal="center" vertical="center" wrapText="1"/>
      <protection hidden="1"/>
    </xf>
    <xf numFmtId="1" fontId="4" fillId="0" borderId="28" xfId="0" applyNumberFormat="1" applyFont="1" applyBorder="1" applyAlignment="1" applyProtection="1">
      <alignment horizontal="center" vertical="center" wrapText="1"/>
      <protection hidden="1"/>
    </xf>
    <xf numFmtId="2" fontId="4" fillId="0" borderId="29" xfId="1" applyNumberFormat="1" applyFont="1" applyBorder="1" applyAlignment="1" applyProtection="1">
      <alignment horizontal="center" vertical="center" wrapText="1"/>
      <protection hidden="1"/>
    </xf>
    <xf numFmtId="9" fontId="13" fillId="0" borderId="12" xfId="1" applyFont="1" applyFill="1" applyBorder="1" applyAlignment="1" applyProtection="1">
      <alignment horizontal="center" vertical="center" wrapText="1"/>
      <protection hidden="1"/>
    </xf>
    <xf numFmtId="2" fontId="4" fillId="0" borderId="44" xfId="1" applyNumberFormat="1" applyFont="1" applyBorder="1" applyAlignment="1" applyProtection="1">
      <alignment horizontal="center" vertical="center" wrapText="1"/>
      <protection hidden="1"/>
    </xf>
    <xf numFmtId="1" fontId="4" fillId="0" borderId="32" xfId="0" applyNumberFormat="1" applyFont="1" applyBorder="1" applyAlignment="1" applyProtection="1">
      <alignment horizontal="center" vertical="center" wrapText="1"/>
      <protection hidden="1"/>
    </xf>
    <xf numFmtId="9" fontId="13" fillId="0" borderId="33" xfId="1" applyFont="1" applyFill="1" applyBorder="1" applyAlignment="1" applyProtection="1">
      <alignment horizontal="center" vertical="center" wrapText="1"/>
      <protection hidden="1"/>
    </xf>
    <xf numFmtId="2" fontId="4" fillId="0" borderId="43" xfId="1" applyNumberFormat="1" applyFont="1" applyBorder="1" applyAlignment="1" applyProtection="1">
      <alignment horizontal="center" vertical="center" wrapText="1"/>
      <protection hidden="1"/>
    </xf>
    <xf numFmtId="0" fontId="4" fillId="15" borderId="3" xfId="0" applyFont="1" applyFill="1" applyBorder="1" applyAlignment="1" applyProtection="1">
      <alignment horizontal="center" vertical="center" wrapText="1"/>
      <protection hidden="1"/>
    </xf>
    <xf numFmtId="1" fontId="12" fillId="11" borderId="3" xfId="0" applyNumberFormat="1" applyFont="1" applyFill="1" applyBorder="1" applyAlignment="1" applyProtection="1">
      <alignment horizontal="center" vertical="center" wrapText="1"/>
      <protection hidden="1"/>
    </xf>
    <xf numFmtId="9" fontId="12" fillId="11" borderId="5" xfId="1" applyFont="1" applyFill="1" applyBorder="1" applyAlignment="1" applyProtection="1">
      <alignment horizontal="center" vertical="center" wrapText="1"/>
      <protection hidden="1"/>
    </xf>
    <xf numFmtId="9" fontId="12" fillId="2" borderId="3" xfId="1" applyFont="1" applyFill="1" applyBorder="1" applyAlignment="1" applyProtection="1">
      <alignment horizontal="center" vertical="center" wrapText="1"/>
      <protection hidden="1"/>
    </xf>
    <xf numFmtId="0" fontId="4" fillId="0" borderId="37" xfId="0" applyFont="1" applyBorder="1" applyAlignment="1" applyProtection="1">
      <alignment horizontal="center" vertical="center" wrapText="1"/>
      <protection hidden="1"/>
    </xf>
    <xf numFmtId="9" fontId="13" fillId="0" borderId="38" xfId="1" applyFont="1" applyBorder="1" applyAlignment="1" applyProtection="1">
      <alignment horizontal="center" vertical="center" wrapText="1"/>
      <protection hidden="1"/>
    </xf>
    <xf numFmtId="9" fontId="4" fillId="0" borderId="40" xfId="1" applyFont="1" applyBorder="1" applyAlignment="1" applyProtection="1">
      <alignment horizontal="center" vertical="center" wrapText="1"/>
      <protection hidden="1"/>
    </xf>
    <xf numFmtId="9" fontId="13" fillId="0" borderId="29" xfId="1" applyFont="1" applyBorder="1" applyAlignment="1" applyProtection="1">
      <alignment horizontal="center" vertical="center" wrapText="1"/>
      <protection hidden="1"/>
    </xf>
    <xf numFmtId="9" fontId="4" fillId="0" borderId="28" xfId="1" applyFont="1" applyBorder="1" applyAlignment="1" applyProtection="1">
      <alignment horizontal="center" vertical="center" wrapText="1"/>
      <protection hidden="1"/>
    </xf>
    <xf numFmtId="9" fontId="13" fillId="0" borderId="34" xfId="1" applyFont="1" applyBorder="1" applyAlignment="1" applyProtection="1">
      <alignment horizontal="center" vertical="center" wrapText="1"/>
      <protection hidden="1"/>
    </xf>
    <xf numFmtId="9" fontId="4" fillId="0" borderId="32" xfId="1" applyFont="1" applyBorder="1" applyAlignment="1" applyProtection="1">
      <alignment horizontal="center" vertical="center" wrapText="1"/>
      <protection hidden="1"/>
    </xf>
    <xf numFmtId="9" fontId="4" fillId="15" borderId="5" xfId="1" applyFont="1" applyFill="1" applyBorder="1" applyAlignment="1" applyProtection="1">
      <alignment horizontal="center" vertical="center" wrapText="1"/>
      <protection hidden="1"/>
    </xf>
    <xf numFmtId="9" fontId="12" fillId="11" borderId="9" xfId="1" applyFont="1" applyFill="1" applyBorder="1" applyAlignment="1" applyProtection="1">
      <alignment horizontal="center" vertical="center" wrapText="1"/>
      <protection hidden="1"/>
    </xf>
    <xf numFmtId="1" fontId="11" fillId="0" borderId="69" xfId="0" applyNumberFormat="1" applyFont="1" applyBorder="1" applyAlignment="1" applyProtection="1">
      <alignment horizontal="center" vertical="center" wrapText="1"/>
      <protection hidden="1"/>
    </xf>
    <xf numFmtId="0" fontId="10" fillId="2" borderId="37" xfId="0" applyFont="1" applyFill="1" applyBorder="1" applyAlignment="1" applyProtection="1">
      <alignment horizontal="center" vertical="center" wrapText="1"/>
      <protection hidden="1"/>
    </xf>
    <xf numFmtId="0" fontId="13" fillId="0" borderId="37" xfId="0" applyFont="1" applyBorder="1" applyAlignment="1" applyProtection="1">
      <alignment horizontal="center" vertical="center" wrapText="1"/>
      <protection hidden="1"/>
    </xf>
    <xf numFmtId="0" fontId="12" fillId="15" borderId="1" xfId="0" applyFont="1" applyFill="1" applyBorder="1" applyAlignment="1" applyProtection="1">
      <alignment horizontal="center" vertical="center" wrapText="1"/>
      <protection hidden="1"/>
    </xf>
    <xf numFmtId="0" fontId="12" fillId="11" borderId="63" xfId="0" applyFont="1" applyFill="1" applyBorder="1" applyAlignment="1" applyProtection="1">
      <alignment horizontal="center" vertical="center" wrapText="1"/>
      <protection hidden="1"/>
    </xf>
    <xf numFmtId="0" fontId="12" fillId="11" borderId="64" xfId="0" applyFont="1" applyFill="1" applyBorder="1" applyAlignment="1" applyProtection="1">
      <alignment horizontal="center" vertical="center" wrapText="1"/>
      <protection hidden="1"/>
    </xf>
    <xf numFmtId="1" fontId="4" fillId="0" borderId="42" xfId="0" applyNumberFormat="1" applyFont="1" applyBorder="1" applyAlignment="1" applyProtection="1">
      <alignment horizontal="center" vertical="center" wrapText="1"/>
      <protection hidden="1"/>
    </xf>
    <xf numFmtId="1" fontId="4" fillId="0" borderId="44" xfId="0" applyNumberFormat="1" applyFont="1" applyBorder="1" applyAlignment="1" applyProtection="1">
      <alignment horizontal="center" vertical="center" wrapText="1"/>
      <protection hidden="1"/>
    </xf>
    <xf numFmtId="1" fontId="4" fillId="0" borderId="43" xfId="0" applyNumberFormat="1" applyFont="1" applyBorder="1" applyAlignment="1" applyProtection="1">
      <alignment horizontal="center" vertical="center" wrapText="1"/>
      <protection hidden="1"/>
    </xf>
    <xf numFmtId="0" fontId="4" fillId="0" borderId="22" xfId="0" applyFont="1" applyBorder="1" applyAlignment="1" applyProtection="1">
      <alignment horizontal="center" vertical="center" wrapText="1"/>
      <protection hidden="1"/>
    </xf>
    <xf numFmtId="0" fontId="25" fillId="0" borderId="0" xfId="2" applyFont="1" applyAlignment="1">
      <alignment vertical="center" wrapText="1"/>
    </xf>
    <xf numFmtId="9" fontId="13" fillId="9" borderId="0" xfId="1" applyFont="1" applyFill="1" applyBorder="1" applyAlignment="1" applyProtection="1">
      <alignment horizontal="center" vertical="center" wrapText="1"/>
      <protection hidden="1"/>
    </xf>
    <xf numFmtId="14" fontId="4" fillId="0" borderId="12" xfId="0" applyNumberFormat="1" applyFont="1" applyBorder="1" applyAlignment="1" applyProtection="1">
      <alignment horizontal="center" vertical="center" wrapText="1"/>
      <protection locked="0"/>
    </xf>
    <xf numFmtId="0" fontId="12" fillId="2" borderId="37" xfId="0" applyFont="1" applyFill="1" applyBorder="1" applyAlignment="1" applyProtection="1">
      <alignment horizontal="center" vertical="center" wrapText="1"/>
      <protection hidden="1"/>
    </xf>
    <xf numFmtId="0" fontId="12" fillId="2" borderId="20" xfId="0" applyFont="1" applyFill="1" applyBorder="1" applyAlignment="1" applyProtection="1">
      <alignment horizontal="center" vertical="center" wrapText="1"/>
      <protection hidden="1"/>
    </xf>
    <xf numFmtId="0" fontId="12" fillId="2" borderId="18" xfId="0" applyFont="1" applyFill="1" applyBorder="1" applyAlignment="1" applyProtection="1">
      <alignment horizontal="center" vertical="center" wrapText="1"/>
      <protection hidden="1"/>
    </xf>
    <xf numFmtId="2" fontId="4" fillId="0" borderId="41" xfId="0" applyNumberFormat="1" applyFont="1" applyBorder="1" applyAlignment="1" applyProtection="1">
      <alignment horizontal="center" vertical="center" wrapText="1"/>
      <protection locked="0"/>
    </xf>
    <xf numFmtId="0" fontId="4" fillId="9" borderId="41" xfId="1" applyNumberFormat="1" applyFont="1" applyFill="1" applyBorder="1" applyAlignment="1" applyProtection="1">
      <alignment horizontal="center" vertical="center" wrapText="1"/>
      <protection locked="0"/>
    </xf>
    <xf numFmtId="2" fontId="4" fillId="0" borderId="41" xfId="1" applyNumberFormat="1" applyFont="1" applyBorder="1" applyAlignment="1" applyProtection="1">
      <alignment horizontal="center" vertical="center" wrapText="1"/>
      <protection hidden="1"/>
    </xf>
    <xf numFmtId="2" fontId="4" fillId="0" borderId="12" xfId="1" applyNumberFormat="1" applyFont="1" applyBorder="1" applyAlignment="1" applyProtection="1">
      <alignment horizontal="center" vertical="center" wrapText="1"/>
      <protection hidden="1"/>
    </xf>
    <xf numFmtId="9" fontId="11" fillId="0" borderId="9" xfId="1" applyFont="1" applyBorder="1" applyAlignment="1" applyProtection="1">
      <alignment horizontal="center" vertical="center" wrapText="1"/>
      <protection hidden="1"/>
    </xf>
    <xf numFmtId="0" fontId="4" fillId="0" borderId="12" xfId="0" applyFont="1" applyBorder="1" applyAlignment="1" applyProtection="1">
      <alignment horizontal="center" vertical="center" wrapText="1"/>
      <protection locked="0"/>
    </xf>
    <xf numFmtId="0" fontId="34" fillId="9" borderId="12" xfId="1" applyNumberFormat="1" applyFont="1" applyFill="1" applyBorder="1" applyAlignment="1" applyProtection="1">
      <alignment horizontal="center" vertical="center" wrapText="1"/>
      <protection hidden="1"/>
    </xf>
    <xf numFmtId="0" fontId="12" fillId="2" borderId="7" xfId="0" applyFont="1" applyFill="1" applyBorder="1" applyAlignment="1" applyProtection="1">
      <alignment horizontal="center" vertical="center"/>
      <protection hidden="1"/>
    </xf>
    <xf numFmtId="2" fontId="4" fillId="0" borderId="12" xfId="0" applyNumberFormat="1" applyFont="1" applyBorder="1" applyAlignment="1" applyProtection="1">
      <alignment horizontal="center" vertical="center" wrapText="1"/>
      <protection locked="0"/>
    </xf>
    <xf numFmtId="44" fontId="13" fillId="0" borderId="12" xfId="8" applyFont="1" applyBorder="1" applyAlignment="1" applyProtection="1">
      <alignment horizontal="center" vertical="center" wrapText="1"/>
      <protection locked="0"/>
    </xf>
    <xf numFmtId="0" fontId="12" fillId="11" borderId="14" xfId="0" applyFont="1" applyFill="1" applyBorder="1" applyAlignment="1" applyProtection="1">
      <alignment horizontal="center" vertical="center" wrapText="1"/>
      <protection hidden="1"/>
    </xf>
    <xf numFmtId="0" fontId="12" fillId="15" borderId="14" xfId="0" applyFont="1" applyFill="1" applyBorder="1" applyAlignment="1" applyProtection="1">
      <alignment horizontal="center" vertical="center" wrapText="1"/>
      <protection hidden="1"/>
    </xf>
    <xf numFmtId="4" fontId="13" fillId="0" borderId="38" xfId="0" applyNumberFormat="1" applyFont="1" applyBorder="1" applyAlignment="1" applyProtection="1">
      <alignment horizontal="center" vertical="center" wrapText="1"/>
      <protection locked="0"/>
    </xf>
    <xf numFmtId="4" fontId="13" fillId="0" borderId="29" xfId="0" applyNumberFormat="1" applyFont="1" applyBorder="1" applyAlignment="1" applyProtection="1">
      <alignment horizontal="center" vertical="center" wrapText="1"/>
      <protection locked="0"/>
    </xf>
    <xf numFmtId="9" fontId="4" fillId="0" borderId="59" xfId="1" applyFont="1" applyBorder="1" applyAlignment="1" applyProtection="1">
      <alignment horizontal="center" vertical="center" wrapText="1"/>
      <protection hidden="1"/>
    </xf>
    <xf numFmtId="9" fontId="4" fillId="0" borderId="27" xfId="1" applyFont="1" applyBorder="1" applyAlignment="1" applyProtection="1">
      <alignment horizontal="center" vertical="center" wrapText="1"/>
      <protection hidden="1"/>
    </xf>
    <xf numFmtId="9" fontId="4" fillId="0" borderId="27" xfId="1" applyFont="1" applyFill="1" applyBorder="1" applyAlignment="1" applyProtection="1">
      <alignment horizontal="center" vertical="center" wrapText="1"/>
      <protection hidden="1"/>
    </xf>
    <xf numFmtId="9" fontId="4" fillId="0" borderId="31" xfId="1" applyFont="1" applyFill="1" applyBorder="1" applyAlignment="1" applyProtection="1">
      <alignment horizontal="center" vertical="center" wrapText="1"/>
      <protection hidden="1"/>
    </xf>
    <xf numFmtId="4" fontId="4" fillId="0" borderId="52" xfId="0" applyNumberFormat="1" applyFont="1" applyBorder="1" applyAlignment="1" applyProtection="1">
      <alignment horizontal="center" vertical="center" wrapText="1"/>
      <protection locked="0"/>
    </xf>
    <xf numFmtId="4" fontId="4" fillId="0" borderId="53" xfId="0" applyNumberFormat="1" applyFont="1" applyBorder="1" applyAlignment="1" applyProtection="1">
      <alignment horizontal="center" vertical="center" wrapText="1"/>
      <protection locked="0"/>
    </xf>
    <xf numFmtId="4" fontId="13" fillId="0" borderId="55" xfId="0" applyNumberFormat="1" applyFont="1" applyBorder="1" applyAlignment="1" applyProtection="1">
      <alignment horizontal="center" vertical="center" wrapText="1"/>
      <protection locked="0"/>
    </xf>
    <xf numFmtId="0" fontId="4" fillId="3" borderId="16" xfId="0" applyFont="1" applyFill="1" applyBorder="1" applyAlignment="1" applyProtection="1">
      <alignment horizontal="center" vertical="center" wrapText="1"/>
      <protection hidden="1"/>
    </xf>
    <xf numFmtId="1" fontId="4" fillId="3" borderId="17" xfId="0" applyNumberFormat="1" applyFont="1" applyFill="1" applyBorder="1" applyAlignment="1" applyProtection="1">
      <alignment horizontal="center" vertical="center" wrapText="1"/>
      <protection hidden="1"/>
    </xf>
    <xf numFmtId="170" fontId="4" fillId="3" borderId="19" xfId="0" applyNumberFormat="1" applyFont="1" applyFill="1" applyBorder="1" applyAlignment="1" applyProtection="1">
      <alignment horizontal="center" vertical="center" wrapText="1"/>
      <protection hidden="1"/>
    </xf>
    <xf numFmtId="165" fontId="13" fillId="0" borderId="12" xfId="0" applyNumberFormat="1" applyFont="1" applyBorder="1" applyAlignment="1" applyProtection="1">
      <alignment horizontal="center" vertical="center" wrapText="1"/>
      <protection locked="0"/>
    </xf>
    <xf numFmtId="9" fontId="33" fillId="0" borderId="12" xfId="1" applyFont="1" applyBorder="1" applyAlignment="1" applyProtection="1">
      <alignment horizontal="center" vertical="center" wrapText="1"/>
      <protection hidden="1"/>
    </xf>
    <xf numFmtId="9" fontId="33" fillId="0" borderId="44" xfId="1" applyFont="1" applyBorder="1" applyAlignment="1" applyProtection="1">
      <alignment horizontal="center" vertical="center" wrapText="1"/>
      <protection hidden="1"/>
    </xf>
    <xf numFmtId="4" fontId="4" fillId="0" borderId="38" xfId="0" applyNumberFormat="1" applyFont="1" applyBorder="1" applyAlignment="1" applyProtection="1">
      <alignment horizontal="center" vertical="center" wrapText="1"/>
      <protection hidden="1"/>
    </xf>
    <xf numFmtId="4" fontId="4" fillId="0" borderId="29" xfId="0" applyNumberFormat="1" applyFont="1" applyBorder="1" applyAlignment="1" applyProtection="1">
      <alignment horizontal="center" vertical="center" wrapText="1"/>
      <protection hidden="1"/>
    </xf>
    <xf numFmtId="9" fontId="11" fillId="0" borderId="37" xfId="1" applyFont="1" applyBorder="1" applyAlignment="1" applyProtection="1">
      <alignment horizontal="center" vertical="center" wrapText="1"/>
      <protection hidden="1"/>
    </xf>
    <xf numFmtId="0" fontId="4" fillId="9" borderId="12" xfId="0" applyFont="1" applyFill="1" applyBorder="1" applyAlignment="1">
      <alignment horizontal="justify" vertical="center" wrapText="1"/>
    </xf>
    <xf numFmtId="4" fontId="4" fillId="0" borderId="40" xfId="0" applyNumberFormat="1" applyFont="1" applyBorder="1" applyAlignment="1" applyProtection="1">
      <alignment horizontal="center" vertical="center" wrapText="1"/>
      <protection hidden="1"/>
    </xf>
    <xf numFmtId="4" fontId="4" fillId="0" borderId="28" xfId="0" applyNumberFormat="1" applyFont="1" applyBorder="1" applyAlignment="1" applyProtection="1">
      <alignment horizontal="center" vertical="center" wrapText="1"/>
      <protection hidden="1"/>
    </xf>
    <xf numFmtId="9" fontId="33" fillId="0" borderId="23" xfId="1" applyFont="1" applyBorder="1" applyAlignment="1" applyProtection="1">
      <alignment horizontal="center" vertical="center" wrapText="1"/>
      <protection hidden="1"/>
    </xf>
    <xf numFmtId="0" fontId="13" fillId="9" borderId="41" xfId="1" applyNumberFormat="1" applyFont="1" applyFill="1" applyBorder="1" applyAlignment="1" applyProtection="1">
      <alignment horizontal="center" vertical="center" wrapText="1"/>
      <protection hidden="1"/>
    </xf>
    <xf numFmtId="0" fontId="34" fillId="9" borderId="33" xfId="1" applyNumberFormat="1" applyFont="1" applyFill="1" applyBorder="1" applyAlignment="1" applyProtection="1">
      <alignment horizontal="center" vertical="center" wrapText="1"/>
      <protection hidden="1"/>
    </xf>
    <xf numFmtId="9" fontId="33" fillId="0" borderId="33" xfId="1" applyFont="1" applyBorder="1" applyAlignment="1" applyProtection="1">
      <alignment horizontal="center" vertical="center" wrapText="1"/>
      <protection hidden="1"/>
    </xf>
    <xf numFmtId="9" fontId="13" fillId="0" borderId="55" xfId="1" applyFont="1" applyBorder="1" applyAlignment="1" applyProtection="1">
      <alignment horizontal="center" vertical="center" wrapText="1"/>
      <protection hidden="1"/>
    </xf>
    <xf numFmtId="4" fontId="4" fillId="0" borderId="55" xfId="0" applyNumberFormat="1" applyFont="1" applyBorder="1" applyAlignment="1" applyProtection="1">
      <alignment horizontal="center" vertical="center" wrapText="1"/>
      <protection hidden="1"/>
    </xf>
    <xf numFmtId="4" fontId="4" fillId="0" borderId="52" xfId="0" applyNumberFormat="1" applyFont="1" applyBorder="1" applyAlignment="1" applyProtection="1">
      <alignment horizontal="center" vertical="center" wrapText="1"/>
      <protection hidden="1"/>
    </xf>
    <xf numFmtId="2" fontId="10" fillId="6" borderId="17" xfId="0" applyNumberFormat="1" applyFont="1" applyFill="1" applyBorder="1" applyAlignment="1" applyProtection="1">
      <alignment horizontal="center" vertical="center" wrapText="1"/>
      <protection hidden="1"/>
    </xf>
    <xf numFmtId="4" fontId="4" fillId="3" borderId="9" xfId="0" applyNumberFormat="1" applyFont="1" applyFill="1" applyBorder="1" applyAlignment="1" applyProtection="1">
      <alignment horizontal="center" vertical="center" wrapText="1"/>
      <protection hidden="1"/>
    </xf>
    <xf numFmtId="14" fontId="4" fillId="0" borderId="52" xfId="0" applyNumberFormat="1" applyFont="1" applyBorder="1" applyAlignment="1" applyProtection="1">
      <alignment horizontal="center" vertical="center" wrapText="1"/>
      <protection locked="0"/>
    </xf>
    <xf numFmtId="14" fontId="4" fillId="0" borderId="55" xfId="0" applyNumberFormat="1" applyFont="1" applyBorder="1" applyAlignment="1" applyProtection="1">
      <alignment horizontal="center" vertical="center" wrapText="1"/>
      <protection locked="0"/>
    </xf>
    <xf numFmtId="4" fontId="4" fillId="0" borderId="53" xfId="0" applyNumberFormat="1" applyFont="1" applyBorder="1" applyAlignment="1" applyProtection="1">
      <alignment horizontal="center" vertical="center" wrapText="1"/>
      <protection hidden="1"/>
    </xf>
    <xf numFmtId="4" fontId="13" fillId="0" borderId="53" xfId="0" applyNumberFormat="1" applyFont="1" applyBorder="1" applyAlignment="1" applyProtection="1">
      <alignment horizontal="center" vertical="center" wrapText="1"/>
      <protection hidden="1"/>
    </xf>
    <xf numFmtId="165" fontId="13" fillId="0" borderId="53" xfId="0" applyNumberFormat="1" applyFont="1" applyBorder="1" applyAlignment="1" applyProtection="1">
      <alignment horizontal="center" vertical="center" wrapText="1"/>
      <protection locked="0"/>
    </xf>
    <xf numFmtId="164" fontId="10" fillId="6" borderId="17" xfId="0" applyNumberFormat="1" applyFont="1" applyFill="1" applyBorder="1" applyAlignment="1" applyProtection="1">
      <alignment horizontal="center" vertical="center" wrapText="1"/>
      <protection hidden="1"/>
    </xf>
    <xf numFmtId="1" fontId="10" fillId="6" borderId="17" xfId="0" applyNumberFormat="1" applyFont="1" applyFill="1" applyBorder="1" applyAlignment="1" applyProtection="1">
      <alignment horizontal="center" vertical="center" wrapText="1"/>
      <protection hidden="1"/>
    </xf>
    <xf numFmtId="170" fontId="10" fillId="6" borderId="17" xfId="0" applyNumberFormat="1" applyFont="1" applyFill="1" applyBorder="1" applyAlignment="1" applyProtection="1">
      <alignment horizontal="center" vertical="center" wrapText="1"/>
      <protection hidden="1"/>
    </xf>
    <xf numFmtId="2" fontId="10" fillId="6" borderId="18" xfId="0" applyNumberFormat="1" applyFont="1" applyFill="1" applyBorder="1" applyAlignment="1" applyProtection="1">
      <alignment horizontal="center" vertical="center" wrapText="1"/>
      <protection hidden="1"/>
    </xf>
    <xf numFmtId="9" fontId="4" fillId="0" borderId="53" xfId="1" applyFont="1" applyBorder="1" applyAlignment="1" applyProtection="1">
      <alignment horizontal="center" vertical="center" wrapText="1"/>
      <protection hidden="1"/>
    </xf>
    <xf numFmtId="9" fontId="33" fillId="0" borderId="57" xfId="1" applyFont="1" applyBorder="1" applyAlignment="1" applyProtection="1">
      <alignment horizontal="center" vertical="center" wrapText="1"/>
      <protection hidden="1"/>
    </xf>
    <xf numFmtId="2" fontId="12" fillId="0" borderId="16" xfId="0" applyNumberFormat="1" applyFont="1" applyBorder="1" applyAlignment="1" applyProtection="1">
      <alignment horizontal="center" vertical="center" wrapText="1"/>
      <protection hidden="1"/>
    </xf>
    <xf numFmtId="9" fontId="11" fillId="0" borderId="17" xfId="1" applyFont="1" applyBorder="1" applyAlignment="1" applyProtection="1">
      <alignment horizontal="center" vertical="center" wrapText="1"/>
      <protection hidden="1"/>
    </xf>
    <xf numFmtId="2" fontId="11" fillId="0" borderId="18" xfId="0" applyNumberFormat="1" applyFont="1" applyBorder="1" applyAlignment="1" applyProtection="1">
      <alignment horizontal="center" vertical="center" wrapText="1"/>
      <protection hidden="1"/>
    </xf>
    <xf numFmtId="9" fontId="12" fillId="0" borderId="37" xfId="1" applyFont="1" applyBorder="1" applyAlignment="1" applyProtection="1">
      <alignment horizontal="center" vertical="center" wrapText="1"/>
      <protection hidden="1"/>
    </xf>
    <xf numFmtId="0" fontId="4" fillId="0" borderId="40" xfId="0" applyFont="1" applyBorder="1" applyAlignment="1" applyProtection="1">
      <alignment horizontal="justify" vertical="center" wrapText="1"/>
      <protection locked="0"/>
    </xf>
    <xf numFmtId="0" fontId="4" fillId="0" borderId="28" xfId="0" applyFont="1" applyBorder="1" applyAlignment="1" applyProtection="1">
      <alignment horizontal="justify" vertical="center" wrapText="1"/>
      <protection locked="0"/>
    </xf>
    <xf numFmtId="0" fontId="4" fillId="0" borderId="32" xfId="0" applyFont="1" applyBorder="1" applyAlignment="1" applyProtection="1">
      <alignment horizontal="justify" vertical="center" wrapText="1"/>
      <protection locked="0"/>
    </xf>
    <xf numFmtId="2" fontId="4" fillId="0" borderId="41" xfId="1" applyNumberFormat="1" applyFont="1" applyFill="1" applyBorder="1" applyAlignment="1" applyProtection="1">
      <alignment horizontal="center" vertical="center" wrapText="1"/>
      <protection hidden="1"/>
    </xf>
    <xf numFmtId="2" fontId="4" fillId="0" borderId="12" xfId="1" applyNumberFormat="1" applyFont="1" applyFill="1" applyBorder="1" applyAlignment="1" applyProtection="1">
      <alignment horizontal="center" vertical="center" wrapText="1"/>
      <protection hidden="1"/>
    </xf>
    <xf numFmtId="0" fontId="4" fillId="9" borderId="12" xfId="1" applyNumberFormat="1" applyFont="1" applyFill="1" applyBorder="1" applyAlignment="1" applyProtection="1">
      <alignment horizontal="center" vertical="center" wrapText="1"/>
      <protection locked="0"/>
    </xf>
    <xf numFmtId="0" fontId="10" fillId="18" borderId="1" xfId="0" applyFont="1" applyFill="1" applyBorder="1" applyAlignment="1" applyProtection="1">
      <alignment horizontal="center" vertical="center" wrapText="1"/>
      <protection hidden="1"/>
    </xf>
    <xf numFmtId="0" fontId="10" fillId="18" borderId="48" xfId="0" applyFont="1" applyFill="1" applyBorder="1" applyAlignment="1" applyProtection="1">
      <alignment horizontal="center" vertical="center" wrapText="1"/>
      <protection hidden="1"/>
    </xf>
    <xf numFmtId="0" fontId="10" fillId="18" borderId="11" xfId="0" applyFont="1" applyFill="1" applyBorder="1" applyAlignment="1" applyProtection="1">
      <alignment horizontal="center" vertical="center" wrapText="1"/>
      <protection hidden="1"/>
    </xf>
    <xf numFmtId="0" fontId="12" fillId="20" borderId="63" xfId="0" applyFont="1" applyFill="1" applyBorder="1" applyAlignment="1" applyProtection="1">
      <alignment horizontal="center" vertical="center" wrapText="1"/>
      <protection hidden="1"/>
    </xf>
    <xf numFmtId="0" fontId="12" fillId="20" borderId="64" xfId="0" applyFont="1" applyFill="1" applyBorder="1" applyAlignment="1" applyProtection="1">
      <alignment horizontal="center" vertical="center" wrapText="1"/>
      <protection hidden="1"/>
    </xf>
    <xf numFmtId="1" fontId="4" fillId="0" borderId="52" xfId="0" applyNumberFormat="1" applyFont="1" applyBorder="1" applyAlignment="1" applyProtection="1">
      <alignment horizontal="center" vertical="center" wrapText="1"/>
      <protection locked="0"/>
    </xf>
    <xf numFmtId="1" fontId="4" fillId="0" borderId="53" xfId="0" applyNumberFormat="1" applyFont="1" applyBorder="1" applyAlignment="1" applyProtection="1">
      <alignment horizontal="center" vertical="center" wrapText="1"/>
      <protection locked="0"/>
    </xf>
    <xf numFmtId="0" fontId="4" fillId="9" borderId="53" xfId="1" applyNumberFormat="1" applyFont="1" applyFill="1" applyBorder="1" applyAlignment="1" applyProtection="1">
      <alignment horizontal="center" vertical="center" wrapText="1"/>
      <protection locked="0"/>
    </xf>
    <xf numFmtId="2" fontId="4" fillId="0" borderId="53" xfId="1" applyNumberFormat="1" applyFont="1" applyBorder="1" applyAlignment="1" applyProtection="1">
      <alignment horizontal="center" vertical="center" wrapText="1"/>
      <protection hidden="1"/>
    </xf>
    <xf numFmtId="2" fontId="4" fillId="0" borderId="53" xfId="1" applyNumberFormat="1" applyFont="1" applyFill="1" applyBorder="1" applyAlignment="1" applyProtection="1">
      <alignment horizontal="center" vertical="center" wrapText="1"/>
      <protection hidden="1"/>
    </xf>
    <xf numFmtId="2" fontId="4" fillId="0" borderId="57" xfId="1" applyNumberFormat="1" applyFont="1" applyBorder="1" applyAlignment="1" applyProtection="1">
      <alignment horizontal="center" vertical="center" wrapText="1"/>
      <protection hidden="1"/>
    </xf>
    <xf numFmtId="1" fontId="10" fillId="18" borderId="17" xfId="0" applyNumberFormat="1" applyFont="1" applyFill="1" applyBorder="1" applyAlignment="1" applyProtection="1">
      <alignment horizontal="center" vertical="center" wrapText="1"/>
      <protection hidden="1"/>
    </xf>
    <xf numFmtId="0" fontId="10" fillId="18" borderId="17" xfId="1" applyNumberFormat="1" applyFont="1" applyFill="1" applyBorder="1" applyAlignment="1" applyProtection="1">
      <alignment horizontal="center" vertical="center" wrapText="1"/>
      <protection hidden="1"/>
    </xf>
    <xf numFmtId="2" fontId="10" fillId="18" borderId="17" xfId="1" applyNumberFormat="1" applyFont="1" applyFill="1" applyBorder="1" applyAlignment="1" applyProtection="1">
      <alignment horizontal="center" vertical="center" wrapText="1"/>
      <protection hidden="1"/>
    </xf>
    <xf numFmtId="9" fontId="10" fillId="18" borderId="17" xfId="1" applyFont="1" applyFill="1" applyBorder="1" applyAlignment="1" applyProtection="1">
      <alignment horizontal="center" vertical="center" wrapText="1"/>
      <protection hidden="1"/>
    </xf>
    <xf numFmtId="1" fontId="10" fillId="18" borderId="20" xfId="0" applyNumberFormat="1" applyFont="1" applyFill="1" applyBorder="1" applyAlignment="1" applyProtection="1">
      <alignment horizontal="center" vertical="center" wrapText="1"/>
      <protection hidden="1"/>
    </xf>
    <xf numFmtId="2" fontId="4" fillId="0" borderId="53" xfId="0" applyNumberFormat="1" applyFont="1" applyBorder="1" applyAlignment="1" applyProtection="1">
      <alignment horizontal="center" vertical="center" wrapText="1"/>
      <protection locked="0"/>
    </xf>
    <xf numFmtId="2" fontId="4" fillId="0" borderId="55" xfId="1" applyNumberFormat="1" applyFont="1" applyBorder="1" applyAlignment="1" applyProtection="1">
      <alignment horizontal="center" vertical="center" wrapText="1"/>
      <protection hidden="1"/>
    </xf>
    <xf numFmtId="2" fontId="4" fillId="20" borderId="17" xfId="1" applyNumberFormat="1" applyFont="1" applyFill="1" applyBorder="1" applyAlignment="1" applyProtection="1">
      <alignment horizontal="center" vertical="center" wrapText="1"/>
      <protection hidden="1"/>
    </xf>
    <xf numFmtId="2" fontId="4" fillId="20" borderId="19" xfId="1" applyNumberFormat="1" applyFont="1" applyFill="1" applyBorder="1" applyAlignment="1" applyProtection="1">
      <alignment horizontal="center" vertical="center" wrapText="1"/>
      <protection hidden="1"/>
    </xf>
    <xf numFmtId="0" fontId="4" fillId="20" borderId="20" xfId="0" applyFont="1" applyFill="1" applyBorder="1" applyAlignment="1" applyProtection="1">
      <alignment horizontal="center" vertical="center" wrapText="1"/>
      <protection hidden="1"/>
    </xf>
    <xf numFmtId="0" fontId="11" fillId="2" borderId="8" xfId="0" applyFont="1" applyFill="1" applyBorder="1" applyAlignment="1" applyProtection="1">
      <alignment horizontal="center" vertical="center" wrapText="1"/>
      <protection hidden="1"/>
    </xf>
    <xf numFmtId="0" fontId="4" fillId="0" borderId="9" xfId="0" applyFont="1" applyBorder="1" applyAlignment="1" applyProtection="1">
      <alignment horizontal="center" vertical="center" wrapText="1"/>
      <protection hidden="1"/>
    </xf>
    <xf numFmtId="0" fontId="12" fillId="2" borderId="10" xfId="0" applyFont="1" applyFill="1" applyBorder="1" applyAlignment="1" applyProtection="1">
      <alignment horizontal="center" vertical="center" wrapText="1"/>
      <protection hidden="1"/>
    </xf>
    <xf numFmtId="167" fontId="4" fillId="0" borderId="44" xfId="0" applyNumberFormat="1" applyFont="1" applyBorder="1" applyAlignment="1" applyProtection="1">
      <alignment horizontal="center" vertical="center" wrapText="1"/>
      <protection locked="0"/>
    </xf>
    <xf numFmtId="167" fontId="4" fillId="0" borderId="43" xfId="0" applyNumberFormat="1" applyFont="1" applyBorder="1" applyAlignment="1" applyProtection="1">
      <alignment horizontal="center" vertical="center" wrapText="1"/>
      <protection locked="0"/>
    </xf>
    <xf numFmtId="0" fontId="4" fillId="0" borderId="22" xfId="0" applyFont="1" applyBorder="1" applyAlignment="1" applyProtection="1">
      <alignment horizontal="center" vertical="center" wrapText="1"/>
      <protection locked="0"/>
    </xf>
    <xf numFmtId="0" fontId="4" fillId="0" borderId="33" xfId="0" applyFont="1" applyBorder="1" applyAlignment="1" applyProtection="1">
      <alignment horizontal="center" vertical="center" wrapText="1"/>
      <protection locked="0"/>
    </xf>
    <xf numFmtId="0" fontId="12" fillId="21" borderId="63" xfId="0" applyFont="1" applyFill="1" applyBorder="1" applyAlignment="1" applyProtection="1">
      <alignment horizontal="center" vertical="center" wrapText="1"/>
      <protection hidden="1"/>
    </xf>
    <xf numFmtId="0" fontId="12" fillId="21" borderId="64" xfId="0" applyFont="1" applyFill="1" applyBorder="1" applyAlignment="1" applyProtection="1">
      <alignment horizontal="center" vertical="center" wrapText="1"/>
      <protection hidden="1"/>
    </xf>
    <xf numFmtId="0" fontId="10" fillId="22" borderId="1" xfId="0" applyFont="1" applyFill="1" applyBorder="1" applyAlignment="1" applyProtection="1">
      <alignment horizontal="center" vertical="center" wrapText="1"/>
      <protection hidden="1"/>
    </xf>
    <xf numFmtId="0" fontId="10" fillId="22" borderId="48" xfId="0" applyFont="1" applyFill="1" applyBorder="1" applyAlignment="1" applyProtection="1">
      <alignment horizontal="center" vertical="center" wrapText="1"/>
      <protection hidden="1"/>
    </xf>
    <xf numFmtId="0" fontId="10" fillId="22" borderId="11" xfId="0" applyFont="1" applyFill="1" applyBorder="1" applyAlignment="1" applyProtection="1">
      <alignment horizontal="center" vertical="center" wrapText="1"/>
      <protection hidden="1"/>
    </xf>
    <xf numFmtId="0" fontId="4" fillId="21" borderId="16" xfId="0" applyFont="1" applyFill="1" applyBorder="1" applyAlignment="1" applyProtection="1">
      <alignment horizontal="center" vertical="center" wrapText="1"/>
      <protection hidden="1"/>
    </xf>
    <xf numFmtId="1" fontId="4" fillId="21" borderId="17" xfId="0" applyNumberFormat="1" applyFont="1" applyFill="1" applyBorder="1" applyAlignment="1" applyProtection="1">
      <alignment horizontal="center" vertical="center" wrapText="1"/>
      <protection hidden="1"/>
    </xf>
    <xf numFmtId="2" fontId="4" fillId="21" borderId="19" xfId="1" applyNumberFormat="1" applyFont="1" applyFill="1" applyBorder="1" applyAlignment="1" applyProtection="1">
      <alignment horizontal="center" vertical="center" wrapText="1"/>
      <protection hidden="1"/>
    </xf>
    <xf numFmtId="1" fontId="10" fillId="22" borderId="20" xfId="0" applyNumberFormat="1" applyFont="1" applyFill="1" applyBorder="1" applyAlignment="1" applyProtection="1">
      <alignment horizontal="center" vertical="center" wrapText="1"/>
      <protection hidden="1"/>
    </xf>
    <xf numFmtId="1" fontId="10" fillId="22" borderId="17" xfId="0" applyNumberFormat="1" applyFont="1" applyFill="1" applyBorder="1" applyAlignment="1" applyProtection="1">
      <alignment horizontal="center" vertical="center" wrapText="1"/>
      <protection hidden="1"/>
    </xf>
    <xf numFmtId="2" fontId="10" fillId="22" borderId="17" xfId="0" applyNumberFormat="1" applyFont="1" applyFill="1" applyBorder="1" applyAlignment="1" applyProtection="1">
      <alignment horizontal="center" vertical="center" wrapText="1"/>
      <protection hidden="1"/>
    </xf>
    <xf numFmtId="2" fontId="10" fillId="22" borderId="17" xfId="1" applyNumberFormat="1" applyFont="1" applyFill="1" applyBorder="1" applyAlignment="1" applyProtection="1">
      <alignment horizontal="center" vertical="center" wrapText="1"/>
      <protection hidden="1"/>
    </xf>
    <xf numFmtId="9" fontId="10" fillId="22" borderId="17" xfId="1" applyFont="1" applyFill="1" applyBorder="1" applyAlignment="1" applyProtection="1">
      <alignment horizontal="center" vertical="center" wrapText="1"/>
      <protection hidden="1"/>
    </xf>
    <xf numFmtId="2" fontId="10" fillId="22" borderId="19" xfId="1" applyNumberFormat="1" applyFont="1" applyFill="1" applyBorder="1" applyAlignment="1" applyProtection="1">
      <alignment horizontal="center" vertical="center" wrapText="1"/>
      <protection hidden="1"/>
    </xf>
    <xf numFmtId="2" fontId="10" fillId="18" borderId="19" xfId="1" applyNumberFormat="1" applyFont="1" applyFill="1" applyBorder="1" applyAlignment="1" applyProtection="1">
      <alignment horizontal="center" vertical="center" wrapText="1"/>
      <protection hidden="1"/>
    </xf>
    <xf numFmtId="9" fontId="13" fillId="0" borderId="41" xfId="1" applyFont="1" applyBorder="1" applyAlignment="1" applyProtection="1">
      <alignment horizontal="center" vertical="center" wrapText="1"/>
      <protection hidden="1"/>
    </xf>
    <xf numFmtId="1" fontId="4" fillId="0" borderId="38" xfId="0" applyNumberFormat="1" applyFont="1" applyBorder="1" applyAlignment="1" applyProtection="1">
      <alignment horizontal="center" vertical="center" wrapText="1"/>
      <protection locked="0"/>
    </xf>
    <xf numFmtId="0" fontId="4" fillId="0" borderId="41" xfId="0" applyFont="1" applyBorder="1" applyAlignment="1" applyProtection="1">
      <alignment horizontal="center" vertical="center" wrapText="1"/>
      <protection hidden="1"/>
    </xf>
    <xf numFmtId="9" fontId="13" fillId="0" borderId="12" xfId="1" applyFont="1" applyBorder="1" applyAlignment="1" applyProtection="1">
      <alignment horizontal="center" vertical="center" wrapText="1"/>
      <protection hidden="1"/>
    </xf>
    <xf numFmtId="1" fontId="4" fillId="0" borderId="29" xfId="0" applyNumberFormat="1" applyFont="1" applyBorder="1" applyAlignment="1" applyProtection="1">
      <alignment horizontal="center" vertical="center" wrapText="1"/>
      <protection locked="0"/>
    </xf>
    <xf numFmtId="0" fontId="4" fillId="0" borderId="12" xfId="0" applyFont="1" applyBorder="1" applyAlignment="1" applyProtection="1">
      <alignment horizontal="center" vertical="center" wrapText="1"/>
      <protection hidden="1"/>
    </xf>
    <xf numFmtId="9" fontId="13" fillId="0" borderId="33" xfId="1" applyFont="1" applyBorder="1" applyAlignment="1" applyProtection="1">
      <alignment horizontal="center" vertical="center" wrapText="1"/>
      <protection hidden="1"/>
    </xf>
    <xf numFmtId="1" fontId="4" fillId="0" borderId="34" xfId="0" applyNumberFormat="1" applyFont="1" applyBorder="1" applyAlignment="1" applyProtection="1">
      <alignment horizontal="center" vertical="center" wrapText="1"/>
      <protection locked="0"/>
    </xf>
    <xf numFmtId="0" fontId="4" fillId="0" borderId="33" xfId="0" applyFont="1" applyBorder="1" applyAlignment="1" applyProtection="1">
      <alignment horizontal="center" vertical="center" wrapText="1"/>
      <protection hidden="1"/>
    </xf>
    <xf numFmtId="9" fontId="4" fillId="0" borderId="0" xfId="0" applyNumberFormat="1" applyFont="1" applyAlignment="1">
      <alignment horizontal="center" vertical="center"/>
    </xf>
    <xf numFmtId="9" fontId="4" fillId="0" borderId="5" xfId="0" applyNumberFormat="1" applyFont="1" applyBorder="1" applyAlignment="1" applyProtection="1">
      <alignment horizontal="center" vertical="center" wrapText="1"/>
      <protection hidden="1"/>
    </xf>
    <xf numFmtId="9" fontId="4" fillId="0" borderId="8" xfId="0" applyNumberFormat="1" applyFont="1" applyBorder="1" applyAlignment="1" applyProtection="1">
      <alignment horizontal="center" vertical="center" wrapText="1"/>
      <protection hidden="1"/>
    </xf>
    <xf numFmtId="9" fontId="12" fillId="2" borderId="15" xfId="0" applyNumberFormat="1" applyFont="1" applyFill="1" applyBorder="1" applyAlignment="1" applyProtection="1">
      <alignment horizontal="center" vertical="center" wrapText="1"/>
      <protection hidden="1"/>
    </xf>
    <xf numFmtId="9" fontId="12" fillId="11" borderId="69" xfId="1" applyFont="1" applyFill="1" applyBorder="1" applyAlignment="1" applyProtection="1">
      <alignment horizontal="center" vertical="center" wrapText="1"/>
      <protection hidden="1"/>
    </xf>
    <xf numFmtId="1" fontId="12" fillId="11" borderId="46" xfId="1" applyNumberFormat="1" applyFont="1" applyFill="1" applyBorder="1" applyAlignment="1" applyProtection="1">
      <alignment horizontal="center" vertical="center" wrapText="1"/>
      <protection hidden="1"/>
    </xf>
    <xf numFmtId="1" fontId="12" fillId="11" borderId="46" xfId="0" applyNumberFormat="1" applyFont="1" applyFill="1" applyBorder="1" applyAlignment="1" applyProtection="1">
      <alignment horizontal="center" vertical="center" wrapText="1"/>
      <protection hidden="1"/>
    </xf>
    <xf numFmtId="9" fontId="12" fillId="11" borderId="46" xfId="0" applyNumberFormat="1" applyFont="1" applyFill="1" applyBorder="1" applyAlignment="1" applyProtection="1">
      <alignment horizontal="center" vertical="center" wrapText="1"/>
      <protection hidden="1"/>
    </xf>
    <xf numFmtId="9" fontId="12" fillId="11" borderId="75" xfId="0" applyNumberFormat="1" applyFont="1" applyFill="1" applyBorder="1" applyAlignment="1" applyProtection="1">
      <alignment horizontal="center" vertical="center" wrapText="1"/>
      <protection hidden="1"/>
    </xf>
    <xf numFmtId="9" fontId="4" fillId="15" borderId="19" xfId="0" applyNumberFormat="1" applyFont="1" applyFill="1" applyBorder="1" applyAlignment="1" applyProtection="1">
      <alignment horizontal="center" vertical="center" wrapText="1"/>
      <protection hidden="1"/>
    </xf>
    <xf numFmtId="9" fontId="4" fillId="15" borderId="17" xfId="0" applyNumberFormat="1" applyFont="1" applyFill="1" applyBorder="1" applyAlignment="1" applyProtection="1">
      <alignment horizontal="center" vertical="center" wrapText="1"/>
      <protection hidden="1"/>
    </xf>
    <xf numFmtId="9" fontId="4" fillId="15" borderId="16" xfId="0" applyNumberFormat="1" applyFont="1" applyFill="1" applyBorder="1" applyAlignment="1" applyProtection="1">
      <alignment horizontal="center" vertical="center" wrapText="1"/>
      <protection hidden="1"/>
    </xf>
    <xf numFmtId="9" fontId="12" fillId="15" borderId="18" xfId="1" applyFont="1" applyFill="1" applyBorder="1" applyAlignment="1" applyProtection="1">
      <alignment horizontal="center" vertical="center" wrapText="1"/>
      <protection hidden="1"/>
    </xf>
    <xf numFmtId="1" fontId="4" fillId="15" borderId="17" xfId="0" applyNumberFormat="1" applyFont="1" applyFill="1" applyBorder="1" applyAlignment="1" applyProtection="1">
      <alignment horizontal="center" vertical="center" wrapText="1"/>
      <protection hidden="1"/>
    </xf>
    <xf numFmtId="9" fontId="11" fillId="2" borderId="13" xfId="0" applyNumberFormat="1" applyFont="1" applyFill="1" applyBorder="1" applyAlignment="1" applyProtection="1">
      <alignment horizontal="center" vertical="center" wrapText="1"/>
      <protection hidden="1"/>
    </xf>
    <xf numFmtId="0" fontId="4" fillId="0" borderId="43" xfId="0" applyFont="1" applyBorder="1" applyAlignment="1" applyProtection="1">
      <alignment horizontal="center" vertical="center" wrapText="1"/>
      <protection hidden="1"/>
    </xf>
    <xf numFmtId="0" fontId="4" fillId="0" borderId="26" xfId="0" applyFont="1" applyBorder="1" applyAlignment="1" applyProtection="1">
      <alignment horizontal="center" vertical="center" wrapText="1"/>
      <protection hidden="1"/>
    </xf>
    <xf numFmtId="1" fontId="4" fillId="0" borderId="35" xfId="0" applyNumberFormat="1" applyFont="1" applyBorder="1" applyAlignment="1" applyProtection="1">
      <alignment horizontal="center" vertical="center" wrapText="1"/>
      <protection hidden="1"/>
    </xf>
    <xf numFmtId="1" fontId="4" fillId="0" borderId="55" xfId="0" applyNumberFormat="1" applyFont="1" applyBorder="1" applyAlignment="1" applyProtection="1">
      <alignment horizontal="center" vertical="center" wrapText="1"/>
      <protection hidden="1"/>
    </xf>
    <xf numFmtId="1" fontId="4" fillId="0" borderId="53" xfId="0" applyNumberFormat="1" applyFont="1" applyBorder="1" applyAlignment="1" applyProtection="1">
      <alignment horizontal="center" vertical="center" wrapText="1"/>
      <protection hidden="1"/>
    </xf>
    <xf numFmtId="1" fontId="4" fillId="0" borderId="39" xfId="0" applyNumberFormat="1" applyFont="1" applyBorder="1" applyAlignment="1" applyProtection="1">
      <alignment horizontal="center" vertical="center" wrapText="1"/>
      <protection hidden="1"/>
    </xf>
    <xf numFmtId="9" fontId="4" fillId="0" borderId="57" xfId="1" applyFont="1" applyBorder="1" applyAlignment="1" applyProtection="1">
      <alignment horizontal="center" vertical="center" wrapText="1"/>
      <protection hidden="1"/>
    </xf>
    <xf numFmtId="1" fontId="4" fillId="0" borderId="52" xfId="0" applyNumberFormat="1" applyFont="1" applyBorder="1" applyAlignment="1" applyProtection="1">
      <alignment horizontal="center" vertical="center" wrapText="1"/>
      <protection hidden="1"/>
    </xf>
    <xf numFmtId="0" fontId="4" fillId="0" borderId="44" xfId="0" applyFont="1" applyBorder="1" applyAlignment="1" applyProtection="1">
      <alignment horizontal="center" vertical="center" wrapText="1"/>
      <protection hidden="1"/>
    </xf>
    <xf numFmtId="1" fontId="4" fillId="0" borderId="30" xfId="0" applyNumberFormat="1" applyFont="1" applyBorder="1" applyAlignment="1" applyProtection="1">
      <alignment horizontal="center" vertical="center" wrapText="1"/>
      <protection hidden="1"/>
    </xf>
    <xf numFmtId="1" fontId="4" fillId="0" borderId="29" xfId="0" applyNumberFormat="1" applyFont="1" applyBorder="1" applyAlignment="1" applyProtection="1">
      <alignment horizontal="center" vertical="center" wrapText="1"/>
      <protection hidden="1"/>
    </xf>
    <xf numFmtId="0" fontId="4" fillId="0" borderId="42" xfId="0" applyFont="1" applyBorder="1" applyAlignment="1" applyProtection="1">
      <alignment horizontal="center" vertical="center" wrapText="1"/>
      <protection hidden="1"/>
    </xf>
    <xf numFmtId="1" fontId="4" fillId="0" borderId="50" xfId="0" applyNumberFormat="1" applyFont="1" applyBorder="1" applyAlignment="1" applyProtection="1">
      <alignment horizontal="center" vertical="center" wrapText="1"/>
      <protection hidden="1"/>
    </xf>
    <xf numFmtId="1" fontId="4" fillId="0" borderId="38" xfId="0" applyNumberFormat="1" applyFont="1" applyBorder="1" applyAlignment="1" applyProtection="1">
      <alignment horizontal="center" vertical="center" wrapText="1"/>
      <protection hidden="1"/>
    </xf>
    <xf numFmtId="0" fontId="14" fillId="0" borderId="0" xfId="0" applyFont="1" applyAlignment="1">
      <alignment horizontal="center" vertical="center"/>
    </xf>
    <xf numFmtId="0" fontId="20" fillId="0" borderId="0" xfId="0" applyFont="1" applyAlignment="1">
      <alignment horizontal="center" vertical="center"/>
    </xf>
    <xf numFmtId="0" fontId="4" fillId="0" borderId="6" xfId="0" applyFont="1" applyBorder="1" applyAlignment="1" applyProtection="1">
      <alignment horizontal="center" vertical="center"/>
      <protection hidden="1"/>
    </xf>
    <xf numFmtId="0" fontId="4" fillId="0" borderId="0" xfId="0" applyFont="1" applyAlignment="1" applyProtection="1">
      <alignment horizontal="center" vertical="center"/>
      <protection hidden="1"/>
    </xf>
    <xf numFmtId="0" fontId="4" fillId="0" borderId="7" xfId="0" applyFont="1" applyBorder="1" applyAlignment="1" applyProtection="1">
      <alignment horizontal="center" vertical="center"/>
      <protection hidden="1"/>
    </xf>
    <xf numFmtId="0" fontId="28" fillId="9" borderId="0" xfId="0" applyFont="1" applyFill="1" applyAlignment="1">
      <alignment horizontal="center" vertical="center" wrapText="1"/>
    </xf>
    <xf numFmtId="0" fontId="4" fillId="0" borderId="6" xfId="0" applyFont="1" applyBorder="1" applyAlignment="1" applyProtection="1">
      <alignment horizontal="justify" vertical="center" wrapText="1"/>
      <protection hidden="1"/>
    </xf>
    <xf numFmtId="0" fontId="37" fillId="0" borderId="19" xfId="0" applyFont="1" applyBorder="1" applyAlignment="1">
      <alignment horizontal="center" vertical="center" wrapText="1"/>
    </xf>
    <xf numFmtId="9" fontId="38" fillId="0" borderId="9" xfId="1" applyFont="1" applyBorder="1" applyAlignment="1" applyProtection="1">
      <alignment horizontal="center" vertical="center" wrapText="1"/>
      <protection hidden="1"/>
    </xf>
    <xf numFmtId="2" fontId="13" fillId="9" borderId="22" xfId="1" applyNumberFormat="1" applyFont="1" applyFill="1" applyBorder="1" applyAlignment="1" applyProtection="1">
      <alignment horizontal="center" vertical="center" wrapText="1"/>
      <protection hidden="1"/>
    </xf>
    <xf numFmtId="0" fontId="4" fillId="0" borderId="0" xfId="0" applyFont="1" applyAlignment="1">
      <alignment horizontal="justify" vertical="center" wrapText="1"/>
    </xf>
    <xf numFmtId="0" fontId="37" fillId="0" borderId="19" xfId="0" applyFont="1" applyBorder="1" applyAlignment="1" applyProtection="1">
      <alignment horizontal="center" vertical="center" wrapText="1"/>
      <protection hidden="1"/>
    </xf>
    <xf numFmtId="0" fontId="20" fillId="0" borderId="0" xfId="0" applyFont="1" applyAlignment="1">
      <alignment horizontal="center" vertical="center" wrapText="1"/>
    </xf>
    <xf numFmtId="0" fontId="14" fillId="0" borderId="0" xfId="0" applyFont="1" applyAlignment="1">
      <alignment horizontal="center" vertical="center" wrapText="1"/>
    </xf>
    <xf numFmtId="0" fontId="4" fillId="0" borderId="0" xfId="0" applyFont="1" applyAlignment="1" applyProtection="1">
      <alignment horizontal="center" vertical="center" wrapText="1"/>
      <protection locked="0"/>
    </xf>
    <xf numFmtId="0" fontId="19" fillId="0" borderId="0" xfId="0" applyFont="1" applyAlignment="1" applyProtection="1">
      <alignment horizontal="center" vertical="center" wrapText="1"/>
      <protection locked="0"/>
    </xf>
    <xf numFmtId="14" fontId="4" fillId="0" borderId="53" xfId="0" applyNumberFormat="1" applyFont="1" applyBorder="1" applyAlignment="1" applyProtection="1">
      <alignment horizontal="center" vertical="center" wrapText="1"/>
      <protection locked="0"/>
    </xf>
    <xf numFmtId="9" fontId="4" fillId="0" borderId="53" xfId="1" applyFont="1" applyBorder="1" applyAlignment="1" applyProtection="1">
      <alignment horizontal="center" vertical="center" wrapText="1"/>
      <protection locked="0"/>
    </xf>
    <xf numFmtId="44" fontId="13" fillId="0" borderId="53" xfId="8" applyFont="1" applyBorder="1" applyAlignment="1" applyProtection="1">
      <alignment horizontal="center" vertical="center" wrapText="1"/>
      <protection locked="0"/>
    </xf>
    <xf numFmtId="1" fontId="10" fillId="2" borderId="17" xfId="0" applyNumberFormat="1" applyFont="1" applyFill="1" applyBorder="1" applyAlignment="1" applyProtection="1">
      <alignment horizontal="center" vertical="center" wrapText="1"/>
      <protection hidden="1"/>
    </xf>
    <xf numFmtId="44" fontId="10" fillId="2" borderId="17" xfId="8" applyFont="1" applyFill="1" applyBorder="1" applyAlignment="1" applyProtection="1">
      <alignment horizontal="center" vertical="center" wrapText="1"/>
      <protection hidden="1"/>
    </xf>
    <xf numFmtId="170" fontId="10" fillId="2" borderId="17" xfId="8" applyNumberFormat="1" applyFont="1" applyFill="1" applyBorder="1" applyAlignment="1" applyProtection="1">
      <alignment horizontal="center" vertical="center" wrapText="1"/>
      <protection hidden="1"/>
    </xf>
    <xf numFmtId="170" fontId="10" fillId="2" borderId="19" xfId="8" applyNumberFormat="1" applyFont="1" applyFill="1" applyBorder="1" applyAlignment="1" applyProtection="1">
      <alignment horizontal="center" vertical="center" wrapText="1"/>
      <protection hidden="1"/>
    </xf>
    <xf numFmtId="4" fontId="10" fillId="12" borderId="16" xfId="0" applyNumberFormat="1" applyFont="1" applyFill="1" applyBorder="1" applyAlignment="1" applyProtection="1">
      <alignment horizontal="center" vertical="center" wrapText="1"/>
      <protection hidden="1"/>
    </xf>
    <xf numFmtId="4" fontId="10" fillId="12" borderId="17" xfId="0" applyNumberFormat="1" applyFont="1" applyFill="1" applyBorder="1" applyAlignment="1" applyProtection="1">
      <alignment horizontal="center" vertical="center" wrapText="1"/>
      <protection hidden="1"/>
    </xf>
    <xf numFmtId="10" fontId="10" fillId="12" borderId="17" xfId="1" applyNumberFormat="1" applyFont="1" applyFill="1" applyBorder="1" applyAlignment="1" applyProtection="1">
      <alignment horizontal="center" vertical="center" wrapText="1"/>
      <protection hidden="1"/>
    </xf>
    <xf numFmtId="10" fontId="10" fillId="12" borderId="19" xfId="1" applyNumberFormat="1" applyFont="1" applyFill="1" applyBorder="1" applyAlignment="1" applyProtection="1">
      <alignment horizontal="center" vertical="center" wrapText="1"/>
      <protection hidden="1"/>
    </xf>
    <xf numFmtId="10" fontId="4" fillId="0" borderId="53" xfId="1" applyNumberFormat="1" applyFont="1" applyBorder="1" applyAlignment="1" applyProtection="1">
      <alignment horizontal="center" vertical="center" wrapText="1"/>
      <protection hidden="1"/>
    </xf>
    <xf numFmtId="4" fontId="12" fillId="11" borderId="16" xfId="0" applyNumberFormat="1" applyFont="1" applyFill="1" applyBorder="1" applyAlignment="1" applyProtection="1">
      <alignment horizontal="center" vertical="center" wrapText="1"/>
      <protection hidden="1"/>
    </xf>
    <xf numFmtId="4" fontId="12" fillId="11" borderId="17" xfId="0" applyNumberFormat="1" applyFont="1" applyFill="1" applyBorder="1" applyAlignment="1" applyProtection="1">
      <alignment horizontal="center" vertical="center" wrapText="1"/>
      <protection hidden="1"/>
    </xf>
    <xf numFmtId="10" fontId="12" fillId="11" borderId="17" xfId="1" applyNumberFormat="1" applyFont="1" applyFill="1" applyBorder="1" applyAlignment="1" applyProtection="1">
      <alignment horizontal="center" vertical="center" wrapText="1"/>
      <protection hidden="1"/>
    </xf>
    <xf numFmtId="10" fontId="12" fillId="11" borderId="19" xfId="1" applyNumberFormat="1" applyFont="1" applyFill="1" applyBorder="1" applyAlignment="1" applyProtection="1">
      <alignment horizontal="center" vertical="center" wrapText="1"/>
      <protection hidden="1"/>
    </xf>
    <xf numFmtId="0" fontId="12" fillId="14" borderId="1" xfId="0" applyFont="1" applyFill="1" applyBorder="1" applyAlignment="1" applyProtection="1">
      <alignment horizontal="center" vertical="center" wrapText="1"/>
      <protection hidden="1"/>
    </xf>
    <xf numFmtId="4" fontId="11" fillId="14" borderId="60" xfId="0" applyNumberFormat="1" applyFont="1" applyFill="1" applyBorder="1" applyAlignment="1" applyProtection="1">
      <alignment horizontal="center" vertical="center" wrapText="1"/>
      <protection hidden="1"/>
    </xf>
    <xf numFmtId="4" fontId="11" fillId="14" borderId="46" xfId="0" applyNumberFormat="1" applyFont="1" applyFill="1" applyBorder="1" applyAlignment="1" applyProtection="1">
      <alignment horizontal="center" vertical="center" wrapText="1"/>
      <protection hidden="1"/>
    </xf>
    <xf numFmtId="10" fontId="11" fillId="14" borderId="46" xfId="1" applyNumberFormat="1" applyFont="1" applyFill="1" applyBorder="1" applyAlignment="1" applyProtection="1">
      <alignment horizontal="center" vertical="center" wrapText="1"/>
      <protection hidden="1"/>
    </xf>
    <xf numFmtId="10" fontId="11" fillId="14" borderId="69" xfId="1" applyNumberFormat="1" applyFont="1" applyFill="1" applyBorder="1" applyAlignment="1" applyProtection="1">
      <alignment horizontal="center" vertical="center" wrapText="1"/>
      <protection hidden="1"/>
    </xf>
    <xf numFmtId="10" fontId="4" fillId="0" borderId="41" xfId="1" applyNumberFormat="1" applyFont="1" applyFill="1" applyBorder="1" applyAlignment="1" applyProtection="1">
      <alignment horizontal="center" vertical="center" wrapText="1"/>
      <protection hidden="1"/>
    </xf>
    <xf numFmtId="167" fontId="4" fillId="0" borderId="42" xfId="0" applyNumberFormat="1" applyFont="1" applyBorder="1" applyAlignment="1" applyProtection="1">
      <alignment horizontal="center" vertical="center" wrapText="1"/>
      <protection locked="0"/>
    </xf>
    <xf numFmtId="170" fontId="13" fillId="0" borderId="30" xfId="0" applyNumberFormat="1" applyFont="1" applyBorder="1" applyAlignment="1" applyProtection="1">
      <alignment horizontal="center" vertical="center" wrapText="1"/>
      <protection locked="0"/>
    </xf>
    <xf numFmtId="170" fontId="13" fillId="0" borderId="39" xfId="0" applyNumberFormat="1" applyFont="1" applyBorder="1" applyAlignment="1" applyProtection="1">
      <alignment horizontal="center" vertical="center" wrapText="1"/>
      <protection locked="0"/>
    </xf>
    <xf numFmtId="1" fontId="4" fillId="0" borderId="27" xfId="0" applyNumberFormat="1" applyFont="1" applyBorder="1" applyAlignment="1" applyProtection="1">
      <alignment horizontal="center" vertical="center" wrapText="1"/>
      <protection locked="0"/>
    </xf>
    <xf numFmtId="1" fontId="4" fillId="0" borderId="31" xfId="0" applyNumberFormat="1" applyFont="1" applyBorder="1" applyAlignment="1" applyProtection="1">
      <alignment horizontal="center" vertical="center" wrapText="1"/>
      <protection locked="0"/>
    </xf>
    <xf numFmtId="4" fontId="39" fillId="0" borderId="41" xfId="0" applyNumberFormat="1" applyFont="1" applyBorder="1" applyAlignment="1" applyProtection="1">
      <alignment horizontal="center" vertical="center" wrapText="1"/>
      <protection hidden="1"/>
    </xf>
    <xf numFmtId="10" fontId="39" fillId="0" borderId="12" xfId="1" applyNumberFormat="1" applyFont="1" applyBorder="1" applyAlignment="1" applyProtection="1">
      <alignment horizontal="center" vertical="center" wrapText="1"/>
      <protection hidden="1"/>
    </xf>
    <xf numFmtId="0" fontId="39" fillId="0" borderId="28" xfId="0" applyFont="1" applyBorder="1" applyAlignment="1" applyProtection="1">
      <alignment horizontal="center" vertical="center" wrapText="1"/>
      <protection hidden="1"/>
    </xf>
    <xf numFmtId="0" fontId="39" fillId="0" borderId="32" xfId="0" applyFont="1" applyBorder="1" applyAlignment="1" applyProtection="1">
      <alignment horizontal="center" vertical="center" wrapText="1"/>
      <protection hidden="1"/>
    </xf>
    <xf numFmtId="4" fontId="39" fillId="0" borderId="33" xfId="0" applyNumberFormat="1" applyFont="1" applyBorder="1" applyAlignment="1" applyProtection="1">
      <alignment horizontal="center" vertical="center" wrapText="1"/>
      <protection hidden="1"/>
    </xf>
    <xf numFmtId="10" fontId="39" fillId="0" borderId="33" xfId="1" applyNumberFormat="1" applyFont="1" applyBorder="1" applyAlignment="1" applyProtection="1">
      <alignment horizontal="center" vertical="center" wrapText="1"/>
      <protection hidden="1"/>
    </xf>
    <xf numFmtId="1" fontId="39" fillId="0" borderId="27" xfId="0" applyNumberFormat="1" applyFont="1" applyBorder="1" applyAlignment="1" applyProtection="1">
      <alignment horizontal="center" vertical="center" wrapText="1"/>
      <protection locked="0"/>
    </xf>
    <xf numFmtId="0" fontId="39" fillId="0" borderId="28" xfId="0" applyFont="1" applyBorder="1" applyAlignment="1" applyProtection="1">
      <alignment horizontal="center" vertical="center" wrapText="1"/>
      <protection locked="0"/>
    </xf>
    <xf numFmtId="0" fontId="10" fillId="0" borderId="11" xfId="0" applyFont="1" applyBorder="1" applyAlignment="1" applyProtection="1">
      <alignment horizontal="center" vertical="center" wrapText="1"/>
      <protection hidden="1"/>
    </xf>
    <xf numFmtId="0" fontId="10" fillId="0" borderId="4" xfId="0" applyFont="1" applyBorder="1" applyAlignment="1" applyProtection="1">
      <alignment horizontal="center" vertical="center" wrapText="1"/>
      <protection hidden="1"/>
    </xf>
    <xf numFmtId="0" fontId="4" fillId="0" borderId="30" xfId="0" applyFont="1" applyBorder="1" applyAlignment="1" applyProtection="1">
      <alignment horizontal="center" vertical="center" wrapText="1"/>
      <protection locked="0"/>
    </xf>
    <xf numFmtId="0" fontId="4" fillId="0" borderId="35" xfId="0" applyFont="1" applyBorder="1" applyAlignment="1" applyProtection="1">
      <alignment horizontal="center" vertical="center" wrapText="1"/>
      <protection locked="0"/>
    </xf>
    <xf numFmtId="0" fontId="4" fillId="0" borderId="12" xfId="0" applyFont="1" applyBorder="1" applyAlignment="1">
      <alignment horizontal="center" vertical="center"/>
    </xf>
    <xf numFmtId="0" fontId="4" fillId="0" borderId="42" xfId="0" applyFont="1" applyBorder="1" applyAlignment="1" applyProtection="1">
      <alignment horizontal="center" vertical="center" wrapText="1"/>
      <protection locked="0"/>
    </xf>
    <xf numFmtId="14" fontId="4" fillId="0" borderId="44" xfId="0" applyNumberFormat="1" applyFont="1" applyBorder="1" applyAlignment="1" applyProtection="1">
      <alignment horizontal="center" vertical="center" wrapText="1"/>
      <protection locked="0"/>
    </xf>
    <xf numFmtId="14" fontId="4" fillId="0" borderId="43" xfId="0" applyNumberFormat="1" applyFont="1" applyBorder="1" applyAlignment="1" applyProtection="1">
      <alignment horizontal="center" vertical="center" wrapText="1"/>
      <protection locked="0"/>
    </xf>
    <xf numFmtId="1" fontId="4" fillId="0" borderId="59" xfId="0" applyNumberFormat="1" applyFont="1" applyBorder="1" applyAlignment="1" applyProtection="1">
      <alignment horizontal="center" vertical="center" wrapText="1"/>
      <protection locked="0"/>
    </xf>
    <xf numFmtId="170" fontId="13" fillId="0" borderId="50" xfId="0" applyNumberFormat="1" applyFont="1" applyBorder="1" applyAlignment="1" applyProtection="1">
      <alignment horizontal="center" vertical="center" wrapText="1"/>
      <protection locked="0"/>
    </xf>
    <xf numFmtId="44" fontId="13" fillId="0" borderId="42" xfId="8" applyFont="1" applyBorder="1" applyAlignment="1" applyProtection="1">
      <alignment horizontal="center" vertical="center" wrapText="1"/>
      <protection locked="0"/>
    </xf>
    <xf numFmtId="44" fontId="13" fillId="0" borderId="44" xfId="8" applyFont="1" applyBorder="1" applyAlignment="1" applyProtection="1">
      <alignment horizontal="center" vertical="center" wrapText="1"/>
      <protection locked="0"/>
    </xf>
    <xf numFmtId="170" fontId="13" fillId="0" borderId="35" xfId="0" applyNumberFormat="1" applyFont="1" applyBorder="1" applyAlignment="1" applyProtection="1">
      <alignment horizontal="center" vertical="center" wrapText="1"/>
      <protection locked="0"/>
    </xf>
    <xf numFmtId="9" fontId="4" fillId="0" borderId="33" xfId="1" applyFont="1" applyBorder="1" applyAlignment="1" applyProtection="1">
      <alignment horizontal="center" vertical="center" wrapText="1"/>
      <protection locked="0"/>
    </xf>
    <xf numFmtId="44" fontId="13" fillId="0" borderId="43" xfId="8" applyFont="1" applyBorder="1" applyAlignment="1" applyProtection="1">
      <alignment horizontal="center" vertical="center" wrapText="1"/>
      <protection locked="0"/>
    </xf>
    <xf numFmtId="0" fontId="19" fillId="0" borderId="0" xfId="0" applyFont="1" applyProtection="1">
      <protection hidden="1"/>
    </xf>
    <xf numFmtId="0" fontId="31" fillId="0" borderId="0" xfId="0" applyFont="1" applyAlignment="1" applyProtection="1">
      <alignment vertical="center" wrapText="1"/>
      <protection hidden="1"/>
    </xf>
    <xf numFmtId="0" fontId="30" fillId="0" borderId="0" xfId="0" applyFont="1" applyAlignment="1" applyProtection="1">
      <alignment vertical="center" wrapText="1"/>
      <protection hidden="1"/>
    </xf>
    <xf numFmtId="0" fontId="30" fillId="0" borderId="0" xfId="0" applyFont="1" applyAlignment="1" applyProtection="1">
      <alignment horizontal="center" vertical="center" wrapText="1"/>
      <protection hidden="1"/>
    </xf>
    <xf numFmtId="0" fontId="20" fillId="0" borderId="0" xfId="0" applyFont="1" applyProtection="1">
      <protection hidden="1"/>
    </xf>
    <xf numFmtId="0" fontId="14" fillId="0" borderId="0" xfId="0" applyFont="1" applyProtection="1">
      <protection hidden="1"/>
    </xf>
    <xf numFmtId="4" fontId="13" fillId="0" borderId="38" xfId="0" applyNumberFormat="1" applyFont="1" applyBorder="1" applyAlignment="1" applyProtection="1">
      <alignment horizontal="center" vertical="center" wrapText="1"/>
      <protection hidden="1"/>
    </xf>
    <xf numFmtId="14" fontId="4" fillId="0" borderId="40" xfId="0" applyNumberFormat="1" applyFont="1" applyBorder="1" applyAlignment="1" applyProtection="1">
      <alignment horizontal="center" vertical="center" wrapText="1"/>
      <protection hidden="1"/>
    </xf>
    <xf numFmtId="14" fontId="4" fillId="0" borderId="38" xfId="0" applyNumberFormat="1" applyFont="1" applyBorder="1" applyAlignment="1" applyProtection="1">
      <alignment horizontal="center" vertical="center" wrapText="1"/>
      <protection hidden="1"/>
    </xf>
    <xf numFmtId="165" fontId="13" fillId="0" borderId="41" xfId="0" applyNumberFormat="1" applyFont="1" applyBorder="1" applyAlignment="1" applyProtection="1">
      <alignment horizontal="center" vertical="center" wrapText="1"/>
      <protection hidden="1"/>
    </xf>
    <xf numFmtId="9" fontId="19" fillId="0" borderId="0" xfId="0" applyNumberFormat="1" applyFont="1" applyAlignment="1" applyProtection="1">
      <alignment horizontal="center" vertical="center"/>
      <protection hidden="1"/>
    </xf>
    <xf numFmtId="165" fontId="13" fillId="0" borderId="12" xfId="0" applyNumberFormat="1" applyFont="1" applyBorder="1" applyAlignment="1" applyProtection="1">
      <alignment horizontal="center" vertical="center" wrapText="1"/>
      <protection hidden="1"/>
    </xf>
    <xf numFmtId="4" fontId="13" fillId="0" borderId="55" xfId="0" applyNumberFormat="1" applyFont="1" applyBorder="1" applyAlignment="1" applyProtection="1">
      <alignment horizontal="center" vertical="center" wrapText="1"/>
      <protection hidden="1"/>
    </xf>
    <xf numFmtId="14" fontId="4" fillId="0" borderId="52" xfId="0" applyNumberFormat="1" applyFont="1" applyBorder="1" applyAlignment="1" applyProtection="1">
      <alignment horizontal="center" vertical="center" wrapText="1"/>
      <protection hidden="1"/>
    </xf>
    <xf numFmtId="14" fontId="4" fillId="0" borderId="55" xfId="0" applyNumberFormat="1" applyFont="1" applyBorder="1" applyAlignment="1" applyProtection="1">
      <alignment horizontal="center" vertical="center" wrapText="1"/>
      <protection hidden="1"/>
    </xf>
    <xf numFmtId="165" fontId="13" fillId="0" borderId="53" xfId="0" applyNumberFormat="1" applyFont="1" applyBorder="1" applyAlignment="1" applyProtection="1">
      <alignment horizontal="center" vertical="center" wrapText="1"/>
      <protection hidden="1"/>
    </xf>
    <xf numFmtId="0" fontId="19" fillId="0" borderId="0" xfId="0" applyFont="1" applyAlignment="1" applyProtection="1">
      <alignment horizontal="center" vertical="center"/>
      <protection hidden="1"/>
    </xf>
    <xf numFmtId="0" fontId="3" fillId="2" borderId="10" xfId="0" applyFont="1" applyFill="1" applyBorder="1" applyAlignment="1" applyProtection="1">
      <alignment horizontal="center" vertical="center" wrapText="1"/>
      <protection hidden="1"/>
    </xf>
    <xf numFmtId="0" fontId="3" fillId="2" borderId="11" xfId="0" applyFont="1" applyFill="1" applyBorder="1" applyAlignment="1" applyProtection="1">
      <alignment horizontal="center" vertical="center" wrapText="1"/>
      <protection hidden="1"/>
    </xf>
    <xf numFmtId="0" fontId="3" fillId="2" borderId="4" xfId="0" applyFont="1" applyFill="1" applyBorder="1" applyAlignment="1" applyProtection="1">
      <alignment horizontal="center" vertical="center" wrapText="1"/>
      <protection hidden="1"/>
    </xf>
    <xf numFmtId="0" fontId="3" fillId="2" borderId="7" xfId="0" applyFont="1" applyFill="1" applyBorder="1" applyAlignment="1" applyProtection="1">
      <alignment horizontal="center" vertical="center" wrapText="1"/>
      <protection hidden="1"/>
    </xf>
    <xf numFmtId="0" fontId="3" fillId="2" borderId="0" xfId="0" applyFont="1" applyFill="1" applyAlignment="1" applyProtection="1">
      <alignment horizontal="center" vertical="center" wrapText="1"/>
      <protection hidden="1"/>
    </xf>
    <xf numFmtId="0" fontId="3" fillId="2" borderId="6" xfId="0" applyFont="1" applyFill="1" applyBorder="1" applyAlignment="1" applyProtection="1">
      <alignment horizontal="center" vertical="center" wrapText="1"/>
      <protection hidden="1"/>
    </xf>
    <xf numFmtId="0" fontId="3" fillId="2" borderId="8" xfId="0" applyFont="1" applyFill="1" applyBorder="1" applyAlignment="1" applyProtection="1">
      <alignment horizontal="center" vertical="center" wrapText="1"/>
      <protection hidden="1"/>
    </xf>
    <xf numFmtId="0" fontId="3" fillId="2" borderId="9" xfId="0" applyFont="1" applyFill="1" applyBorder="1" applyAlignment="1" applyProtection="1">
      <alignment horizontal="center" vertical="center" wrapText="1"/>
      <protection hidden="1"/>
    </xf>
    <xf numFmtId="0" fontId="3" fillId="2" borderId="5" xfId="0" applyFont="1" applyFill="1" applyBorder="1" applyAlignment="1" applyProtection="1">
      <alignment horizontal="center" vertical="center" wrapText="1"/>
      <protection hidden="1"/>
    </xf>
    <xf numFmtId="0" fontId="4" fillId="0" borderId="1" xfId="0" applyFont="1" applyBorder="1" applyAlignment="1" applyProtection="1">
      <alignment horizontal="left" vertical="center"/>
      <protection hidden="1"/>
    </xf>
    <xf numFmtId="0" fontId="4" fillId="0" borderId="3" xfId="0" applyFont="1" applyBorder="1" applyAlignment="1" applyProtection="1">
      <alignment horizontal="left" vertical="center"/>
      <protection hidden="1"/>
    </xf>
    <xf numFmtId="0" fontId="4" fillId="0" borderId="10" xfId="0" applyFont="1" applyBorder="1" applyAlignment="1" applyProtection="1">
      <alignment horizontal="center" vertical="center" wrapText="1"/>
      <protection hidden="1"/>
    </xf>
    <xf numFmtId="0" fontId="4" fillId="0" borderId="11" xfId="0" applyFont="1" applyBorder="1" applyAlignment="1" applyProtection="1">
      <alignment horizontal="center" vertical="center" wrapText="1"/>
      <protection hidden="1"/>
    </xf>
    <xf numFmtId="0" fontId="4" fillId="0" borderId="4" xfId="0" applyFont="1" applyBorder="1" applyAlignment="1" applyProtection="1">
      <alignment horizontal="center" vertical="center" wrapText="1"/>
      <protection hidden="1"/>
    </xf>
    <xf numFmtId="0" fontId="4" fillId="0" borderId="8" xfId="0" applyFont="1" applyBorder="1" applyAlignment="1" applyProtection="1">
      <alignment horizontal="center" vertical="center" wrapText="1"/>
      <protection hidden="1"/>
    </xf>
    <xf numFmtId="0" fontId="4" fillId="0" borderId="9" xfId="0" applyFont="1" applyBorder="1" applyAlignment="1" applyProtection="1">
      <alignment horizontal="center" vertical="center" wrapText="1"/>
      <protection hidden="1"/>
    </xf>
    <xf numFmtId="0" fontId="4" fillId="0" borderId="5" xfId="0" applyFont="1" applyBorder="1" applyAlignment="1" applyProtection="1">
      <alignment horizontal="center" vertical="center" wrapText="1"/>
      <protection hidden="1"/>
    </xf>
    <xf numFmtId="0" fontId="4" fillId="0" borderId="1" xfId="0" applyFont="1" applyBorder="1" applyAlignment="1" applyProtection="1">
      <alignment vertical="center" wrapText="1"/>
      <protection hidden="1"/>
    </xf>
    <xf numFmtId="0" fontId="4" fillId="0" borderId="3" xfId="0" applyFont="1" applyBorder="1" applyAlignment="1" applyProtection="1">
      <alignment vertical="center" wrapText="1"/>
      <protection hidden="1"/>
    </xf>
    <xf numFmtId="0" fontId="4" fillId="0" borderId="7" xfId="0" applyFont="1" applyBorder="1" applyAlignment="1" applyProtection="1">
      <alignment horizontal="center" vertical="center" wrapText="1"/>
      <protection hidden="1"/>
    </xf>
    <xf numFmtId="0" fontId="4" fillId="0" borderId="0" xfId="0" applyFont="1" applyAlignment="1" applyProtection="1">
      <alignment horizontal="center" vertical="center" wrapText="1"/>
      <protection hidden="1"/>
    </xf>
    <xf numFmtId="0" fontId="4" fillId="0" borderId="6" xfId="0" applyFont="1" applyBorder="1" applyAlignment="1" applyProtection="1">
      <alignment horizontal="center" vertical="center" wrapText="1"/>
      <protection hidden="1"/>
    </xf>
    <xf numFmtId="0" fontId="10" fillId="2" borderId="16" xfId="0" applyFont="1" applyFill="1" applyBorder="1" applyAlignment="1" applyProtection="1">
      <alignment horizontal="center" vertical="center" wrapText="1"/>
      <protection hidden="1"/>
    </xf>
    <xf numFmtId="0" fontId="10" fillId="2" borderId="17" xfId="0" applyFont="1" applyFill="1" applyBorder="1" applyAlignment="1" applyProtection="1">
      <alignment horizontal="center" vertical="center" wrapText="1"/>
      <protection hidden="1"/>
    </xf>
    <xf numFmtId="0" fontId="13" fillId="0" borderId="18" xfId="0" applyFont="1" applyBorder="1" applyAlignment="1" applyProtection="1">
      <alignment horizontal="center" vertical="center" wrapText="1"/>
      <protection hidden="1"/>
    </xf>
    <xf numFmtId="0" fontId="13" fillId="0" borderId="14" xfId="0" applyFont="1" applyBorder="1" applyAlignment="1" applyProtection="1">
      <alignment horizontal="center" vertical="center" wrapText="1"/>
      <protection hidden="1"/>
    </xf>
    <xf numFmtId="0" fontId="10" fillId="2" borderId="13" xfId="0" applyFont="1" applyFill="1" applyBorder="1" applyAlignment="1" applyProtection="1">
      <alignment horizontal="center" vertical="center" wrapText="1"/>
      <protection hidden="1"/>
    </xf>
    <xf numFmtId="0" fontId="10" fillId="2" borderId="14" xfId="0" applyFont="1" applyFill="1" applyBorder="1" applyAlignment="1" applyProtection="1">
      <alignment horizontal="center" vertical="center" wrapText="1"/>
      <protection hidden="1"/>
    </xf>
    <xf numFmtId="0" fontId="10" fillId="2" borderId="20" xfId="0" applyFont="1" applyFill="1" applyBorder="1" applyAlignment="1" applyProtection="1">
      <alignment horizontal="center" vertical="center" wrapText="1"/>
      <protection hidden="1"/>
    </xf>
    <xf numFmtId="0" fontId="36" fillId="0" borderId="18" xfId="0" applyFont="1" applyBorder="1" applyAlignment="1" applyProtection="1">
      <alignment horizontal="center" vertical="center" wrapText="1"/>
      <protection hidden="1"/>
    </xf>
    <xf numFmtId="0" fontId="36" fillId="0" borderId="15" xfId="0" applyFont="1" applyBorder="1" applyAlignment="1" applyProtection="1">
      <alignment horizontal="center" vertical="center" wrapText="1"/>
      <protection hidden="1"/>
    </xf>
    <xf numFmtId="0" fontId="37" fillId="0" borderId="13" xfId="0" applyFont="1" applyBorder="1" applyAlignment="1" applyProtection="1">
      <alignment horizontal="center" vertical="center" wrapText="1"/>
      <protection hidden="1"/>
    </xf>
    <xf numFmtId="0" fontId="37" fillId="0" borderId="15" xfId="0" applyFont="1" applyBorder="1" applyAlignment="1" applyProtection="1">
      <alignment horizontal="center" vertical="center" wrapText="1"/>
      <protection hidden="1"/>
    </xf>
    <xf numFmtId="0" fontId="28" fillId="9" borderId="13" xfId="0" applyFont="1" applyFill="1" applyBorder="1" applyAlignment="1" applyProtection="1">
      <alignment horizontal="center" vertical="center" wrapText="1"/>
      <protection hidden="1"/>
    </xf>
    <xf numFmtId="0" fontId="28" fillId="9" borderId="14" xfId="0" applyFont="1" applyFill="1" applyBorder="1" applyAlignment="1" applyProtection="1">
      <alignment horizontal="center" vertical="center" wrapText="1"/>
      <protection hidden="1"/>
    </xf>
    <xf numFmtId="0" fontId="28" fillId="9" borderId="15" xfId="0" applyFont="1" applyFill="1" applyBorder="1" applyAlignment="1" applyProtection="1">
      <alignment horizontal="center" vertical="center" wrapText="1"/>
      <protection hidden="1"/>
    </xf>
    <xf numFmtId="0" fontId="6" fillId="2" borderId="13" xfId="0" applyFont="1" applyFill="1" applyBorder="1" applyAlignment="1" applyProtection="1">
      <alignment horizontal="center" vertical="center"/>
      <protection hidden="1"/>
    </xf>
    <xf numFmtId="0" fontId="6" fillId="2" borderId="14" xfId="0" applyFont="1" applyFill="1" applyBorder="1" applyAlignment="1" applyProtection="1">
      <alignment horizontal="center" vertical="center"/>
      <protection hidden="1"/>
    </xf>
    <xf numFmtId="0" fontId="6" fillId="2" borderId="15" xfId="0" applyFont="1" applyFill="1" applyBorder="1" applyAlignment="1" applyProtection="1">
      <alignment horizontal="center" vertical="center"/>
      <protection hidden="1"/>
    </xf>
    <xf numFmtId="0" fontId="10" fillId="2" borderId="11" xfId="0" applyFont="1" applyFill="1" applyBorder="1" applyAlignment="1" applyProtection="1">
      <alignment horizontal="center" vertical="center" wrapText="1"/>
      <protection hidden="1"/>
    </xf>
    <xf numFmtId="0" fontId="10" fillId="2" borderId="15" xfId="0" applyFont="1" applyFill="1" applyBorder="1" applyAlignment="1" applyProtection="1">
      <alignment horizontal="center" vertical="center" wrapText="1"/>
      <protection hidden="1"/>
    </xf>
    <xf numFmtId="0" fontId="11" fillId="2" borderId="7" xfId="0" applyFont="1" applyFill="1" applyBorder="1" applyAlignment="1" applyProtection="1">
      <alignment horizontal="center" vertical="center" wrapText="1"/>
      <protection hidden="1"/>
    </xf>
    <xf numFmtId="0" fontId="11" fillId="2" borderId="8" xfId="0" applyFont="1" applyFill="1" applyBorder="1" applyAlignment="1" applyProtection="1">
      <alignment horizontal="center" vertical="center" wrapText="1"/>
      <protection hidden="1"/>
    </xf>
    <xf numFmtId="0" fontId="11" fillId="3" borderId="10" xfId="0" applyFont="1" applyFill="1" applyBorder="1" applyAlignment="1" applyProtection="1">
      <alignment horizontal="center" vertical="center" wrapText="1"/>
      <protection hidden="1"/>
    </xf>
    <xf numFmtId="0" fontId="11" fillId="3" borderId="11" xfId="0" applyFont="1" applyFill="1" applyBorder="1" applyAlignment="1" applyProtection="1">
      <alignment horizontal="center" vertical="center" wrapText="1"/>
      <protection hidden="1"/>
    </xf>
    <xf numFmtId="0" fontId="11" fillId="3" borderId="4" xfId="0" applyFont="1" applyFill="1" applyBorder="1" applyAlignment="1" applyProtection="1">
      <alignment horizontal="center" vertical="center" wrapText="1"/>
      <protection hidden="1"/>
    </xf>
    <xf numFmtId="0" fontId="10" fillId="16" borderId="13" xfId="0" applyFont="1" applyFill="1" applyBorder="1" applyAlignment="1" applyProtection="1">
      <alignment horizontal="center" vertical="center" wrapText="1"/>
      <protection hidden="1"/>
    </xf>
    <xf numFmtId="0" fontId="10" fillId="16" borderId="14" xfId="0" applyFont="1" applyFill="1" applyBorder="1" applyAlignment="1" applyProtection="1">
      <alignment horizontal="center" vertical="center" wrapText="1"/>
      <protection hidden="1"/>
    </xf>
    <xf numFmtId="0" fontId="10" fillId="16" borderId="15" xfId="0" applyFont="1" applyFill="1" applyBorder="1" applyAlignment="1" applyProtection="1">
      <alignment horizontal="center" vertical="center" wrapText="1"/>
      <protection hidden="1"/>
    </xf>
    <xf numFmtId="0" fontId="12" fillId="2" borderId="13" xfId="0" applyFont="1" applyFill="1" applyBorder="1" applyAlignment="1" applyProtection="1">
      <alignment horizontal="center" vertical="center" wrapText="1"/>
      <protection hidden="1"/>
    </xf>
    <xf numFmtId="0" fontId="12" fillId="2" borderId="14" xfId="0" applyFont="1" applyFill="1" applyBorder="1" applyAlignment="1" applyProtection="1">
      <alignment horizontal="center" vertical="center" wrapText="1"/>
      <protection hidden="1"/>
    </xf>
    <xf numFmtId="0" fontId="12" fillId="2" borderId="15" xfId="0" applyFont="1" applyFill="1" applyBorder="1" applyAlignment="1" applyProtection="1">
      <alignment horizontal="center" vertical="center" wrapText="1"/>
      <protection hidden="1"/>
    </xf>
    <xf numFmtId="0" fontId="12" fillId="2" borderId="7" xfId="0" applyFont="1" applyFill="1" applyBorder="1" applyAlignment="1" applyProtection="1">
      <alignment horizontal="center" vertical="center" wrapText="1"/>
      <protection hidden="1"/>
    </xf>
    <xf numFmtId="0" fontId="12" fillId="2" borderId="0" xfId="0" applyFont="1" applyFill="1" applyAlignment="1" applyProtection="1">
      <alignment horizontal="center" vertical="center" wrapText="1"/>
      <protection hidden="1"/>
    </xf>
    <xf numFmtId="0" fontId="12" fillId="2" borderId="6" xfId="0" applyFont="1" applyFill="1" applyBorder="1" applyAlignment="1" applyProtection="1">
      <alignment horizontal="center" vertical="center" wrapText="1"/>
      <protection hidden="1"/>
    </xf>
    <xf numFmtId="0" fontId="13" fillId="0" borderId="15" xfId="0" applyFont="1" applyBorder="1" applyAlignment="1" applyProtection="1">
      <alignment horizontal="center" vertical="center" wrapText="1"/>
      <protection hidden="1"/>
    </xf>
    <xf numFmtId="0" fontId="38" fillId="0" borderId="14" xfId="0" applyFont="1" applyBorder="1" applyAlignment="1" applyProtection="1">
      <alignment horizontal="center" vertical="center" wrapText="1"/>
      <protection hidden="1"/>
    </xf>
    <xf numFmtId="0" fontId="38" fillId="0" borderId="15" xfId="0" applyFont="1" applyBorder="1" applyAlignment="1" applyProtection="1">
      <alignment horizontal="center" vertical="center" wrapText="1"/>
      <protection hidden="1"/>
    </xf>
    <xf numFmtId="0" fontId="10" fillId="16" borderId="42" xfId="0" applyFont="1" applyFill="1" applyBorder="1" applyAlignment="1" applyProtection="1">
      <alignment horizontal="center" vertical="center" wrapText="1"/>
      <protection hidden="1"/>
    </xf>
    <xf numFmtId="0" fontId="10" fillId="16" borderId="57" xfId="0" applyFont="1" applyFill="1" applyBorder="1" applyAlignment="1" applyProtection="1">
      <alignment horizontal="center" vertical="center" wrapText="1"/>
      <protection hidden="1"/>
    </xf>
    <xf numFmtId="0" fontId="10" fillId="16" borderId="10" xfId="0" applyFont="1" applyFill="1" applyBorder="1" applyAlignment="1" applyProtection="1">
      <alignment horizontal="center" vertical="center" wrapText="1"/>
      <protection hidden="1"/>
    </xf>
    <xf numFmtId="0" fontId="10" fillId="16" borderId="8" xfId="0" applyFont="1" applyFill="1" applyBorder="1" applyAlignment="1" applyProtection="1">
      <alignment horizontal="center" vertical="center" wrapText="1"/>
      <protection hidden="1"/>
    </xf>
    <xf numFmtId="0" fontId="12" fillId="3" borderId="40" xfId="0" applyFont="1" applyFill="1" applyBorder="1" applyAlignment="1" applyProtection="1">
      <alignment horizontal="center" vertical="center" wrapText="1"/>
      <protection hidden="1"/>
    </xf>
    <xf numFmtId="0" fontId="12" fillId="3" borderId="52" xfId="0" applyFont="1" applyFill="1" applyBorder="1" applyAlignment="1" applyProtection="1">
      <alignment horizontal="center" vertical="center" wrapText="1"/>
      <protection hidden="1"/>
    </xf>
    <xf numFmtId="0" fontId="12" fillId="3" borderId="41" xfId="0" applyFont="1" applyFill="1" applyBorder="1" applyAlignment="1" applyProtection="1">
      <alignment horizontal="center" vertical="center" wrapText="1"/>
      <protection hidden="1"/>
    </xf>
    <xf numFmtId="0" fontId="12" fillId="3" borderId="53" xfId="0" applyFont="1" applyFill="1" applyBorder="1" applyAlignment="1" applyProtection="1">
      <alignment horizontal="center" vertical="center" wrapText="1"/>
      <protection hidden="1"/>
    </xf>
    <xf numFmtId="0" fontId="12" fillId="3" borderId="41" xfId="0" applyFont="1" applyFill="1" applyBorder="1" applyAlignment="1" applyProtection="1">
      <alignment horizontal="center" vertical="top" wrapText="1"/>
      <protection hidden="1"/>
    </xf>
    <xf numFmtId="0" fontId="12" fillId="3" borderId="53" xfId="0" applyFont="1" applyFill="1" applyBorder="1" applyAlignment="1" applyProtection="1">
      <alignment horizontal="center" vertical="top" wrapText="1"/>
      <protection hidden="1"/>
    </xf>
    <xf numFmtId="0" fontId="11" fillId="3" borderId="42" xfId="0" applyFont="1" applyFill="1" applyBorder="1" applyAlignment="1" applyProtection="1">
      <alignment horizontal="center" vertical="center" wrapText="1"/>
      <protection hidden="1"/>
    </xf>
    <xf numFmtId="0" fontId="11" fillId="3" borderId="57" xfId="0" applyFont="1" applyFill="1" applyBorder="1" applyAlignment="1" applyProtection="1">
      <alignment horizontal="center" vertical="center" wrapText="1"/>
      <protection hidden="1"/>
    </xf>
    <xf numFmtId="0" fontId="10" fillId="16" borderId="40" xfId="0" applyFont="1" applyFill="1" applyBorder="1" applyAlignment="1" applyProtection="1">
      <alignment horizontal="center" vertical="center" wrapText="1"/>
      <protection hidden="1"/>
    </xf>
    <xf numFmtId="0" fontId="10" fillId="16" borderId="52" xfId="0" applyFont="1" applyFill="1" applyBorder="1" applyAlignment="1" applyProtection="1">
      <alignment horizontal="center" vertical="center" wrapText="1"/>
      <protection hidden="1"/>
    </xf>
    <xf numFmtId="4" fontId="37" fillId="0" borderId="80" xfId="0" applyNumberFormat="1" applyFont="1" applyBorder="1" applyAlignment="1" applyProtection="1">
      <alignment horizontal="center" vertical="top" wrapText="1"/>
      <protection hidden="1"/>
    </xf>
    <xf numFmtId="4" fontId="37" fillId="0" borderId="54" xfId="0" applyNumberFormat="1" applyFont="1" applyBorder="1" applyAlignment="1" applyProtection="1">
      <alignment horizontal="center" vertical="top" wrapText="1"/>
      <protection hidden="1"/>
    </xf>
    <xf numFmtId="4" fontId="37" fillId="0" borderId="39" xfId="0" applyNumberFormat="1" applyFont="1" applyBorder="1" applyAlignment="1" applyProtection="1">
      <alignment horizontal="center" vertical="top" wrapText="1"/>
      <protection hidden="1"/>
    </xf>
    <xf numFmtId="4" fontId="37" fillId="0" borderId="7" xfId="0" applyNumberFormat="1" applyFont="1" applyBorder="1" applyAlignment="1" applyProtection="1">
      <alignment horizontal="center" vertical="top" wrapText="1"/>
      <protection hidden="1"/>
    </xf>
    <xf numFmtId="4" fontId="37" fillId="0" borderId="0" xfId="0" applyNumberFormat="1" applyFont="1" applyAlignment="1" applyProtection="1">
      <alignment horizontal="center" vertical="top" wrapText="1"/>
      <protection hidden="1"/>
    </xf>
    <xf numFmtId="4" fontId="37" fillId="0" borderId="73" xfId="0" applyNumberFormat="1" applyFont="1" applyBorder="1" applyAlignment="1" applyProtection="1">
      <alignment horizontal="center" vertical="top" wrapText="1"/>
      <protection hidden="1"/>
    </xf>
    <xf numFmtId="4" fontId="37" fillId="0" borderId="65" xfId="0" applyNumberFormat="1" applyFont="1" applyBorder="1" applyAlignment="1" applyProtection="1">
      <alignment horizontal="center" vertical="top" wrapText="1"/>
      <protection hidden="1"/>
    </xf>
    <xf numFmtId="4" fontId="37" fillId="0" borderId="62" xfId="0" applyNumberFormat="1" applyFont="1" applyBorder="1" applyAlignment="1" applyProtection="1">
      <alignment horizontal="center" vertical="top" wrapText="1"/>
      <protection hidden="1"/>
    </xf>
    <xf numFmtId="4" fontId="37" fillId="0" borderId="26" xfId="0" applyNumberFormat="1" applyFont="1" applyBorder="1" applyAlignment="1" applyProtection="1">
      <alignment horizontal="center" vertical="top" wrapText="1"/>
      <protection hidden="1"/>
    </xf>
    <xf numFmtId="9" fontId="36" fillId="0" borderId="64" xfId="1" applyFont="1" applyBorder="1" applyAlignment="1" applyProtection="1">
      <alignment horizontal="center" vertical="center" wrapText="1"/>
      <protection hidden="1"/>
    </xf>
    <xf numFmtId="9" fontId="36" fillId="0" borderId="24" xfId="1" applyFont="1" applyBorder="1" applyAlignment="1" applyProtection="1">
      <alignment horizontal="center" vertical="center" wrapText="1"/>
      <protection hidden="1"/>
    </xf>
    <xf numFmtId="14" fontId="37" fillId="0" borderId="52" xfId="0" applyNumberFormat="1" applyFont="1" applyBorder="1" applyAlignment="1" applyProtection="1">
      <alignment horizontal="center" vertical="top" wrapText="1"/>
      <protection hidden="1"/>
    </xf>
    <xf numFmtId="14" fontId="37" fillId="0" borderId="71" xfId="0" applyNumberFormat="1" applyFont="1" applyBorder="1" applyAlignment="1" applyProtection="1">
      <alignment horizontal="center" vertical="top" wrapText="1"/>
      <protection hidden="1"/>
    </xf>
    <xf numFmtId="14" fontId="37" fillId="0" borderId="60" xfId="0" applyNumberFormat="1" applyFont="1" applyBorder="1" applyAlignment="1" applyProtection="1">
      <alignment horizontal="center" vertical="top" wrapText="1"/>
      <protection hidden="1"/>
    </xf>
    <xf numFmtId="14" fontId="37" fillId="0" borderId="57" xfId="0" applyNumberFormat="1" applyFont="1" applyBorder="1" applyAlignment="1" applyProtection="1">
      <alignment horizontal="center" vertical="top" wrapText="1"/>
      <protection hidden="1"/>
    </xf>
    <xf numFmtId="14" fontId="37" fillId="0" borderId="72" xfId="0" applyNumberFormat="1" applyFont="1" applyBorder="1" applyAlignment="1" applyProtection="1">
      <alignment horizontal="center" vertical="top" wrapText="1"/>
      <protection hidden="1"/>
    </xf>
    <xf numFmtId="14" fontId="37" fillId="0" borderId="69" xfId="0" applyNumberFormat="1" applyFont="1" applyBorder="1" applyAlignment="1" applyProtection="1">
      <alignment horizontal="center" vertical="top" wrapText="1"/>
      <protection hidden="1"/>
    </xf>
    <xf numFmtId="4" fontId="37" fillId="0" borderId="52" xfId="0" applyNumberFormat="1" applyFont="1" applyBorder="1" applyAlignment="1" applyProtection="1">
      <alignment horizontal="center" vertical="top" wrapText="1"/>
      <protection hidden="1"/>
    </xf>
    <xf numFmtId="4" fontId="37" fillId="0" borderId="71" xfId="0" applyNumberFormat="1" applyFont="1" applyBorder="1" applyAlignment="1" applyProtection="1">
      <alignment horizontal="center" vertical="top" wrapText="1"/>
      <protection hidden="1"/>
    </xf>
    <xf numFmtId="4" fontId="37" fillId="0" borderId="60" xfId="0" applyNumberFormat="1" applyFont="1" applyBorder="1" applyAlignment="1" applyProtection="1">
      <alignment horizontal="center" vertical="top" wrapText="1"/>
      <protection hidden="1"/>
    </xf>
    <xf numFmtId="0" fontId="12" fillId="2" borderId="41" xfId="0" applyFont="1" applyFill="1" applyBorder="1" applyAlignment="1" applyProtection="1">
      <alignment horizontal="center" vertical="center" wrapText="1"/>
      <protection hidden="1"/>
    </xf>
    <xf numFmtId="0" fontId="12" fillId="2" borderId="53" xfId="0" applyFont="1" applyFill="1" applyBorder="1" applyAlignment="1" applyProtection="1">
      <alignment horizontal="center" vertical="center" wrapText="1"/>
      <protection hidden="1"/>
    </xf>
    <xf numFmtId="0" fontId="12" fillId="2" borderId="64" xfId="0" applyFont="1" applyFill="1" applyBorder="1" applyAlignment="1" applyProtection="1">
      <alignment horizontal="center" vertical="center" wrapText="1"/>
      <protection hidden="1"/>
    </xf>
    <xf numFmtId="0" fontId="12" fillId="2" borderId="72" xfId="0" applyFont="1" applyFill="1" applyBorder="1" applyAlignment="1" applyProtection="1">
      <alignment horizontal="center" vertical="center" wrapText="1"/>
      <protection hidden="1"/>
    </xf>
    <xf numFmtId="0" fontId="38" fillId="0" borderId="11" xfId="0" applyFont="1" applyBorder="1" applyAlignment="1" applyProtection="1">
      <alignment horizontal="center" vertical="top" wrapText="1"/>
      <protection hidden="1"/>
    </xf>
    <xf numFmtId="0" fontId="4" fillId="0" borderId="4" xfId="0" applyFont="1" applyBorder="1" applyAlignment="1" applyProtection="1">
      <alignment horizontal="center" vertical="top" wrapText="1"/>
      <protection hidden="1"/>
    </xf>
    <xf numFmtId="0" fontId="4" fillId="0" borderId="0" xfId="0" applyFont="1" applyAlignment="1" applyProtection="1">
      <alignment horizontal="center" vertical="top" wrapText="1"/>
      <protection hidden="1"/>
    </xf>
    <xf numFmtId="0" fontId="4" fillId="0" borderId="6" xfId="0" applyFont="1" applyBorder="1" applyAlignment="1" applyProtection="1">
      <alignment horizontal="center" vertical="top" wrapText="1"/>
      <protection hidden="1"/>
    </xf>
    <xf numFmtId="0" fontId="4" fillId="0" borderId="8" xfId="0" applyFont="1" applyBorder="1" applyAlignment="1" applyProtection="1">
      <alignment horizontal="center" vertical="top" wrapText="1"/>
      <protection hidden="1"/>
    </xf>
    <xf numFmtId="0" fontId="4" fillId="0" borderId="5" xfId="0" applyFont="1" applyBorder="1" applyAlignment="1" applyProtection="1">
      <alignment horizontal="center" vertical="top" wrapText="1"/>
      <protection hidden="1"/>
    </xf>
    <xf numFmtId="14" fontId="10" fillId="6" borderId="16" xfId="0" applyNumberFormat="1" applyFont="1" applyFill="1" applyBorder="1" applyAlignment="1" applyProtection="1">
      <alignment horizontal="center" vertical="center" wrapText="1"/>
      <protection hidden="1"/>
    </xf>
    <xf numFmtId="14" fontId="10" fillId="6" borderId="17" xfId="0" applyNumberFormat="1" applyFont="1" applyFill="1" applyBorder="1" applyAlignment="1" applyProtection="1">
      <alignment horizontal="center" vertical="center" wrapText="1"/>
      <protection hidden="1"/>
    </xf>
    <xf numFmtId="0" fontId="12" fillId="2" borderId="40" xfId="0" applyFont="1" applyFill="1" applyBorder="1" applyAlignment="1" applyProtection="1">
      <alignment horizontal="center" vertical="top" wrapText="1"/>
      <protection hidden="1"/>
    </xf>
    <xf numFmtId="0" fontId="12" fillId="2" borderId="52" xfId="0" applyFont="1" applyFill="1" applyBorder="1" applyAlignment="1" applyProtection="1">
      <alignment horizontal="center" vertical="top" wrapText="1"/>
      <protection hidden="1"/>
    </xf>
    <xf numFmtId="0" fontId="12" fillId="2" borderId="50" xfId="0" applyFont="1" applyFill="1" applyBorder="1" applyAlignment="1" applyProtection="1">
      <alignment horizontal="center" vertical="center" wrapText="1"/>
      <protection hidden="1"/>
    </xf>
    <xf numFmtId="0" fontId="12" fillId="2" borderId="39" xfId="0" applyFont="1" applyFill="1" applyBorder="1" applyAlignment="1" applyProtection="1">
      <alignment horizontal="center" vertical="center" wrapText="1"/>
      <protection hidden="1"/>
    </xf>
    <xf numFmtId="2" fontId="12" fillId="2" borderId="38" xfId="0" applyNumberFormat="1" applyFont="1" applyFill="1" applyBorder="1" applyAlignment="1" applyProtection="1">
      <alignment horizontal="center" vertical="center" wrapText="1"/>
      <protection hidden="1"/>
    </xf>
    <xf numFmtId="2" fontId="12" fillId="2" borderId="55" xfId="0" applyNumberFormat="1" applyFont="1" applyFill="1" applyBorder="1" applyAlignment="1" applyProtection="1">
      <alignment horizontal="center" vertical="center" wrapText="1"/>
      <protection hidden="1"/>
    </xf>
    <xf numFmtId="2" fontId="12" fillId="2" borderId="59" xfId="0" applyNumberFormat="1" applyFont="1" applyFill="1" applyBorder="1" applyAlignment="1" applyProtection="1">
      <alignment horizontal="center" vertical="center" wrapText="1"/>
      <protection hidden="1"/>
    </xf>
    <xf numFmtId="2" fontId="12" fillId="2" borderId="83" xfId="0" applyNumberFormat="1" applyFont="1" applyFill="1" applyBorder="1" applyAlignment="1" applyProtection="1">
      <alignment horizontal="center" vertical="center" wrapText="1"/>
      <protection hidden="1"/>
    </xf>
    <xf numFmtId="0" fontId="10" fillId="16" borderId="41" xfId="0" applyFont="1" applyFill="1" applyBorder="1" applyAlignment="1" applyProtection="1">
      <alignment horizontal="center" vertical="center" wrapText="1"/>
      <protection hidden="1"/>
    </xf>
    <xf numFmtId="0" fontId="10" fillId="16" borderId="53" xfId="0" applyFont="1" applyFill="1" applyBorder="1" applyAlignment="1" applyProtection="1">
      <alignment horizontal="center" vertical="center" wrapText="1"/>
      <protection hidden="1"/>
    </xf>
    <xf numFmtId="4" fontId="36" fillId="0" borderId="45" xfId="0" applyNumberFormat="1" applyFont="1" applyBorder="1" applyAlignment="1" applyProtection="1">
      <alignment horizontal="center" vertical="center" wrapText="1"/>
      <protection hidden="1"/>
    </xf>
    <xf numFmtId="4" fontId="36" fillId="0" borderId="22" xfId="0" applyNumberFormat="1" applyFont="1" applyBorder="1" applyAlignment="1" applyProtection="1">
      <alignment horizontal="center" vertical="center" wrapText="1"/>
      <protection hidden="1"/>
    </xf>
    <xf numFmtId="4" fontId="37" fillId="0" borderId="53" xfId="0" applyNumberFormat="1" applyFont="1" applyBorder="1" applyAlignment="1" applyProtection="1">
      <alignment horizontal="center" vertical="top" wrapText="1"/>
      <protection hidden="1"/>
    </xf>
    <xf numFmtId="4" fontId="37" fillId="0" borderId="49" xfId="0" applyNumberFormat="1" applyFont="1" applyBorder="1" applyAlignment="1" applyProtection="1">
      <alignment horizontal="center" vertical="top" wrapText="1"/>
      <protection hidden="1"/>
    </xf>
    <xf numFmtId="4" fontId="37" fillId="0" borderId="22" xfId="0" applyNumberFormat="1" applyFont="1" applyBorder="1" applyAlignment="1" applyProtection="1">
      <alignment horizontal="center" vertical="top" wrapText="1"/>
      <protection hidden="1"/>
    </xf>
    <xf numFmtId="165" fontId="37" fillId="0" borderId="53" xfId="0" applyNumberFormat="1" applyFont="1" applyBorder="1" applyAlignment="1" applyProtection="1">
      <alignment horizontal="center" vertical="top" wrapText="1"/>
      <protection hidden="1"/>
    </xf>
    <xf numFmtId="165" fontId="37" fillId="0" borderId="49" xfId="0" applyNumberFormat="1" applyFont="1" applyBorder="1" applyAlignment="1" applyProtection="1">
      <alignment horizontal="center" vertical="top" wrapText="1"/>
      <protection hidden="1"/>
    </xf>
    <xf numFmtId="165" fontId="37" fillId="0" borderId="22" xfId="0" applyNumberFormat="1" applyFont="1" applyBorder="1" applyAlignment="1" applyProtection="1">
      <alignment horizontal="center" vertical="top" wrapText="1"/>
      <protection hidden="1"/>
    </xf>
    <xf numFmtId="0" fontId="37" fillId="0" borderId="41" xfId="0" applyFont="1" applyBorder="1" applyAlignment="1" applyProtection="1">
      <alignment horizontal="center" vertical="top" wrapText="1"/>
      <protection hidden="1"/>
    </xf>
    <xf numFmtId="0" fontId="37" fillId="0" borderId="12" xfId="0" applyFont="1" applyBorder="1" applyAlignment="1" applyProtection="1">
      <alignment horizontal="center" vertical="top" wrapText="1"/>
      <protection hidden="1"/>
    </xf>
    <xf numFmtId="0" fontId="37" fillId="0" borderId="33" xfId="0" applyFont="1" applyBorder="1" applyAlignment="1" applyProtection="1">
      <alignment horizontal="center" vertical="top" wrapText="1"/>
      <protection hidden="1"/>
    </xf>
    <xf numFmtId="0" fontId="37" fillId="0" borderId="42" xfId="0" applyFont="1" applyBorder="1" applyAlignment="1" applyProtection="1">
      <alignment horizontal="center" vertical="top" wrapText="1"/>
      <protection hidden="1"/>
    </xf>
    <xf numFmtId="0" fontId="37" fillId="0" borderId="44" xfId="0" applyFont="1" applyBorder="1" applyAlignment="1" applyProtection="1">
      <alignment horizontal="center" vertical="top" wrapText="1"/>
      <protection hidden="1"/>
    </xf>
    <xf numFmtId="0" fontId="37" fillId="0" borderId="43" xfId="0" applyFont="1" applyBorder="1" applyAlignment="1" applyProtection="1">
      <alignment horizontal="center" vertical="top" wrapText="1"/>
      <protection hidden="1"/>
    </xf>
    <xf numFmtId="9" fontId="36" fillId="0" borderId="63" xfId="1" applyFont="1" applyBorder="1" applyAlignment="1" applyProtection="1">
      <alignment horizontal="center" vertical="center" wrapText="1"/>
      <protection hidden="1"/>
    </xf>
    <xf numFmtId="9" fontId="36" fillId="0" borderId="76" xfId="1" applyFont="1" applyBorder="1" applyAlignment="1" applyProtection="1">
      <alignment horizontal="center" vertical="center" wrapText="1"/>
      <protection hidden="1"/>
    </xf>
    <xf numFmtId="9" fontId="36" fillId="0" borderId="47" xfId="1" applyFont="1" applyBorder="1" applyAlignment="1" applyProtection="1">
      <alignment horizontal="center" vertical="center" wrapText="1"/>
      <protection hidden="1"/>
    </xf>
    <xf numFmtId="9" fontId="36" fillId="0" borderId="68" xfId="1" applyFont="1" applyBorder="1" applyAlignment="1" applyProtection="1">
      <alignment horizontal="center" vertical="center" wrapText="1"/>
      <protection hidden="1"/>
    </xf>
    <xf numFmtId="9" fontId="36" fillId="0" borderId="23" xfId="1" applyFont="1" applyBorder="1" applyAlignment="1" applyProtection="1">
      <alignment horizontal="center" vertical="center" wrapText="1"/>
      <protection hidden="1"/>
    </xf>
    <xf numFmtId="0" fontId="36" fillId="0" borderId="63" xfId="0" applyFont="1" applyBorder="1" applyAlignment="1" applyProtection="1">
      <alignment horizontal="center" vertical="top" wrapText="1"/>
      <protection hidden="1"/>
    </xf>
    <xf numFmtId="0" fontId="36" fillId="0" borderId="71" xfId="0" applyFont="1" applyBorder="1" applyAlignment="1" applyProtection="1">
      <alignment horizontal="center" vertical="top" wrapText="1"/>
      <protection hidden="1"/>
    </xf>
    <xf numFmtId="0" fontId="36" fillId="0" borderId="60" xfId="0" applyFont="1" applyBorder="1" applyAlignment="1" applyProtection="1">
      <alignment horizontal="center" vertical="top" wrapText="1"/>
      <protection hidden="1"/>
    </xf>
    <xf numFmtId="0" fontId="13" fillId="0" borderId="13" xfId="0" applyFont="1" applyBorder="1" applyAlignment="1" applyProtection="1">
      <alignment horizontal="center" vertical="center" wrapText="1"/>
      <protection locked="0"/>
    </xf>
    <xf numFmtId="0" fontId="13" fillId="0" borderId="15" xfId="0" applyFont="1" applyBorder="1" applyAlignment="1" applyProtection="1">
      <alignment horizontal="center" vertical="center" wrapText="1"/>
      <protection locked="0"/>
    </xf>
    <xf numFmtId="0" fontId="13" fillId="0" borderId="18" xfId="0" applyFont="1" applyBorder="1" applyAlignment="1" applyProtection="1">
      <alignment horizontal="center" vertical="center" wrapText="1"/>
      <protection locked="0"/>
    </xf>
    <xf numFmtId="0" fontId="37" fillId="0" borderId="13" xfId="0" applyFont="1" applyBorder="1" applyAlignment="1">
      <alignment horizontal="center" vertical="center" wrapText="1"/>
    </xf>
    <xf numFmtId="0" fontId="37" fillId="0" borderId="15" xfId="0" applyFont="1" applyBorder="1" applyAlignment="1">
      <alignment horizontal="center" vertical="center" wrapText="1"/>
    </xf>
    <xf numFmtId="0" fontId="4" fillId="0" borderId="18" xfId="0" applyFont="1" applyBorder="1" applyAlignment="1" applyProtection="1">
      <alignment horizontal="center" vertical="center" wrapText="1"/>
      <protection hidden="1"/>
    </xf>
    <xf numFmtId="0" fontId="4" fillId="0" borderId="14" xfId="0" applyFont="1" applyBorder="1" applyAlignment="1" applyProtection="1">
      <alignment horizontal="center" vertical="center" wrapText="1"/>
      <protection hidden="1"/>
    </xf>
    <xf numFmtId="0" fontId="36" fillId="0" borderId="18" xfId="0" applyFont="1" applyBorder="1" applyAlignment="1">
      <alignment horizontal="center" vertical="center" wrapText="1"/>
    </xf>
    <xf numFmtId="0" fontId="36" fillId="0" borderId="15" xfId="0" applyFont="1" applyBorder="1" applyAlignment="1">
      <alignment horizontal="center" vertical="center" wrapText="1"/>
    </xf>
    <xf numFmtId="0" fontId="12" fillId="5" borderId="41" xfId="0" applyFont="1" applyFill="1" applyBorder="1" applyAlignment="1" applyProtection="1">
      <alignment horizontal="center" vertical="center" wrapText="1"/>
      <protection hidden="1"/>
    </xf>
    <xf numFmtId="0" fontId="12" fillId="5" borderId="53" xfId="0" applyFont="1" applyFill="1" applyBorder="1" applyAlignment="1" applyProtection="1">
      <alignment horizontal="center" vertical="center" wrapText="1"/>
      <protection hidden="1"/>
    </xf>
    <xf numFmtId="0" fontId="28" fillId="9" borderId="11" xfId="0" applyFont="1" applyFill="1" applyBorder="1" applyAlignment="1" applyProtection="1">
      <alignment horizontal="center" vertical="center" wrapText="1"/>
      <protection hidden="1"/>
    </xf>
    <xf numFmtId="0" fontId="11" fillId="4" borderId="10" xfId="0" applyFont="1" applyFill="1" applyBorder="1" applyAlignment="1" applyProtection="1">
      <alignment horizontal="center" vertical="center" wrapText="1"/>
      <protection hidden="1"/>
    </xf>
    <xf numFmtId="0" fontId="11" fillId="4" borderId="11" xfId="0" applyFont="1" applyFill="1" applyBorder="1" applyAlignment="1" applyProtection="1">
      <alignment horizontal="center" vertical="center" wrapText="1"/>
      <protection hidden="1"/>
    </xf>
    <xf numFmtId="0" fontId="11" fillId="4" borderId="4" xfId="0" applyFont="1" applyFill="1" applyBorder="1" applyAlignment="1" applyProtection="1">
      <alignment horizontal="center" vertical="center" wrapText="1"/>
      <protection hidden="1"/>
    </xf>
    <xf numFmtId="0" fontId="12" fillId="5" borderId="16" xfId="0" applyFont="1" applyFill="1" applyBorder="1" applyAlignment="1" applyProtection="1">
      <alignment horizontal="center" vertical="center" wrapText="1"/>
      <protection hidden="1"/>
    </xf>
    <xf numFmtId="0" fontId="12" fillId="5" borderId="20" xfId="0" applyFont="1" applyFill="1" applyBorder="1" applyAlignment="1" applyProtection="1">
      <alignment horizontal="center" vertical="center" wrapText="1"/>
      <protection hidden="1"/>
    </xf>
    <xf numFmtId="0" fontId="12" fillId="5" borderId="45" xfId="0" applyFont="1" applyFill="1" applyBorder="1" applyAlignment="1" applyProtection="1">
      <alignment horizontal="center" vertical="center" wrapText="1"/>
      <protection hidden="1"/>
    </xf>
    <xf numFmtId="0" fontId="12" fillId="5" borderId="64" xfId="0" applyFont="1" applyFill="1" applyBorder="1" applyAlignment="1" applyProtection="1">
      <alignment horizontal="center" vertical="center" wrapText="1"/>
      <protection hidden="1"/>
    </xf>
    <xf numFmtId="0" fontId="12" fillId="4" borderId="40" xfId="0" applyFont="1" applyFill="1" applyBorder="1" applyAlignment="1" applyProtection="1">
      <alignment horizontal="center" vertical="center" wrapText="1"/>
      <protection hidden="1"/>
    </xf>
    <xf numFmtId="0" fontId="12" fillId="4" borderId="52" xfId="0" applyFont="1" applyFill="1" applyBorder="1" applyAlignment="1" applyProtection="1">
      <alignment horizontal="center" vertical="center" wrapText="1"/>
      <protection hidden="1"/>
    </xf>
    <xf numFmtId="0" fontId="12" fillId="4" borderId="41" xfId="0" applyFont="1" applyFill="1" applyBorder="1" applyAlignment="1" applyProtection="1">
      <alignment horizontal="center" vertical="center" wrapText="1"/>
      <protection hidden="1"/>
    </xf>
    <xf numFmtId="0" fontId="12" fillId="4" borderId="53" xfId="0" applyFont="1" applyFill="1" applyBorder="1" applyAlignment="1" applyProtection="1">
      <alignment horizontal="center" vertical="center" wrapText="1"/>
      <protection hidden="1"/>
    </xf>
    <xf numFmtId="0" fontId="12" fillId="4" borderId="41" xfId="0" applyFont="1" applyFill="1" applyBorder="1" applyAlignment="1" applyProtection="1">
      <alignment horizontal="center" vertical="top" wrapText="1"/>
      <protection hidden="1"/>
    </xf>
    <xf numFmtId="0" fontId="12" fillId="4" borderId="53" xfId="0" applyFont="1" applyFill="1" applyBorder="1" applyAlignment="1" applyProtection="1">
      <alignment horizontal="center" vertical="top" wrapText="1"/>
      <protection hidden="1"/>
    </xf>
    <xf numFmtId="0" fontId="11" fillId="4" borderId="42" xfId="0" applyFont="1" applyFill="1" applyBorder="1" applyAlignment="1" applyProtection="1">
      <alignment horizontal="center" vertical="center" wrapText="1"/>
      <protection hidden="1"/>
    </xf>
    <xf numFmtId="0" fontId="11" fillId="4" borderId="57" xfId="0" applyFont="1" applyFill="1" applyBorder="1" applyAlignment="1" applyProtection="1">
      <alignment horizontal="center" vertical="center" wrapText="1"/>
      <protection hidden="1"/>
    </xf>
    <xf numFmtId="0" fontId="12" fillId="5" borderId="13" xfId="0" applyFont="1" applyFill="1" applyBorder="1" applyAlignment="1" applyProtection="1">
      <alignment horizontal="center" vertical="center" wrapText="1"/>
      <protection hidden="1"/>
    </xf>
    <xf numFmtId="0" fontId="12" fillId="5" borderId="14" xfId="0" applyFont="1" applyFill="1" applyBorder="1" applyAlignment="1" applyProtection="1">
      <alignment horizontal="center" vertical="center" wrapText="1"/>
      <protection hidden="1"/>
    </xf>
    <xf numFmtId="0" fontId="12" fillId="5" borderId="40" xfId="0" applyFont="1" applyFill="1" applyBorder="1" applyAlignment="1" applyProtection="1">
      <alignment horizontal="center" vertical="center" wrapText="1"/>
      <protection hidden="1"/>
    </xf>
    <xf numFmtId="0" fontId="12" fillId="5" borderId="52" xfId="0" applyFont="1" applyFill="1" applyBorder="1" applyAlignment="1" applyProtection="1">
      <alignment horizontal="center" vertical="center" wrapText="1"/>
      <protection hidden="1"/>
    </xf>
    <xf numFmtId="0" fontId="12" fillId="5" borderId="41" xfId="0" applyFont="1" applyFill="1" applyBorder="1" applyAlignment="1" applyProtection="1">
      <alignment horizontal="center" vertical="top" wrapText="1"/>
      <protection hidden="1"/>
    </xf>
    <xf numFmtId="0" fontId="12" fillId="5" borderId="53" xfId="0" applyFont="1" applyFill="1" applyBorder="1" applyAlignment="1" applyProtection="1">
      <alignment horizontal="center" vertical="top" wrapText="1"/>
      <protection hidden="1"/>
    </xf>
    <xf numFmtId="0" fontId="12" fillId="5" borderId="42" xfId="0" applyFont="1" applyFill="1" applyBorder="1" applyAlignment="1" applyProtection="1">
      <alignment horizontal="center" vertical="center" wrapText="1"/>
      <protection hidden="1"/>
    </xf>
    <xf numFmtId="0" fontId="12" fillId="5" borderId="57" xfId="0" applyFont="1" applyFill="1" applyBorder="1" applyAlignment="1" applyProtection="1">
      <alignment horizontal="center" vertical="center" wrapText="1"/>
      <protection hidden="1"/>
    </xf>
    <xf numFmtId="0" fontId="12" fillId="2" borderId="26" xfId="0" applyFont="1" applyFill="1" applyBorder="1" applyAlignment="1" applyProtection="1">
      <alignment horizontal="center" vertical="center" wrapText="1"/>
      <protection hidden="1"/>
    </xf>
    <xf numFmtId="2" fontId="12" fillId="2" borderId="22" xfId="0" applyNumberFormat="1" applyFont="1" applyFill="1" applyBorder="1" applyAlignment="1" applyProtection="1">
      <alignment horizontal="center" vertical="center" wrapText="1"/>
      <protection hidden="1"/>
    </xf>
    <xf numFmtId="2" fontId="12" fillId="2" borderId="53" xfId="0" applyNumberFormat="1" applyFont="1" applyFill="1" applyBorder="1" applyAlignment="1" applyProtection="1">
      <alignment horizontal="center" vertical="center" wrapText="1"/>
      <protection hidden="1"/>
    </xf>
    <xf numFmtId="0" fontId="38" fillId="0" borderId="4" xfId="0" applyFont="1" applyBorder="1" applyAlignment="1" applyProtection="1">
      <alignment horizontal="center" vertical="top" wrapText="1"/>
      <protection hidden="1"/>
    </xf>
    <xf numFmtId="0" fontId="38" fillId="0" borderId="0" xfId="0" applyFont="1" applyAlignment="1" applyProtection="1">
      <alignment horizontal="center" vertical="top" wrapText="1"/>
      <protection hidden="1"/>
    </xf>
    <xf numFmtId="0" fontId="38" fillId="0" borderId="6" xfId="0" applyFont="1" applyBorder="1" applyAlignment="1" applyProtection="1">
      <alignment horizontal="center" vertical="top" wrapText="1"/>
      <protection hidden="1"/>
    </xf>
    <xf numFmtId="0" fontId="38" fillId="0" borderId="8" xfId="0" applyFont="1" applyBorder="1" applyAlignment="1" applyProtection="1">
      <alignment horizontal="center" vertical="top" wrapText="1"/>
      <protection hidden="1"/>
    </xf>
    <xf numFmtId="0" fontId="38" fillId="0" borderId="5" xfId="0" applyFont="1" applyBorder="1" applyAlignment="1" applyProtection="1">
      <alignment horizontal="center" vertical="top" wrapText="1"/>
      <protection hidden="1"/>
    </xf>
    <xf numFmtId="14" fontId="12" fillId="5" borderId="8" xfId="0" applyNumberFormat="1" applyFont="1" applyFill="1" applyBorder="1" applyAlignment="1" applyProtection="1">
      <alignment horizontal="center" vertical="center" wrapText="1"/>
      <protection hidden="1"/>
    </xf>
    <xf numFmtId="14" fontId="12" fillId="5" borderId="5" xfId="0" applyNumberFormat="1" applyFont="1" applyFill="1" applyBorder="1" applyAlignment="1" applyProtection="1">
      <alignment horizontal="center" vertical="center" wrapText="1"/>
      <protection hidden="1"/>
    </xf>
    <xf numFmtId="14" fontId="37" fillId="0" borderId="28" xfId="0" applyNumberFormat="1" applyFont="1" applyBorder="1" applyAlignment="1" applyProtection="1">
      <alignment horizontal="center" vertical="top" wrapText="1"/>
      <protection hidden="1"/>
    </xf>
    <xf numFmtId="14" fontId="37" fillId="0" borderId="29" xfId="0" applyNumberFormat="1" applyFont="1" applyBorder="1" applyAlignment="1" applyProtection="1">
      <alignment horizontal="center" vertical="top" wrapText="1"/>
      <protection hidden="1"/>
    </xf>
    <xf numFmtId="4" fontId="37" fillId="0" borderId="28" xfId="0" applyNumberFormat="1" applyFont="1" applyBorder="1" applyAlignment="1" applyProtection="1">
      <alignment horizontal="center" vertical="top" wrapText="1"/>
      <protection hidden="1"/>
    </xf>
    <xf numFmtId="4" fontId="37" fillId="0" borderId="12" xfId="0" applyNumberFormat="1" applyFont="1" applyBorder="1" applyAlignment="1" applyProtection="1">
      <alignment horizontal="center" vertical="top" wrapText="1"/>
      <protection hidden="1"/>
    </xf>
    <xf numFmtId="4" fontId="36" fillId="0" borderId="41" xfId="0" applyNumberFormat="1" applyFont="1" applyBorder="1" applyAlignment="1" applyProtection="1">
      <alignment horizontal="center" vertical="center" wrapText="1"/>
      <protection hidden="1"/>
    </xf>
    <xf numFmtId="4" fontId="36" fillId="0" borderId="12" xfId="0" applyNumberFormat="1" applyFont="1" applyBorder="1" applyAlignment="1" applyProtection="1">
      <alignment horizontal="center" vertical="center" wrapText="1"/>
      <protection hidden="1"/>
    </xf>
    <xf numFmtId="2" fontId="12" fillId="2" borderId="23" xfId="0" applyNumberFormat="1" applyFont="1" applyFill="1" applyBorder="1" applyAlignment="1" applyProtection="1">
      <alignment horizontal="center" vertical="center" wrapText="1"/>
      <protection hidden="1"/>
    </xf>
    <xf numFmtId="2" fontId="12" fillId="2" borderId="49" xfId="0" applyNumberFormat="1" applyFont="1" applyFill="1" applyBorder="1" applyAlignment="1" applyProtection="1">
      <alignment horizontal="center" vertical="top" wrapText="1"/>
      <protection hidden="1"/>
    </xf>
    <xf numFmtId="2" fontId="12" fillId="2" borderId="68" xfId="0" applyNumberFormat="1" applyFont="1" applyFill="1" applyBorder="1" applyAlignment="1" applyProtection="1">
      <alignment horizontal="center" vertical="top" wrapText="1"/>
      <protection hidden="1"/>
    </xf>
    <xf numFmtId="2" fontId="12" fillId="2" borderId="68" xfId="0" applyNumberFormat="1" applyFont="1" applyFill="1" applyBorder="1" applyAlignment="1" applyProtection="1">
      <alignment horizontal="center" vertical="center" wrapText="1"/>
      <protection hidden="1"/>
    </xf>
    <xf numFmtId="0" fontId="12" fillId="2" borderId="40" xfId="0" applyFont="1" applyFill="1" applyBorder="1" applyAlignment="1" applyProtection="1">
      <alignment horizontal="center" vertical="center" wrapText="1"/>
      <protection hidden="1"/>
    </xf>
    <xf numFmtId="0" fontId="12" fillId="2" borderId="32" xfId="0" applyFont="1" applyFill="1" applyBorder="1" applyAlignment="1" applyProtection="1">
      <alignment horizontal="center" vertical="center" wrapText="1"/>
      <protection hidden="1"/>
    </xf>
    <xf numFmtId="0" fontId="12" fillId="2" borderId="33" xfId="0" applyFont="1" applyFill="1" applyBorder="1" applyAlignment="1" applyProtection="1">
      <alignment horizontal="center" vertical="center" wrapText="1"/>
      <protection hidden="1"/>
    </xf>
    <xf numFmtId="9" fontId="36" fillId="0" borderId="40" xfId="1" applyFont="1" applyBorder="1" applyAlignment="1" applyProtection="1">
      <alignment horizontal="center" vertical="center" wrapText="1"/>
      <protection hidden="1"/>
    </xf>
    <xf numFmtId="9" fontId="36" fillId="0" borderId="28" xfId="1" applyFont="1" applyBorder="1" applyAlignment="1" applyProtection="1">
      <alignment horizontal="center" vertical="center" wrapText="1"/>
      <protection hidden="1"/>
    </xf>
    <xf numFmtId="9" fontId="39" fillId="0" borderId="41" xfId="1" applyFont="1" applyBorder="1" applyAlignment="1" applyProtection="1">
      <alignment horizontal="center" vertical="center" wrapText="1"/>
      <protection hidden="1"/>
    </xf>
    <xf numFmtId="9" fontId="39" fillId="0" borderId="12" xfId="1" applyFont="1" applyBorder="1" applyAlignment="1" applyProtection="1">
      <alignment horizontal="center" vertical="center" wrapText="1"/>
      <protection hidden="1"/>
    </xf>
    <xf numFmtId="9" fontId="39" fillId="0" borderId="42" xfId="1" applyFont="1" applyBorder="1" applyAlignment="1" applyProtection="1">
      <alignment horizontal="center" vertical="center" wrapText="1"/>
      <protection hidden="1"/>
    </xf>
    <xf numFmtId="9" fontId="39" fillId="0" borderId="44" xfId="1" applyFont="1" applyBorder="1" applyAlignment="1" applyProtection="1">
      <alignment horizontal="center" vertical="center" wrapText="1"/>
      <protection hidden="1"/>
    </xf>
    <xf numFmtId="9" fontId="36" fillId="0" borderId="45" xfId="1" applyFont="1" applyBorder="1" applyAlignment="1" applyProtection="1">
      <alignment horizontal="center" vertical="center" wrapText="1"/>
      <protection hidden="1"/>
    </xf>
    <xf numFmtId="9" fontId="36" fillId="0" borderId="49" xfId="1" applyFont="1" applyBorder="1" applyAlignment="1" applyProtection="1">
      <alignment horizontal="center" vertical="center" wrapText="1"/>
      <protection hidden="1"/>
    </xf>
    <xf numFmtId="9" fontId="36" fillId="0" borderId="22" xfId="1" applyFont="1" applyBorder="1" applyAlignment="1" applyProtection="1">
      <alignment horizontal="center" vertical="center" wrapText="1"/>
      <protection hidden="1"/>
    </xf>
    <xf numFmtId="0" fontId="12" fillId="2" borderId="69" xfId="0" applyFont="1" applyFill="1" applyBorder="1" applyAlignment="1" applyProtection="1">
      <alignment horizontal="center" vertical="center" wrapText="1"/>
      <protection hidden="1"/>
    </xf>
    <xf numFmtId="0" fontId="37" fillId="0" borderId="45" xfId="0" applyFont="1" applyBorder="1" applyAlignment="1" applyProtection="1">
      <alignment horizontal="center" vertical="top" wrapText="1"/>
      <protection hidden="1"/>
    </xf>
    <xf numFmtId="0" fontId="37" fillId="0" borderId="49" xfId="0" applyFont="1" applyBorder="1" applyAlignment="1" applyProtection="1">
      <alignment horizontal="center" vertical="top" wrapText="1"/>
      <protection hidden="1"/>
    </xf>
    <xf numFmtId="0" fontId="37" fillId="0" borderId="46" xfId="0" applyFont="1" applyBorder="1" applyAlignment="1" applyProtection="1">
      <alignment horizontal="center" vertical="top" wrapText="1"/>
      <protection hidden="1"/>
    </xf>
    <xf numFmtId="0" fontId="39" fillId="0" borderId="10" xfId="0" applyFont="1" applyBorder="1" applyAlignment="1" applyProtection="1">
      <alignment horizontal="center" vertical="center" wrapText="1"/>
      <protection locked="0"/>
    </xf>
    <xf numFmtId="0" fontId="39" fillId="0" borderId="11" xfId="0" applyFont="1" applyBorder="1" applyAlignment="1" applyProtection="1">
      <alignment horizontal="center" vertical="center" wrapText="1"/>
      <protection locked="0"/>
    </xf>
    <xf numFmtId="0" fontId="39" fillId="0" borderId="48" xfId="0" applyFont="1" applyBorder="1" applyAlignment="1" applyProtection="1">
      <alignment horizontal="center" vertical="center" wrapText="1"/>
      <protection locked="0"/>
    </xf>
    <xf numFmtId="0" fontId="39" fillId="0" borderId="7" xfId="0" applyFont="1" applyBorder="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73" xfId="0" applyFont="1" applyBorder="1" applyAlignment="1" applyProtection="1">
      <alignment horizontal="center" vertical="center" wrapText="1"/>
      <protection locked="0"/>
    </xf>
    <xf numFmtId="0" fontId="39" fillId="0" borderId="65" xfId="0" applyFont="1" applyBorder="1" applyAlignment="1" applyProtection="1">
      <alignment horizontal="center" vertical="center" wrapText="1"/>
      <protection locked="0"/>
    </xf>
    <xf numFmtId="0" fontId="39" fillId="0" borderId="62" xfId="0" applyFont="1" applyBorder="1" applyAlignment="1" applyProtection="1">
      <alignment horizontal="center" vertical="center" wrapText="1"/>
      <protection locked="0"/>
    </xf>
    <xf numFmtId="0" fontId="39" fillId="0" borderId="26" xfId="0" applyFont="1" applyBorder="1" applyAlignment="1" applyProtection="1">
      <alignment horizontal="center" vertical="center" wrapText="1"/>
      <protection locked="0"/>
    </xf>
    <xf numFmtId="0" fontId="37" fillId="0" borderId="64" xfId="0" applyFont="1" applyBorder="1" applyAlignment="1" applyProtection="1">
      <alignment horizontal="center" vertical="top" wrapText="1"/>
      <protection hidden="1"/>
    </xf>
    <xf numFmtId="0" fontId="37" fillId="0" borderId="72" xfId="0" applyFont="1" applyBorder="1" applyAlignment="1" applyProtection="1">
      <alignment horizontal="center" vertical="top" wrapText="1"/>
      <protection hidden="1"/>
    </xf>
    <xf numFmtId="0" fontId="37" fillId="0" borderId="69" xfId="0" applyFont="1" applyBorder="1" applyAlignment="1" applyProtection="1">
      <alignment horizontal="center" vertical="top" wrapText="1"/>
      <protection hidden="1"/>
    </xf>
    <xf numFmtId="9" fontId="36" fillId="0" borderId="41" xfId="1" applyFont="1" applyBorder="1" applyAlignment="1" applyProtection="1">
      <alignment horizontal="center" vertical="center" wrapText="1"/>
      <protection hidden="1"/>
    </xf>
    <xf numFmtId="9" fontId="36" fillId="0" borderId="12" xfId="1" applyFont="1" applyBorder="1" applyAlignment="1" applyProtection="1">
      <alignment horizontal="center" vertical="center" wrapText="1"/>
      <protection hidden="1"/>
    </xf>
    <xf numFmtId="167" fontId="36" fillId="0" borderId="47" xfId="0" applyNumberFormat="1" applyFont="1" applyBorder="1" applyAlignment="1" applyProtection="1">
      <alignment horizontal="center" vertical="top" wrapText="1"/>
      <protection hidden="1"/>
    </xf>
    <xf numFmtId="167" fontId="36" fillId="0" borderId="4" xfId="0" applyNumberFormat="1" applyFont="1" applyBorder="1" applyAlignment="1" applyProtection="1">
      <alignment horizontal="center" vertical="top" wrapText="1"/>
      <protection hidden="1"/>
    </xf>
    <xf numFmtId="167" fontId="36" fillId="0" borderId="68" xfId="0" applyNumberFormat="1" applyFont="1" applyBorder="1" applyAlignment="1" applyProtection="1">
      <alignment horizontal="center" vertical="top" wrapText="1"/>
      <protection hidden="1"/>
    </xf>
    <xf numFmtId="167" fontId="36" fillId="0" borderId="6" xfId="0" applyNumberFormat="1" applyFont="1" applyBorder="1" applyAlignment="1" applyProtection="1">
      <alignment horizontal="center" vertical="top" wrapText="1"/>
      <protection hidden="1"/>
    </xf>
    <xf numFmtId="167" fontId="36" fillId="0" borderId="36" xfId="0" applyNumberFormat="1" applyFont="1" applyBorder="1" applyAlignment="1" applyProtection="1">
      <alignment horizontal="center" vertical="top" wrapText="1"/>
      <protection hidden="1"/>
    </xf>
    <xf numFmtId="167" fontId="36" fillId="0" borderId="5" xfId="0" applyNumberFormat="1" applyFont="1" applyBorder="1" applyAlignment="1" applyProtection="1">
      <alignment horizontal="center" vertical="top" wrapText="1"/>
      <protection hidden="1"/>
    </xf>
    <xf numFmtId="167" fontId="39" fillId="0" borderId="64" xfId="0" applyNumberFormat="1" applyFont="1" applyBorder="1" applyAlignment="1" applyProtection="1">
      <alignment horizontal="center" vertical="top" wrapText="1"/>
      <protection locked="0"/>
    </xf>
    <xf numFmtId="167" fontId="39" fillId="0" borderId="72" xfId="0" applyNumberFormat="1" applyFont="1" applyBorder="1" applyAlignment="1" applyProtection="1">
      <alignment horizontal="center" vertical="top" wrapText="1"/>
      <protection locked="0"/>
    </xf>
    <xf numFmtId="167" fontId="39" fillId="0" borderId="24" xfId="0" applyNumberFormat="1" applyFont="1" applyBorder="1" applyAlignment="1" applyProtection="1">
      <alignment horizontal="center" vertical="top" wrapText="1"/>
      <protection locked="0"/>
    </xf>
    <xf numFmtId="0" fontId="36" fillId="0" borderId="40" xfId="0" applyFont="1" applyBorder="1" applyAlignment="1" applyProtection="1">
      <alignment horizontal="center" vertical="center" wrapText="1"/>
      <protection hidden="1"/>
    </xf>
    <xf numFmtId="0" fontId="36" fillId="0" borderId="28" xfId="0" applyFont="1" applyBorder="1" applyAlignment="1" applyProtection="1">
      <alignment horizontal="center" vertical="center" wrapText="1"/>
      <protection hidden="1"/>
    </xf>
    <xf numFmtId="4" fontId="36" fillId="0" borderId="12" xfId="0" applyNumberFormat="1" applyFont="1" applyBorder="1" applyAlignment="1" applyProtection="1">
      <alignment horizontal="center" vertical="top" wrapText="1"/>
      <protection hidden="1"/>
    </xf>
    <xf numFmtId="165" fontId="37" fillId="0" borderId="83" xfId="0" applyNumberFormat="1" applyFont="1" applyBorder="1" applyAlignment="1" applyProtection="1">
      <alignment horizontal="center" vertical="top" wrapText="1"/>
      <protection hidden="1"/>
    </xf>
    <xf numFmtId="165" fontId="37" fillId="0" borderId="2" xfId="0" applyNumberFormat="1" applyFont="1" applyBorder="1" applyAlignment="1" applyProtection="1">
      <alignment horizontal="center" vertical="top" wrapText="1"/>
      <protection hidden="1"/>
    </xf>
    <xf numFmtId="165" fontId="37" fillId="0" borderId="21" xfId="0" applyNumberFormat="1" applyFont="1" applyBorder="1" applyAlignment="1" applyProtection="1">
      <alignment horizontal="center" vertical="top" wrapText="1"/>
      <protection hidden="1"/>
    </xf>
    <xf numFmtId="0" fontId="10" fillId="13" borderId="10" xfId="0" applyFont="1" applyFill="1" applyBorder="1" applyAlignment="1" applyProtection="1">
      <alignment horizontal="center" vertical="center" wrapText="1"/>
      <protection hidden="1"/>
    </xf>
    <xf numFmtId="0" fontId="10" fillId="13" borderId="4" xfId="0" applyFont="1" applyFill="1" applyBorder="1" applyAlignment="1" applyProtection="1">
      <alignment horizontal="center" vertical="center" wrapText="1"/>
      <protection hidden="1"/>
    </xf>
    <xf numFmtId="14" fontId="10" fillId="2" borderId="16" xfId="0" applyNumberFormat="1" applyFont="1" applyFill="1" applyBorder="1" applyAlignment="1" applyProtection="1">
      <alignment horizontal="center" vertical="center" wrapText="1"/>
      <protection hidden="1"/>
    </xf>
    <xf numFmtId="14" fontId="10" fillId="2" borderId="17" xfId="0" applyNumberFormat="1" applyFont="1" applyFill="1" applyBorder="1" applyAlignment="1" applyProtection="1">
      <alignment horizontal="center" vertical="center" wrapText="1"/>
      <protection hidden="1"/>
    </xf>
    <xf numFmtId="9" fontId="11" fillId="0" borderId="8" xfId="1" applyFont="1" applyBorder="1" applyAlignment="1" applyProtection="1">
      <alignment horizontal="center" vertical="center" wrapText="1"/>
      <protection hidden="1"/>
    </xf>
    <xf numFmtId="9" fontId="11" fillId="0" borderId="5" xfId="1" applyFont="1" applyBorder="1" applyAlignment="1" applyProtection="1">
      <alignment horizontal="center" vertical="center" wrapText="1"/>
      <protection hidden="1"/>
    </xf>
    <xf numFmtId="0" fontId="1" fillId="9" borderId="55" xfId="3" applyFill="1" applyBorder="1" applyAlignment="1">
      <alignment horizontal="center" vertical="center" wrapText="1"/>
    </xf>
    <xf numFmtId="0" fontId="18" fillId="9" borderId="54" xfId="3" applyFont="1" applyFill="1" applyBorder="1" applyAlignment="1">
      <alignment horizontal="center" vertical="center" wrapText="1"/>
    </xf>
    <xf numFmtId="0" fontId="18" fillId="9" borderId="0" xfId="3" applyFont="1" applyFill="1" applyAlignment="1">
      <alignment horizontal="center" vertical="center" wrapText="1"/>
    </xf>
    <xf numFmtId="0" fontId="18" fillId="9" borderId="73" xfId="3" applyFont="1" applyFill="1" applyBorder="1" applyAlignment="1">
      <alignment horizontal="center" vertical="center" wrapText="1"/>
    </xf>
    <xf numFmtId="167" fontId="36" fillId="0" borderId="64" xfId="0" applyNumberFormat="1" applyFont="1" applyBorder="1" applyAlignment="1" applyProtection="1">
      <alignment horizontal="center" vertical="top" wrapText="1"/>
      <protection hidden="1"/>
    </xf>
    <xf numFmtId="167" fontId="36" fillId="0" borderId="72" xfId="0" applyNumberFormat="1" applyFont="1" applyBorder="1" applyAlignment="1" applyProtection="1">
      <alignment horizontal="center" vertical="top" wrapText="1"/>
      <protection hidden="1"/>
    </xf>
    <xf numFmtId="167" fontId="36" fillId="0" borderId="69" xfId="0" applyNumberFormat="1" applyFont="1" applyBorder="1" applyAlignment="1" applyProtection="1">
      <alignment horizontal="center" vertical="top" wrapText="1"/>
      <protection hidden="1"/>
    </xf>
    <xf numFmtId="0" fontId="36" fillId="0" borderId="63" xfId="0" applyFont="1" applyBorder="1" applyAlignment="1" applyProtection="1">
      <alignment horizontal="center" vertical="center" wrapText="1"/>
      <protection hidden="1"/>
    </xf>
    <xf numFmtId="0" fontId="36" fillId="0" borderId="71" xfId="0" applyFont="1" applyBorder="1" applyAlignment="1" applyProtection="1">
      <alignment horizontal="center" vertical="center" wrapText="1"/>
      <protection hidden="1"/>
    </xf>
    <xf numFmtId="0" fontId="36" fillId="0" borderId="76" xfId="0" applyFont="1" applyBorder="1" applyAlignment="1" applyProtection="1">
      <alignment horizontal="center" vertical="center" wrapText="1"/>
      <protection hidden="1"/>
    </xf>
    <xf numFmtId="0" fontId="4" fillId="0" borderId="66" xfId="0" applyFont="1" applyBorder="1" applyAlignment="1" applyProtection="1">
      <alignment horizontal="center" vertical="center" wrapText="1"/>
      <protection locked="0"/>
    </xf>
    <xf numFmtId="0" fontId="4" fillId="0" borderId="74" xfId="0" applyFont="1" applyBorder="1" applyAlignment="1" applyProtection="1">
      <alignment horizontal="center" vertical="center" wrapText="1"/>
      <protection locked="0"/>
    </xf>
    <xf numFmtId="0" fontId="4" fillId="0" borderId="30" xfId="0" applyFont="1" applyBorder="1" applyAlignment="1" applyProtection="1">
      <alignment horizontal="center" vertical="center" wrapText="1"/>
      <protection locked="0"/>
    </xf>
    <xf numFmtId="0" fontId="4" fillId="0" borderId="67" xfId="0" applyFont="1" applyBorder="1" applyAlignment="1" applyProtection="1">
      <alignment horizontal="center" vertical="center" wrapText="1"/>
      <protection locked="0"/>
    </xf>
    <xf numFmtId="0" fontId="4" fillId="0" borderId="77" xfId="0" applyFont="1" applyBorder="1" applyAlignment="1" applyProtection="1">
      <alignment horizontal="center" vertical="center" wrapText="1"/>
      <protection locked="0"/>
    </xf>
    <xf numFmtId="0" fontId="4" fillId="0" borderId="35" xfId="0" applyFont="1" applyBorder="1" applyAlignment="1" applyProtection="1">
      <alignment horizontal="center" vertical="center" wrapText="1"/>
      <protection locked="0"/>
    </xf>
    <xf numFmtId="0" fontId="11" fillId="2" borderId="1" xfId="0" applyFont="1" applyFill="1" applyBorder="1" applyAlignment="1" applyProtection="1">
      <alignment horizontal="center" vertical="center" wrapText="1"/>
      <protection hidden="1"/>
    </xf>
    <xf numFmtId="0" fontId="11" fillId="2" borderId="3" xfId="0" applyFont="1" applyFill="1" applyBorder="1" applyAlignment="1" applyProtection="1">
      <alignment horizontal="center" vertical="center" wrapText="1"/>
      <protection hidden="1"/>
    </xf>
    <xf numFmtId="0" fontId="12" fillId="2" borderId="1" xfId="0" applyFont="1" applyFill="1" applyBorder="1" applyAlignment="1" applyProtection="1">
      <alignment horizontal="center" vertical="center" wrapText="1"/>
      <protection hidden="1"/>
    </xf>
    <xf numFmtId="0" fontId="12" fillId="2" borderId="3" xfId="0" applyFont="1" applyFill="1" applyBorder="1" applyAlignment="1" applyProtection="1">
      <alignment horizontal="center" vertical="center" wrapText="1"/>
      <protection hidden="1"/>
    </xf>
    <xf numFmtId="0" fontId="12" fillId="14" borderId="13" xfId="0" applyFont="1" applyFill="1" applyBorder="1" applyAlignment="1" applyProtection="1">
      <alignment horizontal="center" vertical="center" wrapText="1"/>
      <protection hidden="1"/>
    </xf>
    <xf numFmtId="0" fontId="12" fillId="14" borderId="14" xfId="0" applyFont="1" applyFill="1" applyBorder="1" applyAlignment="1" applyProtection="1">
      <alignment horizontal="center" vertical="center" wrapText="1"/>
      <protection hidden="1"/>
    </xf>
    <xf numFmtId="0" fontId="10" fillId="13" borderId="13" xfId="0" applyFont="1" applyFill="1" applyBorder="1" applyAlignment="1" applyProtection="1">
      <alignment horizontal="center" vertical="center" wrapText="1"/>
      <protection hidden="1"/>
    </xf>
    <xf numFmtId="0" fontId="10" fillId="13" borderId="14" xfId="0" applyFont="1" applyFill="1" applyBorder="1" applyAlignment="1" applyProtection="1">
      <alignment horizontal="center" vertical="center" wrapText="1"/>
      <protection hidden="1"/>
    </xf>
    <xf numFmtId="0" fontId="10" fillId="13" borderId="15" xfId="0" applyFont="1" applyFill="1" applyBorder="1" applyAlignment="1" applyProtection="1">
      <alignment horizontal="center" vertical="center" wrapText="1"/>
      <protection hidden="1"/>
    </xf>
    <xf numFmtId="9" fontId="11" fillId="0" borderId="9" xfId="1" applyFont="1" applyBorder="1" applyAlignment="1" applyProtection="1">
      <alignment horizontal="center" vertical="center" wrapText="1"/>
      <protection hidden="1"/>
    </xf>
    <xf numFmtId="4" fontId="36" fillId="0" borderId="53" xfId="0" applyNumberFormat="1" applyFont="1" applyBorder="1" applyAlignment="1" applyProtection="1">
      <alignment horizontal="center" vertical="top" wrapText="1"/>
      <protection hidden="1"/>
    </xf>
    <xf numFmtId="4" fontId="36" fillId="0" borderId="49" xfId="0" applyNumberFormat="1" applyFont="1" applyBorder="1" applyAlignment="1" applyProtection="1">
      <alignment horizontal="center" vertical="top" wrapText="1"/>
      <protection hidden="1"/>
    </xf>
    <xf numFmtId="4" fontId="36" fillId="0" borderId="22" xfId="0" applyNumberFormat="1" applyFont="1" applyBorder="1" applyAlignment="1" applyProtection="1">
      <alignment horizontal="center" vertical="top" wrapText="1"/>
      <protection hidden="1"/>
    </xf>
    <xf numFmtId="0" fontId="12" fillId="2" borderId="63" xfId="0" applyFont="1" applyFill="1" applyBorder="1" applyAlignment="1" applyProtection="1">
      <alignment horizontal="center" vertical="center" wrapText="1"/>
      <protection hidden="1"/>
    </xf>
    <xf numFmtId="0" fontId="12" fillId="2" borderId="71" xfId="0" applyFont="1" applyFill="1" applyBorder="1" applyAlignment="1" applyProtection="1">
      <alignment horizontal="center" vertical="center" wrapText="1"/>
      <protection hidden="1"/>
    </xf>
    <xf numFmtId="0" fontId="12" fillId="2" borderId="45" xfId="0" applyFont="1" applyFill="1" applyBorder="1" applyAlignment="1" applyProtection="1">
      <alignment horizontal="center" vertical="center" wrapText="1"/>
      <protection hidden="1"/>
    </xf>
    <xf numFmtId="0" fontId="12" fillId="2" borderId="49" xfId="0" applyFont="1" applyFill="1" applyBorder="1" applyAlignment="1" applyProtection="1">
      <alignment horizontal="center" vertical="center" wrapText="1"/>
      <protection hidden="1"/>
    </xf>
    <xf numFmtId="0" fontId="10" fillId="0" borderId="13" xfId="0" applyFont="1" applyBorder="1" applyAlignment="1" applyProtection="1">
      <alignment horizontal="center" vertical="center" wrapText="1"/>
      <protection hidden="1"/>
    </xf>
    <xf numFmtId="0" fontId="10" fillId="0" borderId="15" xfId="0" applyFont="1" applyBorder="1" applyAlignment="1" applyProtection="1">
      <alignment horizontal="center" vertical="center" wrapText="1"/>
      <protection hidden="1"/>
    </xf>
    <xf numFmtId="0" fontId="12" fillId="11" borderId="41" xfId="0" applyFont="1" applyFill="1" applyBorder="1" applyAlignment="1" applyProtection="1">
      <alignment horizontal="center" vertical="center" wrapText="1"/>
      <protection hidden="1"/>
    </xf>
    <xf numFmtId="0" fontId="12" fillId="11" borderId="53" xfId="0" applyFont="1" applyFill="1" applyBorder="1" applyAlignment="1" applyProtection="1">
      <alignment horizontal="center" vertical="center" wrapText="1"/>
      <protection hidden="1"/>
    </xf>
    <xf numFmtId="0" fontId="12" fillId="11" borderId="42" xfId="0" applyFont="1" applyFill="1" applyBorder="1" applyAlignment="1" applyProtection="1">
      <alignment horizontal="center" vertical="center" wrapText="1"/>
      <protection hidden="1"/>
    </xf>
    <xf numFmtId="0" fontId="12" fillId="11" borderId="57" xfId="0" applyFont="1" applyFill="1" applyBorder="1" applyAlignment="1" applyProtection="1">
      <alignment horizontal="center" vertical="center" wrapText="1"/>
      <protection hidden="1"/>
    </xf>
    <xf numFmtId="0" fontId="12" fillId="2" borderId="4" xfId="0" applyFont="1" applyFill="1" applyBorder="1" applyAlignment="1" applyProtection="1">
      <alignment horizontal="center" vertical="center" wrapText="1"/>
      <protection hidden="1"/>
    </xf>
    <xf numFmtId="0" fontId="10" fillId="12" borderId="56" xfId="0" applyFont="1" applyFill="1" applyBorder="1" applyAlignment="1" applyProtection="1">
      <alignment horizontal="center" vertical="center" wrapText="1"/>
      <protection hidden="1"/>
    </xf>
    <xf numFmtId="0" fontId="10" fillId="12" borderId="79" xfId="0" applyFont="1" applyFill="1" applyBorder="1" applyAlignment="1" applyProtection="1">
      <alignment horizontal="center" vertical="center" wrapText="1"/>
      <protection hidden="1"/>
    </xf>
    <xf numFmtId="0" fontId="10" fillId="12" borderId="58" xfId="0" applyFont="1" applyFill="1" applyBorder="1" applyAlignment="1" applyProtection="1">
      <alignment horizontal="center" vertical="center" wrapText="1"/>
      <protection hidden="1"/>
    </xf>
    <xf numFmtId="0" fontId="10" fillId="12" borderId="61" xfId="0" applyFont="1" applyFill="1" applyBorder="1" applyAlignment="1" applyProtection="1">
      <alignment horizontal="center" vertical="center" wrapText="1"/>
      <protection hidden="1"/>
    </xf>
    <xf numFmtId="0" fontId="12" fillId="11" borderId="40" xfId="0" applyFont="1" applyFill="1" applyBorder="1" applyAlignment="1" applyProtection="1">
      <alignment horizontal="center" vertical="center" wrapText="1"/>
      <protection hidden="1"/>
    </xf>
    <xf numFmtId="0" fontId="12" fillId="11" borderId="52" xfId="0" applyFont="1" applyFill="1" applyBorder="1" applyAlignment="1" applyProtection="1">
      <alignment horizontal="center" vertical="center" wrapText="1"/>
      <protection hidden="1"/>
    </xf>
    <xf numFmtId="0" fontId="12" fillId="2" borderId="16" xfId="0" applyFont="1" applyFill="1" applyBorder="1" applyAlignment="1" applyProtection="1">
      <alignment horizontal="center" vertical="center" wrapText="1"/>
      <protection hidden="1"/>
    </xf>
    <xf numFmtId="0" fontId="12" fillId="2" borderId="18" xfId="0" applyFont="1" applyFill="1" applyBorder="1" applyAlignment="1" applyProtection="1">
      <alignment horizontal="center" vertical="center" wrapText="1"/>
      <protection hidden="1"/>
    </xf>
    <xf numFmtId="0" fontId="12" fillId="2" borderId="2" xfId="0" applyFont="1" applyFill="1" applyBorder="1" applyAlignment="1" applyProtection="1">
      <alignment horizontal="center" vertical="center" wrapText="1"/>
      <protection hidden="1"/>
    </xf>
    <xf numFmtId="0" fontId="12" fillId="2" borderId="70" xfId="0" applyFont="1" applyFill="1" applyBorder="1" applyAlignment="1" applyProtection="1">
      <alignment horizontal="center" vertical="center" wrapText="1"/>
      <protection hidden="1"/>
    </xf>
    <xf numFmtId="0" fontId="12" fillId="2" borderId="54" xfId="0" applyFont="1" applyFill="1" applyBorder="1" applyAlignment="1" applyProtection="1">
      <alignment horizontal="center" vertical="center" wrapText="1"/>
      <protection hidden="1"/>
    </xf>
    <xf numFmtId="0" fontId="10" fillId="12" borderId="82" xfId="0" applyFont="1" applyFill="1" applyBorder="1" applyAlignment="1" applyProtection="1">
      <alignment horizontal="center" vertical="center" wrapText="1"/>
      <protection hidden="1"/>
    </xf>
    <xf numFmtId="0" fontId="10" fillId="12" borderId="81" xfId="0" applyFont="1" applyFill="1" applyBorder="1" applyAlignment="1" applyProtection="1">
      <alignment horizontal="center" vertical="center" wrapText="1"/>
      <protection hidden="1"/>
    </xf>
    <xf numFmtId="0" fontId="24" fillId="0" borderId="13" xfId="0" applyFont="1" applyBorder="1" applyAlignment="1" applyProtection="1">
      <alignment horizontal="center" vertical="center" wrapText="1"/>
      <protection hidden="1"/>
    </xf>
    <xf numFmtId="0" fontId="24" fillId="0" borderId="15" xfId="0" applyFont="1" applyBorder="1" applyAlignment="1" applyProtection="1">
      <alignment horizontal="center" vertical="center" wrapText="1"/>
      <protection hidden="1"/>
    </xf>
    <xf numFmtId="0" fontId="6" fillId="2" borderId="13" xfId="0" applyFont="1" applyFill="1" applyBorder="1" applyAlignment="1" applyProtection="1">
      <alignment horizontal="center" vertical="center" wrapText="1"/>
      <protection hidden="1"/>
    </xf>
    <xf numFmtId="0" fontId="6" fillId="2" borderId="14" xfId="0" applyFont="1" applyFill="1" applyBorder="1" applyAlignment="1" applyProtection="1">
      <alignment horizontal="center" vertical="center" wrapText="1"/>
      <protection hidden="1"/>
    </xf>
    <xf numFmtId="0" fontId="6" fillId="2" borderId="15" xfId="0" applyFont="1" applyFill="1" applyBorder="1" applyAlignment="1" applyProtection="1">
      <alignment horizontal="center" vertical="center" wrapText="1"/>
      <protection hidden="1"/>
    </xf>
    <xf numFmtId="0" fontId="11" fillId="2" borderId="13" xfId="0" applyFont="1" applyFill="1" applyBorder="1" applyAlignment="1" applyProtection="1">
      <alignment horizontal="center" vertical="center" wrapText="1"/>
      <protection hidden="1"/>
    </xf>
    <xf numFmtId="0" fontId="11" fillId="2" borderId="14" xfId="0" applyFont="1" applyFill="1" applyBorder="1" applyAlignment="1" applyProtection="1">
      <alignment horizontal="center" vertical="center" wrapText="1"/>
      <protection hidden="1"/>
    </xf>
    <xf numFmtId="0" fontId="11" fillId="2" borderId="15" xfId="0" applyFont="1" applyFill="1" applyBorder="1" applyAlignment="1" applyProtection="1">
      <alignment horizontal="center" vertical="center" wrapText="1"/>
      <protection hidden="1"/>
    </xf>
    <xf numFmtId="0" fontId="10" fillId="12" borderId="78" xfId="0" applyFont="1" applyFill="1" applyBorder="1" applyAlignment="1" applyProtection="1">
      <alignment horizontal="center" vertical="center"/>
      <protection hidden="1"/>
    </xf>
    <xf numFmtId="0" fontId="12" fillId="11" borderId="16" xfId="0" applyFont="1" applyFill="1" applyBorder="1" applyAlignment="1" applyProtection="1">
      <alignment horizontal="center" vertical="center"/>
      <protection hidden="1"/>
    </xf>
    <xf numFmtId="0" fontId="12" fillId="11" borderId="17" xfId="0" applyFont="1" applyFill="1" applyBorder="1" applyAlignment="1" applyProtection="1">
      <alignment horizontal="center" vertical="center"/>
      <protection hidden="1"/>
    </xf>
    <xf numFmtId="0" fontId="12" fillId="11" borderId="19" xfId="0" applyFont="1" applyFill="1" applyBorder="1" applyAlignment="1" applyProtection="1">
      <alignment horizontal="center" vertical="center"/>
      <protection hidden="1"/>
    </xf>
    <xf numFmtId="0" fontId="37" fillId="0" borderId="18" xfId="0" applyFont="1" applyBorder="1" applyAlignment="1" applyProtection="1">
      <alignment horizontal="center" vertical="center" wrapText="1"/>
      <protection hidden="1"/>
    </xf>
    <xf numFmtId="0" fontId="39" fillId="0" borderId="14" xfId="0" applyFont="1" applyBorder="1" applyAlignment="1" applyProtection="1">
      <alignment horizontal="center" vertical="center" wrapText="1"/>
      <protection hidden="1"/>
    </xf>
    <xf numFmtId="0" fontId="39" fillId="0" borderId="15" xfId="0" applyFont="1" applyBorder="1" applyAlignment="1" applyProtection="1">
      <alignment horizontal="center" vertical="center" wrapText="1"/>
      <protection hidden="1"/>
    </xf>
    <xf numFmtId="0" fontId="10" fillId="2" borderId="48" xfId="0" applyFont="1" applyFill="1" applyBorder="1" applyAlignment="1" applyProtection="1">
      <alignment horizontal="center" vertical="center" wrapText="1"/>
      <protection hidden="1"/>
    </xf>
    <xf numFmtId="0" fontId="4" fillId="0" borderId="39" xfId="0" applyFont="1" applyBorder="1" applyAlignment="1" applyProtection="1">
      <alignment horizontal="center" vertical="center" wrapText="1"/>
      <protection locked="0"/>
    </xf>
    <xf numFmtId="0" fontId="4" fillId="0" borderId="53" xfId="0" applyFont="1" applyBorder="1" applyAlignment="1" applyProtection="1">
      <alignment horizontal="center" vertical="center" wrapText="1"/>
      <protection locked="0"/>
    </xf>
    <xf numFmtId="167" fontId="4" fillId="0" borderId="12" xfId="0" applyNumberFormat="1" applyFont="1" applyBorder="1" applyAlignment="1" applyProtection="1">
      <alignment horizontal="center" vertical="center" wrapText="1"/>
      <protection locked="0"/>
    </xf>
    <xf numFmtId="167" fontId="4" fillId="0" borderId="44" xfId="0" applyNumberFormat="1" applyFont="1" applyBorder="1" applyAlignment="1" applyProtection="1">
      <alignment horizontal="center" vertical="center" wrapText="1"/>
      <protection locked="0"/>
    </xf>
    <xf numFmtId="167" fontId="4" fillId="0" borderId="33" xfId="0" applyNumberFormat="1" applyFont="1" applyBorder="1" applyAlignment="1" applyProtection="1">
      <alignment horizontal="center" vertical="center" wrapText="1"/>
      <protection locked="0"/>
    </xf>
    <xf numFmtId="167" fontId="4" fillId="0" borderId="43" xfId="0" applyNumberFormat="1" applyFont="1" applyBorder="1" applyAlignment="1" applyProtection="1">
      <alignment horizontal="center" vertical="center" wrapText="1"/>
      <protection locked="0"/>
    </xf>
    <xf numFmtId="0" fontId="4" fillId="0" borderId="12" xfId="0" applyFont="1" applyBorder="1" applyAlignment="1" applyProtection="1">
      <alignment horizontal="center" vertical="center" wrapText="1"/>
      <protection locked="0"/>
    </xf>
    <xf numFmtId="0" fontId="4" fillId="0" borderId="26" xfId="0" applyFont="1" applyBorder="1" applyAlignment="1" applyProtection="1">
      <alignment horizontal="center" vertical="center" wrapText="1"/>
      <protection locked="0"/>
    </xf>
    <xf numFmtId="0" fontId="4" fillId="0" borderId="22" xfId="0" applyFont="1" applyBorder="1" applyAlignment="1" applyProtection="1">
      <alignment horizontal="center" vertical="center" wrapText="1"/>
      <protection locked="0"/>
    </xf>
    <xf numFmtId="167" fontId="4" fillId="0" borderId="41" xfId="0" applyNumberFormat="1" applyFont="1" applyBorder="1" applyAlignment="1" applyProtection="1">
      <alignment horizontal="center" vertical="center" wrapText="1"/>
      <protection locked="0"/>
    </xf>
    <xf numFmtId="167" fontId="4" fillId="0" borderId="42" xfId="0" applyNumberFormat="1" applyFont="1" applyBorder="1" applyAlignment="1" applyProtection="1">
      <alignment horizontal="center" vertical="center" wrapText="1"/>
      <protection locked="0"/>
    </xf>
    <xf numFmtId="0" fontId="11" fillId="2" borderId="2" xfId="0" applyFont="1" applyFill="1" applyBorder="1" applyAlignment="1" applyProtection="1">
      <alignment horizontal="center" vertical="center" wrapText="1"/>
      <protection hidden="1"/>
    </xf>
    <xf numFmtId="0" fontId="10" fillId="19" borderId="10" xfId="0" applyFont="1" applyFill="1" applyBorder="1" applyAlignment="1" applyProtection="1">
      <alignment horizontal="center" vertical="center" wrapText="1"/>
      <protection hidden="1"/>
    </xf>
    <xf numFmtId="0" fontId="10" fillId="19" borderId="11" xfId="0" applyFont="1" applyFill="1" applyBorder="1" applyAlignment="1" applyProtection="1">
      <alignment horizontal="center" vertical="center" wrapText="1"/>
      <protection hidden="1"/>
    </xf>
    <xf numFmtId="0" fontId="12" fillId="2" borderId="8" xfId="0" applyFont="1" applyFill="1" applyBorder="1" applyAlignment="1" applyProtection="1">
      <alignment horizontal="center" vertical="center" wrapText="1"/>
      <protection hidden="1"/>
    </xf>
    <xf numFmtId="0" fontId="12" fillId="2" borderId="9" xfId="0" applyFont="1" applyFill="1" applyBorder="1" applyAlignment="1" applyProtection="1">
      <alignment horizontal="center" vertical="center" wrapText="1"/>
      <protection hidden="1"/>
    </xf>
    <xf numFmtId="0" fontId="12" fillId="2" borderId="5" xfId="0" applyFont="1" applyFill="1" applyBorder="1" applyAlignment="1" applyProtection="1">
      <alignment horizontal="center" vertical="center" wrapText="1"/>
      <protection hidden="1"/>
    </xf>
    <xf numFmtId="0" fontId="12" fillId="21" borderId="13" xfId="0" applyFont="1" applyFill="1" applyBorder="1" applyAlignment="1" applyProtection="1">
      <alignment horizontal="center" vertical="center" wrapText="1"/>
      <protection hidden="1"/>
    </xf>
    <xf numFmtId="0" fontId="12" fillId="21" borderId="14" xfId="0" applyFont="1" applyFill="1" applyBorder="1" applyAlignment="1" applyProtection="1">
      <alignment horizontal="center" vertical="center" wrapText="1"/>
      <protection hidden="1"/>
    </xf>
    <xf numFmtId="0" fontId="12" fillId="21" borderId="15" xfId="0" applyFont="1" applyFill="1" applyBorder="1" applyAlignment="1" applyProtection="1">
      <alignment horizontal="center" vertical="center" wrapText="1"/>
      <protection hidden="1"/>
    </xf>
    <xf numFmtId="0" fontId="12" fillId="20" borderId="13" xfId="0" applyFont="1" applyFill="1" applyBorder="1" applyAlignment="1" applyProtection="1">
      <alignment horizontal="center" vertical="center" wrapText="1"/>
      <protection hidden="1"/>
    </xf>
    <xf numFmtId="0" fontId="12" fillId="20" borderId="14" xfId="0" applyFont="1" applyFill="1" applyBorder="1" applyAlignment="1" applyProtection="1">
      <alignment horizontal="center" vertical="center" wrapText="1"/>
      <protection hidden="1"/>
    </xf>
    <xf numFmtId="0" fontId="12" fillId="20" borderId="15" xfId="0" applyFont="1" applyFill="1" applyBorder="1" applyAlignment="1" applyProtection="1">
      <alignment horizontal="center" vertical="center" wrapText="1"/>
      <protection hidden="1"/>
    </xf>
    <xf numFmtId="0" fontId="10" fillId="17" borderId="13" xfId="0" applyFont="1" applyFill="1" applyBorder="1" applyAlignment="1" applyProtection="1">
      <alignment horizontal="center" vertical="center" wrapText="1"/>
      <protection hidden="1"/>
    </xf>
    <xf numFmtId="0" fontId="10" fillId="17" borderId="14" xfId="0" applyFont="1" applyFill="1" applyBorder="1" applyAlignment="1" applyProtection="1">
      <alignment horizontal="center" vertical="center" wrapText="1"/>
      <protection hidden="1"/>
    </xf>
    <xf numFmtId="0" fontId="10" fillId="17" borderId="15" xfId="0" applyFont="1" applyFill="1" applyBorder="1" applyAlignment="1" applyProtection="1">
      <alignment horizontal="center" vertical="center" wrapText="1"/>
      <protection hidden="1"/>
    </xf>
    <xf numFmtId="0" fontId="10" fillId="22" borderId="13" xfId="0" applyFont="1" applyFill="1" applyBorder="1" applyAlignment="1" applyProtection="1">
      <alignment horizontal="center" vertical="center" wrapText="1"/>
      <protection hidden="1"/>
    </xf>
    <xf numFmtId="0" fontId="10" fillId="22" borderId="14" xfId="0" applyFont="1" applyFill="1" applyBorder="1" applyAlignment="1" applyProtection="1">
      <alignment horizontal="center" vertical="center" wrapText="1"/>
      <protection hidden="1"/>
    </xf>
    <xf numFmtId="0" fontId="10" fillId="22" borderId="15" xfId="0" applyFont="1" applyFill="1" applyBorder="1" applyAlignment="1" applyProtection="1">
      <alignment horizontal="center" vertical="center" wrapText="1"/>
      <protection hidden="1"/>
    </xf>
    <xf numFmtId="0" fontId="10" fillId="18" borderId="13" xfId="0" applyFont="1" applyFill="1" applyBorder="1" applyAlignment="1" applyProtection="1">
      <alignment horizontal="center" vertical="center" wrapText="1"/>
      <protection hidden="1"/>
    </xf>
    <xf numFmtId="0" fontId="10" fillId="18" borderId="14" xfId="0" applyFont="1" applyFill="1" applyBorder="1" applyAlignment="1" applyProtection="1">
      <alignment horizontal="center" vertical="center" wrapText="1"/>
      <protection hidden="1"/>
    </xf>
    <xf numFmtId="0" fontId="10" fillId="18" borderId="15" xfId="0" applyFont="1" applyFill="1" applyBorder="1" applyAlignment="1" applyProtection="1">
      <alignment horizontal="center" vertical="center" wrapText="1"/>
      <protection hidden="1"/>
    </xf>
    <xf numFmtId="0" fontId="13" fillId="0" borderId="10" xfId="0" applyFont="1" applyBorder="1" applyAlignment="1" applyProtection="1">
      <alignment horizontal="center" vertical="center" wrapText="1"/>
      <protection hidden="1"/>
    </xf>
    <xf numFmtId="0" fontId="13" fillId="0" borderId="11" xfId="0" applyFont="1" applyBorder="1" applyAlignment="1" applyProtection="1">
      <alignment horizontal="center" vertical="center" wrapText="1"/>
      <protection hidden="1"/>
    </xf>
    <xf numFmtId="0" fontId="13" fillId="0" borderId="4" xfId="0" applyFont="1" applyBorder="1" applyAlignment="1" applyProtection="1">
      <alignment horizontal="center" vertical="center" wrapText="1"/>
      <protection hidden="1"/>
    </xf>
    <xf numFmtId="0" fontId="13" fillId="0" borderId="8" xfId="0" applyFont="1" applyBorder="1" applyAlignment="1" applyProtection="1">
      <alignment horizontal="center" vertical="center" wrapText="1"/>
      <protection hidden="1"/>
    </xf>
    <xf numFmtId="0" fontId="13" fillId="0" borderId="9" xfId="0" applyFont="1" applyBorder="1" applyAlignment="1" applyProtection="1">
      <alignment horizontal="center" vertical="center" wrapText="1"/>
      <protection hidden="1"/>
    </xf>
    <xf numFmtId="0" fontId="13" fillId="0" borderId="5" xfId="0" applyFont="1" applyBorder="1" applyAlignment="1" applyProtection="1">
      <alignment horizontal="center" vertical="center" wrapText="1"/>
      <protection hidden="1"/>
    </xf>
    <xf numFmtId="0" fontId="28" fillId="9" borderId="10" xfId="0" applyFont="1" applyFill="1" applyBorder="1" applyAlignment="1" applyProtection="1">
      <alignment horizontal="center" vertical="center" wrapText="1"/>
      <protection hidden="1"/>
    </xf>
    <xf numFmtId="0" fontId="28" fillId="9" borderId="4" xfId="0" applyFont="1" applyFill="1" applyBorder="1" applyAlignment="1" applyProtection="1">
      <alignment horizontal="center" vertical="center" wrapText="1"/>
      <protection hidden="1"/>
    </xf>
    <xf numFmtId="0" fontId="13" fillId="0" borderId="13" xfId="0" applyFont="1" applyBorder="1" applyAlignment="1" applyProtection="1">
      <alignment horizontal="center" vertical="center" wrapText="1"/>
      <protection hidden="1"/>
    </xf>
    <xf numFmtId="4" fontId="32" fillId="0" borderId="9" xfId="0" applyNumberFormat="1" applyFont="1" applyBorder="1" applyAlignment="1">
      <alignment horizontal="center" vertical="center"/>
    </xf>
    <xf numFmtId="0" fontId="0" fillId="0" borderId="0" xfId="0" applyAlignment="1">
      <alignment horizontal="center" vertical="center"/>
    </xf>
    <xf numFmtId="0" fontId="10" fillId="2" borderId="65" xfId="2" applyFont="1" applyFill="1" applyBorder="1" applyAlignment="1">
      <alignment horizontal="center" vertical="center"/>
    </xf>
    <xf numFmtId="0" fontId="10" fillId="2" borderId="62" xfId="2" applyFont="1" applyFill="1" applyBorder="1" applyAlignment="1">
      <alignment horizontal="center" vertical="center"/>
    </xf>
    <xf numFmtId="0" fontId="10" fillId="2" borderId="25" xfId="2" applyFont="1" applyFill="1" applyBorder="1" applyAlignment="1">
      <alignment horizontal="center" vertical="center"/>
    </xf>
    <xf numFmtId="0" fontId="10" fillId="2" borderId="1" xfId="2" applyFont="1" applyFill="1" applyBorder="1" applyAlignment="1">
      <alignment horizontal="center" vertical="center" wrapText="1"/>
    </xf>
    <xf numFmtId="0" fontId="10" fillId="2" borderId="2" xfId="2" applyFont="1" applyFill="1" applyBorder="1" applyAlignment="1">
      <alignment horizontal="center" vertical="center" wrapText="1"/>
    </xf>
    <xf numFmtId="0" fontId="10" fillId="2" borderId="3" xfId="2" applyFont="1" applyFill="1" applyBorder="1" applyAlignment="1">
      <alignment horizontal="center" vertical="center" wrapText="1"/>
    </xf>
    <xf numFmtId="0" fontId="4" fillId="0" borderId="13" xfId="2" applyFont="1" applyBorder="1" applyAlignment="1">
      <alignment horizontal="center"/>
    </xf>
    <xf numFmtId="0" fontId="4" fillId="0" borderId="14" xfId="2" applyFont="1" applyBorder="1" applyAlignment="1">
      <alignment horizontal="center"/>
    </xf>
    <xf numFmtId="0" fontId="4" fillId="0" borderId="15" xfId="2" applyFont="1" applyBorder="1" applyAlignment="1">
      <alignment horizontal="center"/>
    </xf>
    <xf numFmtId="0" fontId="21" fillId="0" borderId="0" xfId="0" applyFont="1" applyAlignment="1">
      <alignment horizontal="center" vertical="center"/>
    </xf>
    <xf numFmtId="0" fontId="10" fillId="2" borderId="13" xfId="2" applyFont="1" applyFill="1" applyBorder="1" applyAlignment="1">
      <alignment horizontal="center" vertical="center"/>
    </xf>
    <xf numFmtId="0" fontId="10" fillId="2" borderId="14" xfId="2" applyFont="1" applyFill="1" applyBorder="1" applyAlignment="1">
      <alignment horizontal="center" vertical="center"/>
    </xf>
    <xf numFmtId="0" fontId="10" fillId="2" borderId="15" xfId="2" applyFont="1" applyFill="1" applyBorder="1" applyAlignment="1">
      <alignment horizontal="center" vertical="center"/>
    </xf>
    <xf numFmtId="0" fontId="4" fillId="0" borderId="13" xfId="2" applyFont="1" applyBorder="1" applyAlignment="1">
      <alignment horizontal="center" vertical="center"/>
    </xf>
    <xf numFmtId="0" fontId="4" fillId="0" borderId="14" xfId="2" applyFont="1" applyBorder="1" applyAlignment="1">
      <alignment horizontal="center" vertical="center"/>
    </xf>
    <xf numFmtId="0" fontId="4" fillId="0" borderId="15" xfId="2" applyFont="1" applyBorder="1" applyAlignment="1">
      <alignment horizontal="center" vertical="center"/>
    </xf>
    <xf numFmtId="0" fontId="10" fillId="2" borderId="10" xfId="2" applyFont="1" applyFill="1" applyBorder="1" applyAlignment="1">
      <alignment horizontal="center" vertical="center"/>
    </xf>
    <xf numFmtId="0" fontId="10" fillId="2" borderId="11" xfId="2" applyFont="1" applyFill="1" applyBorder="1" applyAlignment="1">
      <alignment horizontal="center" vertical="center"/>
    </xf>
    <xf numFmtId="0" fontId="10" fillId="2" borderId="4" xfId="2" applyFont="1" applyFill="1" applyBorder="1" applyAlignment="1">
      <alignment horizontal="center" vertical="center"/>
    </xf>
    <xf numFmtId="0" fontId="12" fillId="11" borderId="22" xfId="0" applyFont="1" applyFill="1" applyBorder="1" applyAlignment="1" applyProtection="1">
      <alignment horizontal="center" vertical="center" wrapText="1"/>
      <protection hidden="1"/>
    </xf>
    <xf numFmtId="0" fontId="11" fillId="15" borderId="13" xfId="0" applyFont="1" applyFill="1" applyBorder="1" applyAlignment="1" applyProtection="1">
      <alignment horizontal="center" vertical="center" wrapText="1"/>
      <protection hidden="1"/>
    </xf>
    <xf numFmtId="0" fontId="11" fillId="15" borderId="14" xfId="0" applyFont="1" applyFill="1" applyBorder="1" applyAlignment="1" applyProtection="1">
      <alignment horizontal="center" vertical="center" wrapText="1"/>
      <protection hidden="1"/>
    </xf>
    <xf numFmtId="0" fontId="12" fillId="11" borderId="13" xfId="0" applyFont="1" applyFill="1" applyBorder="1" applyAlignment="1" applyProtection="1">
      <alignment horizontal="center" vertical="center" wrapText="1"/>
      <protection hidden="1"/>
    </xf>
    <xf numFmtId="0" fontId="12" fillId="11" borderId="14" xfId="0" applyFont="1" applyFill="1" applyBorder="1" applyAlignment="1" applyProtection="1">
      <alignment horizontal="center" vertical="center" wrapText="1"/>
      <protection hidden="1"/>
    </xf>
    <xf numFmtId="0" fontId="12" fillId="11" borderId="15" xfId="0" applyFont="1" applyFill="1" applyBorder="1" applyAlignment="1" applyProtection="1">
      <alignment horizontal="center" vertical="center" wrapText="1"/>
      <protection hidden="1"/>
    </xf>
    <xf numFmtId="0" fontId="12" fillId="15" borderId="40" xfId="0" applyFont="1" applyFill="1" applyBorder="1" applyAlignment="1" applyProtection="1">
      <alignment horizontal="center" vertical="center" wrapText="1"/>
      <protection hidden="1"/>
    </xf>
    <xf numFmtId="0" fontId="12" fillId="15" borderId="52" xfId="0" applyFont="1" applyFill="1" applyBorder="1" applyAlignment="1" applyProtection="1">
      <alignment horizontal="center" vertical="center" wrapText="1"/>
      <protection hidden="1"/>
    </xf>
    <xf numFmtId="0" fontId="12" fillId="15" borderId="41" xfId="0" applyFont="1" applyFill="1" applyBorder="1" applyAlignment="1" applyProtection="1">
      <alignment horizontal="center" vertical="center" wrapText="1"/>
      <protection hidden="1"/>
    </xf>
    <xf numFmtId="0" fontId="12" fillId="15" borderId="53" xfId="0" applyFont="1" applyFill="1" applyBorder="1" applyAlignment="1" applyProtection="1">
      <alignment horizontal="center" vertical="center" wrapText="1"/>
      <protection hidden="1"/>
    </xf>
    <xf numFmtId="0" fontId="12" fillId="15" borderId="47" xfId="0" applyFont="1" applyFill="1" applyBorder="1" applyAlignment="1" applyProtection="1">
      <alignment horizontal="center" vertical="center" wrapText="1"/>
      <protection hidden="1"/>
    </xf>
    <xf numFmtId="0" fontId="12" fillId="15" borderId="68" xfId="0" applyFont="1" applyFill="1" applyBorder="1" applyAlignment="1" applyProtection="1">
      <alignment horizontal="center" vertical="center" wrapText="1"/>
      <protection hidden="1"/>
    </xf>
    <xf numFmtId="0" fontId="12" fillId="2" borderId="42" xfId="0" applyFont="1" applyFill="1" applyBorder="1" applyAlignment="1" applyProtection="1">
      <alignment horizontal="center" vertical="center" wrapText="1"/>
      <protection hidden="1"/>
    </xf>
    <xf numFmtId="0" fontId="12" fillId="2" borderId="57" xfId="0" applyFont="1" applyFill="1" applyBorder="1" applyAlignment="1" applyProtection="1">
      <alignment horizontal="center" vertical="center" wrapText="1"/>
      <protection hidden="1"/>
    </xf>
    <xf numFmtId="0" fontId="12" fillId="2" borderId="10" xfId="0" applyFont="1" applyFill="1" applyBorder="1" applyAlignment="1" applyProtection="1">
      <alignment horizontal="center" vertical="center" wrapText="1"/>
      <protection hidden="1"/>
    </xf>
    <xf numFmtId="0" fontId="4" fillId="0" borderId="50" xfId="0" applyFont="1" applyBorder="1" applyAlignment="1" applyProtection="1">
      <alignment horizontal="center" vertical="center" wrapText="1"/>
      <protection locked="0"/>
    </xf>
    <xf numFmtId="0" fontId="4" fillId="0" borderId="41" xfId="0" applyFont="1" applyBorder="1" applyAlignment="1" applyProtection="1">
      <alignment horizontal="center" vertical="center" wrapText="1"/>
      <protection locked="0"/>
    </xf>
    <xf numFmtId="0" fontId="4" fillId="0" borderId="33" xfId="0" applyFont="1" applyBorder="1" applyAlignment="1" applyProtection="1">
      <alignment horizontal="center" vertical="center" wrapText="1"/>
      <protection locked="0"/>
    </xf>
    <xf numFmtId="0" fontId="12" fillId="2" borderId="11" xfId="0" applyFont="1" applyFill="1" applyBorder="1" applyAlignment="1" applyProtection="1">
      <alignment horizontal="center" vertical="center" wrapText="1"/>
      <protection hidden="1"/>
    </xf>
    <xf numFmtId="9" fontId="11" fillId="0" borderId="14" xfId="1" applyFont="1" applyBorder="1" applyAlignment="1" applyProtection="1">
      <alignment horizontal="center" vertical="center" wrapText="1"/>
      <protection hidden="1"/>
    </xf>
    <xf numFmtId="0" fontId="12" fillId="15" borderId="13" xfId="0" applyFont="1" applyFill="1" applyBorder="1" applyAlignment="1" applyProtection="1">
      <alignment horizontal="center" vertical="center" wrapText="1"/>
      <protection hidden="1"/>
    </xf>
    <xf numFmtId="0" fontId="12" fillId="15" borderId="14" xfId="0" applyFont="1" applyFill="1" applyBorder="1" applyAlignment="1" applyProtection="1">
      <alignment horizontal="center" vertical="center" wrapText="1"/>
      <protection hidden="1"/>
    </xf>
    <xf numFmtId="0" fontId="12" fillId="15" borderId="15" xfId="0" applyFont="1" applyFill="1" applyBorder="1" applyAlignment="1" applyProtection="1">
      <alignment horizontal="center" vertical="center" wrapText="1"/>
      <protection hidden="1"/>
    </xf>
    <xf numFmtId="0" fontId="4" fillId="0" borderId="13" xfId="0" applyFont="1" applyBorder="1" applyAlignment="1" applyProtection="1">
      <alignment horizontal="center" vertical="center" wrapText="1"/>
      <protection hidden="1"/>
    </xf>
    <xf numFmtId="0" fontId="4" fillId="0" borderId="15" xfId="0" applyFont="1" applyBorder="1" applyAlignment="1" applyProtection="1">
      <alignment horizontal="center" vertical="center" wrapText="1"/>
      <protection hidden="1"/>
    </xf>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cellXfs>
  <cellStyles count="9">
    <cellStyle name="Moneda" xfId="8" builtinId="4"/>
    <cellStyle name="Normal" xfId="0" builtinId="0"/>
    <cellStyle name="Normal 2" xfId="2" xr:uid="{00000000-0005-0000-0000-000001000000}"/>
    <cellStyle name="Normal 2 2" xfId="4" xr:uid="{00000000-0005-0000-0000-000002000000}"/>
    <cellStyle name="Normal 3" xfId="3" xr:uid="{00000000-0005-0000-0000-000003000000}"/>
    <cellStyle name="Porcentaje" xfId="1" builtinId="5"/>
    <cellStyle name="Porcentaje 2" xfId="7" xr:uid="{00000000-0005-0000-0000-000005000000}"/>
    <cellStyle name="Porcentaje 3" xfId="5" xr:uid="{00000000-0005-0000-0000-000006000000}"/>
    <cellStyle name="Porcentual 2" xfId="6" xr:uid="{00000000-0005-0000-0000-000007000000}"/>
  </cellStyles>
  <dxfs count="134">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9" tint="0.39994506668294322"/>
        </patternFill>
      </fill>
    </dxf>
    <dxf>
      <fill>
        <patternFill>
          <bgColor theme="7" tint="0.59996337778862885"/>
        </patternFill>
      </fill>
    </dxf>
    <dxf>
      <fill>
        <patternFill>
          <bgColor rgb="FFF58683"/>
        </patternFill>
      </fill>
    </dxf>
    <dxf>
      <fill>
        <patternFill>
          <bgColor theme="2" tint="-0.499984740745262"/>
        </patternFill>
      </fill>
    </dxf>
    <dxf>
      <fill>
        <patternFill>
          <bgColor theme="9" tint="0.39994506668294322"/>
        </patternFill>
      </fill>
    </dxf>
    <dxf>
      <fill>
        <patternFill>
          <bgColor theme="7" tint="0.59996337778862885"/>
        </patternFill>
      </fill>
    </dxf>
    <dxf>
      <fill>
        <patternFill>
          <bgColor rgb="FFF58683"/>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9" tint="0.39994506668294322"/>
        </patternFill>
      </fill>
    </dxf>
    <dxf>
      <fill>
        <patternFill>
          <bgColor rgb="FFF58683"/>
        </patternFill>
      </fill>
    </dxf>
    <dxf>
      <fill>
        <patternFill>
          <bgColor theme="7" tint="0.59996337778862885"/>
        </patternFill>
      </fill>
    </dxf>
    <dxf>
      <fill>
        <patternFill>
          <bgColor theme="2" tint="-0.499984740745262"/>
        </patternFill>
      </fill>
    </dxf>
    <dxf>
      <fill>
        <patternFill>
          <bgColor theme="7" tint="0.59996337778862885"/>
        </patternFill>
      </fill>
    </dxf>
    <dxf>
      <fill>
        <patternFill>
          <bgColor theme="9" tint="0.39994506668294322"/>
        </patternFill>
      </fill>
    </dxf>
    <dxf>
      <fill>
        <patternFill>
          <bgColor rgb="FFF58683"/>
        </patternFill>
      </fill>
    </dxf>
    <dxf>
      <fill>
        <patternFill>
          <bgColor theme="2" tint="-0.499984740745262"/>
        </patternFill>
      </fill>
    </dxf>
    <dxf>
      <fill>
        <patternFill>
          <bgColor theme="2" tint="-0.499984740745262"/>
        </patternFill>
      </fill>
    </dxf>
    <dxf>
      <fill>
        <patternFill>
          <bgColor rgb="FFF58683"/>
        </patternFill>
      </fill>
    </dxf>
    <dxf>
      <fill>
        <patternFill>
          <bgColor theme="7" tint="0.59996337778862885"/>
        </patternFill>
      </fill>
    </dxf>
    <dxf>
      <fill>
        <patternFill>
          <bgColor theme="9" tint="0.3999450666829432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9" tint="0.39994506668294322"/>
        </patternFill>
      </fill>
    </dxf>
    <dxf>
      <fill>
        <patternFill>
          <bgColor theme="7" tint="0.59996337778862885"/>
        </patternFill>
      </fill>
    </dxf>
    <dxf>
      <fill>
        <patternFill>
          <bgColor rgb="FFF58683"/>
        </patternFill>
      </fill>
    </dxf>
    <dxf>
      <font>
        <color rgb="FF92D050"/>
      </font>
      <fill>
        <patternFill patternType="none">
          <bgColor auto="1"/>
        </patternFill>
      </fill>
    </dxf>
    <dxf>
      <font>
        <color rgb="FFFFC000"/>
      </font>
      <fill>
        <patternFill patternType="none">
          <bgColor auto="1"/>
        </patternFill>
      </fill>
    </dxf>
    <dxf>
      <font>
        <color rgb="FF92D05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C000"/>
      </font>
      <fill>
        <patternFill patternType="none">
          <bgColor auto="1"/>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9" tint="0.79998168889431442"/>
        </patternFill>
      </fill>
    </dxf>
    <dxf>
      <fill>
        <patternFill>
          <bgColor theme="5" tint="0.7999816888943144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9" tint="0.79998168889431442"/>
        </patternFill>
      </fill>
    </dxf>
    <dxf>
      <fill>
        <patternFill>
          <bgColor theme="5" tint="0.7999816888943144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9" tint="0.79998168889431442"/>
        </patternFill>
      </fill>
    </dxf>
    <dxf>
      <fill>
        <patternFill>
          <bgColor theme="5" tint="0.79998168889431442"/>
        </patternFill>
      </fill>
    </dxf>
    <dxf>
      <fill>
        <patternFill>
          <bgColor theme="2" tint="-0.499984740745262"/>
        </patternFill>
      </fill>
    </dxf>
    <dxf>
      <font>
        <color rgb="FF92D050"/>
      </font>
      <fill>
        <patternFill patternType="none">
          <bgColor auto="1"/>
        </patternFill>
      </fill>
    </dxf>
    <dxf>
      <font>
        <color rgb="FF92D050"/>
      </font>
      <fill>
        <patternFill patternType="none">
          <bgColor auto="1"/>
        </patternFill>
      </fill>
    </dxf>
    <dxf>
      <font>
        <color rgb="FFFFC000"/>
      </font>
      <fill>
        <patternFill patternType="none">
          <bgColor auto="1"/>
        </patternFill>
      </fill>
    </dxf>
    <dxf>
      <font>
        <color rgb="FFFFC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9" tint="0.39994506668294322"/>
        </patternFill>
      </fill>
    </dxf>
    <dxf>
      <fill>
        <patternFill>
          <bgColor theme="7" tint="0.59996337778862885"/>
        </patternFill>
      </fill>
    </dxf>
    <dxf>
      <fill>
        <patternFill>
          <bgColor rgb="FFF58683"/>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5" tint="0.79998168889431442"/>
        </patternFill>
      </fill>
    </dxf>
    <dxf>
      <fill>
        <patternFill>
          <bgColor theme="9" tint="0.7999816888943144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9" tint="0.39994506668294322"/>
        </patternFill>
      </fill>
    </dxf>
    <dxf>
      <fill>
        <patternFill>
          <bgColor theme="7" tint="0.59996337778862885"/>
        </patternFill>
      </fill>
    </dxf>
    <dxf>
      <fill>
        <patternFill>
          <bgColor rgb="FFF58683"/>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5" tint="0.79998168889431442"/>
        </patternFill>
      </fill>
    </dxf>
    <dxf>
      <fill>
        <patternFill>
          <bgColor theme="9" tint="0.7999816888943144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s>
  <tableStyles count="0" defaultTableStyle="TableStyleMedium2" defaultPivotStyle="PivotStyleLight16"/>
  <colors>
    <mruColors>
      <color rgb="FFC7059D"/>
      <color rgb="FFA70575"/>
      <color rgb="FF147C98"/>
      <color rgb="FF0E7578"/>
      <color rgb="FF088892"/>
      <color rgb="FF16B8BC"/>
      <color rgb="FF39B9C7"/>
      <color rgb="FF0B777F"/>
      <color rgb="FF0C6668"/>
      <color rgb="FF139EA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26" Type="http://schemas.openxmlformats.org/officeDocument/2006/relationships/customXml" Target="../customXml/item1.xml"/><Relationship Id="rId3" Type="http://schemas.openxmlformats.org/officeDocument/2006/relationships/worksheet" Target="worksheets/sheet3.xml"/><Relationship Id="rId21" Type="http://schemas.microsoft.com/office/2022/10/relationships/richValueRel" Target="richData/richValueRel.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externalLink" Target="externalLinks/externalLink3.xml"/><Relationship Id="rId20" Type="http://schemas.openxmlformats.org/officeDocument/2006/relationships/sheetMetadata" Target="metadata.xml"/><Relationship Id="rId29"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microsoft.com/office/2017/06/relationships/rdRichValueTypes" Target="richData/rdRichValueTypes.xml"/><Relationship Id="rId5" Type="http://schemas.openxmlformats.org/officeDocument/2006/relationships/worksheet" Target="worksheets/sheet5.xml"/><Relationship Id="rId15" Type="http://schemas.openxmlformats.org/officeDocument/2006/relationships/externalLink" Target="externalLinks/externalLink2.xml"/><Relationship Id="rId23" Type="http://schemas.microsoft.com/office/2017/06/relationships/rdRichValueStructure" Target="richData/rdrichvaluestructure.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 Id="rId22" Type="http://schemas.microsoft.com/office/2017/06/relationships/rdRichValue" Target="richData/rdrichvalue.xml"/><Relationship Id="rId27"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3" Type="http://schemas.openxmlformats.org/officeDocument/2006/relationships/themeOverride" Target="../theme/themeOverride2.xml"/><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3" Type="http://schemas.openxmlformats.org/officeDocument/2006/relationships/themeOverride" Target="../theme/themeOverride3.xml"/><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3" Type="http://schemas.openxmlformats.org/officeDocument/2006/relationships/themeOverride" Target="../theme/themeOverride4.xml"/><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3" Type="http://schemas.openxmlformats.org/officeDocument/2006/relationships/themeOverride" Target="../theme/themeOverride5.xml"/><Relationship Id="rId2" Type="http://schemas.microsoft.com/office/2011/relationships/chartColorStyle" Target="colors23.xml"/><Relationship Id="rId1" Type="http://schemas.microsoft.com/office/2011/relationships/chartStyle" Target="style23.xml"/></Relationships>
</file>

<file path=xl/charts/_rels/chart24.xml.rels><?xml version="1.0" encoding="UTF-8" standalone="yes"?>
<Relationships xmlns="http://schemas.openxmlformats.org/package/2006/relationships"><Relationship Id="rId3" Type="http://schemas.openxmlformats.org/officeDocument/2006/relationships/themeOverride" Target="../theme/themeOverride6.xml"/><Relationship Id="rId2" Type="http://schemas.microsoft.com/office/2011/relationships/chartColorStyle" Target="colors24.xml"/><Relationship Id="rId1" Type="http://schemas.microsoft.com/office/2011/relationships/chartStyle" Target="style24.xml"/></Relationships>
</file>

<file path=xl/charts/_rels/chart25.xml.rels><?xml version="1.0" encoding="UTF-8" standalone="yes"?>
<Relationships xmlns="http://schemas.openxmlformats.org/package/2006/relationships"><Relationship Id="rId3" Type="http://schemas.openxmlformats.org/officeDocument/2006/relationships/themeOverride" Target="../theme/themeOverride7.xml"/><Relationship Id="rId2" Type="http://schemas.microsoft.com/office/2011/relationships/chartColorStyle" Target="colors25.xml"/><Relationship Id="rId1" Type="http://schemas.microsoft.com/office/2011/relationships/chartStyle" Target="style25.xml"/></Relationships>
</file>

<file path=xl/charts/_rels/chart26.xml.rels><?xml version="1.0" encoding="UTF-8" standalone="yes"?>
<Relationships xmlns="http://schemas.openxmlformats.org/package/2006/relationships"><Relationship Id="rId3" Type="http://schemas.openxmlformats.org/officeDocument/2006/relationships/themeOverride" Target="../theme/themeOverride8.xml"/><Relationship Id="rId2" Type="http://schemas.microsoft.com/office/2011/relationships/chartColorStyle" Target="colors26.xml"/><Relationship Id="rId1" Type="http://schemas.microsoft.com/office/2011/relationships/chartStyle" Target="style26.xml"/></Relationships>
</file>

<file path=xl/charts/_rels/chart27.xml.rels><?xml version="1.0" encoding="UTF-8" standalone="yes"?>
<Relationships xmlns="http://schemas.openxmlformats.org/package/2006/relationships"><Relationship Id="rId3" Type="http://schemas.openxmlformats.org/officeDocument/2006/relationships/themeOverride" Target="../theme/themeOverride9.xml"/><Relationship Id="rId2" Type="http://schemas.microsoft.com/office/2011/relationships/chartColorStyle" Target="colors27.xml"/><Relationship Id="rId1" Type="http://schemas.microsoft.com/office/2011/relationships/chartStyle" Target="style27.xml"/></Relationships>
</file>

<file path=xl/charts/_rels/chart28.xml.rels><?xml version="1.0" encoding="UTF-8" standalone="yes"?>
<Relationships xmlns="http://schemas.openxmlformats.org/package/2006/relationships"><Relationship Id="rId3" Type="http://schemas.openxmlformats.org/officeDocument/2006/relationships/themeOverride" Target="../theme/themeOverride10.xml"/><Relationship Id="rId2" Type="http://schemas.microsoft.com/office/2011/relationships/chartColorStyle" Target="colors28.xml"/><Relationship Id="rId1" Type="http://schemas.microsoft.com/office/2011/relationships/chartStyle" Target="style28.xml"/></Relationships>
</file>

<file path=xl/charts/_rels/chart29.xml.rels><?xml version="1.0" encoding="UTF-8" standalone="yes"?>
<Relationships xmlns="http://schemas.openxmlformats.org/package/2006/relationships"><Relationship Id="rId3" Type="http://schemas.openxmlformats.org/officeDocument/2006/relationships/themeOverride" Target="../theme/themeOverride11.xml"/><Relationship Id="rId2" Type="http://schemas.microsoft.com/office/2011/relationships/chartColorStyle" Target="colors29.xml"/><Relationship Id="rId1" Type="http://schemas.microsoft.com/office/2011/relationships/chartStyle" Target="style29.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30.xml.rels><?xml version="1.0" encoding="UTF-8" standalone="yes"?>
<Relationships xmlns="http://schemas.openxmlformats.org/package/2006/relationships"><Relationship Id="rId3" Type="http://schemas.openxmlformats.org/officeDocument/2006/relationships/themeOverride" Target="../theme/themeOverride12.xml"/><Relationship Id="rId2" Type="http://schemas.microsoft.com/office/2011/relationships/chartColorStyle" Target="colors30.xml"/><Relationship Id="rId1" Type="http://schemas.microsoft.com/office/2011/relationships/chartStyle" Target="style30.xml"/></Relationships>
</file>

<file path=xl/charts/_rels/chart31.xml.rels><?xml version="1.0" encoding="UTF-8" standalone="yes"?>
<Relationships xmlns="http://schemas.openxmlformats.org/package/2006/relationships"><Relationship Id="rId3" Type="http://schemas.openxmlformats.org/officeDocument/2006/relationships/themeOverride" Target="../theme/themeOverride13.xml"/><Relationship Id="rId2" Type="http://schemas.microsoft.com/office/2011/relationships/chartColorStyle" Target="colors31.xml"/><Relationship Id="rId1" Type="http://schemas.microsoft.com/office/2011/relationships/chartStyle" Target="style31.xml"/></Relationships>
</file>

<file path=xl/charts/_rels/chart32.xml.rels><?xml version="1.0" encoding="UTF-8" standalone="yes"?>
<Relationships xmlns="http://schemas.openxmlformats.org/package/2006/relationships"><Relationship Id="rId3" Type="http://schemas.openxmlformats.org/officeDocument/2006/relationships/themeOverride" Target="../theme/themeOverride14.xml"/><Relationship Id="rId2" Type="http://schemas.microsoft.com/office/2011/relationships/chartColorStyle" Target="colors32.xml"/><Relationship Id="rId1" Type="http://schemas.microsoft.com/office/2011/relationships/chartStyle" Target="style32.xml"/></Relationships>
</file>

<file path=xl/charts/_rels/chart33.xml.rels><?xml version="1.0" encoding="UTF-8" standalone="yes"?>
<Relationships xmlns="http://schemas.openxmlformats.org/package/2006/relationships"><Relationship Id="rId3" Type="http://schemas.openxmlformats.org/officeDocument/2006/relationships/themeOverride" Target="../theme/themeOverride15.xml"/><Relationship Id="rId2" Type="http://schemas.microsoft.com/office/2011/relationships/chartColorStyle" Target="colors33.xml"/><Relationship Id="rId1" Type="http://schemas.microsoft.com/office/2011/relationships/chartStyle" Target="style33.xml"/></Relationships>
</file>

<file path=xl/charts/_rels/chart34.xml.rels><?xml version="1.0" encoding="UTF-8" standalone="yes"?>
<Relationships xmlns="http://schemas.openxmlformats.org/package/2006/relationships"><Relationship Id="rId3" Type="http://schemas.openxmlformats.org/officeDocument/2006/relationships/themeOverride" Target="../theme/themeOverride16.xml"/><Relationship Id="rId2" Type="http://schemas.microsoft.com/office/2011/relationships/chartColorStyle" Target="colors34.xml"/><Relationship Id="rId1" Type="http://schemas.microsoft.com/office/2011/relationships/chartStyle" Target="style34.xml"/></Relationships>
</file>

<file path=xl/charts/_rels/chart35.xml.rels><?xml version="1.0" encoding="UTF-8" standalone="yes"?>
<Relationships xmlns="http://schemas.openxmlformats.org/package/2006/relationships"><Relationship Id="rId2" Type="http://schemas.microsoft.com/office/2011/relationships/chartColorStyle" Target="colors35.xml"/><Relationship Id="rId1" Type="http://schemas.microsoft.com/office/2011/relationships/chartStyle" Target="style35.xml"/></Relationships>
</file>

<file path=xl/charts/_rels/chart36.xml.rels><?xml version="1.0" encoding="UTF-8" standalone="yes"?>
<Relationships xmlns="http://schemas.openxmlformats.org/package/2006/relationships"><Relationship Id="rId2" Type="http://schemas.microsoft.com/office/2011/relationships/chartColorStyle" Target="colors36.xml"/><Relationship Id="rId1" Type="http://schemas.microsoft.com/office/2011/relationships/chartStyle" Target="style36.xml"/></Relationships>
</file>

<file path=xl/charts/_rels/chart37.xml.rels><?xml version="1.0" encoding="UTF-8" standalone="yes"?>
<Relationships xmlns="http://schemas.openxmlformats.org/package/2006/relationships"><Relationship Id="rId2" Type="http://schemas.microsoft.com/office/2011/relationships/chartColorStyle" Target="colors37.xml"/><Relationship Id="rId1" Type="http://schemas.microsoft.com/office/2011/relationships/chartStyle" Target="style37.xml"/></Relationships>
</file>

<file path=xl/charts/_rels/chart38.xml.rels><?xml version="1.0" encoding="UTF-8" standalone="yes"?>
<Relationships xmlns="http://schemas.openxmlformats.org/package/2006/relationships"><Relationship Id="rId2" Type="http://schemas.microsoft.com/office/2011/relationships/chartColorStyle" Target="colors38.xml"/><Relationship Id="rId1" Type="http://schemas.microsoft.com/office/2011/relationships/chartStyle" Target="style38.xml"/></Relationships>
</file>

<file path=xl/charts/_rels/chart39.xml.rels><?xml version="1.0" encoding="UTF-8" standalone="yes"?>
<Relationships xmlns="http://schemas.openxmlformats.org/package/2006/relationships"><Relationship Id="rId2" Type="http://schemas.microsoft.com/office/2011/relationships/chartColorStyle" Target="colors39.xml"/><Relationship Id="rId1" Type="http://schemas.microsoft.com/office/2011/relationships/chartStyle" Target="style39.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40.xml.rels><?xml version="1.0" encoding="UTF-8" standalone="yes"?>
<Relationships xmlns="http://schemas.openxmlformats.org/package/2006/relationships"><Relationship Id="rId2" Type="http://schemas.microsoft.com/office/2011/relationships/chartColorStyle" Target="colors40.xml"/><Relationship Id="rId1" Type="http://schemas.microsoft.com/office/2011/relationships/chartStyle" Target="style40.xml"/></Relationships>
</file>

<file path=xl/charts/_rels/chart41.xml.rels><?xml version="1.0" encoding="UTF-8" standalone="yes"?>
<Relationships xmlns="http://schemas.openxmlformats.org/package/2006/relationships"><Relationship Id="rId2" Type="http://schemas.microsoft.com/office/2011/relationships/chartColorStyle" Target="colors41.xml"/><Relationship Id="rId1" Type="http://schemas.microsoft.com/office/2011/relationships/chartStyle" Target="style41.xml"/></Relationships>
</file>

<file path=xl/charts/_rels/chart42.xml.rels><?xml version="1.0" encoding="UTF-8" standalone="yes"?>
<Relationships xmlns="http://schemas.openxmlformats.org/package/2006/relationships"><Relationship Id="rId2" Type="http://schemas.microsoft.com/office/2011/relationships/chartColorStyle" Target="colors42.xml"/><Relationship Id="rId1" Type="http://schemas.microsoft.com/office/2011/relationships/chartStyle" Target="style42.xml"/></Relationships>
</file>

<file path=xl/charts/_rels/chart43.xml.rels><?xml version="1.0" encoding="UTF-8" standalone="yes"?>
<Relationships xmlns="http://schemas.openxmlformats.org/package/2006/relationships"><Relationship Id="rId2" Type="http://schemas.microsoft.com/office/2011/relationships/chartColorStyle" Target="colors43.xml"/><Relationship Id="rId1" Type="http://schemas.microsoft.com/office/2011/relationships/chartStyle" Target="style43.xml"/></Relationships>
</file>

<file path=xl/charts/_rels/chart44.xml.rels><?xml version="1.0" encoding="UTF-8" standalone="yes"?>
<Relationships xmlns="http://schemas.openxmlformats.org/package/2006/relationships"><Relationship Id="rId2" Type="http://schemas.microsoft.com/office/2011/relationships/chartColorStyle" Target="colors44.xml"/><Relationship Id="rId1" Type="http://schemas.microsoft.com/office/2011/relationships/chartStyle" Target="style44.xml"/></Relationships>
</file>

<file path=xl/charts/_rels/chart45.xml.rels><?xml version="1.0" encoding="UTF-8" standalone="yes"?>
<Relationships xmlns="http://schemas.openxmlformats.org/package/2006/relationships"><Relationship Id="rId2" Type="http://schemas.microsoft.com/office/2011/relationships/chartColorStyle" Target="colors45.xml"/><Relationship Id="rId1" Type="http://schemas.microsoft.com/office/2011/relationships/chartStyle" Target="style45.xml"/></Relationships>
</file>

<file path=xl/charts/_rels/chart46.xml.rels><?xml version="1.0" encoding="UTF-8" standalone="yes"?>
<Relationships xmlns="http://schemas.openxmlformats.org/package/2006/relationships"><Relationship Id="rId3" Type="http://schemas.openxmlformats.org/officeDocument/2006/relationships/themeOverride" Target="../theme/themeOverride17.xml"/><Relationship Id="rId2" Type="http://schemas.microsoft.com/office/2011/relationships/chartColorStyle" Target="colors46.xml"/><Relationship Id="rId1" Type="http://schemas.microsoft.com/office/2011/relationships/chartStyle" Target="style46.xml"/></Relationships>
</file>

<file path=xl/charts/_rels/chart47.xml.rels><?xml version="1.0" encoding="UTF-8" standalone="yes"?>
<Relationships xmlns="http://schemas.openxmlformats.org/package/2006/relationships"><Relationship Id="rId3" Type="http://schemas.openxmlformats.org/officeDocument/2006/relationships/themeOverride" Target="../theme/themeOverride18.xml"/><Relationship Id="rId2" Type="http://schemas.microsoft.com/office/2011/relationships/chartColorStyle" Target="colors47.xml"/><Relationship Id="rId1" Type="http://schemas.microsoft.com/office/2011/relationships/chartStyle" Target="style47.xml"/></Relationships>
</file>

<file path=xl/charts/_rels/chart48.xml.rels><?xml version="1.0" encoding="UTF-8" standalone="yes"?>
<Relationships xmlns="http://schemas.openxmlformats.org/package/2006/relationships"><Relationship Id="rId3" Type="http://schemas.openxmlformats.org/officeDocument/2006/relationships/themeOverride" Target="../theme/themeOverride19.xml"/><Relationship Id="rId2" Type="http://schemas.microsoft.com/office/2011/relationships/chartColorStyle" Target="colors48.xml"/><Relationship Id="rId1" Type="http://schemas.microsoft.com/office/2011/relationships/chartStyle" Target="style48.xml"/></Relationships>
</file>

<file path=xl/charts/_rels/chart49.xml.rels><?xml version="1.0" encoding="UTF-8" standalone="yes"?>
<Relationships xmlns="http://schemas.openxmlformats.org/package/2006/relationships"><Relationship Id="rId2" Type="http://schemas.microsoft.com/office/2011/relationships/chartColorStyle" Target="colors49.xml"/><Relationship Id="rId1" Type="http://schemas.microsoft.com/office/2011/relationships/chartStyle" Target="style49.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50.xml.rels><?xml version="1.0" encoding="UTF-8" standalone="yes"?>
<Relationships xmlns="http://schemas.openxmlformats.org/package/2006/relationships"><Relationship Id="rId3" Type="http://schemas.openxmlformats.org/officeDocument/2006/relationships/themeOverride" Target="../theme/themeOverride20.xml"/><Relationship Id="rId2" Type="http://schemas.microsoft.com/office/2011/relationships/chartColorStyle" Target="colors50.xml"/><Relationship Id="rId1" Type="http://schemas.microsoft.com/office/2011/relationships/chartStyle" Target="style50.xml"/></Relationships>
</file>

<file path=xl/charts/_rels/chart51.xml.rels><?xml version="1.0" encoding="UTF-8" standalone="yes"?>
<Relationships xmlns="http://schemas.openxmlformats.org/package/2006/relationships"><Relationship Id="rId3" Type="http://schemas.openxmlformats.org/officeDocument/2006/relationships/themeOverride" Target="../theme/themeOverride21.xml"/><Relationship Id="rId2" Type="http://schemas.microsoft.com/office/2011/relationships/chartColorStyle" Target="colors51.xml"/><Relationship Id="rId1" Type="http://schemas.microsoft.com/office/2011/relationships/chartStyle" Target="style51.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80" b="1" i="0" u="none" strike="noStrike" kern="1200" spc="0" baseline="0">
                <a:solidFill>
                  <a:schemeClr val="tx1"/>
                </a:solidFill>
                <a:latin typeface="Verdana" panose="020B0604030504040204" pitchFamily="34" charset="0"/>
                <a:ea typeface="Verdana" panose="020B0604030504040204" pitchFamily="34" charset="0"/>
                <a:cs typeface="+mn-cs"/>
              </a:defRPr>
            </a:pPr>
            <a:r>
              <a:rPr lang="es-CO" b="1">
                <a:solidFill>
                  <a:schemeClr val="tx1"/>
                </a:solidFill>
              </a:rPr>
              <a:t>CONSUMO ENERGÍA ENTRE 2022 vs 2023</a:t>
            </a:r>
          </a:p>
        </c:rich>
      </c:tx>
      <c:layout>
        <c:manualLayout>
          <c:xMode val="edge"/>
          <c:yMode val="edge"/>
          <c:x val="0.38410171270964005"/>
          <c:y val="0"/>
        </c:manualLayout>
      </c:layout>
      <c:overlay val="0"/>
      <c:spPr>
        <a:noFill/>
        <a:ln>
          <a:noFill/>
        </a:ln>
        <a:effectLst/>
      </c:spPr>
      <c:txPr>
        <a:bodyPr rot="0" spcFirstLastPara="1" vertOverflow="ellipsis" vert="horz" wrap="square" anchor="ctr" anchorCtr="1"/>
        <a:lstStyle/>
        <a:p>
          <a:pPr>
            <a:defRPr sz="1080" b="1" i="0" u="none" strike="noStrike" kern="1200" spc="0" baseline="0">
              <a:solidFill>
                <a:schemeClr val="tx1"/>
              </a:solidFill>
              <a:latin typeface="Verdana" panose="020B0604030504040204" pitchFamily="34" charset="0"/>
              <a:ea typeface="Verdana" panose="020B0604030504040204" pitchFamily="34" charset="0"/>
              <a:cs typeface="+mn-cs"/>
            </a:defRPr>
          </a:pPr>
          <a:endParaRPr lang="es-CO"/>
        </a:p>
      </c:txPr>
    </c:title>
    <c:autoTitleDeleted val="0"/>
    <c:plotArea>
      <c:layout>
        <c:manualLayout>
          <c:layoutTarget val="inner"/>
          <c:xMode val="edge"/>
          <c:yMode val="edge"/>
          <c:x val="5.3067192340254331E-2"/>
          <c:y val="4.9477882392764315E-2"/>
          <c:w val="0.93596832587710688"/>
          <c:h val="0.54938859683355912"/>
        </c:manualLayout>
      </c:layout>
      <c:barChart>
        <c:barDir val="col"/>
        <c:grouping val="clustered"/>
        <c:varyColors val="0"/>
        <c:ser>
          <c:idx val="0"/>
          <c:order val="0"/>
          <c:tx>
            <c:v>2022</c:v>
          </c:tx>
          <c:spPr>
            <a:gradFill>
              <a:gsLst>
                <a:gs pos="0">
                  <a:srgbClr val="E3542D"/>
                </a:gs>
                <a:gs pos="20000">
                  <a:schemeClr val="accent2">
                    <a:lumMod val="60000"/>
                    <a:lumOff val="40000"/>
                  </a:schemeClr>
                </a:gs>
                <a:gs pos="97000">
                  <a:schemeClr val="accent2">
                    <a:lumMod val="40000"/>
                    <a:lumOff val="60000"/>
                  </a:schemeClr>
                </a:gs>
                <a:gs pos="100000">
                  <a:schemeClr val="accent2">
                    <a:lumMod val="20000"/>
                    <a:lumOff val="80000"/>
                  </a:schemeClr>
                </a:gs>
              </a:gsLst>
              <a:lin ang="5400000" scaled="1"/>
            </a:gra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700" b="1" i="0" u="none" strike="noStrike" kern="1200" baseline="0">
                    <a:solidFill>
                      <a:sysClr val="windowText" lastClr="000000"/>
                    </a:solidFill>
                    <a:latin typeface="Verdana" panose="020B0604030504040204" pitchFamily="34" charset="0"/>
                    <a:ea typeface="Verdana" panose="020B0604030504040204" pitchFamily="34" charset="0"/>
                    <a:cs typeface="+mn-cs"/>
                  </a:defRPr>
                </a:pPr>
                <a:endParaRPr lang="es-CO"/>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'COMPILADO DT´S'!$E$2:$E$34</c:f>
              <c:strCache>
                <c:ptCount val="33"/>
                <c:pt idx="0">
                  <c:v>Antioquia</c:v>
                </c:pt>
                <c:pt idx="1">
                  <c:v>Atlántico</c:v>
                </c:pt>
                <c:pt idx="2">
                  <c:v>Bolívar / San Andrés</c:v>
                </c:pt>
                <c:pt idx="3">
                  <c:v>Caquetá / Huila - Florencia</c:v>
                </c:pt>
                <c:pt idx="4">
                  <c:v>Caquetá / Huila - Neiva</c:v>
                </c:pt>
                <c:pt idx="5">
                  <c:v>Cauca</c:v>
                </c:pt>
                <c:pt idx="6">
                  <c:v>Central - Tunja</c:v>
                </c:pt>
                <c:pt idx="7">
                  <c:v>Central - Bogotá</c:v>
                </c:pt>
                <c:pt idx="8">
                  <c:v>Central - Ibagué</c:v>
                </c:pt>
                <c:pt idx="9">
                  <c:v>Cesar / Guajira - Valledupar</c:v>
                </c:pt>
                <c:pt idx="10">
                  <c:v>Cesar / Guajira - Riohacha</c:v>
                </c:pt>
                <c:pt idx="11">
                  <c:v>Choco</c:v>
                </c:pt>
                <c:pt idx="12">
                  <c:v>Córdoba</c:v>
                </c:pt>
                <c:pt idx="13">
                  <c:v>Eje cafetero - Manizales</c:v>
                </c:pt>
                <c:pt idx="14">
                  <c:v>Eje cafetero - Armenia</c:v>
                </c:pt>
                <c:pt idx="15">
                  <c:v>Eje cafetero - Pereira</c:v>
                </c:pt>
                <c:pt idx="16">
                  <c:v>Llanos Orientales y Amazonia - Yopal</c:v>
                </c:pt>
                <c:pt idx="17">
                  <c:v>Llanos Orientales y Amazonia - Villavicencio</c:v>
                </c:pt>
                <c:pt idx="18">
                  <c:v>Llanos Orientales y Amazonia - Guaviare</c:v>
                </c:pt>
                <c:pt idx="19">
                  <c:v>Llanos Orientales y Amazonia - Puerto Carreño</c:v>
                </c:pt>
                <c:pt idx="20">
                  <c:v>Llanos Orientales y Amazonia - Leticia</c:v>
                </c:pt>
                <c:pt idx="21">
                  <c:v>Llanos Orientales y Amazonia - Mitú</c:v>
                </c:pt>
                <c:pt idx="22">
                  <c:v>Llanos Orientales y Amazonia - Inírida</c:v>
                </c:pt>
                <c:pt idx="23">
                  <c:v>Magdalena</c:v>
                </c:pt>
                <c:pt idx="24">
                  <c:v>Magadalena medio</c:v>
                </c:pt>
                <c:pt idx="25">
                  <c:v>Putumayo</c:v>
                </c:pt>
                <c:pt idx="26">
                  <c:v>Nariño</c:v>
                </c:pt>
                <c:pt idx="27">
                  <c:v>Norte de Santander y Arauca - Arauca</c:v>
                </c:pt>
                <c:pt idx="28">
                  <c:v>Norte de Santander y Arauca - Cúcuta</c:v>
                </c:pt>
                <c:pt idx="29">
                  <c:v>Santander</c:v>
                </c:pt>
                <c:pt idx="30">
                  <c:v>Sucre</c:v>
                </c:pt>
                <c:pt idx="31">
                  <c:v>Urabá</c:v>
                </c:pt>
                <c:pt idx="32">
                  <c:v>Valle</c:v>
                </c:pt>
              </c:strCache>
            </c:strRef>
          </c:cat>
          <c:val>
            <c:numRef>
              <c:f>'COMPILADO DT´S'!$F$2:$F$34</c:f>
              <c:numCache>
                <c:formatCode>0</c:formatCode>
                <c:ptCount val="33"/>
                <c:pt idx="0">
                  <c:v>35507</c:v>
                </c:pt>
                <c:pt idx="1">
                  <c:v>28560</c:v>
                </c:pt>
                <c:pt idx="2">
                  <c:v>15879</c:v>
                </c:pt>
                <c:pt idx="3">
                  <c:v>16580</c:v>
                </c:pt>
                <c:pt idx="4">
                  <c:v>14142</c:v>
                </c:pt>
                <c:pt idx="5">
                  <c:v>13045</c:v>
                </c:pt>
                <c:pt idx="6">
                  <c:v>4514</c:v>
                </c:pt>
                <c:pt idx="7">
                  <c:v>5594</c:v>
                </c:pt>
                <c:pt idx="8">
                  <c:v>8748</c:v>
                </c:pt>
                <c:pt idx="9">
                  <c:v>16418</c:v>
                </c:pt>
                <c:pt idx="10">
                  <c:v>15587</c:v>
                </c:pt>
                <c:pt idx="11">
                  <c:v>23307</c:v>
                </c:pt>
                <c:pt idx="12">
                  <c:v>28610</c:v>
                </c:pt>
                <c:pt idx="13">
                  <c:v>9105</c:v>
                </c:pt>
                <c:pt idx="14">
                  <c:v>8527</c:v>
                </c:pt>
                <c:pt idx="15">
                  <c:v>2877</c:v>
                </c:pt>
                <c:pt idx="16">
                  <c:v>6082</c:v>
                </c:pt>
                <c:pt idx="17">
                  <c:v>28135</c:v>
                </c:pt>
                <c:pt idx="18">
                  <c:v>10004</c:v>
                </c:pt>
                <c:pt idx="19">
                  <c:v>13069</c:v>
                </c:pt>
                <c:pt idx="20">
                  <c:v>0</c:v>
                </c:pt>
                <c:pt idx="21">
                  <c:v>0</c:v>
                </c:pt>
                <c:pt idx="22">
                  <c:v>10091</c:v>
                </c:pt>
                <c:pt idx="23">
                  <c:v>36054</c:v>
                </c:pt>
                <c:pt idx="24">
                  <c:v>21843</c:v>
                </c:pt>
                <c:pt idx="25">
                  <c:v>13437</c:v>
                </c:pt>
                <c:pt idx="26">
                  <c:v>8190</c:v>
                </c:pt>
                <c:pt idx="27">
                  <c:v>16516</c:v>
                </c:pt>
                <c:pt idx="28">
                  <c:v>43951</c:v>
                </c:pt>
                <c:pt idx="29">
                  <c:v>9555</c:v>
                </c:pt>
                <c:pt idx="30">
                  <c:v>19257</c:v>
                </c:pt>
                <c:pt idx="31">
                  <c:v>21290</c:v>
                </c:pt>
                <c:pt idx="32">
                  <c:v>26104</c:v>
                </c:pt>
              </c:numCache>
            </c:numRef>
          </c:val>
          <c:extLst>
            <c:ext xmlns:c16="http://schemas.microsoft.com/office/drawing/2014/chart" uri="{C3380CC4-5D6E-409C-BE32-E72D297353CC}">
              <c16:uniqueId val="{00000000-5D2B-4A70-92B8-0849702860E6}"/>
            </c:ext>
          </c:extLst>
        </c:ser>
        <c:ser>
          <c:idx val="1"/>
          <c:order val="1"/>
          <c:tx>
            <c:v>2023</c:v>
          </c:tx>
          <c:spPr>
            <a:gradFill>
              <a:gsLst>
                <a:gs pos="0">
                  <a:schemeClr val="accent4"/>
                </a:gs>
                <a:gs pos="60000">
                  <a:schemeClr val="accent4">
                    <a:lumMod val="60000"/>
                    <a:lumOff val="40000"/>
                  </a:schemeClr>
                </a:gs>
                <a:gs pos="96000">
                  <a:schemeClr val="accent4">
                    <a:lumMod val="40000"/>
                    <a:lumOff val="60000"/>
                  </a:schemeClr>
                </a:gs>
                <a:gs pos="100000">
                  <a:schemeClr val="accent4">
                    <a:lumMod val="20000"/>
                    <a:lumOff val="80000"/>
                  </a:schemeClr>
                </a:gs>
              </a:gsLst>
              <a:lin ang="5400000" scaled="1"/>
            </a:gradFill>
            <a:ln>
              <a:solidFill>
                <a:schemeClr val="accent2"/>
              </a:solidFill>
            </a:ln>
            <a:effectLst/>
          </c:spPr>
          <c:invertIfNegative val="0"/>
          <c:dLbls>
            <c:dLbl>
              <c:idx val="0"/>
              <c:layout>
                <c:manualLayout>
                  <c:x val="1.1808805778547182E-2"/>
                  <c:y val="-4.9913780821514014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D2B-4A70-92B8-0849702860E6}"/>
                </c:ext>
              </c:extLst>
            </c:dLbl>
            <c:dLbl>
              <c:idx val="1"/>
              <c:layout>
                <c:manualLayout>
                  <c:x val="3.6334787010914456E-3"/>
                  <c:y val="-2.9948268492908457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D2B-4A70-92B8-0849702860E6}"/>
                </c:ext>
              </c:extLst>
            </c:dLbl>
            <c:dLbl>
              <c:idx val="2"/>
              <c:layout>
                <c:manualLayout>
                  <c:x val="0"/>
                  <c:y val="-1.4622132996934725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5D2B-4A70-92B8-0849702860E6}"/>
                </c:ext>
              </c:extLst>
            </c:dLbl>
            <c:dLbl>
              <c:idx val="3"/>
              <c:layout>
                <c:manualLayout>
                  <c:x val="-4.0871992565855565E-4"/>
                  <c:y val="-5.7283453310301234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5D2B-4A70-92B8-0849702860E6}"/>
                </c:ext>
              </c:extLst>
            </c:dLbl>
            <c:dLbl>
              <c:idx val="4"/>
              <c:layout>
                <c:manualLayout>
                  <c:x val="-3.3306503333769586E-17"/>
                  <c:y val="-1.4974134246454206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5D2B-4A70-92B8-0849702860E6}"/>
                </c:ext>
              </c:extLst>
            </c:dLbl>
            <c:dLbl>
              <c:idx val="5"/>
              <c:layout>
                <c:manualLayout>
                  <c:x val="-1.0212680224215547E-3"/>
                  <c:y val="-6.1864287416637576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5D2B-4A70-92B8-0849702860E6}"/>
                </c:ext>
              </c:extLst>
            </c:dLbl>
            <c:dLbl>
              <c:idx val="6"/>
              <c:layout>
                <c:manualLayout>
                  <c:x val="0"/>
                  <c:y val="-1.2185110830778938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5D2B-4A70-92B8-0849702860E6}"/>
                </c:ext>
              </c:extLst>
            </c:dLbl>
            <c:dLbl>
              <c:idx val="7"/>
              <c:layout>
                <c:manualLayout>
                  <c:x val="-3.5376402738008649E-17"/>
                  <c:y val="-2.9244265993869541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5D2B-4A70-92B8-0849702860E6}"/>
                </c:ext>
              </c:extLst>
            </c:dLbl>
            <c:dLbl>
              <c:idx val="8"/>
              <c:layout>
                <c:manualLayout>
                  <c:x val="5.6445893078796692E-5"/>
                  <c:y val="-2.9654913823442156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5D2B-4A70-92B8-0849702860E6}"/>
                </c:ext>
              </c:extLst>
            </c:dLbl>
            <c:dLbl>
              <c:idx val="9"/>
              <c:layout>
                <c:manualLayout>
                  <c:x val="-9.6482212934268722E-4"/>
                  <c:y val="-1.94961773292463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5D2B-4A70-92B8-0849702860E6}"/>
                </c:ext>
              </c:extLst>
            </c:dLbl>
            <c:dLbl>
              <c:idx val="11"/>
              <c:layout>
                <c:manualLayout>
                  <c:x val="-9.6482212934268722E-4"/>
                  <c:y val="-2.924426599386945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5D2B-4A70-92B8-0849702860E6}"/>
                </c:ext>
              </c:extLst>
            </c:dLbl>
            <c:dLbl>
              <c:idx val="12"/>
              <c:layout>
                <c:manualLayout>
                  <c:x val="9.0836967527286143E-3"/>
                  <c:y val="-7.4870671232271481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5D2B-4A70-92B8-0849702860E6}"/>
                </c:ext>
              </c:extLst>
            </c:dLbl>
            <c:dLbl>
              <c:idx val="13"/>
              <c:layout>
                <c:manualLayout>
                  <c:x val="9.0836967527286141E-4"/>
                  <c:y val="-3.7435335616135608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5D2B-4A70-92B8-0849702860E6}"/>
                </c:ext>
              </c:extLst>
            </c:dLbl>
            <c:dLbl>
              <c:idx val="14"/>
              <c:layout>
                <c:manualLayout>
                  <c:x val="1.9296442586853035E-3"/>
                  <c:y val="-1.4622132996934725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5D2B-4A70-92B8-0849702860E6}"/>
                </c:ext>
              </c:extLst>
            </c:dLbl>
            <c:dLbl>
              <c:idx val="15"/>
              <c:layout>
                <c:manualLayout>
                  <c:x val="-6.6613006667539172E-17"/>
                  <c:y val="-3.9931024657211309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5D2B-4A70-92B8-0849702860E6}"/>
                </c:ext>
              </c:extLst>
            </c:dLbl>
            <c:dLbl>
              <c:idx val="16"/>
              <c:layout>
                <c:manualLayout>
                  <c:x val="-6.6613006667539172E-17"/>
                  <c:y val="-6.2392226026892525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5D2B-4A70-92B8-0849702860E6}"/>
                </c:ext>
              </c:extLst>
            </c:dLbl>
            <c:dLbl>
              <c:idx val="17"/>
              <c:layout>
                <c:manualLayout>
                  <c:x val="9.0836967527286141E-4"/>
                  <c:y val="-3.4939646575059859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5D2B-4A70-92B8-0849702860E6}"/>
                </c:ext>
              </c:extLst>
            </c:dLbl>
            <c:dLbl>
              <c:idx val="18"/>
              <c:layout>
                <c:manualLayout>
                  <c:x val="0"/>
                  <c:y val="-1.2185110830778938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5D2B-4A70-92B8-0849702860E6}"/>
                </c:ext>
              </c:extLst>
            </c:dLbl>
            <c:dLbl>
              <c:idx val="19"/>
              <c:layout>
                <c:manualLayout>
                  <c:x val="0"/>
                  <c:y val="-2.924426599386945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5D2B-4A70-92B8-0849702860E6}"/>
                </c:ext>
              </c:extLst>
            </c:dLbl>
            <c:dLbl>
              <c:idx val="22"/>
              <c:layout>
                <c:manualLayout>
                  <c:x val="0"/>
                  <c:y val="-1.4622132996934725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5D2B-4A70-92B8-0849702860E6}"/>
                </c:ext>
              </c:extLst>
            </c:dLbl>
            <c:dLbl>
              <c:idx val="24"/>
              <c:layout>
                <c:manualLayout>
                  <c:x val="1.8167393505457228E-3"/>
                  <c:y val="-2.9948268492908412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5D2B-4A70-92B8-0849702860E6}"/>
                </c:ext>
              </c:extLst>
            </c:dLbl>
            <c:dLbl>
              <c:idx val="25"/>
              <c:layout>
                <c:manualLayout>
                  <c:x val="-1.3322601333507834E-16"/>
                  <c:y val="-1.9965512328605606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5D2B-4A70-92B8-0849702860E6}"/>
                </c:ext>
              </c:extLst>
            </c:dLbl>
            <c:dLbl>
              <c:idx val="26"/>
              <c:layout>
                <c:manualLayout>
                  <c:x val="-1.3322601333507834E-16"/>
                  <c:y val="-1.9965512328605606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7-5D2B-4A70-92B8-0849702860E6}"/>
                </c:ext>
              </c:extLst>
            </c:dLbl>
            <c:dLbl>
              <c:idx val="27"/>
              <c:layout>
                <c:manualLayout>
                  <c:x val="0"/>
                  <c:y val="-0.13227151917701216"/>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8-5D2B-4A70-92B8-0849702860E6}"/>
                </c:ext>
              </c:extLst>
            </c:dLbl>
            <c:dLbl>
              <c:idx val="28"/>
              <c:layout>
                <c:manualLayout>
                  <c:x val="-1.3322601333507834E-16"/>
                  <c:y val="-6.4887915067968219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9-5D2B-4A70-92B8-0849702860E6}"/>
                </c:ext>
              </c:extLst>
            </c:dLbl>
            <c:dLbl>
              <c:idx val="29"/>
              <c:layout>
                <c:manualLayout>
                  <c:x val="0"/>
                  <c:y val="-6.2392226026892525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A-5D2B-4A70-92B8-0849702860E6}"/>
                </c:ext>
              </c:extLst>
            </c:dLbl>
            <c:dLbl>
              <c:idx val="30"/>
              <c:layout>
                <c:manualLayout>
                  <c:x val="0"/>
                  <c:y val="-2.437022166155792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B-5D2B-4A70-92B8-0849702860E6}"/>
                </c:ext>
              </c:extLst>
            </c:dLbl>
            <c:dLbl>
              <c:idx val="31"/>
              <c:layout>
                <c:manualLayout>
                  <c:x val="5.6445893078725941E-5"/>
                  <c:y val="-4.2426636997680796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C-5D2B-4A70-92B8-0849702860E6}"/>
                </c:ext>
              </c:extLst>
            </c:dLbl>
            <c:dLbl>
              <c:idx val="32"/>
              <c:layout>
                <c:manualLayout>
                  <c:x val="9.0837623626381972E-4"/>
                  <c:y val="-0.23204039393024128"/>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D-5D2B-4A70-92B8-0849702860E6}"/>
                </c:ext>
              </c:extLst>
            </c:dLbl>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accent4">
                        <a:lumMod val="75000"/>
                      </a:schemeClr>
                    </a:solidFill>
                    <a:latin typeface="Verdana" panose="020B0604030504040204" pitchFamily="34" charset="0"/>
                    <a:ea typeface="Verdana" panose="020B0604030504040204" pitchFamily="34" charset="0"/>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'COMPILADO DT´S'!$E$2:$E$34</c:f>
              <c:strCache>
                <c:ptCount val="33"/>
                <c:pt idx="0">
                  <c:v>Antioquia</c:v>
                </c:pt>
                <c:pt idx="1">
                  <c:v>Atlántico</c:v>
                </c:pt>
                <c:pt idx="2">
                  <c:v>Bolívar / San Andrés</c:v>
                </c:pt>
                <c:pt idx="3">
                  <c:v>Caquetá / Huila - Florencia</c:v>
                </c:pt>
                <c:pt idx="4">
                  <c:v>Caquetá / Huila - Neiva</c:v>
                </c:pt>
                <c:pt idx="5">
                  <c:v>Cauca</c:v>
                </c:pt>
                <c:pt idx="6">
                  <c:v>Central - Tunja</c:v>
                </c:pt>
                <c:pt idx="7">
                  <c:v>Central - Bogotá</c:v>
                </c:pt>
                <c:pt idx="8">
                  <c:v>Central - Ibagué</c:v>
                </c:pt>
                <c:pt idx="9">
                  <c:v>Cesar / Guajira - Valledupar</c:v>
                </c:pt>
                <c:pt idx="10">
                  <c:v>Cesar / Guajira - Riohacha</c:v>
                </c:pt>
                <c:pt idx="11">
                  <c:v>Choco</c:v>
                </c:pt>
                <c:pt idx="12">
                  <c:v>Córdoba</c:v>
                </c:pt>
                <c:pt idx="13">
                  <c:v>Eje cafetero - Manizales</c:v>
                </c:pt>
                <c:pt idx="14">
                  <c:v>Eje cafetero - Armenia</c:v>
                </c:pt>
                <c:pt idx="15">
                  <c:v>Eje cafetero - Pereira</c:v>
                </c:pt>
                <c:pt idx="16">
                  <c:v>Llanos Orientales y Amazonia - Yopal</c:v>
                </c:pt>
                <c:pt idx="17">
                  <c:v>Llanos Orientales y Amazonia - Villavicencio</c:v>
                </c:pt>
                <c:pt idx="18">
                  <c:v>Llanos Orientales y Amazonia - Guaviare</c:v>
                </c:pt>
                <c:pt idx="19">
                  <c:v>Llanos Orientales y Amazonia - Puerto Carreño</c:v>
                </c:pt>
                <c:pt idx="20">
                  <c:v>Llanos Orientales y Amazonia - Leticia</c:v>
                </c:pt>
                <c:pt idx="21">
                  <c:v>Llanos Orientales y Amazonia - Mitú</c:v>
                </c:pt>
                <c:pt idx="22">
                  <c:v>Llanos Orientales y Amazonia - Inírida</c:v>
                </c:pt>
                <c:pt idx="23">
                  <c:v>Magdalena</c:v>
                </c:pt>
                <c:pt idx="24">
                  <c:v>Magadalena medio</c:v>
                </c:pt>
                <c:pt idx="25">
                  <c:v>Putumayo</c:v>
                </c:pt>
                <c:pt idx="26">
                  <c:v>Nariño</c:v>
                </c:pt>
                <c:pt idx="27">
                  <c:v>Norte de Santander y Arauca - Arauca</c:v>
                </c:pt>
                <c:pt idx="28">
                  <c:v>Norte de Santander y Arauca - Cúcuta</c:v>
                </c:pt>
                <c:pt idx="29">
                  <c:v>Santander</c:v>
                </c:pt>
                <c:pt idx="30">
                  <c:v>Sucre</c:v>
                </c:pt>
                <c:pt idx="31">
                  <c:v>Urabá</c:v>
                </c:pt>
                <c:pt idx="32">
                  <c:v>Valle</c:v>
                </c:pt>
              </c:strCache>
            </c:strRef>
          </c:cat>
          <c:val>
            <c:numRef>
              <c:f>'COMPILADO DT´S'!$G$2:$G$34</c:f>
              <c:numCache>
                <c:formatCode>0</c:formatCode>
                <c:ptCount val="33"/>
                <c:pt idx="0">
                  <c:v>0</c:v>
                </c:pt>
              </c:numCache>
            </c:numRef>
          </c:val>
          <c:extLst>
            <c:ext xmlns:c16="http://schemas.microsoft.com/office/drawing/2014/chart" uri="{C3380CC4-5D6E-409C-BE32-E72D297353CC}">
              <c16:uniqueId val="{0000001E-5D2B-4A70-92B8-0849702860E6}"/>
            </c:ext>
          </c:extLst>
        </c:ser>
        <c:dLbls>
          <c:dLblPos val="outEnd"/>
          <c:showLegendKey val="0"/>
          <c:showVal val="1"/>
          <c:showCatName val="0"/>
          <c:showSerName val="0"/>
          <c:showPercent val="0"/>
          <c:showBubbleSize val="0"/>
        </c:dLbls>
        <c:gapWidth val="219"/>
        <c:overlap val="-27"/>
        <c:axId val="1754495008"/>
        <c:axId val="1754490432"/>
      </c:barChart>
      <c:catAx>
        <c:axId val="1754495008"/>
        <c:scaling>
          <c:orientation val="minMax"/>
        </c:scaling>
        <c:delete val="0"/>
        <c:axPos val="b"/>
        <c:title>
          <c:tx>
            <c:rich>
              <a:bodyPr rot="0" spcFirstLastPara="1" vertOverflow="ellipsis" vert="horz" wrap="square" anchor="ctr" anchorCtr="1"/>
              <a:lstStyle/>
              <a:p>
                <a:pPr>
                  <a:defRPr sz="900" b="1" i="0" u="none" strike="noStrike" kern="1200" baseline="0">
                    <a:solidFill>
                      <a:sysClr val="windowText" lastClr="000000"/>
                    </a:solidFill>
                    <a:latin typeface="Verdana" panose="020B0604030504040204" pitchFamily="34" charset="0"/>
                    <a:ea typeface="Verdana" panose="020B0604030504040204" pitchFamily="34" charset="0"/>
                    <a:cs typeface="+mn-cs"/>
                  </a:defRPr>
                </a:pPr>
                <a:r>
                  <a:rPr lang="en-US" b="1">
                    <a:solidFill>
                      <a:sysClr val="windowText" lastClr="000000"/>
                    </a:solidFill>
                  </a:rPr>
                  <a:t>Sedes</a:t>
                </a:r>
              </a:p>
            </c:rich>
          </c:tx>
          <c:layout>
            <c:manualLayout>
              <c:xMode val="edge"/>
              <c:yMode val="edge"/>
              <c:x val="0.5036144312469415"/>
              <c:y val="0.95416618841012224"/>
            </c:manualLayout>
          </c:layout>
          <c:overlay val="0"/>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Verdana" panose="020B0604030504040204" pitchFamily="34" charset="0"/>
                  <a:ea typeface="Verdana" panose="020B0604030504040204" pitchFamily="34" charset="0"/>
                  <a:cs typeface="+mn-cs"/>
                </a:defRPr>
              </a:pPr>
              <a:endParaRPr lang="es-CO"/>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Verdana" panose="020B0604030504040204" pitchFamily="34" charset="0"/>
                <a:ea typeface="Verdana" panose="020B0604030504040204" pitchFamily="34" charset="0"/>
                <a:cs typeface="+mn-cs"/>
              </a:defRPr>
            </a:pPr>
            <a:endParaRPr lang="es-CO"/>
          </a:p>
        </c:txPr>
        <c:crossAx val="1754490432"/>
        <c:crosses val="autoZero"/>
        <c:auto val="1"/>
        <c:lblAlgn val="ctr"/>
        <c:lblOffset val="100"/>
        <c:noMultiLvlLbl val="0"/>
      </c:catAx>
      <c:valAx>
        <c:axId val="1754490432"/>
        <c:scaling>
          <c:orientation val="minMax"/>
          <c:max val="550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900" b="1" i="0" u="none" strike="noStrike" kern="1200" baseline="0">
                    <a:solidFill>
                      <a:sysClr val="windowText" lastClr="000000"/>
                    </a:solidFill>
                    <a:latin typeface="Verdana" panose="020B0604030504040204" pitchFamily="34" charset="0"/>
                    <a:ea typeface="Verdana" panose="020B0604030504040204" pitchFamily="34" charset="0"/>
                    <a:cs typeface="+mn-cs"/>
                  </a:defRPr>
                </a:pPr>
                <a:r>
                  <a:rPr lang="en-US" b="1">
                    <a:solidFill>
                      <a:sysClr val="windowText" lastClr="000000"/>
                    </a:solidFill>
                  </a:rPr>
                  <a:t>Consumo (kWh)</a:t>
                </a:r>
              </a:p>
            </c:rich>
          </c:tx>
          <c:overlay val="0"/>
          <c:spPr>
            <a:noFill/>
            <a:ln>
              <a:noFill/>
            </a:ln>
            <a:effectLst/>
          </c:spPr>
          <c:txPr>
            <a:bodyPr rot="-5400000" spcFirstLastPara="1" vertOverflow="ellipsis" vert="horz" wrap="square" anchor="ctr" anchorCtr="1"/>
            <a:lstStyle/>
            <a:p>
              <a:pPr>
                <a:defRPr sz="900" b="1" i="0" u="none" strike="noStrike" kern="1200" baseline="0">
                  <a:solidFill>
                    <a:sysClr val="windowText" lastClr="000000"/>
                  </a:solidFill>
                  <a:latin typeface="Verdana" panose="020B0604030504040204" pitchFamily="34" charset="0"/>
                  <a:ea typeface="Verdana" panose="020B0604030504040204" pitchFamily="34" charset="0"/>
                  <a:cs typeface="+mn-cs"/>
                </a:defRPr>
              </a:pPr>
              <a:endParaRPr lang="es-CO"/>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Verdana" panose="020B0604030504040204" pitchFamily="34" charset="0"/>
                <a:ea typeface="Verdana" panose="020B0604030504040204" pitchFamily="34" charset="0"/>
                <a:cs typeface="+mn-cs"/>
              </a:defRPr>
            </a:pPr>
            <a:endParaRPr lang="es-CO"/>
          </a:p>
        </c:txPr>
        <c:crossAx val="1754495008"/>
        <c:crosses val="autoZero"/>
        <c:crossBetween val="between"/>
        <c:majorUnit val="5000"/>
      </c:valAx>
      <c:spPr>
        <a:noFill/>
        <a:ln>
          <a:noFill/>
        </a:ln>
        <a:effectLst/>
      </c:spPr>
    </c:plotArea>
    <c:legend>
      <c:legendPos val="l"/>
      <c:layout>
        <c:manualLayout>
          <c:xMode val="edge"/>
          <c:yMode val="edge"/>
          <c:x val="8.1355932203389832E-3"/>
          <c:y val="0.85042373529839377"/>
          <c:w val="3.9765875991334618E-2"/>
          <c:h val="8.5088731957039226E-2"/>
        </c:manualLayout>
      </c:layout>
      <c:overlay val="0"/>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Verdana" panose="020B0604030504040204" pitchFamily="34" charset="0"/>
              <a:ea typeface="Verdana" panose="020B0604030504040204" pitchFamily="34" charset="0"/>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accent4">
          <a:lumMod val="20000"/>
          <a:lumOff val="80000"/>
        </a:schemeClr>
      </a:solidFill>
      <a:round/>
    </a:ln>
    <a:effectLst/>
  </c:spPr>
  <c:txPr>
    <a:bodyPr/>
    <a:lstStyle/>
    <a:p>
      <a:pPr>
        <a:defRPr sz="900">
          <a:latin typeface="Verdana" panose="020B0604030504040204" pitchFamily="34" charset="0"/>
          <a:ea typeface="Verdana" panose="020B0604030504040204" pitchFamily="34" charset="0"/>
        </a:defRPr>
      </a:pPr>
      <a:endParaRPr lang="es-CO"/>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400" b="1" i="1" u="none" strike="noStrike" kern="1200" cap="all" spc="0" baseline="0">
                <a:solidFill>
                  <a:sysClr val="windowText" lastClr="000000"/>
                </a:solidFill>
                <a:latin typeface="Verdana" panose="020B0604030504040204" pitchFamily="34" charset="0"/>
                <a:ea typeface="Verdana" panose="020B0604030504040204" pitchFamily="34" charset="0"/>
                <a:cs typeface="+mn-cs"/>
              </a:defRPr>
            </a:pPr>
            <a:r>
              <a:rPr lang="en-US" sz="1400" b="1" i="1" u="none" strike="noStrike" kern="1200" spc="0" baseline="0">
                <a:solidFill>
                  <a:sysClr val="windowText" lastClr="000000"/>
                </a:solidFill>
                <a:latin typeface="Verdana" panose="020B0604030504040204" pitchFamily="34" charset="0"/>
                <a:ea typeface="Verdana" panose="020B0604030504040204" pitchFamily="34" charset="0"/>
                <a:cs typeface="+mn-cs"/>
              </a:rPr>
              <a:t>Intensidad Hídrica – Climática (IHC) para EL AÑO ACTUAL</a:t>
            </a:r>
          </a:p>
        </c:rich>
      </c:tx>
      <c:overlay val="0"/>
      <c:spPr>
        <a:noFill/>
        <a:ln>
          <a:noFill/>
        </a:ln>
        <a:effectLst/>
      </c:spPr>
      <c:txPr>
        <a:bodyPr rot="0" spcFirstLastPara="1" vertOverflow="ellipsis" vert="horz" wrap="square" anchor="ctr" anchorCtr="1"/>
        <a:lstStyle/>
        <a:p>
          <a:pPr algn="ctr" rtl="0">
            <a:defRPr lang="en-US" sz="1400" b="1" i="1" u="none" strike="noStrike" kern="1200" cap="all" spc="0" baseline="0">
              <a:solidFill>
                <a:sysClr val="windowText" lastClr="000000"/>
              </a:solidFill>
              <a:latin typeface="Verdana" panose="020B0604030504040204" pitchFamily="34" charset="0"/>
              <a:ea typeface="Verdana" panose="020B0604030504040204" pitchFamily="34" charset="0"/>
              <a:cs typeface="+mn-cs"/>
            </a:defRPr>
          </a:pPr>
          <a:endParaRPr lang="es-CO"/>
        </a:p>
      </c:txPr>
    </c:title>
    <c:autoTitleDeleted val="0"/>
    <c:plotArea>
      <c:layout>
        <c:manualLayout>
          <c:layoutTarget val="inner"/>
          <c:xMode val="edge"/>
          <c:yMode val="edge"/>
          <c:x val="7.9063016224957663E-2"/>
          <c:y val="0.11443881668837977"/>
          <c:w val="0.90542967292913423"/>
          <c:h val="0.5988937116710622"/>
        </c:manualLayout>
      </c:layout>
      <c:barChart>
        <c:barDir val="col"/>
        <c:grouping val="clustered"/>
        <c:varyColors val="0"/>
        <c:ser>
          <c:idx val="0"/>
          <c:order val="0"/>
          <c:tx>
            <c:v>Intensidad Hídrica – Climática (IHC)</c:v>
          </c:tx>
          <c:spPr>
            <a:pattFill prst="narHorz">
              <a:fgClr>
                <a:schemeClr val="accent1"/>
              </a:fgClr>
              <a:bgClr>
                <a:schemeClr val="accent1">
                  <a:lumMod val="20000"/>
                  <a:lumOff val="80000"/>
                </a:schemeClr>
              </a:bgClr>
            </a:pattFill>
            <a:ln>
              <a:noFill/>
            </a:ln>
            <a:effectLst>
              <a:innerShdw blurRad="114300">
                <a:schemeClr val="accent1"/>
              </a:innerShdw>
            </a:effectLst>
          </c:spPr>
          <c:invertIfNegative val="0"/>
          <c:dLbls>
            <c:delete val="1"/>
          </c:dLbls>
          <c:trendline>
            <c:spPr>
              <a:ln w="19050" cap="rnd">
                <a:solidFill>
                  <a:srgbClr val="D00000"/>
                </a:solidFill>
                <a:prstDash val="sysDash"/>
              </a:ln>
              <a:effectLst/>
            </c:spPr>
            <c:trendlineType val="linear"/>
            <c:dispRSqr val="0"/>
            <c:dispEq val="0"/>
          </c:trendline>
          <c:cat>
            <c:strRef>
              <c:f>Agua!$A$16:$A$27</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Agua!$O$16:$O$27</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1-1F7B-452D-BB05-977A2F5746D0}"/>
            </c:ext>
          </c:extLst>
        </c:ser>
        <c:dLbls>
          <c:dLblPos val="outEnd"/>
          <c:showLegendKey val="0"/>
          <c:showVal val="1"/>
          <c:showCatName val="0"/>
          <c:showSerName val="0"/>
          <c:showPercent val="0"/>
          <c:showBubbleSize val="0"/>
        </c:dLbls>
        <c:gapWidth val="164"/>
        <c:axId val="1550248848"/>
        <c:axId val="1550260912"/>
      </c:barChart>
      <c:lineChart>
        <c:grouping val="standard"/>
        <c:varyColors val="0"/>
        <c:dLbls>
          <c:showLegendKey val="0"/>
          <c:showVal val="0"/>
          <c:showCatName val="0"/>
          <c:showSerName val="0"/>
          <c:showPercent val="0"/>
          <c:showBubbleSize val="0"/>
        </c:dLbls>
        <c:marker val="1"/>
        <c:smooth val="0"/>
        <c:axId val="605853712"/>
        <c:axId val="605859536"/>
        <c:extLst>
          <c:ext xmlns:c15="http://schemas.microsoft.com/office/drawing/2012/chart" uri="{02D57815-91ED-43cb-92C2-25804820EDAC}">
            <c15:filteredLineSeries>
              <c15:ser>
                <c:idx val="1"/>
                <c:order val="1"/>
                <c:tx>
                  <c:v>Meta</c:v>
                </c:tx>
                <c:spPr>
                  <a:ln w="28575" cap="rnd">
                    <a:solidFill>
                      <a:schemeClr val="accent5"/>
                    </a:solidFill>
                    <a:prstDash val="dash"/>
                    <a:round/>
                  </a:ln>
                  <a:effectLst/>
                </c:spPr>
                <c:marker>
                  <c:symbol val="none"/>
                </c:marker>
                <c:cat>
                  <c:strRef>
                    <c:extLst>
                      <c:ext uri="{02D57815-91ED-43cb-92C2-25804820EDAC}">
                        <c15:formulaRef>
                          <c15:sqref>Agua!$A$16:$A$27</c15:sqref>
                        </c15:formulaRef>
                      </c:ext>
                    </c:extLst>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extLst>
                      <c:ext uri="{02D57815-91ED-43cb-92C2-25804820EDAC}">
                        <c15:formulaRef>
                          <c15:sqref>Agua!$Y$16:$Y$27</c15:sqref>
                        </c15:formulaRef>
                      </c:ext>
                    </c:extLst>
                    <c:numCache>
                      <c:formatCode>0%</c:formatCode>
                      <c:ptCount val="12"/>
                      <c:pt idx="0">
                        <c:v>0.1</c:v>
                      </c:pt>
                      <c:pt idx="1">
                        <c:v>0.1</c:v>
                      </c:pt>
                      <c:pt idx="2">
                        <c:v>0.1</c:v>
                      </c:pt>
                      <c:pt idx="3">
                        <c:v>0.1</c:v>
                      </c:pt>
                      <c:pt idx="4">
                        <c:v>0.1</c:v>
                      </c:pt>
                      <c:pt idx="5">
                        <c:v>0.1</c:v>
                      </c:pt>
                      <c:pt idx="6">
                        <c:v>0.1</c:v>
                      </c:pt>
                      <c:pt idx="7">
                        <c:v>0.1</c:v>
                      </c:pt>
                      <c:pt idx="8">
                        <c:v>0.1</c:v>
                      </c:pt>
                      <c:pt idx="9">
                        <c:v>0.1</c:v>
                      </c:pt>
                      <c:pt idx="10">
                        <c:v>0.1</c:v>
                      </c:pt>
                      <c:pt idx="11">
                        <c:v>0.1</c:v>
                      </c:pt>
                    </c:numCache>
                  </c:numRef>
                </c:val>
                <c:smooth val="0"/>
                <c:extLst>
                  <c:ext xmlns:c16="http://schemas.microsoft.com/office/drawing/2014/chart" uri="{C3380CC4-5D6E-409C-BE32-E72D297353CC}">
                    <c16:uniqueId val="{00000002-1F7B-452D-BB05-977A2F5746D0}"/>
                  </c:ext>
                </c:extLst>
              </c15:ser>
            </c15:filteredLineSeries>
          </c:ext>
        </c:extLst>
      </c:lineChart>
      <c:catAx>
        <c:axId val="1550248848"/>
        <c:scaling>
          <c:orientation val="minMax"/>
        </c:scaling>
        <c:delete val="0"/>
        <c:axPos val="b"/>
        <c:title>
          <c:tx>
            <c:rich>
              <a:bodyPr rot="0" spcFirstLastPara="1" vertOverflow="ellipsis" vert="horz" wrap="square" anchor="ctr" anchorCtr="1"/>
              <a:lstStyle/>
              <a:p>
                <a:pPr>
                  <a:defRPr sz="900" b="1" i="0" u="none" strike="noStrike" kern="1200" baseline="0">
                    <a:solidFill>
                      <a:schemeClr val="tx1"/>
                    </a:solidFill>
                    <a:latin typeface="Verdana" panose="020B0604030504040204" pitchFamily="34" charset="0"/>
                    <a:ea typeface="Verdana" panose="020B0604030504040204" pitchFamily="34" charset="0"/>
                    <a:cs typeface="+mn-cs"/>
                  </a:defRPr>
                </a:pPr>
                <a:r>
                  <a:rPr lang="en-US"/>
                  <a:t>TIEMPO (MES)</a:t>
                </a:r>
              </a:p>
            </c:rich>
          </c:tx>
          <c:layout>
            <c:manualLayout>
              <c:xMode val="edge"/>
              <c:yMode val="edge"/>
              <c:x val="0.4538144622782847"/>
              <c:y val="0.87530285024308085"/>
            </c:manualLayout>
          </c:layout>
          <c:overlay val="0"/>
          <c:spPr>
            <a:noFill/>
            <a:ln>
              <a:noFill/>
            </a:ln>
            <a:effectLst/>
          </c:spPr>
          <c:txPr>
            <a:bodyPr rot="0" spcFirstLastPara="1" vertOverflow="ellipsis" vert="horz" wrap="square" anchor="ctr" anchorCtr="1"/>
            <a:lstStyle/>
            <a:p>
              <a:pPr>
                <a:defRPr sz="900" b="1" i="0" u="none" strike="noStrike" kern="1200" baseline="0">
                  <a:solidFill>
                    <a:schemeClr val="tx1"/>
                  </a:solidFill>
                  <a:latin typeface="Verdana" panose="020B0604030504040204" pitchFamily="34" charset="0"/>
                  <a:ea typeface="Verdana" panose="020B0604030504040204" pitchFamily="34" charset="0"/>
                  <a:cs typeface="+mn-cs"/>
                </a:defRPr>
              </a:pPr>
              <a:endParaRPr lang="es-CO"/>
            </a:p>
          </c:txPr>
        </c:title>
        <c:numFmt formatCode="General" sourceLinked="1"/>
        <c:majorTickMark val="none"/>
        <c:minorTickMark val="none"/>
        <c:tickLblPos val="nextTo"/>
        <c:spPr>
          <a:noFill/>
          <a:ln w="19050" cap="flat" cmpd="sng" algn="ctr">
            <a:solidFill>
              <a:schemeClr val="tx1">
                <a:lumMod val="25000"/>
                <a:lumOff val="7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Verdana" panose="020B0604030504040204" pitchFamily="34" charset="0"/>
                <a:ea typeface="Verdana" panose="020B0604030504040204" pitchFamily="34" charset="0"/>
                <a:cs typeface="+mn-cs"/>
              </a:defRPr>
            </a:pPr>
            <a:endParaRPr lang="es-CO"/>
          </a:p>
        </c:txPr>
        <c:crossAx val="1550260912"/>
        <c:crosses val="autoZero"/>
        <c:auto val="1"/>
        <c:lblAlgn val="ctr"/>
        <c:lblOffset val="100"/>
        <c:noMultiLvlLbl val="0"/>
      </c:catAx>
      <c:valAx>
        <c:axId val="1550260912"/>
        <c:scaling>
          <c:orientation val="minMax"/>
        </c:scaling>
        <c:delete val="0"/>
        <c:axPos val="l"/>
        <c:majorGridlines>
          <c:spPr>
            <a:ln>
              <a:solidFill>
                <a:schemeClr val="tx1">
                  <a:lumMod val="15000"/>
                  <a:lumOff val="85000"/>
                </a:schemeClr>
              </a:solidFill>
            </a:ln>
            <a:effectLst/>
          </c:spPr>
        </c:majorGridlines>
        <c:title>
          <c:tx>
            <c:rich>
              <a:bodyPr rot="-5400000" spcFirstLastPara="1" vertOverflow="ellipsis" vert="horz" wrap="square" anchor="ctr" anchorCtr="1"/>
              <a:lstStyle/>
              <a:p>
                <a:pPr>
                  <a:defRPr sz="900" b="1" i="0" u="none" strike="noStrike" kern="1200" baseline="0">
                    <a:solidFill>
                      <a:schemeClr val="tx1"/>
                    </a:solidFill>
                    <a:latin typeface="Verdana" panose="020B0604030504040204" pitchFamily="34" charset="0"/>
                    <a:ea typeface="Verdana" panose="020B0604030504040204" pitchFamily="34" charset="0"/>
                    <a:cs typeface="+mn-cs"/>
                  </a:defRPr>
                </a:pPr>
                <a:r>
                  <a:rPr lang="en-US"/>
                  <a:t>IHC (m3/mm)</a:t>
                </a:r>
              </a:p>
            </c:rich>
          </c:tx>
          <c:layout>
            <c:manualLayout>
              <c:xMode val="edge"/>
              <c:yMode val="edge"/>
              <c:x val="7.8911030329990115E-3"/>
              <c:y val="0.28671706263498919"/>
            </c:manualLayout>
          </c:layout>
          <c:overlay val="0"/>
          <c:spPr>
            <a:noFill/>
            <a:ln>
              <a:noFill/>
            </a:ln>
            <a:effectLst/>
          </c:spPr>
          <c:txPr>
            <a:bodyPr rot="-5400000" spcFirstLastPara="1" vertOverflow="ellipsis" vert="horz" wrap="square" anchor="ctr" anchorCtr="1"/>
            <a:lstStyle/>
            <a:p>
              <a:pPr>
                <a:defRPr sz="900" b="1" i="0" u="none" strike="noStrike" kern="1200" baseline="0">
                  <a:solidFill>
                    <a:schemeClr val="tx1"/>
                  </a:solidFill>
                  <a:latin typeface="Verdana" panose="020B0604030504040204" pitchFamily="34" charset="0"/>
                  <a:ea typeface="Verdana" panose="020B0604030504040204" pitchFamily="34" charset="0"/>
                  <a:cs typeface="+mn-cs"/>
                </a:defRPr>
              </a:pPr>
              <a:endParaRPr lang="es-CO"/>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ysClr val="windowText" lastClr="000000"/>
                </a:solidFill>
                <a:latin typeface="Verdana" panose="020B0604030504040204" pitchFamily="34" charset="0"/>
                <a:ea typeface="Verdana" panose="020B0604030504040204" pitchFamily="34" charset="0"/>
                <a:cs typeface="+mn-cs"/>
              </a:defRPr>
            </a:pPr>
            <a:endParaRPr lang="es-CO"/>
          </a:p>
        </c:txPr>
        <c:crossAx val="1550248848"/>
        <c:crosses val="autoZero"/>
        <c:crossBetween val="between"/>
      </c:valAx>
      <c:valAx>
        <c:axId val="605859536"/>
        <c:scaling>
          <c:orientation val="minMax"/>
        </c:scaling>
        <c:delete val="1"/>
        <c:axPos val="r"/>
        <c:numFmt formatCode="0%" sourceLinked="1"/>
        <c:majorTickMark val="none"/>
        <c:minorTickMark val="none"/>
        <c:tickLblPos val="nextTo"/>
        <c:crossAx val="605853712"/>
        <c:crosses val="max"/>
        <c:crossBetween val="between"/>
      </c:valAx>
      <c:catAx>
        <c:axId val="605853712"/>
        <c:scaling>
          <c:orientation val="minMax"/>
        </c:scaling>
        <c:delete val="1"/>
        <c:axPos val="b"/>
        <c:numFmt formatCode="General" sourceLinked="1"/>
        <c:majorTickMark val="out"/>
        <c:minorTickMark val="none"/>
        <c:tickLblPos val="nextTo"/>
        <c:crossAx val="605859536"/>
        <c:crosses val="autoZero"/>
        <c:auto val="1"/>
        <c:lblAlgn val="ctr"/>
        <c:lblOffset val="100"/>
        <c:noMultiLvlLbl val="0"/>
      </c:catAx>
      <c:spPr>
        <a:noFill/>
        <a:ln>
          <a:noFill/>
        </a:ln>
        <a:effectLst/>
      </c:spPr>
    </c:plotArea>
    <c:legend>
      <c:legendPos val="t"/>
      <c:layout>
        <c:manualLayout>
          <c:xMode val="edge"/>
          <c:yMode val="edge"/>
          <c:x val="3.7606083142771745E-3"/>
          <c:y val="0.94486516828412814"/>
          <c:w val="0.99121470556208136"/>
          <c:h val="5.304565806146927E-2"/>
        </c:manualLayout>
      </c:layout>
      <c:overlay val="0"/>
      <c:spPr>
        <a:noFill/>
        <a:ln>
          <a:solidFill>
            <a:schemeClr val="bg1"/>
          </a:solidFill>
        </a:ln>
        <a:effectLst/>
      </c:spPr>
      <c:txPr>
        <a:bodyPr rot="0" spcFirstLastPara="1" vertOverflow="ellipsis" vert="horz" wrap="square" anchor="ctr" anchorCtr="1"/>
        <a:lstStyle/>
        <a:p>
          <a:pPr>
            <a:defRPr sz="1000" b="0" i="0" u="none" strike="noStrike" kern="1200" baseline="0">
              <a:solidFill>
                <a:schemeClr val="tx1"/>
              </a:solidFill>
              <a:latin typeface="Verdana" panose="020B0604030504040204" pitchFamily="34" charset="0"/>
              <a:ea typeface="Verdana" panose="020B0604030504040204" pitchFamily="34" charset="0"/>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bg2">
          <a:lumMod val="25000"/>
        </a:schemeClr>
      </a:solidFill>
      <a:round/>
    </a:ln>
    <a:effectLst/>
  </c:spPr>
  <c:txPr>
    <a:bodyPr/>
    <a:lstStyle/>
    <a:p>
      <a:pPr>
        <a:defRPr>
          <a:solidFill>
            <a:schemeClr val="tx1"/>
          </a:solidFill>
          <a:latin typeface="Verdana" panose="020B0604030504040204" pitchFamily="34" charset="0"/>
          <a:ea typeface="Verdana" panose="020B0604030504040204" pitchFamily="34" charset="0"/>
        </a:defRPr>
      </a:pPr>
      <a:endParaRPr lang="es-CO"/>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400" b="1" i="1" u="none" strike="noStrike" kern="1200" cap="all" spc="0" baseline="0">
                <a:solidFill>
                  <a:sysClr val="windowText" lastClr="000000"/>
                </a:solidFill>
                <a:latin typeface="Verdana" panose="020B0604030504040204" pitchFamily="34" charset="0"/>
                <a:ea typeface="Verdana" panose="020B0604030504040204" pitchFamily="34" charset="0"/>
                <a:cs typeface="+mn-cs"/>
              </a:defRPr>
            </a:pPr>
            <a:r>
              <a:rPr lang="en-US" sz="1400" b="1" i="1" u="none" strike="noStrike" kern="1200" spc="0" baseline="0">
                <a:solidFill>
                  <a:sysClr val="windowText" lastClr="000000"/>
                </a:solidFill>
                <a:latin typeface="Verdana" panose="020B0604030504040204" pitchFamily="34" charset="0"/>
                <a:ea typeface="Verdana" panose="020B0604030504040204" pitchFamily="34" charset="0"/>
                <a:cs typeface="+mn-cs"/>
              </a:rPr>
              <a:t>Indicador PER CÁPITA AÑO ACTUAL</a:t>
            </a:r>
          </a:p>
        </c:rich>
      </c:tx>
      <c:overlay val="0"/>
      <c:spPr>
        <a:noFill/>
        <a:ln>
          <a:noFill/>
        </a:ln>
        <a:effectLst/>
      </c:spPr>
      <c:txPr>
        <a:bodyPr rot="0" spcFirstLastPara="1" vertOverflow="ellipsis" vert="horz" wrap="square" anchor="ctr" anchorCtr="1"/>
        <a:lstStyle/>
        <a:p>
          <a:pPr algn="ctr" rtl="0">
            <a:defRPr lang="en-US" sz="1400" b="1" i="1" u="none" strike="noStrike" kern="1200" cap="all" spc="0" baseline="0">
              <a:solidFill>
                <a:sysClr val="windowText" lastClr="000000"/>
              </a:solidFill>
              <a:latin typeface="Verdana" panose="020B0604030504040204" pitchFamily="34" charset="0"/>
              <a:ea typeface="Verdana" panose="020B0604030504040204" pitchFamily="34" charset="0"/>
              <a:cs typeface="+mn-cs"/>
            </a:defRPr>
          </a:pPr>
          <a:endParaRPr lang="es-CO"/>
        </a:p>
      </c:txPr>
    </c:title>
    <c:autoTitleDeleted val="0"/>
    <c:plotArea>
      <c:layout>
        <c:manualLayout>
          <c:layoutTarget val="inner"/>
          <c:xMode val="edge"/>
          <c:yMode val="edge"/>
          <c:x val="6.7288169580976873E-2"/>
          <c:y val="8.2717171717171717E-2"/>
          <c:w val="0.92308408204968739"/>
          <c:h val="0.65688887022548537"/>
        </c:manualLayout>
      </c:layout>
      <c:barChart>
        <c:barDir val="col"/>
        <c:grouping val="clustered"/>
        <c:varyColors val="0"/>
        <c:ser>
          <c:idx val="0"/>
          <c:order val="0"/>
          <c:tx>
            <c:v>Consumo agua Percápita Vigencia Actual</c:v>
          </c:tx>
          <c:spPr>
            <a:pattFill prst="narHorz">
              <a:fgClr>
                <a:schemeClr val="accent1"/>
              </a:fgClr>
              <a:bgClr>
                <a:schemeClr val="accent1">
                  <a:lumMod val="20000"/>
                  <a:lumOff val="80000"/>
                </a:schemeClr>
              </a:bgClr>
            </a:pattFill>
            <a:ln>
              <a:noFill/>
            </a:ln>
            <a:effectLst>
              <a:innerShdw blurRad="114300">
                <a:schemeClr val="accent1"/>
              </a:innerShdw>
            </a:effectLst>
          </c:spPr>
          <c:invertIfNegative val="0"/>
          <c:dLbls>
            <c:delete val="1"/>
          </c:dLbls>
          <c:trendline>
            <c:spPr>
              <a:ln w="19050" cap="rnd">
                <a:solidFill>
                  <a:srgbClr val="D00000"/>
                </a:solidFill>
                <a:prstDash val="sysDash"/>
              </a:ln>
              <a:effectLst/>
            </c:spPr>
            <c:trendlineType val="linear"/>
            <c:dispRSqr val="0"/>
            <c:dispEq val="0"/>
          </c:trendline>
          <c:cat>
            <c:strRef>
              <c:f>'INSTRUCTIVO-Energía'!$A$16:$A$27</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'INSTRUCTIVO-Energía'!$N$16:$N$27</c:f>
              <c:numCache>
                <c:formatCode>0%</c:formatCode>
                <c:ptCount val="12"/>
                <c:pt idx="0">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1-3C72-46BB-A3D1-42B6CD166231}"/>
            </c:ext>
          </c:extLst>
        </c:ser>
        <c:dLbls>
          <c:dLblPos val="outEnd"/>
          <c:showLegendKey val="0"/>
          <c:showVal val="1"/>
          <c:showCatName val="0"/>
          <c:showSerName val="0"/>
          <c:showPercent val="0"/>
          <c:showBubbleSize val="0"/>
        </c:dLbls>
        <c:gapWidth val="164"/>
        <c:axId val="1550248848"/>
        <c:axId val="1550260912"/>
      </c:barChart>
      <c:lineChart>
        <c:grouping val="standard"/>
        <c:varyColors val="0"/>
        <c:ser>
          <c:idx val="1"/>
          <c:order val="1"/>
          <c:tx>
            <c:v>Meta</c:v>
          </c:tx>
          <c:spPr>
            <a:ln w="28575" cap="rnd">
              <a:solidFill>
                <a:srgbClr val="00B050"/>
              </a:solidFill>
              <a:prstDash val="dash"/>
              <a:round/>
            </a:ln>
            <a:effectLst/>
          </c:spPr>
          <c:marker>
            <c:symbol val="none"/>
          </c:marker>
          <c:cat>
            <c:strRef>
              <c:f>'INSTRUCTIVO-Energía'!$A$16:$A$27</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'INSTRUCTIVO-Energía'!$Y$16:$Y$27</c:f>
              <c:numCache>
                <c:formatCode>0%</c:formatCode>
                <c:ptCount val="12"/>
                <c:pt idx="0">
                  <c:v>0.1</c:v>
                </c:pt>
                <c:pt idx="1">
                  <c:v>0.1</c:v>
                </c:pt>
                <c:pt idx="2">
                  <c:v>0.1</c:v>
                </c:pt>
                <c:pt idx="3">
                  <c:v>0.1</c:v>
                </c:pt>
                <c:pt idx="4">
                  <c:v>0.1</c:v>
                </c:pt>
                <c:pt idx="5">
                  <c:v>0.1</c:v>
                </c:pt>
                <c:pt idx="6">
                  <c:v>0.1</c:v>
                </c:pt>
                <c:pt idx="7">
                  <c:v>0.1</c:v>
                </c:pt>
                <c:pt idx="8">
                  <c:v>0.1</c:v>
                </c:pt>
                <c:pt idx="9">
                  <c:v>0.1</c:v>
                </c:pt>
                <c:pt idx="10">
                  <c:v>0.1</c:v>
                </c:pt>
                <c:pt idx="11">
                  <c:v>0.1</c:v>
                </c:pt>
              </c:numCache>
            </c:numRef>
          </c:val>
          <c:smooth val="0"/>
          <c:extLst>
            <c:ext xmlns:c16="http://schemas.microsoft.com/office/drawing/2014/chart" uri="{C3380CC4-5D6E-409C-BE32-E72D297353CC}">
              <c16:uniqueId val="{00000002-3C72-46BB-A3D1-42B6CD166231}"/>
            </c:ext>
          </c:extLst>
        </c:ser>
        <c:dLbls>
          <c:showLegendKey val="0"/>
          <c:showVal val="0"/>
          <c:showCatName val="0"/>
          <c:showSerName val="0"/>
          <c:showPercent val="0"/>
          <c:showBubbleSize val="0"/>
        </c:dLbls>
        <c:marker val="1"/>
        <c:smooth val="0"/>
        <c:axId val="605853712"/>
        <c:axId val="605859536"/>
      </c:lineChart>
      <c:catAx>
        <c:axId val="1550248848"/>
        <c:scaling>
          <c:orientation val="minMax"/>
        </c:scaling>
        <c:delete val="0"/>
        <c:axPos val="b"/>
        <c:numFmt formatCode="General" sourceLinked="1"/>
        <c:majorTickMark val="none"/>
        <c:minorTickMark val="none"/>
        <c:tickLblPos val="nextTo"/>
        <c:spPr>
          <a:noFill/>
          <a:ln w="19050" cap="flat" cmpd="sng" algn="ctr">
            <a:solidFill>
              <a:schemeClr val="tx1">
                <a:lumMod val="25000"/>
                <a:lumOff val="7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Verdana" panose="020B0604030504040204" pitchFamily="34" charset="0"/>
                <a:ea typeface="Verdana" panose="020B0604030504040204" pitchFamily="34" charset="0"/>
                <a:cs typeface="+mn-cs"/>
              </a:defRPr>
            </a:pPr>
            <a:endParaRPr lang="es-CO"/>
          </a:p>
        </c:txPr>
        <c:crossAx val="1550260912"/>
        <c:crosses val="autoZero"/>
        <c:auto val="1"/>
        <c:lblAlgn val="ctr"/>
        <c:lblOffset val="100"/>
        <c:noMultiLvlLbl val="0"/>
      </c:catAx>
      <c:valAx>
        <c:axId val="1550260912"/>
        <c:scaling>
          <c:orientation val="minMax"/>
        </c:scaling>
        <c:delete val="0"/>
        <c:axPos val="l"/>
        <c:majorGridlines>
          <c:spPr>
            <a:ln>
              <a:solidFill>
                <a:schemeClr val="tx1">
                  <a:lumMod val="15000"/>
                  <a:lumOff val="85000"/>
                </a:schemeClr>
              </a:solidFill>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Verdana" panose="020B0604030504040204" pitchFamily="34" charset="0"/>
                <a:ea typeface="Verdana" panose="020B0604030504040204" pitchFamily="34" charset="0"/>
                <a:cs typeface="+mn-cs"/>
              </a:defRPr>
            </a:pPr>
            <a:endParaRPr lang="es-CO"/>
          </a:p>
        </c:txPr>
        <c:crossAx val="1550248848"/>
        <c:crosses val="autoZero"/>
        <c:crossBetween val="between"/>
      </c:valAx>
      <c:valAx>
        <c:axId val="605859536"/>
        <c:scaling>
          <c:orientation val="minMax"/>
        </c:scaling>
        <c:delete val="1"/>
        <c:axPos val="r"/>
        <c:numFmt formatCode="0%" sourceLinked="1"/>
        <c:majorTickMark val="none"/>
        <c:minorTickMark val="none"/>
        <c:tickLblPos val="nextTo"/>
        <c:crossAx val="605853712"/>
        <c:crosses val="max"/>
        <c:crossBetween val="between"/>
      </c:valAx>
      <c:catAx>
        <c:axId val="605853712"/>
        <c:scaling>
          <c:orientation val="minMax"/>
        </c:scaling>
        <c:delete val="1"/>
        <c:axPos val="b"/>
        <c:numFmt formatCode="General" sourceLinked="1"/>
        <c:majorTickMark val="out"/>
        <c:minorTickMark val="none"/>
        <c:tickLblPos val="nextTo"/>
        <c:crossAx val="605859536"/>
        <c:crosses val="autoZero"/>
        <c:auto val="1"/>
        <c:lblAlgn val="ctr"/>
        <c:lblOffset val="100"/>
        <c:noMultiLvlLbl val="0"/>
      </c:catAx>
      <c:spPr>
        <a:noFill/>
        <a:ln>
          <a:noFill/>
        </a:ln>
        <a:effectLst/>
      </c:spPr>
    </c:plotArea>
    <c:legend>
      <c:legendPos val="t"/>
      <c:layout>
        <c:manualLayout>
          <c:xMode val="edge"/>
          <c:yMode val="edge"/>
          <c:x val="1.1157019434643698E-2"/>
          <c:y val="0.94486516828412814"/>
          <c:w val="0.98381828084778433"/>
          <c:h val="5.304565806146927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Verdana" panose="020B0604030504040204" pitchFamily="34" charset="0"/>
              <a:ea typeface="Verdana" panose="020B0604030504040204" pitchFamily="34" charset="0"/>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bg2">
          <a:lumMod val="25000"/>
        </a:schemeClr>
      </a:solidFill>
      <a:round/>
    </a:ln>
    <a:effectLst/>
  </c:spPr>
  <c:txPr>
    <a:bodyPr/>
    <a:lstStyle/>
    <a:p>
      <a:pPr>
        <a:defRPr>
          <a:solidFill>
            <a:schemeClr val="tx1"/>
          </a:solidFill>
          <a:latin typeface="Verdana" panose="020B0604030504040204" pitchFamily="34" charset="0"/>
          <a:ea typeface="Verdana" panose="020B0604030504040204" pitchFamily="34" charset="0"/>
        </a:defRPr>
      </a:pPr>
      <a:endParaRPr lang="es-CO"/>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400" b="1" i="1" u="none" strike="noStrike" kern="1200" cap="all" spc="0" baseline="0">
                <a:solidFill>
                  <a:sysClr val="windowText" lastClr="000000"/>
                </a:solidFill>
                <a:latin typeface="Verdana" panose="020B0604030504040204" pitchFamily="34" charset="0"/>
                <a:ea typeface="Verdana" panose="020B0604030504040204" pitchFamily="34" charset="0"/>
                <a:cs typeface="+mn-cs"/>
              </a:defRPr>
            </a:pPr>
            <a:r>
              <a:rPr lang="en-US" sz="1400" b="1" i="1" u="none" strike="noStrike" kern="1200" spc="0" baseline="0">
                <a:solidFill>
                  <a:sysClr val="windowText" lastClr="000000"/>
                </a:solidFill>
                <a:latin typeface="Verdana" panose="020B0604030504040204" pitchFamily="34" charset="0"/>
                <a:ea typeface="Verdana" panose="020B0604030504040204" pitchFamily="34" charset="0"/>
                <a:cs typeface="+mn-cs"/>
              </a:rPr>
              <a:t>Indicador efectividad de ahorro para EL AÑO ACTUAL</a:t>
            </a:r>
          </a:p>
        </c:rich>
      </c:tx>
      <c:overlay val="0"/>
      <c:spPr>
        <a:noFill/>
        <a:ln>
          <a:noFill/>
        </a:ln>
        <a:effectLst/>
      </c:spPr>
      <c:txPr>
        <a:bodyPr rot="0" spcFirstLastPara="1" vertOverflow="ellipsis" vert="horz" wrap="square" anchor="ctr" anchorCtr="1"/>
        <a:lstStyle/>
        <a:p>
          <a:pPr algn="ctr" rtl="0">
            <a:defRPr lang="en-US" sz="1400" b="1" i="1" u="none" strike="noStrike" kern="1200" cap="all" spc="0" baseline="0">
              <a:solidFill>
                <a:sysClr val="windowText" lastClr="000000"/>
              </a:solidFill>
              <a:latin typeface="Verdana" panose="020B0604030504040204" pitchFamily="34" charset="0"/>
              <a:ea typeface="Verdana" panose="020B0604030504040204" pitchFamily="34" charset="0"/>
              <a:cs typeface="+mn-cs"/>
            </a:defRPr>
          </a:pPr>
          <a:endParaRPr lang="es-CO"/>
        </a:p>
      </c:txPr>
    </c:title>
    <c:autoTitleDeleted val="0"/>
    <c:plotArea>
      <c:layout>
        <c:manualLayout>
          <c:layoutTarget val="inner"/>
          <c:xMode val="edge"/>
          <c:yMode val="edge"/>
          <c:x val="6.7288169580976873E-2"/>
          <c:y val="7.2406156331050325E-2"/>
          <c:w val="0.92308408204968739"/>
          <c:h val="0.6921217999262852"/>
        </c:manualLayout>
      </c:layout>
      <c:barChart>
        <c:barDir val="col"/>
        <c:grouping val="clustered"/>
        <c:varyColors val="0"/>
        <c:ser>
          <c:idx val="0"/>
          <c:order val="0"/>
          <c:tx>
            <c:v>Indicador efectividad de ahorro %</c:v>
          </c:tx>
          <c:spPr>
            <a:pattFill prst="dkDnDiag">
              <a:fgClr>
                <a:schemeClr val="accent6">
                  <a:lumMod val="60000"/>
                  <a:lumOff val="40000"/>
                </a:schemeClr>
              </a:fgClr>
              <a:bgClr>
                <a:schemeClr val="bg1"/>
              </a:bgClr>
            </a:pattFill>
            <a:ln>
              <a:solidFill>
                <a:schemeClr val="accent6">
                  <a:lumMod val="50000"/>
                </a:schemeClr>
              </a:solidFill>
            </a:ln>
            <a:effectLst>
              <a:innerShdw blurRad="114300">
                <a:schemeClr val="accent1"/>
              </a:innerShdw>
            </a:effectLst>
          </c:spPr>
          <c:invertIfNegative val="0"/>
          <c:dLbls>
            <c:delete val="1"/>
          </c:dLbls>
          <c:trendline>
            <c:spPr>
              <a:ln w="19050" cap="rnd">
                <a:solidFill>
                  <a:srgbClr val="D00000"/>
                </a:solidFill>
                <a:prstDash val="sysDash"/>
              </a:ln>
              <a:effectLst/>
            </c:spPr>
            <c:trendlineType val="linear"/>
            <c:dispRSqr val="0"/>
            <c:dispEq val="0"/>
          </c:trendline>
          <c:cat>
            <c:strRef>
              <c:f>'INSTRUCTIVO-Energía'!$A$16:$A$27</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'INSTRUCTIVO-Energía'!$P$16:$P$27</c:f>
              <c:numCache>
                <c:formatCode>0%</c:formatCode>
                <c:ptCount val="12"/>
                <c:pt idx="0">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1-8859-41D9-B381-C5AC71286354}"/>
            </c:ext>
          </c:extLst>
        </c:ser>
        <c:dLbls>
          <c:dLblPos val="outEnd"/>
          <c:showLegendKey val="0"/>
          <c:showVal val="1"/>
          <c:showCatName val="0"/>
          <c:showSerName val="0"/>
          <c:showPercent val="0"/>
          <c:showBubbleSize val="0"/>
        </c:dLbls>
        <c:gapWidth val="164"/>
        <c:axId val="1550248848"/>
        <c:axId val="1550260912"/>
      </c:barChart>
      <c:lineChart>
        <c:grouping val="standard"/>
        <c:varyColors val="0"/>
        <c:ser>
          <c:idx val="1"/>
          <c:order val="1"/>
          <c:tx>
            <c:v>Meta</c:v>
          </c:tx>
          <c:spPr>
            <a:ln w="28575" cap="rnd">
              <a:solidFill>
                <a:schemeClr val="accent5"/>
              </a:solidFill>
              <a:prstDash val="dash"/>
              <a:round/>
            </a:ln>
            <a:effectLst/>
          </c:spPr>
          <c:marker>
            <c:symbol val="none"/>
          </c:marker>
          <c:cat>
            <c:strRef>
              <c:f>'INSTRUCTIVO-Energía'!$A$16:$A$27</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'INSTRUCTIVO-Energía'!$Y$16:$Y$27</c:f>
              <c:numCache>
                <c:formatCode>0%</c:formatCode>
                <c:ptCount val="12"/>
                <c:pt idx="0">
                  <c:v>0.1</c:v>
                </c:pt>
                <c:pt idx="1">
                  <c:v>0.1</c:v>
                </c:pt>
                <c:pt idx="2">
                  <c:v>0.1</c:v>
                </c:pt>
                <c:pt idx="3">
                  <c:v>0.1</c:v>
                </c:pt>
                <c:pt idx="4">
                  <c:v>0.1</c:v>
                </c:pt>
                <c:pt idx="5">
                  <c:v>0.1</c:v>
                </c:pt>
                <c:pt idx="6">
                  <c:v>0.1</c:v>
                </c:pt>
                <c:pt idx="7">
                  <c:v>0.1</c:v>
                </c:pt>
                <c:pt idx="8">
                  <c:v>0.1</c:v>
                </c:pt>
                <c:pt idx="9">
                  <c:v>0.1</c:v>
                </c:pt>
                <c:pt idx="10">
                  <c:v>0.1</c:v>
                </c:pt>
                <c:pt idx="11">
                  <c:v>0.1</c:v>
                </c:pt>
              </c:numCache>
            </c:numRef>
          </c:val>
          <c:smooth val="0"/>
          <c:extLst>
            <c:ext xmlns:c16="http://schemas.microsoft.com/office/drawing/2014/chart" uri="{C3380CC4-5D6E-409C-BE32-E72D297353CC}">
              <c16:uniqueId val="{00000002-8859-41D9-B381-C5AC71286354}"/>
            </c:ext>
          </c:extLst>
        </c:ser>
        <c:dLbls>
          <c:showLegendKey val="0"/>
          <c:showVal val="0"/>
          <c:showCatName val="0"/>
          <c:showSerName val="0"/>
          <c:showPercent val="0"/>
          <c:showBubbleSize val="0"/>
        </c:dLbls>
        <c:marker val="1"/>
        <c:smooth val="0"/>
        <c:axId val="605853712"/>
        <c:axId val="605859536"/>
      </c:lineChart>
      <c:catAx>
        <c:axId val="1550248848"/>
        <c:scaling>
          <c:orientation val="minMax"/>
        </c:scaling>
        <c:delete val="0"/>
        <c:axPos val="b"/>
        <c:numFmt formatCode="General" sourceLinked="1"/>
        <c:majorTickMark val="none"/>
        <c:minorTickMark val="none"/>
        <c:tickLblPos val="nextTo"/>
        <c:spPr>
          <a:noFill/>
          <a:ln w="19050" cap="flat" cmpd="sng" algn="ctr">
            <a:solidFill>
              <a:schemeClr val="tx1">
                <a:lumMod val="25000"/>
                <a:lumOff val="7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Verdana" panose="020B0604030504040204" pitchFamily="34" charset="0"/>
                <a:ea typeface="Verdana" panose="020B0604030504040204" pitchFamily="34" charset="0"/>
                <a:cs typeface="+mn-cs"/>
              </a:defRPr>
            </a:pPr>
            <a:endParaRPr lang="es-CO"/>
          </a:p>
        </c:txPr>
        <c:crossAx val="1550260912"/>
        <c:crosses val="autoZero"/>
        <c:auto val="1"/>
        <c:lblAlgn val="ctr"/>
        <c:lblOffset val="100"/>
        <c:noMultiLvlLbl val="0"/>
      </c:catAx>
      <c:valAx>
        <c:axId val="1550260912"/>
        <c:scaling>
          <c:orientation val="minMax"/>
        </c:scaling>
        <c:delete val="0"/>
        <c:axPos val="l"/>
        <c:majorGridlines>
          <c:spPr>
            <a:ln>
              <a:solidFill>
                <a:schemeClr val="tx1">
                  <a:lumMod val="15000"/>
                  <a:lumOff val="85000"/>
                </a:schemeClr>
              </a:solidFill>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Verdana" panose="020B0604030504040204" pitchFamily="34" charset="0"/>
                <a:ea typeface="Verdana" panose="020B0604030504040204" pitchFamily="34" charset="0"/>
                <a:cs typeface="+mn-cs"/>
              </a:defRPr>
            </a:pPr>
            <a:endParaRPr lang="es-CO"/>
          </a:p>
        </c:txPr>
        <c:crossAx val="1550248848"/>
        <c:crosses val="autoZero"/>
        <c:crossBetween val="between"/>
      </c:valAx>
      <c:valAx>
        <c:axId val="605859536"/>
        <c:scaling>
          <c:orientation val="minMax"/>
        </c:scaling>
        <c:delete val="1"/>
        <c:axPos val="r"/>
        <c:numFmt formatCode="0%" sourceLinked="1"/>
        <c:majorTickMark val="none"/>
        <c:minorTickMark val="none"/>
        <c:tickLblPos val="nextTo"/>
        <c:crossAx val="605853712"/>
        <c:crosses val="max"/>
        <c:crossBetween val="between"/>
      </c:valAx>
      <c:catAx>
        <c:axId val="605853712"/>
        <c:scaling>
          <c:orientation val="minMax"/>
        </c:scaling>
        <c:delete val="1"/>
        <c:axPos val="b"/>
        <c:numFmt formatCode="General" sourceLinked="1"/>
        <c:majorTickMark val="out"/>
        <c:minorTickMark val="none"/>
        <c:tickLblPos val="nextTo"/>
        <c:crossAx val="605859536"/>
        <c:crosses val="autoZero"/>
        <c:auto val="1"/>
        <c:lblAlgn val="ctr"/>
        <c:lblOffset val="100"/>
        <c:noMultiLvlLbl val="0"/>
      </c:catAx>
      <c:spPr>
        <a:noFill/>
        <a:ln>
          <a:noFill/>
        </a:ln>
        <a:effectLst/>
      </c:spPr>
    </c:plotArea>
    <c:legend>
      <c:legendPos val="t"/>
      <c:layout>
        <c:manualLayout>
          <c:xMode val="edge"/>
          <c:yMode val="edge"/>
          <c:x val="9.4975343015348851E-2"/>
          <c:y val="0.94486516828412814"/>
          <c:w val="0.89999996909869229"/>
          <c:h val="5.304565806146927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Verdana" panose="020B0604030504040204" pitchFamily="34" charset="0"/>
              <a:ea typeface="Verdana" panose="020B0604030504040204" pitchFamily="34" charset="0"/>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bg2">
          <a:lumMod val="25000"/>
        </a:schemeClr>
      </a:solidFill>
      <a:round/>
    </a:ln>
    <a:effectLst/>
  </c:spPr>
  <c:txPr>
    <a:bodyPr/>
    <a:lstStyle/>
    <a:p>
      <a:pPr>
        <a:defRPr>
          <a:solidFill>
            <a:schemeClr val="tx1"/>
          </a:solidFill>
          <a:latin typeface="Verdana" panose="020B0604030504040204" pitchFamily="34" charset="0"/>
          <a:ea typeface="Verdana" panose="020B0604030504040204" pitchFamily="34" charset="0"/>
        </a:defRPr>
      </a:pPr>
      <a:endParaRPr lang="es-CO"/>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1" u="none" strike="noStrike" kern="1200" spc="0" baseline="0">
                <a:solidFill>
                  <a:sysClr val="windowText" lastClr="000000"/>
                </a:solidFill>
                <a:latin typeface="Verdana" panose="020B0604030504040204" pitchFamily="34" charset="0"/>
                <a:ea typeface="Verdana" panose="020B0604030504040204" pitchFamily="34" charset="0"/>
                <a:cs typeface="+mn-cs"/>
              </a:defRPr>
            </a:pPr>
            <a:r>
              <a:rPr lang="en-US" b="1" i="1"/>
              <a:t>COMPARATIVO DE CONSUMO AÑO ANTERIOR VS. AÑO ACTUAL</a:t>
            </a:r>
          </a:p>
        </c:rich>
      </c:tx>
      <c:overlay val="0"/>
      <c:spPr>
        <a:noFill/>
        <a:ln>
          <a:noFill/>
        </a:ln>
        <a:effectLst/>
      </c:spPr>
      <c:txPr>
        <a:bodyPr rot="0" spcFirstLastPara="1" vertOverflow="ellipsis" vert="horz" wrap="square" anchor="ctr" anchorCtr="1"/>
        <a:lstStyle/>
        <a:p>
          <a:pPr>
            <a:defRPr sz="1400" b="1" i="1" u="none" strike="noStrike" kern="1200" spc="0" baseline="0">
              <a:solidFill>
                <a:sysClr val="windowText" lastClr="000000"/>
              </a:solidFill>
              <a:latin typeface="Verdana" panose="020B0604030504040204" pitchFamily="34" charset="0"/>
              <a:ea typeface="Verdana" panose="020B0604030504040204" pitchFamily="34" charset="0"/>
              <a:cs typeface="+mn-cs"/>
            </a:defRPr>
          </a:pPr>
          <a:endParaRPr lang="es-CO"/>
        </a:p>
      </c:txPr>
    </c:title>
    <c:autoTitleDeleted val="0"/>
    <c:plotArea>
      <c:layout>
        <c:manualLayout>
          <c:layoutTarget val="inner"/>
          <c:xMode val="edge"/>
          <c:yMode val="edge"/>
          <c:x val="7.175671296296296E-2"/>
          <c:y val="9.0266161616161619E-2"/>
          <c:w val="0.91325243055555561"/>
          <c:h val="0.65903409090909093"/>
        </c:manualLayout>
      </c:layout>
      <c:barChart>
        <c:barDir val="col"/>
        <c:grouping val="clustered"/>
        <c:varyColors val="0"/>
        <c:ser>
          <c:idx val="0"/>
          <c:order val="0"/>
          <c:tx>
            <c:v>Vigencia Anterior</c:v>
          </c:tx>
          <c:spPr>
            <a:pattFill prst="dkDnDiag">
              <a:fgClr>
                <a:schemeClr val="accent4">
                  <a:lumMod val="60000"/>
                  <a:lumOff val="40000"/>
                </a:schemeClr>
              </a:fgClr>
              <a:bgClr>
                <a:schemeClr val="bg1"/>
              </a:bgClr>
            </a:pattFill>
            <a:ln>
              <a:solidFill>
                <a:schemeClr val="accent4">
                  <a:lumMod val="75000"/>
                </a:schemeClr>
              </a:solidFill>
            </a:ln>
            <a:effectLst/>
          </c:spPr>
          <c:invertIfNegative val="0"/>
          <c:dLbls>
            <c:delete val="1"/>
          </c:dLbls>
          <c:cat>
            <c:strLit>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Lit>
          </c:cat>
          <c:val>
            <c:numRef>
              <c:f>'INSTRUCTIVO-Energía'!$B$16:$B$27</c:f>
              <c:numCache>
                <c:formatCode>#,##0.00</c:formatCode>
                <c:ptCount val="12"/>
                <c:pt idx="1">
                  <c:v>0</c:v>
                </c:pt>
              </c:numCache>
            </c:numRef>
          </c:val>
          <c:extLst>
            <c:ext xmlns:c16="http://schemas.microsoft.com/office/drawing/2014/chart" uri="{C3380CC4-5D6E-409C-BE32-E72D297353CC}">
              <c16:uniqueId val="{00000000-4143-4E1D-B75F-F8A11CFBA7FD}"/>
            </c:ext>
          </c:extLst>
        </c:ser>
        <c:ser>
          <c:idx val="1"/>
          <c:order val="1"/>
          <c:tx>
            <c:v>Vigencia Actual</c:v>
          </c:tx>
          <c:spPr>
            <a:pattFill prst="dkDnDiag">
              <a:fgClr>
                <a:srgbClr val="F49202"/>
              </a:fgClr>
              <a:bgClr>
                <a:schemeClr val="bg1"/>
              </a:bgClr>
            </a:pattFill>
            <a:ln>
              <a:solidFill>
                <a:schemeClr val="accent2">
                  <a:lumMod val="75000"/>
                </a:schemeClr>
              </a:solidFill>
            </a:ln>
            <a:effectLst/>
          </c:spPr>
          <c:invertIfNegative val="0"/>
          <c:dLbls>
            <c:delete val="1"/>
          </c:dLbls>
          <c:trendline>
            <c:spPr>
              <a:ln w="38100" cap="rnd">
                <a:solidFill>
                  <a:schemeClr val="accent5"/>
                </a:solidFill>
                <a:prstDash val="sysDot"/>
              </a:ln>
              <a:effectLst/>
            </c:spPr>
            <c:trendlineType val="linear"/>
            <c:dispRSqr val="0"/>
            <c:dispEq val="0"/>
          </c:trendline>
          <c:cat>
            <c:strLit>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Lit>
          </c:cat>
          <c:val>
            <c:numRef>
              <c:f>'INSTRUCTIVO-Energía'!$H$16:$H$27</c:f>
              <c:numCache>
                <c:formatCode>#,##0.00</c:formatCode>
                <c:ptCount val="12"/>
                <c:pt idx="1">
                  <c:v>0</c:v>
                </c:pt>
              </c:numCache>
            </c:numRef>
          </c:val>
          <c:extLst>
            <c:ext xmlns:c16="http://schemas.microsoft.com/office/drawing/2014/chart" uri="{C3380CC4-5D6E-409C-BE32-E72D297353CC}">
              <c16:uniqueId val="{00000002-4143-4E1D-B75F-F8A11CFBA7FD}"/>
            </c:ext>
          </c:extLst>
        </c:ser>
        <c:dLbls>
          <c:dLblPos val="outEnd"/>
          <c:showLegendKey val="0"/>
          <c:showVal val="1"/>
          <c:showCatName val="0"/>
          <c:showSerName val="0"/>
          <c:showPercent val="0"/>
          <c:showBubbleSize val="0"/>
        </c:dLbls>
        <c:gapWidth val="219"/>
        <c:overlap val="-27"/>
        <c:axId val="70413087"/>
        <c:axId val="70413503"/>
      </c:barChart>
      <c:catAx>
        <c:axId val="70413087"/>
        <c:scaling>
          <c:orientation val="minMax"/>
        </c:scaling>
        <c:delete val="0"/>
        <c:axPos val="b"/>
        <c:title>
          <c:tx>
            <c:rich>
              <a:bodyPr rot="0" spcFirstLastPara="1" vertOverflow="ellipsis" vert="horz" wrap="square" anchor="ctr" anchorCtr="1"/>
              <a:lstStyle/>
              <a:p>
                <a:pPr>
                  <a:defRPr sz="1050" b="1" i="0" u="none" strike="noStrike" kern="1200" baseline="0">
                    <a:solidFill>
                      <a:sysClr val="windowText" lastClr="000000"/>
                    </a:solidFill>
                    <a:latin typeface="Verdana" panose="020B0604030504040204" pitchFamily="34" charset="0"/>
                    <a:ea typeface="Verdana" panose="020B0604030504040204" pitchFamily="34" charset="0"/>
                    <a:cs typeface="+mn-cs"/>
                  </a:defRPr>
                </a:pPr>
                <a:r>
                  <a:rPr lang="en-US" sz="1050" b="1"/>
                  <a:t>TIEMPO (mes)</a:t>
                </a:r>
              </a:p>
            </c:rich>
          </c:tx>
          <c:layout>
            <c:manualLayout>
              <c:xMode val="edge"/>
              <c:yMode val="edge"/>
              <c:x val="0.45587662037037036"/>
              <c:y val="0.87572373737373721"/>
            </c:manualLayout>
          </c:layout>
          <c:overlay val="0"/>
          <c:spPr>
            <a:noFill/>
            <a:ln>
              <a:noFill/>
            </a:ln>
            <a:effectLst/>
          </c:spPr>
          <c:txPr>
            <a:bodyPr rot="0" spcFirstLastPara="1" vertOverflow="ellipsis" vert="horz" wrap="square" anchor="ctr" anchorCtr="1"/>
            <a:lstStyle/>
            <a:p>
              <a:pPr>
                <a:defRPr sz="1050" b="1" i="0" u="none" strike="noStrike" kern="1200" baseline="0">
                  <a:solidFill>
                    <a:sysClr val="windowText" lastClr="000000"/>
                  </a:solidFill>
                  <a:latin typeface="Verdana" panose="020B0604030504040204" pitchFamily="34" charset="0"/>
                  <a:ea typeface="Verdana" panose="020B0604030504040204" pitchFamily="34" charset="0"/>
                  <a:cs typeface="+mn-cs"/>
                </a:defRPr>
              </a:pPr>
              <a:endParaRPr lang="es-CO"/>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Verdana" panose="020B0604030504040204" pitchFamily="34" charset="0"/>
                <a:ea typeface="Verdana" panose="020B0604030504040204" pitchFamily="34" charset="0"/>
                <a:cs typeface="+mn-cs"/>
              </a:defRPr>
            </a:pPr>
            <a:endParaRPr lang="es-CO"/>
          </a:p>
        </c:txPr>
        <c:crossAx val="70413503"/>
        <c:crosses val="autoZero"/>
        <c:auto val="1"/>
        <c:lblAlgn val="ctr"/>
        <c:lblOffset val="100"/>
        <c:noMultiLvlLbl val="0"/>
      </c:catAx>
      <c:valAx>
        <c:axId val="70413503"/>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1" i="0" u="none" strike="noStrike" kern="1200" baseline="0">
                    <a:solidFill>
                      <a:sysClr val="windowText" lastClr="000000"/>
                    </a:solidFill>
                    <a:latin typeface="Verdana" panose="020B0604030504040204" pitchFamily="34" charset="0"/>
                    <a:ea typeface="Verdana" panose="020B0604030504040204" pitchFamily="34" charset="0"/>
                    <a:cs typeface="+mn-cs"/>
                  </a:defRPr>
                </a:pPr>
                <a:r>
                  <a:rPr lang="en-US" b="1"/>
                  <a:t>CONSUMO (kWh)</a:t>
                </a:r>
              </a:p>
            </c:rich>
          </c:tx>
          <c:layout>
            <c:manualLayout>
              <c:xMode val="edge"/>
              <c:yMode val="edge"/>
              <c:x val="1.293333333333333E-2"/>
              <c:y val="0.261329797979798"/>
            </c:manualLayout>
          </c:layout>
          <c:overlay val="0"/>
          <c:spPr>
            <a:noFill/>
            <a:ln>
              <a:noFill/>
            </a:ln>
            <a:effectLst/>
          </c:spPr>
          <c:txPr>
            <a:bodyPr rot="-5400000" spcFirstLastPara="1" vertOverflow="ellipsis" vert="horz" wrap="square" anchor="ctr" anchorCtr="1"/>
            <a:lstStyle/>
            <a:p>
              <a:pPr>
                <a:defRPr sz="1000" b="1" i="0" u="none" strike="noStrike" kern="1200" baseline="0">
                  <a:solidFill>
                    <a:sysClr val="windowText" lastClr="000000"/>
                  </a:solidFill>
                  <a:latin typeface="Verdana" panose="020B0604030504040204" pitchFamily="34" charset="0"/>
                  <a:ea typeface="Verdana" panose="020B0604030504040204" pitchFamily="34" charset="0"/>
                  <a:cs typeface="+mn-cs"/>
                </a:defRPr>
              </a:pPr>
              <a:endParaRPr lang="es-CO"/>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50" b="1" i="0" u="none" strike="noStrike" kern="1200" baseline="0">
                <a:solidFill>
                  <a:sysClr val="windowText" lastClr="000000"/>
                </a:solidFill>
                <a:latin typeface="Verdana" panose="020B0604030504040204" pitchFamily="34" charset="0"/>
                <a:ea typeface="Verdana" panose="020B0604030504040204" pitchFamily="34" charset="0"/>
                <a:cs typeface="+mn-cs"/>
              </a:defRPr>
            </a:pPr>
            <a:endParaRPr lang="es-CO"/>
          </a:p>
        </c:txPr>
        <c:crossAx val="70413087"/>
        <c:crosses val="autoZero"/>
        <c:crossBetween val="between"/>
      </c:valAx>
      <c:spPr>
        <a:noFill/>
        <a:ln>
          <a:noFill/>
        </a:ln>
        <a:effectLst/>
      </c:spPr>
    </c:plotArea>
    <c:legend>
      <c:legendPos val="b"/>
      <c:layout>
        <c:manualLayout>
          <c:xMode val="edge"/>
          <c:yMode val="edge"/>
          <c:x val="0.17692928240740738"/>
          <c:y val="0.94602323232323238"/>
          <c:w val="0.67259976851851855"/>
          <c:h val="5.3976767676767679E-2"/>
        </c:manualLayout>
      </c:layout>
      <c:overlay val="0"/>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Verdana" panose="020B0604030504040204" pitchFamily="34" charset="0"/>
              <a:ea typeface="Verdana" panose="020B0604030504040204" pitchFamily="34" charset="0"/>
              <a:cs typeface="+mn-cs"/>
            </a:defRPr>
          </a:pPr>
          <a:endParaRPr lang="es-CO"/>
        </a:p>
      </c:txPr>
    </c:legend>
    <c:plotVisOnly val="1"/>
    <c:dispBlanksAs val="gap"/>
    <c:showDLblsOverMax val="0"/>
  </c:chart>
  <c:spPr>
    <a:solidFill>
      <a:schemeClr val="bg1"/>
    </a:solidFill>
    <a:ln w="9525" cap="flat" cmpd="sng" algn="ctr">
      <a:solidFill>
        <a:schemeClr val="tx1"/>
      </a:solidFill>
      <a:round/>
    </a:ln>
    <a:effectLst/>
  </c:spPr>
  <c:txPr>
    <a:bodyPr/>
    <a:lstStyle/>
    <a:p>
      <a:pPr>
        <a:defRPr>
          <a:solidFill>
            <a:sysClr val="windowText" lastClr="000000"/>
          </a:solidFill>
          <a:latin typeface="Verdana" panose="020B0604030504040204" pitchFamily="34" charset="0"/>
          <a:ea typeface="Verdana" panose="020B0604030504040204" pitchFamily="34" charset="0"/>
        </a:defRPr>
      </a:pPr>
      <a:endParaRPr lang="es-CO"/>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chemeClr val="tx1"/>
                </a:solidFill>
                <a:latin typeface="Verdana" panose="020B0604030504040204" pitchFamily="34" charset="0"/>
                <a:ea typeface="Verdana" panose="020B0604030504040204" pitchFamily="34" charset="0"/>
                <a:cs typeface="+mn-cs"/>
              </a:defRPr>
            </a:pPr>
            <a:r>
              <a:rPr lang="en-US" sz="1200" b="1" i="0" baseline="0">
                <a:solidFill>
                  <a:schemeClr val="tx1"/>
                </a:solidFill>
                <a:latin typeface="Verdana" panose="020B0604030504040204" pitchFamily="34" charset="0"/>
                <a:ea typeface="Verdana" panose="020B0604030504040204" pitchFamily="34" charset="0"/>
              </a:rPr>
              <a:t>EMISIONES DE GEI ( kg de CO₂e) </a:t>
            </a:r>
          </a:p>
        </c:rich>
      </c:tx>
      <c:layout>
        <c:manualLayout>
          <c:xMode val="edge"/>
          <c:yMode val="edge"/>
          <c:x val="0.35158124999999996"/>
          <c:y val="2.2177020202020201E-2"/>
        </c:manualLayout>
      </c:layout>
      <c:overlay val="0"/>
      <c:spPr>
        <a:noFill/>
        <a:ln>
          <a:noFill/>
        </a:ln>
        <a:effectLst/>
      </c:spPr>
      <c:txPr>
        <a:bodyPr rot="0" spcFirstLastPara="1" vertOverflow="ellipsis" vert="horz" wrap="square" anchor="ctr" anchorCtr="1"/>
        <a:lstStyle/>
        <a:p>
          <a:pPr>
            <a:defRPr sz="1200" b="1" i="0" u="none" strike="noStrike" kern="1200" spc="0" baseline="0">
              <a:solidFill>
                <a:schemeClr val="tx1"/>
              </a:solidFill>
              <a:latin typeface="Verdana" panose="020B0604030504040204" pitchFamily="34" charset="0"/>
              <a:ea typeface="Verdana" panose="020B0604030504040204" pitchFamily="34" charset="0"/>
              <a:cs typeface="+mn-cs"/>
            </a:defRPr>
          </a:pPr>
          <a:endParaRPr lang="es-CO"/>
        </a:p>
      </c:txPr>
    </c:title>
    <c:autoTitleDeleted val="0"/>
    <c:plotArea>
      <c:layout>
        <c:manualLayout>
          <c:layoutTarget val="inner"/>
          <c:xMode val="edge"/>
          <c:yMode val="edge"/>
          <c:x val="7.6722800925925941E-2"/>
          <c:y val="0.11080316503135662"/>
          <c:w val="0.89989039351851863"/>
          <c:h val="0.57135625878904839"/>
        </c:manualLayout>
      </c:layout>
      <c:lineChart>
        <c:grouping val="standard"/>
        <c:varyColors val="0"/>
        <c:ser>
          <c:idx val="0"/>
          <c:order val="0"/>
          <c:tx>
            <c:strRef>
              <c:f>'INSTRUCTIVO-Energía'!$R$14</c:f>
              <c:strCache>
                <c:ptCount val="1"/>
                <c:pt idx="0">
                  <c:v>Emisiones de GEI  (kg de CO₂e)</c:v>
                </c:pt>
              </c:strCache>
            </c:strRef>
          </c:tx>
          <c:spPr>
            <a:ln w="28575" cap="rnd">
              <a:solidFill>
                <a:schemeClr val="accent4"/>
              </a:solidFill>
              <a:round/>
            </a:ln>
            <a:effectLst/>
          </c:spPr>
          <c:marker>
            <c:symbol val="circle"/>
            <c:size val="5"/>
            <c:spPr>
              <a:solidFill>
                <a:srgbClr val="FF0000"/>
              </a:solidFill>
              <a:ln w="9525">
                <a:solidFill>
                  <a:schemeClr val="accent4"/>
                </a:solidFill>
              </a:ln>
              <a:effectLst/>
            </c:spPr>
          </c:marker>
          <c:trendline>
            <c:spPr>
              <a:ln w="19050" cap="rnd">
                <a:solidFill>
                  <a:schemeClr val="accent1"/>
                </a:solidFill>
                <a:prstDash val="sysDot"/>
              </a:ln>
              <a:effectLst/>
            </c:spPr>
            <c:trendlineType val="linear"/>
            <c:dispRSqr val="0"/>
            <c:dispEq val="0"/>
          </c:trendline>
          <c:cat>
            <c:strRef>
              <c:f>'INSTRUCTIVO-Energía'!$A$16:$A$27</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'INSTRUCTIVO-Energía'!$R$16:$R$27</c:f>
              <c:numCache>
                <c:formatCode>0%</c:formatCode>
                <c:ptCount val="12"/>
                <c:pt idx="0">
                  <c:v>0</c:v>
                </c:pt>
                <c:pt idx="2" formatCode="0.00">
                  <c:v>0</c:v>
                </c:pt>
                <c:pt idx="3" formatCode="0.00">
                  <c:v>0</c:v>
                </c:pt>
                <c:pt idx="4" formatCode="0.00">
                  <c:v>0</c:v>
                </c:pt>
                <c:pt idx="5" formatCode="0.00">
                  <c:v>0</c:v>
                </c:pt>
                <c:pt idx="6" formatCode="0.00">
                  <c:v>0</c:v>
                </c:pt>
                <c:pt idx="7" formatCode="0.00">
                  <c:v>0</c:v>
                </c:pt>
                <c:pt idx="8" formatCode="0.00">
                  <c:v>0</c:v>
                </c:pt>
                <c:pt idx="9" formatCode="0.00">
                  <c:v>0</c:v>
                </c:pt>
                <c:pt idx="10" formatCode="0.00">
                  <c:v>0</c:v>
                </c:pt>
                <c:pt idx="11" formatCode="0.00">
                  <c:v>0</c:v>
                </c:pt>
              </c:numCache>
            </c:numRef>
          </c:val>
          <c:smooth val="0"/>
          <c:extLst>
            <c:ext xmlns:c16="http://schemas.microsoft.com/office/drawing/2014/chart" uri="{C3380CC4-5D6E-409C-BE32-E72D297353CC}">
              <c16:uniqueId val="{00000001-ECB7-4CFF-9F80-0C8FFB2A4086}"/>
            </c:ext>
          </c:extLst>
        </c:ser>
        <c:dLbls>
          <c:showLegendKey val="0"/>
          <c:showVal val="0"/>
          <c:showCatName val="0"/>
          <c:showSerName val="0"/>
          <c:showPercent val="0"/>
          <c:showBubbleSize val="0"/>
        </c:dLbls>
        <c:marker val="1"/>
        <c:smooth val="0"/>
        <c:axId val="1732877344"/>
        <c:axId val="1732896064"/>
      </c:lineChart>
      <c:catAx>
        <c:axId val="1732877344"/>
        <c:scaling>
          <c:orientation val="minMax"/>
        </c:scaling>
        <c:delete val="0"/>
        <c:axPos val="b"/>
        <c:title>
          <c:tx>
            <c:rich>
              <a:bodyPr rot="0" spcFirstLastPara="1" vertOverflow="ellipsis" vert="horz" wrap="square" anchor="ctr" anchorCtr="1"/>
              <a:lstStyle/>
              <a:p>
                <a:pPr>
                  <a:defRPr sz="800" b="1" i="0" u="none" strike="noStrike" kern="1200" baseline="0">
                    <a:solidFill>
                      <a:sysClr val="windowText" lastClr="000000"/>
                    </a:solidFill>
                    <a:latin typeface="Verdana" panose="020B0604030504040204" pitchFamily="34" charset="0"/>
                    <a:ea typeface="Verdana" panose="020B0604030504040204" pitchFamily="34" charset="0"/>
                    <a:cs typeface="+mn-cs"/>
                  </a:defRPr>
                </a:pPr>
                <a:r>
                  <a:rPr lang="en-US" sz="800" b="1">
                    <a:solidFill>
                      <a:sysClr val="windowText" lastClr="000000"/>
                    </a:solidFill>
                    <a:latin typeface="Verdana" panose="020B0604030504040204" pitchFamily="34" charset="0"/>
                    <a:ea typeface="Verdana" panose="020B0604030504040204" pitchFamily="34" charset="0"/>
                  </a:rPr>
                  <a:t>TIEMPO (MES)</a:t>
                </a:r>
              </a:p>
            </c:rich>
          </c:tx>
          <c:layout>
            <c:manualLayout>
              <c:xMode val="edge"/>
              <c:yMode val="edge"/>
              <c:x val="0.45540958217954908"/>
              <c:y val="0.85320913628460682"/>
            </c:manualLayout>
          </c:layout>
          <c:overlay val="0"/>
          <c:spPr>
            <a:noFill/>
            <a:ln>
              <a:noFill/>
            </a:ln>
            <a:effectLst/>
          </c:spPr>
          <c:txPr>
            <a:bodyPr rot="0" spcFirstLastPara="1" vertOverflow="ellipsis" vert="horz" wrap="square" anchor="ctr" anchorCtr="1"/>
            <a:lstStyle/>
            <a:p>
              <a:pPr>
                <a:defRPr sz="800" b="1" i="0" u="none" strike="noStrike" kern="1200" baseline="0">
                  <a:solidFill>
                    <a:sysClr val="windowText" lastClr="000000"/>
                  </a:solidFill>
                  <a:latin typeface="Verdana" panose="020B0604030504040204" pitchFamily="34" charset="0"/>
                  <a:ea typeface="Verdana" panose="020B0604030504040204" pitchFamily="34" charset="0"/>
                  <a:cs typeface="+mn-cs"/>
                </a:defRPr>
              </a:pPr>
              <a:endParaRPr lang="es-CO"/>
            </a:p>
          </c:txPr>
        </c:title>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900" b="1" i="0" u="none" strike="noStrike" kern="1200" spc="100" baseline="0">
                <a:solidFill>
                  <a:schemeClr val="tx1"/>
                </a:solidFill>
                <a:latin typeface="Verdana" panose="020B0604030504040204" pitchFamily="34" charset="0"/>
                <a:ea typeface="Verdana" panose="020B0604030504040204" pitchFamily="34" charset="0"/>
                <a:cs typeface="+mn-cs"/>
              </a:defRPr>
            </a:pPr>
            <a:endParaRPr lang="es-CO"/>
          </a:p>
        </c:txPr>
        <c:crossAx val="1732896064"/>
        <c:crosses val="autoZero"/>
        <c:auto val="1"/>
        <c:lblAlgn val="ctr"/>
        <c:lblOffset val="100"/>
        <c:noMultiLvlLbl val="0"/>
      </c:catAx>
      <c:valAx>
        <c:axId val="173289606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800" b="1" i="0" u="none" strike="noStrike" kern="1200" baseline="0">
                    <a:solidFill>
                      <a:sysClr val="windowText" lastClr="000000"/>
                    </a:solidFill>
                    <a:latin typeface="Verdana" panose="020B0604030504040204" pitchFamily="34" charset="0"/>
                    <a:ea typeface="Verdana" panose="020B0604030504040204" pitchFamily="34" charset="0"/>
                    <a:cs typeface="+mn-cs"/>
                  </a:defRPr>
                </a:pPr>
                <a:r>
                  <a:rPr lang="en-US" sz="800" b="1">
                    <a:solidFill>
                      <a:sysClr val="windowText" lastClr="000000"/>
                    </a:solidFill>
                    <a:latin typeface="Verdana" panose="020B0604030504040204" pitchFamily="34" charset="0"/>
                    <a:ea typeface="Verdana" panose="020B0604030504040204" pitchFamily="34" charset="0"/>
                  </a:rPr>
                  <a:t>kg CO2-e emitidos</a:t>
                </a:r>
              </a:p>
            </c:rich>
          </c:tx>
          <c:layout>
            <c:manualLayout>
              <c:xMode val="edge"/>
              <c:yMode val="edge"/>
              <c:x val="8.2691714128684604E-3"/>
              <c:y val="0.23971806237830667"/>
            </c:manualLayout>
          </c:layout>
          <c:overlay val="0"/>
          <c:spPr>
            <a:noFill/>
            <a:ln>
              <a:noFill/>
            </a:ln>
            <a:effectLst/>
          </c:spPr>
          <c:txPr>
            <a:bodyPr rot="-5400000" spcFirstLastPara="1" vertOverflow="ellipsis" vert="horz" wrap="square" anchor="ctr" anchorCtr="1"/>
            <a:lstStyle/>
            <a:p>
              <a:pPr>
                <a:defRPr sz="800" b="1" i="0" u="none" strike="noStrike" kern="1200" baseline="0">
                  <a:solidFill>
                    <a:sysClr val="windowText" lastClr="000000"/>
                  </a:solidFill>
                  <a:latin typeface="Verdana" panose="020B0604030504040204" pitchFamily="34" charset="0"/>
                  <a:ea typeface="Verdana" panose="020B0604030504040204" pitchFamily="34" charset="0"/>
                  <a:cs typeface="+mn-cs"/>
                </a:defRPr>
              </a:pPr>
              <a:endParaRPr lang="es-CO"/>
            </a:p>
          </c:txPr>
        </c:title>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solidFill>
                <a:latin typeface="Verdana" panose="020B0604030504040204" pitchFamily="34" charset="0"/>
                <a:ea typeface="Verdana" panose="020B0604030504040204" pitchFamily="34" charset="0"/>
                <a:cs typeface="+mn-cs"/>
              </a:defRPr>
            </a:pPr>
            <a:endParaRPr lang="es-CO"/>
          </a:p>
        </c:txPr>
        <c:crossAx val="1732877344"/>
        <c:crosses val="autoZero"/>
        <c:crossBetween val="between"/>
      </c:valAx>
      <c:spPr>
        <a:solidFill>
          <a:schemeClr val="bg1"/>
        </a:solidFill>
        <a:ln>
          <a:solidFill>
            <a:schemeClr val="accent1">
              <a:lumMod val="20000"/>
              <a:lumOff val="80000"/>
            </a:schemeClr>
          </a:solidFill>
        </a:ln>
        <a:effectLst/>
      </c:spPr>
    </c:plotArea>
    <c:legend>
      <c:legendPos val="b"/>
      <c:legendEntry>
        <c:idx val="1"/>
        <c:txPr>
          <a:bodyPr rot="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legendEntry>
      <c:overlay val="0"/>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solidFill>
      <a:round/>
    </a:ln>
    <a:effectLst/>
  </c:spPr>
  <c:txPr>
    <a:bodyPr/>
    <a:lstStyle/>
    <a:p>
      <a:pPr>
        <a:defRPr/>
      </a:pPr>
      <a:endParaRPr lang="es-CO"/>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400" b="1" i="1" u="none" strike="noStrike" kern="1200" cap="all" spc="0" baseline="0">
                <a:solidFill>
                  <a:sysClr val="windowText" lastClr="000000"/>
                </a:solidFill>
                <a:latin typeface="Verdana" panose="020B0604030504040204" pitchFamily="34" charset="0"/>
                <a:ea typeface="Verdana" panose="020B0604030504040204" pitchFamily="34" charset="0"/>
                <a:cs typeface="+mn-cs"/>
              </a:defRPr>
            </a:pPr>
            <a:r>
              <a:rPr lang="en-US" sz="1400" b="1" i="1" u="none" strike="noStrike" kern="1200" spc="0" baseline="0">
                <a:solidFill>
                  <a:sysClr val="windowText" lastClr="000000"/>
                </a:solidFill>
                <a:latin typeface="Verdana" panose="020B0604030504040204" pitchFamily="34" charset="0"/>
                <a:ea typeface="Verdana" panose="020B0604030504040204" pitchFamily="34" charset="0"/>
                <a:cs typeface="+mn-cs"/>
              </a:rPr>
              <a:t>Indicador PER CÁPITA AÑO ACTUAL</a:t>
            </a:r>
          </a:p>
        </c:rich>
      </c:tx>
      <c:overlay val="0"/>
      <c:spPr>
        <a:noFill/>
        <a:ln>
          <a:noFill/>
        </a:ln>
        <a:effectLst/>
      </c:spPr>
      <c:txPr>
        <a:bodyPr rot="0" spcFirstLastPara="1" vertOverflow="ellipsis" vert="horz" wrap="square" anchor="ctr" anchorCtr="1"/>
        <a:lstStyle/>
        <a:p>
          <a:pPr algn="ctr" rtl="0">
            <a:defRPr lang="en-US" sz="1400" b="1" i="1" u="none" strike="noStrike" kern="1200" cap="all" spc="0" baseline="0">
              <a:solidFill>
                <a:sysClr val="windowText" lastClr="000000"/>
              </a:solidFill>
              <a:latin typeface="Verdana" panose="020B0604030504040204" pitchFamily="34" charset="0"/>
              <a:ea typeface="Verdana" panose="020B0604030504040204" pitchFamily="34" charset="0"/>
              <a:cs typeface="+mn-cs"/>
            </a:defRPr>
          </a:pPr>
          <a:endParaRPr lang="es-CO"/>
        </a:p>
      </c:txPr>
    </c:title>
    <c:autoTitleDeleted val="0"/>
    <c:plotArea>
      <c:layout>
        <c:manualLayout>
          <c:layoutTarget val="inner"/>
          <c:xMode val="edge"/>
          <c:yMode val="edge"/>
          <c:x val="6.7288169580976873E-2"/>
          <c:y val="8.2717171717171717E-2"/>
          <c:w val="0.92308408204968739"/>
          <c:h val="0.65688887022548537"/>
        </c:manualLayout>
      </c:layout>
      <c:barChart>
        <c:barDir val="col"/>
        <c:grouping val="clustered"/>
        <c:varyColors val="0"/>
        <c:ser>
          <c:idx val="0"/>
          <c:order val="0"/>
          <c:tx>
            <c:v>Consumo agua Percápita Vigencia Actual</c:v>
          </c:tx>
          <c:spPr>
            <a:pattFill prst="narHorz">
              <a:fgClr>
                <a:schemeClr val="accent1"/>
              </a:fgClr>
              <a:bgClr>
                <a:schemeClr val="accent1">
                  <a:lumMod val="20000"/>
                  <a:lumOff val="80000"/>
                </a:schemeClr>
              </a:bgClr>
            </a:pattFill>
            <a:ln>
              <a:noFill/>
            </a:ln>
            <a:effectLst>
              <a:innerShdw blurRad="114300">
                <a:schemeClr val="accent1"/>
              </a:innerShdw>
            </a:effectLst>
          </c:spPr>
          <c:invertIfNegative val="0"/>
          <c:dLbls>
            <c:delete val="1"/>
          </c:dLbls>
          <c:trendline>
            <c:spPr>
              <a:ln w="19050" cap="rnd">
                <a:solidFill>
                  <a:srgbClr val="D00000"/>
                </a:solidFill>
                <a:prstDash val="sysDash"/>
              </a:ln>
              <a:effectLst/>
            </c:spPr>
            <c:trendlineType val="linear"/>
            <c:dispRSqr val="0"/>
            <c:dispEq val="0"/>
          </c:trendline>
          <c:cat>
            <c:strRef>
              <c:f>Energía!$A$16:$A$27</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Energía!$N$16:$N$27</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1-C6AE-47FA-ACCB-94FD2E01DF18}"/>
            </c:ext>
          </c:extLst>
        </c:ser>
        <c:dLbls>
          <c:dLblPos val="outEnd"/>
          <c:showLegendKey val="0"/>
          <c:showVal val="1"/>
          <c:showCatName val="0"/>
          <c:showSerName val="0"/>
          <c:showPercent val="0"/>
          <c:showBubbleSize val="0"/>
        </c:dLbls>
        <c:gapWidth val="164"/>
        <c:axId val="1550248848"/>
        <c:axId val="1550260912"/>
      </c:barChart>
      <c:lineChart>
        <c:grouping val="standard"/>
        <c:varyColors val="0"/>
        <c:ser>
          <c:idx val="1"/>
          <c:order val="1"/>
          <c:tx>
            <c:v>Meta</c:v>
          </c:tx>
          <c:spPr>
            <a:ln w="28575" cap="rnd">
              <a:solidFill>
                <a:srgbClr val="00B050"/>
              </a:solidFill>
              <a:prstDash val="dash"/>
              <a:round/>
            </a:ln>
            <a:effectLst/>
          </c:spPr>
          <c:marker>
            <c:symbol val="none"/>
          </c:marker>
          <c:cat>
            <c:strRef>
              <c:f>Energía!$A$16:$A$27</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Energía!$Y$16:$Y$27</c:f>
              <c:numCache>
                <c:formatCode>0%</c:formatCode>
                <c:ptCount val="12"/>
                <c:pt idx="0">
                  <c:v>0.1</c:v>
                </c:pt>
                <c:pt idx="1">
                  <c:v>0.1</c:v>
                </c:pt>
                <c:pt idx="2">
                  <c:v>0.1</c:v>
                </c:pt>
                <c:pt idx="3">
                  <c:v>0.1</c:v>
                </c:pt>
                <c:pt idx="4">
                  <c:v>0.1</c:v>
                </c:pt>
                <c:pt idx="5">
                  <c:v>0.1</c:v>
                </c:pt>
                <c:pt idx="6">
                  <c:v>0.1</c:v>
                </c:pt>
                <c:pt idx="7">
                  <c:v>0.1</c:v>
                </c:pt>
                <c:pt idx="8">
                  <c:v>0.1</c:v>
                </c:pt>
                <c:pt idx="9">
                  <c:v>0.1</c:v>
                </c:pt>
                <c:pt idx="10">
                  <c:v>0.1</c:v>
                </c:pt>
                <c:pt idx="11">
                  <c:v>0.1</c:v>
                </c:pt>
              </c:numCache>
            </c:numRef>
          </c:val>
          <c:smooth val="0"/>
          <c:extLst>
            <c:ext xmlns:c16="http://schemas.microsoft.com/office/drawing/2014/chart" uri="{C3380CC4-5D6E-409C-BE32-E72D297353CC}">
              <c16:uniqueId val="{00000002-C6AE-47FA-ACCB-94FD2E01DF18}"/>
            </c:ext>
          </c:extLst>
        </c:ser>
        <c:dLbls>
          <c:showLegendKey val="0"/>
          <c:showVal val="0"/>
          <c:showCatName val="0"/>
          <c:showSerName val="0"/>
          <c:showPercent val="0"/>
          <c:showBubbleSize val="0"/>
        </c:dLbls>
        <c:marker val="1"/>
        <c:smooth val="0"/>
        <c:axId val="605853712"/>
        <c:axId val="605859536"/>
      </c:lineChart>
      <c:catAx>
        <c:axId val="1550248848"/>
        <c:scaling>
          <c:orientation val="minMax"/>
        </c:scaling>
        <c:delete val="0"/>
        <c:axPos val="b"/>
        <c:numFmt formatCode="General" sourceLinked="1"/>
        <c:majorTickMark val="none"/>
        <c:minorTickMark val="none"/>
        <c:tickLblPos val="nextTo"/>
        <c:spPr>
          <a:noFill/>
          <a:ln w="19050" cap="flat" cmpd="sng" algn="ctr">
            <a:solidFill>
              <a:schemeClr val="tx1">
                <a:lumMod val="25000"/>
                <a:lumOff val="7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Verdana" panose="020B0604030504040204" pitchFamily="34" charset="0"/>
                <a:ea typeface="Verdana" panose="020B0604030504040204" pitchFamily="34" charset="0"/>
                <a:cs typeface="+mn-cs"/>
              </a:defRPr>
            </a:pPr>
            <a:endParaRPr lang="es-CO"/>
          </a:p>
        </c:txPr>
        <c:crossAx val="1550260912"/>
        <c:crosses val="autoZero"/>
        <c:auto val="1"/>
        <c:lblAlgn val="ctr"/>
        <c:lblOffset val="100"/>
        <c:noMultiLvlLbl val="0"/>
      </c:catAx>
      <c:valAx>
        <c:axId val="1550260912"/>
        <c:scaling>
          <c:orientation val="minMax"/>
        </c:scaling>
        <c:delete val="0"/>
        <c:axPos val="l"/>
        <c:majorGridlines>
          <c:spPr>
            <a:ln>
              <a:solidFill>
                <a:schemeClr val="tx1">
                  <a:lumMod val="15000"/>
                  <a:lumOff val="85000"/>
                </a:schemeClr>
              </a:solidFill>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Verdana" panose="020B0604030504040204" pitchFamily="34" charset="0"/>
                <a:ea typeface="Verdana" panose="020B0604030504040204" pitchFamily="34" charset="0"/>
                <a:cs typeface="+mn-cs"/>
              </a:defRPr>
            </a:pPr>
            <a:endParaRPr lang="es-CO"/>
          </a:p>
        </c:txPr>
        <c:crossAx val="1550248848"/>
        <c:crosses val="autoZero"/>
        <c:crossBetween val="between"/>
      </c:valAx>
      <c:valAx>
        <c:axId val="605859536"/>
        <c:scaling>
          <c:orientation val="minMax"/>
        </c:scaling>
        <c:delete val="1"/>
        <c:axPos val="r"/>
        <c:numFmt formatCode="0%" sourceLinked="1"/>
        <c:majorTickMark val="none"/>
        <c:minorTickMark val="none"/>
        <c:tickLblPos val="nextTo"/>
        <c:crossAx val="605853712"/>
        <c:crosses val="max"/>
        <c:crossBetween val="between"/>
      </c:valAx>
      <c:catAx>
        <c:axId val="605853712"/>
        <c:scaling>
          <c:orientation val="minMax"/>
        </c:scaling>
        <c:delete val="1"/>
        <c:axPos val="b"/>
        <c:numFmt formatCode="General" sourceLinked="1"/>
        <c:majorTickMark val="out"/>
        <c:minorTickMark val="none"/>
        <c:tickLblPos val="nextTo"/>
        <c:crossAx val="605859536"/>
        <c:crosses val="autoZero"/>
        <c:auto val="1"/>
        <c:lblAlgn val="ctr"/>
        <c:lblOffset val="100"/>
        <c:noMultiLvlLbl val="0"/>
      </c:catAx>
      <c:spPr>
        <a:noFill/>
        <a:ln>
          <a:noFill/>
        </a:ln>
        <a:effectLst/>
      </c:spPr>
    </c:plotArea>
    <c:legend>
      <c:legendPos val="t"/>
      <c:layout>
        <c:manualLayout>
          <c:xMode val="edge"/>
          <c:yMode val="edge"/>
          <c:x val="1.1157019434643698E-2"/>
          <c:y val="0.94486516828412814"/>
          <c:w val="0.98381828084778433"/>
          <c:h val="5.304565806146927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Verdana" panose="020B0604030504040204" pitchFamily="34" charset="0"/>
              <a:ea typeface="Verdana" panose="020B0604030504040204" pitchFamily="34" charset="0"/>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bg2">
          <a:lumMod val="25000"/>
        </a:schemeClr>
      </a:solidFill>
      <a:round/>
    </a:ln>
    <a:effectLst/>
  </c:spPr>
  <c:txPr>
    <a:bodyPr/>
    <a:lstStyle/>
    <a:p>
      <a:pPr>
        <a:defRPr>
          <a:solidFill>
            <a:schemeClr val="tx1"/>
          </a:solidFill>
          <a:latin typeface="Verdana" panose="020B0604030504040204" pitchFamily="34" charset="0"/>
          <a:ea typeface="Verdana" panose="020B0604030504040204" pitchFamily="34" charset="0"/>
        </a:defRPr>
      </a:pPr>
      <a:endParaRPr lang="es-CO"/>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400" b="1" i="1" u="none" strike="noStrike" kern="1200" cap="all" spc="0" baseline="0">
                <a:solidFill>
                  <a:sysClr val="windowText" lastClr="000000"/>
                </a:solidFill>
                <a:latin typeface="Verdana" panose="020B0604030504040204" pitchFamily="34" charset="0"/>
                <a:ea typeface="Verdana" panose="020B0604030504040204" pitchFamily="34" charset="0"/>
                <a:cs typeface="+mn-cs"/>
              </a:defRPr>
            </a:pPr>
            <a:r>
              <a:rPr lang="en-US" sz="1400" b="1" i="1" u="none" strike="noStrike" kern="1200" spc="0" baseline="0">
                <a:solidFill>
                  <a:sysClr val="windowText" lastClr="000000"/>
                </a:solidFill>
                <a:latin typeface="Verdana" panose="020B0604030504040204" pitchFamily="34" charset="0"/>
                <a:ea typeface="Verdana" panose="020B0604030504040204" pitchFamily="34" charset="0"/>
                <a:cs typeface="+mn-cs"/>
              </a:rPr>
              <a:t>Indicador efectividad de ahorro para EL AÑO ACTUAL</a:t>
            </a:r>
          </a:p>
        </c:rich>
      </c:tx>
      <c:overlay val="0"/>
      <c:spPr>
        <a:noFill/>
        <a:ln>
          <a:noFill/>
        </a:ln>
        <a:effectLst/>
      </c:spPr>
      <c:txPr>
        <a:bodyPr rot="0" spcFirstLastPara="1" vertOverflow="ellipsis" vert="horz" wrap="square" anchor="ctr" anchorCtr="1"/>
        <a:lstStyle/>
        <a:p>
          <a:pPr algn="ctr" rtl="0">
            <a:defRPr lang="en-US" sz="1400" b="1" i="1" u="none" strike="noStrike" kern="1200" cap="all" spc="0" baseline="0">
              <a:solidFill>
                <a:sysClr val="windowText" lastClr="000000"/>
              </a:solidFill>
              <a:latin typeface="Verdana" panose="020B0604030504040204" pitchFamily="34" charset="0"/>
              <a:ea typeface="Verdana" panose="020B0604030504040204" pitchFamily="34" charset="0"/>
              <a:cs typeface="+mn-cs"/>
            </a:defRPr>
          </a:pPr>
          <a:endParaRPr lang="es-CO"/>
        </a:p>
      </c:txPr>
    </c:title>
    <c:autoTitleDeleted val="0"/>
    <c:plotArea>
      <c:layout>
        <c:manualLayout>
          <c:layoutTarget val="inner"/>
          <c:xMode val="edge"/>
          <c:yMode val="edge"/>
          <c:x val="6.7288169580976873E-2"/>
          <c:y val="7.2406156331050325E-2"/>
          <c:w val="0.92308408204968739"/>
          <c:h val="0.6921217999262852"/>
        </c:manualLayout>
      </c:layout>
      <c:barChart>
        <c:barDir val="col"/>
        <c:grouping val="clustered"/>
        <c:varyColors val="0"/>
        <c:ser>
          <c:idx val="0"/>
          <c:order val="0"/>
          <c:tx>
            <c:v>Indicador efectividad de ahorro %</c:v>
          </c:tx>
          <c:spPr>
            <a:pattFill prst="dkDnDiag">
              <a:fgClr>
                <a:schemeClr val="accent6">
                  <a:lumMod val="60000"/>
                  <a:lumOff val="40000"/>
                </a:schemeClr>
              </a:fgClr>
              <a:bgClr>
                <a:schemeClr val="bg1"/>
              </a:bgClr>
            </a:pattFill>
            <a:ln>
              <a:solidFill>
                <a:schemeClr val="accent6">
                  <a:lumMod val="50000"/>
                </a:schemeClr>
              </a:solidFill>
            </a:ln>
            <a:effectLst>
              <a:innerShdw blurRad="114300">
                <a:schemeClr val="accent1"/>
              </a:innerShdw>
            </a:effectLst>
          </c:spPr>
          <c:invertIfNegative val="0"/>
          <c:dLbls>
            <c:delete val="1"/>
          </c:dLbls>
          <c:trendline>
            <c:spPr>
              <a:ln w="19050" cap="rnd">
                <a:solidFill>
                  <a:srgbClr val="D00000"/>
                </a:solidFill>
                <a:prstDash val="sysDash"/>
              </a:ln>
              <a:effectLst/>
            </c:spPr>
            <c:trendlineType val="linear"/>
            <c:dispRSqr val="0"/>
            <c:dispEq val="0"/>
          </c:trendline>
          <c:cat>
            <c:strRef>
              <c:f>Energía!$A$16:$A$27</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Energía!$P$16:$P$27</c:f>
              <c:numCache>
                <c:formatCode>0%</c:formatCode>
                <c:ptCount val="12"/>
                <c:pt idx="0">
                  <c:v>0</c:v>
                </c:pt>
                <c:pt idx="1">
                  <c:v>0</c:v>
                </c:pt>
                <c:pt idx="2">
                  <c:v>0</c:v>
                </c:pt>
                <c:pt idx="3">
                  <c:v>0</c:v>
                </c:pt>
              </c:numCache>
            </c:numRef>
          </c:val>
          <c:extLst>
            <c:ext xmlns:c16="http://schemas.microsoft.com/office/drawing/2014/chart" uri="{C3380CC4-5D6E-409C-BE32-E72D297353CC}">
              <c16:uniqueId val="{00000001-10DA-4149-9FAF-1C8BC8ECCE4E}"/>
            </c:ext>
          </c:extLst>
        </c:ser>
        <c:dLbls>
          <c:dLblPos val="outEnd"/>
          <c:showLegendKey val="0"/>
          <c:showVal val="1"/>
          <c:showCatName val="0"/>
          <c:showSerName val="0"/>
          <c:showPercent val="0"/>
          <c:showBubbleSize val="0"/>
        </c:dLbls>
        <c:gapWidth val="164"/>
        <c:axId val="1550248848"/>
        <c:axId val="1550260912"/>
      </c:barChart>
      <c:lineChart>
        <c:grouping val="standard"/>
        <c:varyColors val="0"/>
        <c:ser>
          <c:idx val="1"/>
          <c:order val="1"/>
          <c:tx>
            <c:v>Meta</c:v>
          </c:tx>
          <c:spPr>
            <a:ln w="28575" cap="rnd">
              <a:solidFill>
                <a:schemeClr val="accent5"/>
              </a:solidFill>
              <a:prstDash val="dash"/>
              <a:round/>
            </a:ln>
            <a:effectLst/>
          </c:spPr>
          <c:marker>
            <c:symbol val="none"/>
          </c:marker>
          <c:cat>
            <c:strRef>
              <c:f>Energía!$A$16:$A$27</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Energía!$Y$16:$Y$27</c:f>
              <c:numCache>
                <c:formatCode>0%</c:formatCode>
                <c:ptCount val="12"/>
                <c:pt idx="0">
                  <c:v>0.1</c:v>
                </c:pt>
                <c:pt idx="1">
                  <c:v>0.1</c:v>
                </c:pt>
                <c:pt idx="2">
                  <c:v>0.1</c:v>
                </c:pt>
                <c:pt idx="3">
                  <c:v>0.1</c:v>
                </c:pt>
                <c:pt idx="4">
                  <c:v>0.1</c:v>
                </c:pt>
                <c:pt idx="5">
                  <c:v>0.1</c:v>
                </c:pt>
                <c:pt idx="6">
                  <c:v>0.1</c:v>
                </c:pt>
                <c:pt idx="7">
                  <c:v>0.1</c:v>
                </c:pt>
                <c:pt idx="8">
                  <c:v>0.1</c:v>
                </c:pt>
                <c:pt idx="9">
                  <c:v>0.1</c:v>
                </c:pt>
                <c:pt idx="10">
                  <c:v>0.1</c:v>
                </c:pt>
                <c:pt idx="11">
                  <c:v>0.1</c:v>
                </c:pt>
              </c:numCache>
            </c:numRef>
          </c:val>
          <c:smooth val="0"/>
          <c:extLst>
            <c:ext xmlns:c16="http://schemas.microsoft.com/office/drawing/2014/chart" uri="{C3380CC4-5D6E-409C-BE32-E72D297353CC}">
              <c16:uniqueId val="{00000002-10DA-4149-9FAF-1C8BC8ECCE4E}"/>
            </c:ext>
          </c:extLst>
        </c:ser>
        <c:dLbls>
          <c:showLegendKey val="0"/>
          <c:showVal val="0"/>
          <c:showCatName val="0"/>
          <c:showSerName val="0"/>
          <c:showPercent val="0"/>
          <c:showBubbleSize val="0"/>
        </c:dLbls>
        <c:marker val="1"/>
        <c:smooth val="0"/>
        <c:axId val="605853712"/>
        <c:axId val="605859536"/>
      </c:lineChart>
      <c:catAx>
        <c:axId val="1550248848"/>
        <c:scaling>
          <c:orientation val="minMax"/>
        </c:scaling>
        <c:delete val="0"/>
        <c:axPos val="b"/>
        <c:numFmt formatCode="General" sourceLinked="1"/>
        <c:majorTickMark val="none"/>
        <c:minorTickMark val="none"/>
        <c:tickLblPos val="nextTo"/>
        <c:spPr>
          <a:noFill/>
          <a:ln w="19050" cap="flat" cmpd="sng" algn="ctr">
            <a:solidFill>
              <a:schemeClr val="tx1">
                <a:lumMod val="25000"/>
                <a:lumOff val="7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Verdana" panose="020B0604030504040204" pitchFamily="34" charset="0"/>
                <a:ea typeface="Verdana" panose="020B0604030504040204" pitchFamily="34" charset="0"/>
                <a:cs typeface="+mn-cs"/>
              </a:defRPr>
            </a:pPr>
            <a:endParaRPr lang="es-CO"/>
          </a:p>
        </c:txPr>
        <c:crossAx val="1550260912"/>
        <c:crosses val="autoZero"/>
        <c:auto val="1"/>
        <c:lblAlgn val="ctr"/>
        <c:lblOffset val="100"/>
        <c:noMultiLvlLbl val="0"/>
      </c:catAx>
      <c:valAx>
        <c:axId val="1550260912"/>
        <c:scaling>
          <c:orientation val="minMax"/>
        </c:scaling>
        <c:delete val="0"/>
        <c:axPos val="l"/>
        <c:majorGridlines>
          <c:spPr>
            <a:ln>
              <a:solidFill>
                <a:schemeClr val="tx1">
                  <a:lumMod val="15000"/>
                  <a:lumOff val="85000"/>
                </a:schemeClr>
              </a:solidFill>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Verdana" panose="020B0604030504040204" pitchFamily="34" charset="0"/>
                <a:ea typeface="Verdana" panose="020B0604030504040204" pitchFamily="34" charset="0"/>
                <a:cs typeface="+mn-cs"/>
              </a:defRPr>
            </a:pPr>
            <a:endParaRPr lang="es-CO"/>
          </a:p>
        </c:txPr>
        <c:crossAx val="1550248848"/>
        <c:crosses val="autoZero"/>
        <c:crossBetween val="between"/>
      </c:valAx>
      <c:valAx>
        <c:axId val="605859536"/>
        <c:scaling>
          <c:orientation val="minMax"/>
        </c:scaling>
        <c:delete val="1"/>
        <c:axPos val="r"/>
        <c:numFmt formatCode="0%" sourceLinked="1"/>
        <c:majorTickMark val="none"/>
        <c:minorTickMark val="none"/>
        <c:tickLblPos val="nextTo"/>
        <c:crossAx val="605853712"/>
        <c:crosses val="max"/>
        <c:crossBetween val="between"/>
      </c:valAx>
      <c:catAx>
        <c:axId val="605853712"/>
        <c:scaling>
          <c:orientation val="minMax"/>
        </c:scaling>
        <c:delete val="1"/>
        <c:axPos val="b"/>
        <c:numFmt formatCode="General" sourceLinked="1"/>
        <c:majorTickMark val="out"/>
        <c:minorTickMark val="none"/>
        <c:tickLblPos val="nextTo"/>
        <c:crossAx val="605859536"/>
        <c:crosses val="autoZero"/>
        <c:auto val="1"/>
        <c:lblAlgn val="ctr"/>
        <c:lblOffset val="100"/>
        <c:noMultiLvlLbl val="0"/>
      </c:catAx>
      <c:spPr>
        <a:noFill/>
        <a:ln>
          <a:noFill/>
        </a:ln>
        <a:effectLst/>
      </c:spPr>
    </c:plotArea>
    <c:legend>
      <c:legendPos val="t"/>
      <c:layout>
        <c:manualLayout>
          <c:xMode val="edge"/>
          <c:yMode val="edge"/>
          <c:x val="9.4975343015348851E-2"/>
          <c:y val="0.94486516828412814"/>
          <c:w val="0.89999996909869229"/>
          <c:h val="5.304565806146927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Verdana" panose="020B0604030504040204" pitchFamily="34" charset="0"/>
              <a:ea typeface="Verdana" panose="020B0604030504040204" pitchFamily="34" charset="0"/>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bg2">
          <a:lumMod val="25000"/>
        </a:schemeClr>
      </a:solidFill>
      <a:round/>
    </a:ln>
    <a:effectLst/>
  </c:spPr>
  <c:txPr>
    <a:bodyPr/>
    <a:lstStyle/>
    <a:p>
      <a:pPr>
        <a:defRPr>
          <a:solidFill>
            <a:schemeClr val="tx1"/>
          </a:solidFill>
          <a:latin typeface="Verdana" panose="020B0604030504040204" pitchFamily="34" charset="0"/>
          <a:ea typeface="Verdana" panose="020B0604030504040204" pitchFamily="34" charset="0"/>
        </a:defRPr>
      </a:pPr>
      <a:endParaRPr lang="es-CO"/>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1" u="none" strike="noStrike" kern="1200" spc="0" baseline="0">
                <a:solidFill>
                  <a:sysClr val="windowText" lastClr="000000"/>
                </a:solidFill>
                <a:latin typeface="Verdana" panose="020B0604030504040204" pitchFamily="34" charset="0"/>
                <a:ea typeface="Verdana" panose="020B0604030504040204" pitchFamily="34" charset="0"/>
                <a:cs typeface="+mn-cs"/>
              </a:defRPr>
            </a:pPr>
            <a:r>
              <a:rPr lang="en-US" b="1" i="1"/>
              <a:t>COMPARATIVO DE CONSUMO AÑO ANTERIOR VS. AÑO ACTUAL</a:t>
            </a:r>
          </a:p>
        </c:rich>
      </c:tx>
      <c:overlay val="0"/>
      <c:spPr>
        <a:noFill/>
        <a:ln>
          <a:noFill/>
        </a:ln>
        <a:effectLst/>
      </c:spPr>
      <c:txPr>
        <a:bodyPr rot="0" spcFirstLastPara="1" vertOverflow="ellipsis" vert="horz" wrap="square" anchor="ctr" anchorCtr="1"/>
        <a:lstStyle/>
        <a:p>
          <a:pPr>
            <a:defRPr sz="1400" b="1" i="1" u="none" strike="noStrike" kern="1200" spc="0" baseline="0">
              <a:solidFill>
                <a:sysClr val="windowText" lastClr="000000"/>
              </a:solidFill>
              <a:latin typeface="Verdana" panose="020B0604030504040204" pitchFamily="34" charset="0"/>
              <a:ea typeface="Verdana" panose="020B0604030504040204" pitchFamily="34" charset="0"/>
              <a:cs typeface="+mn-cs"/>
            </a:defRPr>
          </a:pPr>
          <a:endParaRPr lang="es-CO"/>
        </a:p>
      </c:txPr>
    </c:title>
    <c:autoTitleDeleted val="0"/>
    <c:plotArea>
      <c:layout>
        <c:manualLayout>
          <c:layoutTarget val="inner"/>
          <c:xMode val="edge"/>
          <c:yMode val="edge"/>
          <c:x val="7.175671296296296E-2"/>
          <c:y val="9.0266161616161619E-2"/>
          <c:w val="0.91325243055555561"/>
          <c:h val="0.65903409090909093"/>
        </c:manualLayout>
      </c:layout>
      <c:barChart>
        <c:barDir val="col"/>
        <c:grouping val="clustered"/>
        <c:varyColors val="0"/>
        <c:ser>
          <c:idx val="0"/>
          <c:order val="0"/>
          <c:tx>
            <c:v>Vigencia Anterior</c:v>
          </c:tx>
          <c:spPr>
            <a:pattFill prst="dkDnDiag">
              <a:fgClr>
                <a:schemeClr val="accent4">
                  <a:lumMod val="60000"/>
                  <a:lumOff val="40000"/>
                </a:schemeClr>
              </a:fgClr>
              <a:bgClr>
                <a:schemeClr val="bg1"/>
              </a:bgClr>
            </a:pattFill>
            <a:ln>
              <a:solidFill>
                <a:schemeClr val="accent4">
                  <a:lumMod val="75000"/>
                </a:schemeClr>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Verdana" panose="020B0604030504040204" pitchFamily="34" charset="0"/>
                    <a:ea typeface="Verdana" panose="020B0604030504040204" pitchFamily="34" charset="0"/>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Lit>
          </c:cat>
          <c:val>
            <c:numRef>
              <c:f>Energía!$B$16:$B$27</c:f>
              <c:numCache>
                <c:formatCode>0</c:formatCode>
                <c:ptCount val="12"/>
              </c:numCache>
            </c:numRef>
          </c:val>
          <c:extLst>
            <c:ext xmlns:c16="http://schemas.microsoft.com/office/drawing/2014/chart" uri="{C3380CC4-5D6E-409C-BE32-E72D297353CC}">
              <c16:uniqueId val="{00000000-8E4A-4325-A53D-BB59C2C88F10}"/>
            </c:ext>
          </c:extLst>
        </c:ser>
        <c:ser>
          <c:idx val="1"/>
          <c:order val="1"/>
          <c:tx>
            <c:v>Vigencia Actual</c:v>
          </c:tx>
          <c:spPr>
            <a:pattFill prst="dkDnDiag">
              <a:fgClr>
                <a:srgbClr val="F49202"/>
              </a:fgClr>
              <a:bgClr>
                <a:schemeClr val="bg1"/>
              </a:bgClr>
            </a:pattFill>
            <a:ln>
              <a:solidFill>
                <a:schemeClr val="accent2">
                  <a:lumMod val="75000"/>
                </a:schemeClr>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Verdana" panose="020B0604030504040204" pitchFamily="34" charset="0"/>
                    <a:ea typeface="Verdana" panose="020B0604030504040204" pitchFamily="34" charset="0"/>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38100" cap="rnd">
                <a:solidFill>
                  <a:schemeClr val="accent5"/>
                </a:solidFill>
                <a:prstDash val="sysDot"/>
              </a:ln>
              <a:effectLst/>
            </c:spPr>
            <c:trendlineType val="linear"/>
            <c:dispRSqr val="0"/>
            <c:dispEq val="0"/>
          </c:trendline>
          <c:cat>
            <c:strLit>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Lit>
          </c:cat>
          <c:val>
            <c:numRef>
              <c:f>Energía!$H$16:$H$27</c:f>
              <c:numCache>
                <c:formatCode>0.00</c:formatCode>
                <c:ptCount val="12"/>
              </c:numCache>
            </c:numRef>
          </c:val>
          <c:extLst>
            <c:ext xmlns:c16="http://schemas.microsoft.com/office/drawing/2014/chart" uri="{C3380CC4-5D6E-409C-BE32-E72D297353CC}">
              <c16:uniqueId val="{00000004-8E4A-4325-A53D-BB59C2C88F10}"/>
            </c:ext>
          </c:extLst>
        </c:ser>
        <c:dLbls>
          <c:dLblPos val="outEnd"/>
          <c:showLegendKey val="0"/>
          <c:showVal val="1"/>
          <c:showCatName val="0"/>
          <c:showSerName val="0"/>
          <c:showPercent val="0"/>
          <c:showBubbleSize val="0"/>
        </c:dLbls>
        <c:gapWidth val="219"/>
        <c:overlap val="-27"/>
        <c:axId val="70413087"/>
        <c:axId val="70413503"/>
      </c:barChart>
      <c:catAx>
        <c:axId val="70413087"/>
        <c:scaling>
          <c:orientation val="minMax"/>
        </c:scaling>
        <c:delete val="0"/>
        <c:axPos val="b"/>
        <c:title>
          <c:tx>
            <c:rich>
              <a:bodyPr rot="0" spcFirstLastPara="1" vertOverflow="ellipsis" vert="horz" wrap="square" anchor="ctr" anchorCtr="1"/>
              <a:lstStyle/>
              <a:p>
                <a:pPr>
                  <a:defRPr sz="1050" b="1" i="0" u="none" strike="noStrike" kern="1200" baseline="0">
                    <a:solidFill>
                      <a:sysClr val="windowText" lastClr="000000"/>
                    </a:solidFill>
                    <a:latin typeface="Verdana" panose="020B0604030504040204" pitchFamily="34" charset="0"/>
                    <a:ea typeface="Verdana" panose="020B0604030504040204" pitchFamily="34" charset="0"/>
                    <a:cs typeface="+mn-cs"/>
                  </a:defRPr>
                </a:pPr>
                <a:r>
                  <a:rPr lang="en-US" sz="1050" b="1"/>
                  <a:t>TIEMPO (mes)</a:t>
                </a:r>
              </a:p>
            </c:rich>
          </c:tx>
          <c:layout>
            <c:manualLayout>
              <c:xMode val="edge"/>
              <c:yMode val="edge"/>
              <c:x val="0.45587662037037036"/>
              <c:y val="0.87572373737373721"/>
            </c:manualLayout>
          </c:layout>
          <c:overlay val="0"/>
          <c:spPr>
            <a:noFill/>
            <a:ln>
              <a:noFill/>
            </a:ln>
            <a:effectLst/>
          </c:spPr>
          <c:txPr>
            <a:bodyPr rot="0" spcFirstLastPara="1" vertOverflow="ellipsis" vert="horz" wrap="square" anchor="ctr" anchorCtr="1"/>
            <a:lstStyle/>
            <a:p>
              <a:pPr>
                <a:defRPr sz="1050" b="1" i="0" u="none" strike="noStrike" kern="1200" baseline="0">
                  <a:solidFill>
                    <a:sysClr val="windowText" lastClr="000000"/>
                  </a:solidFill>
                  <a:latin typeface="Verdana" panose="020B0604030504040204" pitchFamily="34" charset="0"/>
                  <a:ea typeface="Verdana" panose="020B0604030504040204" pitchFamily="34" charset="0"/>
                  <a:cs typeface="+mn-cs"/>
                </a:defRPr>
              </a:pPr>
              <a:endParaRPr lang="es-CO"/>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Verdana" panose="020B0604030504040204" pitchFamily="34" charset="0"/>
                <a:ea typeface="Verdana" panose="020B0604030504040204" pitchFamily="34" charset="0"/>
                <a:cs typeface="+mn-cs"/>
              </a:defRPr>
            </a:pPr>
            <a:endParaRPr lang="es-CO"/>
          </a:p>
        </c:txPr>
        <c:crossAx val="70413503"/>
        <c:crosses val="autoZero"/>
        <c:auto val="1"/>
        <c:lblAlgn val="ctr"/>
        <c:lblOffset val="100"/>
        <c:noMultiLvlLbl val="0"/>
      </c:catAx>
      <c:valAx>
        <c:axId val="70413503"/>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1" i="0" u="none" strike="noStrike" kern="1200" baseline="0">
                    <a:solidFill>
                      <a:sysClr val="windowText" lastClr="000000"/>
                    </a:solidFill>
                    <a:latin typeface="Verdana" panose="020B0604030504040204" pitchFamily="34" charset="0"/>
                    <a:ea typeface="Verdana" panose="020B0604030504040204" pitchFamily="34" charset="0"/>
                    <a:cs typeface="+mn-cs"/>
                  </a:defRPr>
                </a:pPr>
                <a:r>
                  <a:rPr lang="en-US" b="1"/>
                  <a:t>CONSUMO (kWh)</a:t>
                </a:r>
              </a:p>
            </c:rich>
          </c:tx>
          <c:layout>
            <c:manualLayout>
              <c:xMode val="edge"/>
              <c:yMode val="edge"/>
              <c:x val="1.293333333333333E-2"/>
              <c:y val="0.261329797979798"/>
            </c:manualLayout>
          </c:layout>
          <c:overlay val="0"/>
          <c:spPr>
            <a:noFill/>
            <a:ln>
              <a:noFill/>
            </a:ln>
            <a:effectLst/>
          </c:spPr>
          <c:txPr>
            <a:bodyPr rot="-5400000" spcFirstLastPara="1" vertOverflow="ellipsis" vert="horz" wrap="square" anchor="ctr" anchorCtr="1"/>
            <a:lstStyle/>
            <a:p>
              <a:pPr>
                <a:defRPr sz="1000" b="1" i="0" u="none" strike="noStrike" kern="1200" baseline="0">
                  <a:solidFill>
                    <a:sysClr val="windowText" lastClr="000000"/>
                  </a:solidFill>
                  <a:latin typeface="Verdana" panose="020B0604030504040204" pitchFamily="34" charset="0"/>
                  <a:ea typeface="Verdana" panose="020B0604030504040204" pitchFamily="34" charset="0"/>
                  <a:cs typeface="+mn-cs"/>
                </a:defRPr>
              </a:pPr>
              <a:endParaRPr lang="es-CO"/>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50" b="1" i="0" u="none" strike="noStrike" kern="1200" baseline="0">
                <a:solidFill>
                  <a:sysClr val="windowText" lastClr="000000"/>
                </a:solidFill>
                <a:latin typeface="Verdana" panose="020B0604030504040204" pitchFamily="34" charset="0"/>
                <a:ea typeface="Verdana" panose="020B0604030504040204" pitchFamily="34" charset="0"/>
                <a:cs typeface="+mn-cs"/>
              </a:defRPr>
            </a:pPr>
            <a:endParaRPr lang="es-CO"/>
          </a:p>
        </c:txPr>
        <c:crossAx val="70413087"/>
        <c:crosses val="autoZero"/>
        <c:crossBetween val="between"/>
      </c:valAx>
      <c:spPr>
        <a:noFill/>
        <a:ln>
          <a:noFill/>
        </a:ln>
        <a:effectLst/>
      </c:spPr>
    </c:plotArea>
    <c:legend>
      <c:legendPos val="b"/>
      <c:layout>
        <c:manualLayout>
          <c:xMode val="edge"/>
          <c:yMode val="edge"/>
          <c:x val="0.17692928240740738"/>
          <c:y val="0.94602323232323238"/>
          <c:w val="0.67259976851851855"/>
          <c:h val="5.3976767676767679E-2"/>
        </c:manualLayout>
      </c:layout>
      <c:overlay val="0"/>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Verdana" panose="020B0604030504040204" pitchFamily="34" charset="0"/>
              <a:ea typeface="Verdana" panose="020B0604030504040204" pitchFamily="34" charset="0"/>
              <a:cs typeface="+mn-cs"/>
            </a:defRPr>
          </a:pPr>
          <a:endParaRPr lang="es-CO"/>
        </a:p>
      </c:txPr>
    </c:legend>
    <c:plotVisOnly val="1"/>
    <c:dispBlanksAs val="gap"/>
    <c:showDLblsOverMax val="0"/>
  </c:chart>
  <c:spPr>
    <a:solidFill>
      <a:schemeClr val="bg1"/>
    </a:solidFill>
    <a:ln w="9525" cap="flat" cmpd="sng" algn="ctr">
      <a:solidFill>
        <a:schemeClr val="tx1"/>
      </a:solidFill>
      <a:round/>
    </a:ln>
    <a:effectLst/>
  </c:spPr>
  <c:txPr>
    <a:bodyPr/>
    <a:lstStyle/>
    <a:p>
      <a:pPr>
        <a:defRPr>
          <a:solidFill>
            <a:sysClr val="windowText" lastClr="000000"/>
          </a:solidFill>
          <a:latin typeface="Verdana" panose="020B0604030504040204" pitchFamily="34" charset="0"/>
          <a:ea typeface="Verdana" panose="020B0604030504040204" pitchFamily="34" charset="0"/>
        </a:defRPr>
      </a:pPr>
      <a:endParaRPr lang="es-CO"/>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chemeClr val="tx1"/>
                </a:solidFill>
                <a:latin typeface="Verdana" panose="020B0604030504040204" pitchFamily="34" charset="0"/>
                <a:ea typeface="Verdana" panose="020B0604030504040204" pitchFamily="34" charset="0"/>
                <a:cs typeface="+mn-cs"/>
              </a:defRPr>
            </a:pPr>
            <a:r>
              <a:rPr lang="en-US" sz="1200" b="1" i="0" baseline="0">
                <a:solidFill>
                  <a:schemeClr val="tx1"/>
                </a:solidFill>
                <a:latin typeface="Verdana" panose="020B0604030504040204" pitchFamily="34" charset="0"/>
                <a:ea typeface="Verdana" panose="020B0604030504040204" pitchFamily="34" charset="0"/>
              </a:rPr>
              <a:t>EMISIONES DE GEI ( kg de CO₂e) </a:t>
            </a:r>
          </a:p>
        </c:rich>
      </c:tx>
      <c:layout>
        <c:manualLayout>
          <c:xMode val="edge"/>
          <c:yMode val="edge"/>
          <c:x val="0.35158124999999996"/>
          <c:y val="2.2177020202020201E-2"/>
        </c:manualLayout>
      </c:layout>
      <c:overlay val="0"/>
      <c:spPr>
        <a:noFill/>
        <a:ln>
          <a:noFill/>
        </a:ln>
        <a:effectLst/>
      </c:spPr>
      <c:txPr>
        <a:bodyPr rot="0" spcFirstLastPara="1" vertOverflow="ellipsis" vert="horz" wrap="square" anchor="ctr" anchorCtr="1"/>
        <a:lstStyle/>
        <a:p>
          <a:pPr>
            <a:defRPr sz="1200" b="1" i="0" u="none" strike="noStrike" kern="1200" spc="0" baseline="0">
              <a:solidFill>
                <a:schemeClr val="tx1"/>
              </a:solidFill>
              <a:latin typeface="Verdana" panose="020B0604030504040204" pitchFamily="34" charset="0"/>
              <a:ea typeface="Verdana" panose="020B0604030504040204" pitchFamily="34" charset="0"/>
              <a:cs typeface="+mn-cs"/>
            </a:defRPr>
          </a:pPr>
          <a:endParaRPr lang="es-CO"/>
        </a:p>
      </c:txPr>
    </c:title>
    <c:autoTitleDeleted val="0"/>
    <c:plotArea>
      <c:layout>
        <c:manualLayout>
          <c:layoutTarget val="inner"/>
          <c:xMode val="edge"/>
          <c:yMode val="edge"/>
          <c:x val="7.6722800925925941E-2"/>
          <c:y val="0.11080316503135662"/>
          <c:w val="0.89989039351851863"/>
          <c:h val="0.57135625878904839"/>
        </c:manualLayout>
      </c:layout>
      <c:lineChart>
        <c:grouping val="standard"/>
        <c:varyColors val="0"/>
        <c:ser>
          <c:idx val="0"/>
          <c:order val="0"/>
          <c:tx>
            <c:strRef>
              <c:f>Energía!$R$14</c:f>
              <c:strCache>
                <c:ptCount val="1"/>
                <c:pt idx="0">
                  <c:v>Emisiones de GEI  (kg de CO₂e)</c:v>
                </c:pt>
              </c:strCache>
            </c:strRef>
          </c:tx>
          <c:spPr>
            <a:ln w="28575" cap="rnd">
              <a:solidFill>
                <a:schemeClr val="accent4"/>
              </a:solidFill>
              <a:round/>
            </a:ln>
            <a:effectLst/>
          </c:spPr>
          <c:marker>
            <c:symbol val="circle"/>
            <c:size val="5"/>
            <c:spPr>
              <a:solidFill>
                <a:srgbClr val="FF0000"/>
              </a:solidFill>
              <a:ln w="9525">
                <a:solidFill>
                  <a:schemeClr val="accent4"/>
                </a:solidFill>
              </a:ln>
              <a:effectLst/>
            </c:spPr>
          </c:marker>
          <c:trendline>
            <c:spPr>
              <a:ln w="19050" cap="rnd">
                <a:solidFill>
                  <a:schemeClr val="accent1"/>
                </a:solidFill>
                <a:prstDash val="sysDot"/>
              </a:ln>
              <a:effectLst/>
            </c:spPr>
            <c:trendlineType val="linear"/>
            <c:dispRSqr val="0"/>
            <c:dispEq val="0"/>
          </c:trendline>
          <c:cat>
            <c:strRef>
              <c:f>Energía!$A$16:$A$27</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Energía!$R$16:$R$27</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0-E45F-4DD6-89A7-5D38F1953DBD}"/>
            </c:ext>
          </c:extLst>
        </c:ser>
        <c:dLbls>
          <c:showLegendKey val="0"/>
          <c:showVal val="0"/>
          <c:showCatName val="0"/>
          <c:showSerName val="0"/>
          <c:showPercent val="0"/>
          <c:showBubbleSize val="0"/>
        </c:dLbls>
        <c:marker val="1"/>
        <c:smooth val="0"/>
        <c:axId val="1732877344"/>
        <c:axId val="1732896064"/>
      </c:lineChart>
      <c:catAx>
        <c:axId val="1732877344"/>
        <c:scaling>
          <c:orientation val="minMax"/>
        </c:scaling>
        <c:delete val="0"/>
        <c:axPos val="b"/>
        <c:title>
          <c:tx>
            <c:rich>
              <a:bodyPr rot="0" spcFirstLastPara="1" vertOverflow="ellipsis" vert="horz" wrap="square" anchor="ctr" anchorCtr="1"/>
              <a:lstStyle/>
              <a:p>
                <a:pPr>
                  <a:defRPr sz="800" b="1" i="0" u="none" strike="noStrike" kern="1200" baseline="0">
                    <a:solidFill>
                      <a:sysClr val="windowText" lastClr="000000"/>
                    </a:solidFill>
                    <a:latin typeface="Verdana" panose="020B0604030504040204" pitchFamily="34" charset="0"/>
                    <a:ea typeface="Verdana" panose="020B0604030504040204" pitchFamily="34" charset="0"/>
                    <a:cs typeface="+mn-cs"/>
                  </a:defRPr>
                </a:pPr>
                <a:r>
                  <a:rPr lang="en-US" sz="800" b="1">
                    <a:solidFill>
                      <a:sysClr val="windowText" lastClr="000000"/>
                    </a:solidFill>
                    <a:latin typeface="Verdana" panose="020B0604030504040204" pitchFamily="34" charset="0"/>
                    <a:ea typeface="Verdana" panose="020B0604030504040204" pitchFamily="34" charset="0"/>
                  </a:rPr>
                  <a:t>TIEMPO (MES)</a:t>
                </a:r>
              </a:p>
            </c:rich>
          </c:tx>
          <c:layout>
            <c:manualLayout>
              <c:xMode val="edge"/>
              <c:yMode val="edge"/>
              <c:x val="0.45540958217954908"/>
              <c:y val="0.85320913628460682"/>
            </c:manualLayout>
          </c:layout>
          <c:overlay val="0"/>
          <c:spPr>
            <a:noFill/>
            <a:ln>
              <a:noFill/>
            </a:ln>
            <a:effectLst/>
          </c:spPr>
          <c:txPr>
            <a:bodyPr rot="0" spcFirstLastPara="1" vertOverflow="ellipsis" vert="horz" wrap="square" anchor="ctr" anchorCtr="1"/>
            <a:lstStyle/>
            <a:p>
              <a:pPr>
                <a:defRPr sz="800" b="1" i="0" u="none" strike="noStrike" kern="1200" baseline="0">
                  <a:solidFill>
                    <a:sysClr val="windowText" lastClr="000000"/>
                  </a:solidFill>
                  <a:latin typeface="Verdana" panose="020B0604030504040204" pitchFamily="34" charset="0"/>
                  <a:ea typeface="Verdana" panose="020B0604030504040204" pitchFamily="34" charset="0"/>
                  <a:cs typeface="+mn-cs"/>
                </a:defRPr>
              </a:pPr>
              <a:endParaRPr lang="es-CO"/>
            </a:p>
          </c:txPr>
        </c:title>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900" b="1" i="0" u="none" strike="noStrike" kern="1200" spc="100" baseline="0">
                <a:solidFill>
                  <a:schemeClr val="tx1"/>
                </a:solidFill>
                <a:latin typeface="Verdana" panose="020B0604030504040204" pitchFamily="34" charset="0"/>
                <a:ea typeface="Verdana" panose="020B0604030504040204" pitchFamily="34" charset="0"/>
                <a:cs typeface="+mn-cs"/>
              </a:defRPr>
            </a:pPr>
            <a:endParaRPr lang="es-CO"/>
          </a:p>
        </c:txPr>
        <c:crossAx val="1732896064"/>
        <c:crosses val="autoZero"/>
        <c:auto val="1"/>
        <c:lblAlgn val="ctr"/>
        <c:lblOffset val="100"/>
        <c:noMultiLvlLbl val="0"/>
      </c:catAx>
      <c:valAx>
        <c:axId val="173289606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800" b="1" i="0" u="none" strike="noStrike" kern="1200" baseline="0">
                    <a:solidFill>
                      <a:sysClr val="windowText" lastClr="000000"/>
                    </a:solidFill>
                    <a:latin typeface="Verdana" panose="020B0604030504040204" pitchFamily="34" charset="0"/>
                    <a:ea typeface="Verdana" panose="020B0604030504040204" pitchFamily="34" charset="0"/>
                    <a:cs typeface="+mn-cs"/>
                  </a:defRPr>
                </a:pPr>
                <a:r>
                  <a:rPr lang="en-US" sz="800" b="1">
                    <a:solidFill>
                      <a:sysClr val="windowText" lastClr="000000"/>
                    </a:solidFill>
                    <a:latin typeface="Verdana" panose="020B0604030504040204" pitchFamily="34" charset="0"/>
                    <a:ea typeface="Verdana" panose="020B0604030504040204" pitchFamily="34" charset="0"/>
                  </a:rPr>
                  <a:t>kg CO2-e emitidos</a:t>
                </a:r>
              </a:p>
            </c:rich>
          </c:tx>
          <c:layout>
            <c:manualLayout>
              <c:xMode val="edge"/>
              <c:yMode val="edge"/>
              <c:x val="8.2691714128684604E-3"/>
              <c:y val="0.23971806237830667"/>
            </c:manualLayout>
          </c:layout>
          <c:overlay val="0"/>
          <c:spPr>
            <a:noFill/>
            <a:ln>
              <a:noFill/>
            </a:ln>
            <a:effectLst/>
          </c:spPr>
          <c:txPr>
            <a:bodyPr rot="-5400000" spcFirstLastPara="1" vertOverflow="ellipsis" vert="horz" wrap="square" anchor="ctr" anchorCtr="1"/>
            <a:lstStyle/>
            <a:p>
              <a:pPr>
                <a:defRPr sz="800" b="1" i="0" u="none" strike="noStrike" kern="1200" baseline="0">
                  <a:solidFill>
                    <a:sysClr val="windowText" lastClr="000000"/>
                  </a:solidFill>
                  <a:latin typeface="Verdana" panose="020B0604030504040204" pitchFamily="34" charset="0"/>
                  <a:ea typeface="Verdana" panose="020B0604030504040204" pitchFamily="34" charset="0"/>
                  <a:cs typeface="+mn-cs"/>
                </a:defRPr>
              </a:pPr>
              <a:endParaRPr lang="es-CO"/>
            </a:p>
          </c:txPr>
        </c:title>
        <c:numFmt formatCode="0.00" sourceLinked="1"/>
        <c:majorTickMark val="out"/>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solidFill>
                <a:latin typeface="Verdana" panose="020B0604030504040204" pitchFamily="34" charset="0"/>
                <a:ea typeface="Verdana" panose="020B0604030504040204" pitchFamily="34" charset="0"/>
                <a:cs typeface="+mn-cs"/>
              </a:defRPr>
            </a:pPr>
            <a:endParaRPr lang="es-CO"/>
          </a:p>
        </c:txPr>
        <c:crossAx val="1732877344"/>
        <c:crosses val="autoZero"/>
        <c:crossBetween val="between"/>
      </c:valAx>
      <c:spPr>
        <a:solidFill>
          <a:schemeClr val="bg1"/>
        </a:solidFill>
        <a:ln>
          <a:solidFill>
            <a:schemeClr val="accent1">
              <a:lumMod val="20000"/>
              <a:lumOff val="80000"/>
            </a:schemeClr>
          </a:solidFill>
        </a:ln>
        <a:effectLst/>
      </c:spPr>
    </c:plotArea>
    <c:legend>
      <c:legendPos val="b"/>
      <c:legendEntry>
        <c:idx val="1"/>
        <c:txPr>
          <a:bodyPr rot="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legendEntry>
      <c:overlay val="0"/>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solidFill>
      <a:round/>
    </a:ln>
    <a:effectLst/>
  </c:spPr>
  <c:txPr>
    <a:bodyPr/>
    <a:lstStyle/>
    <a:p>
      <a:pPr>
        <a:defRPr/>
      </a:pPr>
      <a:endParaRPr lang="es-CO"/>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200" b="1" i="1" u="none" strike="noStrike" kern="1200" spc="0" baseline="0">
                <a:solidFill>
                  <a:schemeClr val="tx1"/>
                </a:solidFill>
                <a:latin typeface="Verdana" panose="020B0604030504040204" pitchFamily="34" charset="0"/>
                <a:ea typeface="Verdana" panose="020B0604030504040204" pitchFamily="34" charset="0"/>
                <a:cs typeface="+mn-cs"/>
              </a:defRPr>
            </a:pPr>
            <a:r>
              <a:rPr lang="es-CO" sz="1200" i="1"/>
              <a:t>GENERACIÓN vs ENTREGA RESIDUOS APROVECHABLES</a:t>
            </a:r>
          </a:p>
        </c:rich>
      </c:tx>
      <c:layout>
        <c:manualLayout>
          <c:xMode val="edge"/>
          <c:yMode val="edge"/>
          <c:x val="0.21974182528717129"/>
          <c:y val="1.7621319753509071E-2"/>
        </c:manualLayout>
      </c:layout>
      <c:overlay val="0"/>
      <c:spPr>
        <a:noFill/>
        <a:ln>
          <a:noFill/>
        </a:ln>
        <a:effectLst/>
      </c:spPr>
      <c:txPr>
        <a:bodyPr rot="0" spcFirstLastPara="1" vertOverflow="ellipsis" vert="horz" wrap="square" anchor="ctr" anchorCtr="1"/>
        <a:lstStyle/>
        <a:p>
          <a:pPr>
            <a:defRPr sz="1200" b="1" i="1" u="none" strike="noStrike" kern="1200" spc="0" baseline="0">
              <a:solidFill>
                <a:schemeClr val="tx1"/>
              </a:solidFill>
              <a:latin typeface="Verdana" panose="020B0604030504040204" pitchFamily="34" charset="0"/>
              <a:ea typeface="Verdana" panose="020B0604030504040204" pitchFamily="34" charset="0"/>
              <a:cs typeface="+mn-cs"/>
            </a:defRPr>
          </a:pPr>
          <a:endParaRPr lang="es-CO"/>
        </a:p>
      </c:txPr>
    </c:title>
    <c:autoTitleDeleted val="0"/>
    <c:plotArea>
      <c:layout>
        <c:manualLayout>
          <c:layoutTarget val="inner"/>
          <c:xMode val="edge"/>
          <c:yMode val="edge"/>
          <c:x val="9.1711792677211371E-2"/>
          <c:y val="0.10600925925925926"/>
          <c:w val="0.88384082176439926"/>
          <c:h val="0.62717857142857147"/>
        </c:manualLayout>
      </c:layout>
      <c:lineChart>
        <c:grouping val="standard"/>
        <c:varyColors val="0"/>
        <c:ser>
          <c:idx val="0"/>
          <c:order val="0"/>
          <c:tx>
            <c:v>GENERACIÓN</c:v>
          </c:tx>
          <c:spPr>
            <a:ln w="28575" cap="rnd">
              <a:solidFill>
                <a:schemeClr val="accent1"/>
              </a:solidFill>
              <a:round/>
            </a:ln>
            <a:effectLst/>
          </c:spPr>
          <c:marker>
            <c:symbol val="circle"/>
            <c:size val="7"/>
            <c:spPr>
              <a:solidFill>
                <a:srgbClr val="4472C4">
                  <a:lumMod val="50000"/>
                </a:srgbClr>
              </a:solidFill>
              <a:ln w="9525">
                <a:noFill/>
              </a:ln>
              <a:effectLst/>
            </c:spPr>
          </c:marker>
          <c:cat>
            <c:strRef>
              <c:f>'INSTRUCTIVO-Residuos sólidos '!$A$33:$A$44</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'Residuos sólidos'!#REF!</c:f>
              <c:numCache>
                <c:formatCode>General</c:formatCode>
                <c:ptCount val="1"/>
                <c:pt idx="0">
                  <c:v>1</c:v>
                </c:pt>
              </c:numCache>
            </c:numRef>
          </c:val>
          <c:smooth val="0"/>
          <c:extLst>
            <c:ext xmlns:c16="http://schemas.microsoft.com/office/drawing/2014/chart" uri="{C3380CC4-5D6E-409C-BE32-E72D297353CC}">
              <c16:uniqueId val="{00000000-42B6-4427-9744-D67CEF759801}"/>
            </c:ext>
          </c:extLst>
        </c:ser>
        <c:ser>
          <c:idx val="1"/>
          <c:order val="1"/>
          <c:tx>
            <c:v>ENTREGA</c:v>
          </c:tx>
          <c:spPr>
            <a:ln w="28575" cap="rnd">
              <a:solidFill>
                <a:schemeClr val="accent2"/>
              </a:solidFill>
              <a:round/>
            </a:ln>
            <a:effectLst/>
          </c:spPr>
          <c:marker>
            <c:symbol val="circle"/>
            <c:size val="7"/>
            <c:spPr>
              <a:solidFill>
                <a:srgbClr val="5B9BD5">
                  <a:lumMod val="60000"/>
                  <a:lumOff val="40000"/>
                </a:srgbClr>
              </a:solidFill>
              <a:ln w="9525">
                <a:noFill/>
              </a:ln>
              <a:effectLst/>
            </c:spPr>
          </c:marker>
          <c:cat>
            <c:strRef>
              <c:f>'INSTRUCTIVO-Residuos sólidos '!$A$33:$A$44</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'INSTRUCTIVO-Residuos sólidos '!$D$33:$D$44</c:f>
              <c:numCache>
                <c:formatCode>#,##0.00</c:formatCode>
                <c:ptCount val="12"/>
                <c:pt idx="1">
                  <c:v>0</c:v>
                </c:pt>
              </c:numCache>
            </c:numRef>
          </c:val>
          <c:smooth val="0"/>
          <c:extLst>
            <c:ext xmlns:c16="http://schemas.microsoft.com/office/drawing/2014/chart" uri="{C3380CC4-5D6E-409C-BE32-E72D297353CC}">
              <c16:uniqueId val="{00000001-42B6-4427-9744-D67CEF759801}"/>
            </c:ext>
          </c:extLst>
        </c:ser>
        <c:dLbls>
          <c:showLegendKey val="0"/>
          <c:showVal val="0"/>
          <c:showCatName val="0"/>
          <c:showSerName val="0"/>
          <c:showPercent val="0"/>
          <c:showBubbleSize val="0"/>
        </c:dLbls>
        <c:marker val="1"/>
        <c:smooth val="0"/>
        <c:axId val="1481456400"/>
        <c:axId val="1481447248"/>
      </c:lineChart>
      <c:catAx>
        <c:axId val="14814564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Verdana" panose="020B0604030504040204" pitchFamily="34" charset="0"/>
                <a:ea typeface="Verdana" panose="020B0604030504040204" pitchFamily="34" charset="0"/>
                <a:cs typeface="+mn-cs"/>
              </a:defRPr>
            </a:pPr>
            <a:endParaRPr lang="es-CO"/>
          </a:p>
        </c:txPr>
        <c:crossAx val="1481447248"/>
        <c:crosses val="autoZero"/>
        <c:auto val="1"/>
        <c:lblAlgn val="ctr"/>
        <c:lblOffset val="100"/>
        <c:noMultiLvlLbl val="0"/>
      </c:catAx>
      <c:valAx>
        <c:axId val="1481447248"/>
        <c:scaling>
          <c:orientation val="minMax"/>
        </c:scaling>
        <c:delete val="0"/>
        <c:axPos val="l"/>
        <c:majorGridlines>
          <c:spPr>
            <a:ln w="6350" cap="flat" cmpd="sng" algn="ctr">
              <a:solidFill>
                <a:schemeClr val="bg1">
                  <a:lumMod val="65000"/>
                </a:schemeClr>
              </a:solidFill>
              <a:prstDash val="dash"/>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Verdana" panose="020B0604030504040204" pitchFamily="34" charset="0"/>
                    <a:ea typeface="Verdana" panose="020B0604030504040204" pitchFamily="34" charset="0"/>
                    <a:cs typeface="+mn-cs"/>
                  </a:defRPr>
                </a:pPr>
                <a:r>
                  <a:rPr lang="es-CO"/>
                  <a:t>Kilogramos</a:t>
                </a:r>
              </a:p>
            </c:rich>
          </c:tx>
          <c:layout>
            <c:manualLayout>
              <c:xMode val="edge"/>
              <c:yMode val="edge"/>
              <c:x val="2.1820217973989873E-3"/>
              <c:y val="0.31112211193740225"/>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Verdana" panose="020B0604030504040204" pitchFamily="34" charset="0"/>
                  <a:ea typeface="Verdana" panose="020B0604030504040204" pitchFamily="34" charset="0"/>
                  <a:cs typeface="+mn-cs"/>
                </a:defRPr>
              </a:pPr>
              <a:endParaRPr lang="es-CO"/>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Verdana" panose="020B0604030504040204" pitchFamily="34" charset="0"/>
                <a:ea typeface="Verdana" panose="020B0604030504040204" pitchFamily="34" charset="0"/>
                <a:cs typeface="+mn-cs"/>
              </a:defRPr>
            </a:pPr>
            <a:endParaRPr lang="es-CO"/>
          </a:p>
        </c:txPr>
        <c:crossAx val="1481456400"/>
        <c:crosses val="autoZero"/>
        <c:crossBetween val="between"/>
      </c:valAx>
      <c:spPr>
        <a:noFill/>
        <a:ln>
          <a:noFill/>
        </a:ln>
        <a:effectLst/>
      </c:spPr>
    </c:plotArea>
    <c:legend>
      <c:legendPos val="b"/>
      <c:layout>
        <c:manualLayout>
          <c:xMode val="edge"/>
          <c:yMode val="edge"/>
          <c:x val="1.3822692862239095E-2"/>
          <c:y val="0.92366473292808537"/>
          <c:w val="0.96790944961052949"/>
          <c:h val="7.6335267071914639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Verdana" panose="020B0604030504040204" pitchFamily="34" charset="0"/>
              <a:ea typeface="Verdana" panose="020B0604030504040204" pitchFamily="34" charset="0"/>
              <a:cs typeface="+mn-cs"/>
            </a:defRPr>
          </a:pPr>
          <a:endParaRPr lang="es-CO"/>
        </a:p>
      </c:txPr>
    </c:legend>
    <c:plotVisOnly val="1"/>
    <c:dispBlanksAs val="gap"/>
    <c:showDLblsOverMax val="0"/>
    <c:extLst/>
  </c:chart>
  <c:spPr>
    <a:solidFill>
      <a:schemeClr val="bg1"/>
    </a:solidFill>
    <a:ln w="9525" cap="flat" cmpd="sng" algn="ctr">
      <a:solidFill>
        <a:schemeClr val="bg2">
          <a:lumMod val="25000"/>
        </a:schemeClr>
      </a:solidFill>
      <a:round/>
    </a:ln>
    <a:effectLst/>
  </c:spPr>
  <c:txPr>
    <a:bodyPr/>
    <a:lstStyle/>
    <a:p>
      <a:pPr>
        <a:defRPr>
          <a:solidFill>
            <a:schemeClr val="tx1"/>
          </a:solidFill>
          <a:latin typeface="Verdana" panose="020B0604030504040204" pitchFamily="34" charset="0"/>
          <a:ea typeface="Verdana" panose="020B0604030504040204" pitchFamily="34" charset="0"/>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80" b="1" i="0" u="none" strike="noStrike" kern="1200" spc="0" baseline="0">
                <a:solidFill>
                  <a:sysClr val="windowText" lastClr="000000"/>
                </a:solidFill>
                <a:latin typeface="Verdana" panose="020B0604030504040204" pitchFamily="34" charset="0"/>
                <a:ea typeface="Verdana" panose="020B0604030504040204" pitchFamily="34" charset="0"/>
                <a:cs typeface="+mn-cs"/>
              </a:defRPr>
            </a:pPr>
            <a:r>
              <a:rPr lang="es-CO" b="1">
                <a:solidFill>
                  <a:sysClr val="windowText" lastClr="000000"/>
                </a:solidFill>
              </a:rPr>
              <a:t>CONSUMO AGUA ENTRE</a:t>
            </a:r>
            <a:r>
              <a:rPr lang="es-CO" b="1" baseline="0">
                <a:solidFill>
                  <a:sysClr val="windowText" lastClr="000000"/>
                </a:solidFill>
              </a:rPr>
              <a:t> </a:t>
            </a:r>
            <a:r>
              <a:rPr lang="es-CO" b="1">
                <a:solidFill>
                  <a:sysClr val="windowText" lastClr="000000"/>
                </a:solidFill>
              </a:rPr>
              <a:t>2022 vs 2023</a:t>
            </a:r>
          </a:p>
        </c:rich>
      </c:tx>
      <c:overlay val="0"/>
      <c:spPr>
        <a:noFill/>
        <a:ln>
          <a:noFill/>
        </a:ln>
        <a:effectLst/>
      </c:spPr>
      <c:txPr>
        <a:bodyPr rot="0" spcFirstLastPara="1" vertOverflow="ellipsis" vert="horz" wrap="square" anchor="ctr" anchorCtr="1"/>
        <a:lstStyle/>
        <a:p>
          <a:pPr>
            <a:defRPr sz="1080" b="1" i="0" u="none" strike="noStrike" kern="1200" spc="0" baseline="0">
              <a:solidFill>
                <a:sysClr val="windowText" lastClr="000000"/>
              </a:solidFill>
              <a:latin typeface="Verdana" panose="020B0604030504040204" pitchFamily="34" charset="0"/>
              <a:ea typeface="Verdana" panose="020B0604030504040204" pitchFamily="34" charset="0"/>
              <a:cs typeface="+mn-cs"/>
            </a:defRPr>
          </a:pPr>
          <a:endParaRPr lang="es-CO"/>
        </a:p>
      </c:txPr>
    </c:title>
    <c:autoTitleDeleted val="0"/>
    <c:plotArea>
      <c:layout>
        <c:manualLayout>
          <c:layoutTarget val="inner"/>
          <c:xMode val="edge"/>
          <c:yMode val="edge"/>
          <c:x val="3.8008971865618878E-2"/>
          <c:y val="9.1676704119674907E-2"/>
          <c:w val="0.95743785802674508"/>
          <c:h val="0.50070597723617516"/>
        </c:manualLayout>
      </c:layout>
      <c:barChart>
        <c:barDir val="col"/>
        <c:grouping val="clustered"/>
        <c:varyColors val="0"/>
        <c:ser>
          <c:idx val="0"/>
          <c:order val="0"/>
          <c:tx>
            <c:v>2022</c:v>
          </c:tx>
          <c:spPr>
            <a:gradFill>
              <a:gsLst>
                <a:gs pos="11000">
                  <a:srgbClr val="00B400"/>
                </a:gs>
                <a:gs pos="61000">
                  <a:srgbClr val="61FF69"/>
                </a:gs>
                <a:gs pos="90000">
                  <a:srgbClr val="99FB9E"/>
                </a:gs>
                <a:gs pos="100000">
                  <a:srgbClr val="BFFFBD"/>
                </a:gs>
              </a:gsLst>
              <a:lin ang="5400000" scaled="1"/>
            </a:gradFill>
            <a:ln>
              <a:solidFill>
                <a:schemeClr val="accent5">
                  <a:lumMod val="50000"/>
                </a:schemeClr>
              </a:solidFill>
            </a:ln>
            <a:effectLst/>
          </c:spPr>
          <c:invertIfNegative val="0"/>
          <c:dLbls>
            <c:dLbl>
              <c:idx val="0"/>
              <c:layout>
                <c:manualLayout>
                  <c:x val="-6.6882244667438844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81F-4B57-AD1E-17F4C40ADB96}"/>
                </c:ext>
              </c:extLst>
            </c:dLbl>
            <c:dLbl>
              <c:idx val="1"/>
              <c:layout>
                <c:manualLayout>
                  <c:x val="-3.821842552425072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81F-4B57-AD1E-17F4C40ADB96}"/>
                </c:ext>
              </c:extLst>
            </c:dLbl>
            <c:dLbl>
              <c:idx val="9"/>
              <c:layout>
                <c:manualLayout>
                  <c:x val="-5.7327638286376083E-3"/>
                  <c:y val="2.390613885174862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81F-4B57-AD1E-17F4C40ADB96}"/>
                </c:ext>
              </c:extLst>
            </c:dLbl>
            <c:dLbl>
              <c:idx val="17"/>
              <c:layout>
                <c:manualLayout>
                  <c:x val="-9.5546063810626801E-4"/>
                  <c:y val="-1.434368331104926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C81F-4B57-AD1E-17F4C40ADB96}"/>
                </c:ext>
              </c:extLst>
            </c:dLbl>
            <c:dLbl>
              <c:idx val="18"/>
              <c:layout>
                <c:manualLayout>
                  <c:x val="-5.7327638286376083E-3"/>
                  <c:y val="2.390613885174862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C81F-4B57-AD1E-17F4C40ADB96}"/>
                </c:ext>
              </c:extLst>
            </c:dLbl>
            <c:dLbl>
              <c:idx val="19"/>
              <c:layout>
                <c:manualLayout>
                  <c:x val="-4.7773031905314805E-3"/>
                  <c:y val="2.3906138851747744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C81F-4B57-AD1E-17F4C40ADB96}"/>
                </c:ext>
              </c:extLst>
            </c:dLbl>
            <c:spPr>
              <a:noFill/>
              <a:ln>
                <a:noFill/>
              </a:ln>
              <a:effectLst/>
            </c:spPr>
            <c:txPr>
              <a:bodyPr rot="0" spcFirstLastPara="1" vertOverflow="ellipsis" vert="horz" wrap="square" lIns="38100" tIns="19050" rIns="38100" bIns="19050" anchor="ctr" anchorCtr="1">
                <a:spAutoFit/>
              </a:bodyPr>
              <a:lstStyle/>
              <a:p>
                <a:pPr>
                  <a:defRPr sz="700" b="1" i="0" u="none" strike="noStrike" kern="1200" baseline="0">
                    <a:solidFill>
                      <a:sysClr val="windowText" lastClr="000000"/>
                    </a:solidFill>
                    <a:latin typeface="Verdana" panose="020B0604030504040204" pitchFamily="34" charset="0"/>
                    <a:ea typeface="Verdana" panose="020B0604030504040204" pitchFamily="34" charset="0"/>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'COMPILADO DT´S'!$A$2:$A$34</c15:sqref>
                  </c15:fullRef>
                </c:ext>
              </c:extLst>
              <c:f>('COMPILADO DT´S'!$A$3:$A$10,'COMPILADO DT´S'!$A$12,'COMPILADO DT´S'!$A$14:$A$16,'COMPILADO DT´S'!$A$19:$A$20,'COMPILADO DT´S'!$A$25:$A$26,'COMPILADO DT´S'!$A$29:$A$30,'COMPILADO DT´S'!$A$32:$A$33)</c:f>
              <c:strCache>
                <c:ptCount val="20"/>
                <c:pt idx="0">
                  <c:v>Atlántico</c:v>
                </c:pt>
                <c:pt idx="1">
                  <c:v>Bolívar / San Andrés</c:v>
                </c:pt>
                <c:pt idx="2">
                  <c:v>Caquetá / Huila - Florencia</c:v>
                </c:pt>
                <c:pt idx="3">
                  <c:v>Caquetá / Huila - Neiva</c:v>
                </c:pt>
                <c:pt idx="4">
                  <c:v>Cauca</c:v>
                </c:pt>
                <c:pt idx="5">
                  <c:v>Central - Tunja</c:v>
                </c:pt>
                <c:pt idx="6">
                  <c:v>Central - Bogotá</c:v>
                </c:pt>
                <c:pt idx="7">
                  <c:v>Central - Ibagué</c:v>
                </c:pt>
                <c:pt idx="8">
                  <c:v>Cesar / Guajira - Riohacha</c:v>
                </c:pt>
                <c:pt idx="9">
                  <c:v>Córdoba</c:v>
                </c:pt>
                <c:pt idx="10">
                  <c:v>Eje cafetero - Manizales</c:v>
                </c:pt>
                <c:pt idx="11">
                  <c:v>Eje cafetero - Armenia</c:v>
                </c:pt>
                <c:pt idx="12">
                  <c:v>Llanos Orientales y Amazonia - Villavicencio</c:v>
                </c:pt>
                <c:pt idx="13">
                  <c:v>Llanos Orientales y Amazonia - Guaviare</c:v>
                </c:pt>
                <c:pt idx="14">
                  <c:v>Magdalena</c:v>
                </c:pt>
                <c:pt idx="15">
                  <c:v>Magadalena medio</c:v>
                </c:pt>
                <c:pt idx="16">
                  <c:v>Norte de Santander y Arauca - Arauca</c:v>
                </c:pt>
                <c:pt idx="17">
                  <c:v>Norte de Santander y Arauca - Cúcuta</c:v>
                </c:pt>
                <c:pt idx="18">
                  <c:v>Sucre</c:v>
                </c:pt>
                <c:pt idx="19">
                  <c:v>Urabá</c:v>
                </c:pt>
              </c:strCache>
            </c:strRef>
          </c:cat>
          <c:val>
            <c:numRef>
              <c:extLst>
                <c:ext xmlns:c15="http://schemas.microsoft.com/office/drawing/2012/chart" uri="{02D57815-91ED-43cb-92C2-25804820EDAC}">
                  <c15:fullRef>
                    <c15:sqref>'COMPILADO DT´S'!$B$2:$B$34</c15:sqref>
                  </c15:fullRef>
                </c:ext>
              </c:extLst>
              <c:f>('COMPILADO DT´S'!$B$3:$B$10,'COMPILADO DT´S'!$B$12,'COMPILADO DT´S'!$B$14:$B$16,'COMPILADO DT´S'!$B$19:$B$20,'COMPILADO DT´S'!$B$25:$B$26,'COMPILADO DT´S'!$B$29:$B$30,'COMPILADO DT´S'!$B$32:$B$33)</c:f>
              <c:numCache>
                <c:formatCode>0</c:formatCode>
                <c:ptCount val="20"/>
                <c:pt idx="0">
                  <c:v>330</c:v>
                </c:pt>
                <c:pt idx="1">
                  <c:v>127</c:v>
                </c:pt>
                <c:pt idx="2">
                  <c:v>80</c:v>
                </c:pt>
                <c:pt idx="3">
                  <c:v>88</c:v>
                </c:pt>
                <c:pt idx="4">
                  <c:v>122</c:v>
                </c:pt>
                <c:pt idx="5">
                  <c:v>55</c:v>
                </c:pt>
                <c:pt idx="6">
                  <c:v>122</c:v>
                </c:pt>
                <c:pt idx="7">
                  <c:v>69</c:v>
                </c:pt>
                <c:pt idx="8">
                  <c:v>96</c:v>
                </c:pt>
                <c:pt idx="9">
                  <c:v>682</c:v>
                </c:pt>
                <c:pt idx="10">
                  <c:v>85</c:v>
                </c:pt>
                <c:pt idx="11">
                  <c:v>55</c:v>
                </c:pt>
                <c:pt idx="12">
                  <c:v>58</c:v>
                </c:pt>
                <c:pt idx="13">
                  <c:v>78</c:v>
                </c:pt>
                <c:pt idx="14">
                  <c:v>93</c:v>
                </c:pt>
                <c:pt idx="15">
                  <c:v>102</c:v>
                </c:pt>
                <c:pt idx="16">
                  <c:v>149</c:v>
                </c:pt>
                <c:pt idx="17">
                  <c:v>199.7</c:v>
                </c:pt>
                <c:pt idx="18">
                  <c:v>224</c:v>
                </c:pt>
                <c:pt idx="19">
                  <c:v>79</c:v>
                </c:pt>
              </c:numCache>
            </c:numRef>
          </c:val>
          <c:extLst>
            <c:ext xmlns:c15="http://schemas.microsoft.com/office/drawing/2012/chart" uri="{02D57815-91ED-43cb-92C2-25804820EDAC}">
              <c15:categoryFilterExceptions>
                <c15:categoryFilterException>
                  <c15:sqref>'COMPILADO DT´S'!$B$34</c15:sqref>
                  <c15:dLbl>
                    <c:idx val="19"/>
                    <c:layout>
                      <c:manualLayout>
                        <c:x val="-9.5546063810640809E-4"/>
                        <c:y val="-9.562455540699448E-3"/>
                      </c:manualLayout>
                    </c:layout>
                    <c:dLblPos val="outEnd"/>
                    <c:showLegendKey val="0"/>
                    <c:showVal val="1"/>
                    <c:showCatName val="0"/>
                    <c:showSerName val="0"/>
                    <c:showPercent val="0"/>
                    <c:showBubbleSize val="0"/>
                    <c:extLst>
                      <c:ext uri="{CE6537A1-D6FC-4f65-9D91-7224C49458BB}"/>
                      <c:ext xmlns:c16="http://schemas.microsoft.com/office/drawing/2014/chart" uri="{C3380CC4-5D6E-409C-BE32-E72D297353CC}">
                        <c16:uniqueId val="{00000000-6090-401A-9A6A-8354358D216B}"/>
                      </c:ext>
                    </c:extLst>
                  </c15:dLbl>
                </c15:categoryFilterException>
              </c15:categoryFilterExceptions>
            </c:ext>
            <c:ext xmlns:c16="http://schemas.microsoft.com/office/drawing/2014/chart" uri="{C3380CC4-5D6E-409C-BE32-E72D297353CC}">
              <c16:uniqueId val="{00000006-C81F-4B57-AD1E-17F4C40ADB96}"/>
            </c:ext>
          </c:extLst>
        </c:ser>
        <c:ser>
          <c:idx val="1"/>
          <c:order val="1"/>
          <c:tx>
            <c:v>2023</c:v>
          </c:tx>
          <c:spPr>
            <a:gradFill>
              <a:gsLst>
                <a:gs pos="23000">
                  <a:srgbClr val="069486"/>
                </a:gs>
                <a:gs pos="63000">
                  <a:srgbClr val="0BC5C1"/>
                </a:gs>
                <a:gs pos="85000">
                  <a:srgbClr val="0DE9E4"/>
                </a:gs>
                <a:gs pos="100000">
                  <a:srgbClr val="ACFAF8"/>
                </a:gs>
              </a:gsLst>
              <a:lin ang="5400000" scaled="1"/>
            </a:gradFill>
            <a:ln>
              <a:solidFill>
                <a:srgbClr val="069486"/>
              </a:solidFill>
            </a:ln>
            <a:effectLst/>
          </c:spPr>
          <c:invertIfNegative val="0"/>
          <c:dLbls>
            <c:dLbl>
              <c:idx val="1"/>
              <c:layout>
                <c:manualLayout>
                  <c:x val="0"/>
                  <c:y val="-7.1816546732030528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C81F-4B57-AD1E-17F4C40ADB96}"/>
                </c:ext>
              </c:extLst>
            </c:dLbl>
            <c:dLbl>
              <c:idx val="2"/>
              <c:layout>
                <c:manualLayout>
                  <c:x val="-1.7521012940505148E-17"/>
                  <c:y val="-8.6167169443787356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C81F-4B57-AD1E-17F4C40ADB96}"/>
                </c:ext>
              </c:extLst>
            </c:dLbl>
            <c:dLbl>
              <c:idx val="3"/>
              <c:layout>
                <c:manualLayout>
                  <c:x val="0"/>
                  <c:y val="-0.12909314979944256"/>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C81F-4B57-AD1E-17F4C40ADB96}"/>
                </c:ext>
              </c:extLst>
            </c:dLbl>
            <c:dLbl>
              <c:idx val="4"/>
              <c:layout>
                <c:manualLayout>
                  <c:x val="0"/>
                  <c:y val="-4.0640436047972656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C81F-4B57-AD1E-17F4C40ADB96}"/>
                </c:ext>
              </c:extLst>
            </c:dLbl>
            <c:dLbl>
              <c:idx val="5"/>
              <c:layout>
                <c:manualLayout>
                  <c:x val="9.5546063810623299E-4"/>
                  <c:y val="-6.6937188784896143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C81F-4B57-AD1E-17F4C40ADB96}"/>
                </c:ext>
              </c:extLst>
            </c:dLbl>
            <c:dLbl>
              <c:idx val="6"/>
              <c:layout>
                <c:manualLayout>
                  <c:x val="0"/>
                  <c:y val="-2.629675273692357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C81F-4B57-AD1E-17F4C40ADB96}"/>
                </c:ext>
              </c:extLst>
            </c:dLbl>
            <c:dLbl>
              <c:idx val="7"/>
              <c:layout>
                <c:manualLayout>
                  <c:x val="-3.5033152024601473E-17"/>
                  <c:y val="-4.5421663818322383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C81F-4B57-AD1E-17F4C40ADB96}"/>
                </c:ext>
              </c:extLst>
            </c:dLbl>
            <c:dLbl>
              <c:idx val="8"/>
              <c:layout>
                <c:manualLayout>
                  <c:x val="-7.0066304049202946E-17"/>
                  <c:y val="-3.3468594392448071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C81F-4B57-AD1E-17F4C40ADB96}"/>
                </c:ext>
              </c:extLst>
            </c:dLbl>
            <c:dLbl>
              <c:idx val="9"/>
              <c:layout>
                <c:manualLayout>
                  <c:x val="-2.0312942699897037E-5"/>
                  <c:y val="-1.195306942587431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C81F-4B57-AD1E-17F4C40ADB96}"/>
                </c:ext>
              </c:extLst>
            </c:dLbl>
            <c:dLbl>
              <c:idx val="10"/>
              <c:layout>
                <c:manualLayout>
                  <c:x val="0"/>
                  <c:y val="-2.151552496657376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C81F-4B57-AD1E-17F4C40ADB96}"/>
                </c:ext>
              </c:extLst>
            </c:dLbl>
            <c:dLbl>
              <c:idx val="11"/>
              <c:layout>
                <c:manualLayout>
                  <c:x val="0"/>
                  <c:y val="-2.390613885174862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C81F-4B57-AD1E-17F4C40ADB96}"/>
                </c:ext>
              </c:extLst>
            </c:dLbl>
            <c:dLbl>
              <c:idx val="12"/>
              <c:layout>
                <c:manualLayout>
                  <c:x val="0"/>
                  <c:y val="-3.5859208277623018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C81F-4B57-AD1E-17F4C40ADB96}"/>
                </c:ext>
              </c:extLst>
            </c:dLbl>
            <c:dLbl>
              <c:idx val="13"/>
              <c:layout>
                <c:manualLayout>
                  <c:x val="0"/>
                  <c:y val="-7.4179054857045984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C81F-4B57-AD1E-17F4C40ADB96}"/>
                </c:ext>
              </c:extLst>
            </c:dLbl>
            <c:dLbl>
              <c:idx val="14"/>
              <c:layout>
                <c:manualLayout>
                  <c:x val="0"/>
                  <c:y val="-5.9814461744038462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C81F-4B57-AD1E-17F4C40ADB96}"/>
                </c:ext>
              </c:extLst>
            </c:dLbl>
            <c:dLbl>
              <c:idx val="15"/>
              <c:layout>
                <c:manualLayout>
                  <c:x val="-9.5546063810640809E-4"/>
                  <c:y val="-6.4546574899721279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C81F-4B57-AD1E-17F4C40ADB96}"/>
                </c:ext>
              </c:extLst>
            </c:dLbl>
            <c:dLbl>
              <c:idx val="17"/>
              <c:layout>
                <c:manualLayout>
                  <c:x val="0"/>
                  <c:y val="-3.1077980507273208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C81F-4B57-AD1E-17F4C40ADB96}"/>
                </c:ext>
              </c:extLst>
            </c:dLbl>
            <c:dLbl>
              <c:idx val="19"/>
              <c:layout>
                <c:manualLayout>
                  <c:x val="-1.4162105487648315E-16"/>
                  <c:y val="-2.9193344224008728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7-C81F-4B57-AD1E-17F4C40ADB96}"/>
                </c:ext>
              </c:extLst>
            </c:dLbl>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rgbClr val="039093"/>
                    </a:solidFill>
                    <a:latin typeface="Verdana" panose="020B0604030504040204" pitchFamily="34" charset="0"/>
                    <a:ea typeface="Verdana" panose="020B0604030504040204" pitchFamily="34" charset="0"/>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'COMPILADO DT´S'!$A$2:$A$34</c15:sqref>
                  </c15:fullRef>
                </c:ext>
              </c:extLst>
              <c:f>('COMPILADO DT´S'!$A$3:$A$10,'COMPILADO DT´S'!$A$12,'COMPILADO DT´S'!$A$14:$A$16,'COMPILADO DT´S'!$A$19:$A$20,'COMPILADO DT´S'!$A$25:$A$26,'COMPILADO DT´S'!$A$29:$A$30,'COMPILADO DT´S'!$A$32:$A$33)</c:f>
              <c:strCache>
                <c:ptCount val="20"/>
                <c:pt idx="0">
                  <c:v>Atlántico</c:v>
                </c:pt>
                <c:pt idx="1">
                  <c:v>Bolívar / San Andrés</c:v>
                </c:pt>
                <c:pt idx="2">
                  <c:v>Caquetá / Huila - Florencia</c:v>
                </c:pt>
                <c:pt idx="3">
                  <c:v>Caquetá / Huila - Neiva</c:v>
                </c:pt>
                <c:pt idx="4">
                  <c:v>Cauca</c:v>
                </c:pt>
                <c:pt idx="5">
                  <c:v>Central - Tunja</c:v>
                </c:pt>
                <c:pt idx="6">
                  <c:v>Central - Bogotá</c:v>
                </c:pt>
                <c:pt idx="7">
                  <c:v>Central - Ibagué</c:v>
                </c:pt>
                <c:pt idx="8">
                  <c:v>Cesar / Guajira - Riohacha</c:v>
                </c:pt>
                <c:pt idx="9">
                  <c:v>Córdoba</c:v>
                </c:pt>
                <c:pt idx="10">
                  <c:v>Eje cafetero - Manizales</c:v>
                </c:pt>
                <c:pt idx="11">
                  <c:v>Eje cafetero - Armenia</c:v>
                </c:pt>
                <c:pt idx="12">
                  <c:v>Llanos Orientales y Amazonia - Villavicencio</c:v>
                </c:pt>
                <c:pt idx="13">
                  <c:v>Llanos Orientales y Amazonia - Guaviare</c:v>
                </c:pt>
                <c:pt idx="14">
                  <c:v>Magdalena</c:v>
                </c:pt>
                <c:pt idx="15">
                  <c:v>Magadalena medio</c:v>
                </c:pt>
                <c:pt idx="16">
                  <c:v>Norte de Santander y Arauca - Arauca</c:v>
                </c:pt>
                <c:pt idx="17">
                  <c:v>Norte de Santander y Arauca - Cúcuta</c:v>
                </c:pt>
                <c:pt idx="18">
                  <c:v>Sucre</c:v>
                </c:pt>
                <c:pt idx="19">
                  <c:v>Urabá</c:v>
                </c:pt>
              </c:strCache>
            </c:strRef>
          </c:cat>
          <c:val>
            <c:numRef>
              <c:extLst>
                <c:ext xmlns:c15="http://schemas.microsoft.com/office/drawing/2012/chart" uri="{02D57815-91ED-43cb-92C2-25804820EDAC}">
                  <c15:fullRef>
                    <c15:sqref>'COMPILADO DT´S'!$C$2:$C$34</c15:sqref>
                  </c15:fullRef>
                </c:ext>
              </c:extLst>
              <c:f>('COMPILADO DT´S'!$C$3:$C$10,'COMPILADO DT´S'!$C$12,'COMPILADO DT´S'!$C$14:$C$16,'COMPILADO DT´S'!$C$19:$C$20,'COMPILADO DT´S'!$C$25:$C$26,'COMPILADO DT´S'!$C$29:$C$30,'COMPILADO DT´S'!$C$32:$C$33)</c:f>
              <c:numCache>
                <c:formatCode>0</c:formatCode>
                <c:ptCount val="20"/>
                <c:pt idx="0">
                  <c:v>330</c:v>
                </c:pt>
                <c:pt idx="1">
                  <c:v>127</c:v>
                </c:pt>
                <c:pt idx="2">
                  <c:v>80</c:v>
                </c:pt>
                <c:pt idx="3">
                  <c:v>88</c:v>
                </c:pt>
                <c:pt idx="4">
                  <c:v>122</c:v>
                </c:pt>
                <c:pt idx="5">
                  <c:v>55</c:v>
                </c:pt>
                <c:pt idx="6">
                  <c:v>122</c:v>
                </c:pt>
                <c:pt idx="7">
                  <c:v>69</c:v>
                </c:pt>
                <c:pt idx="8">
                  <c:v>96</c:v>
                </c:pt>
                <c:pt idx="9">
                  <c:v>682</c:v>
                </c:pt>
                <c:pt idx="10">
                  <c:v>85</c:v>
                </c:pt>
                <c:pt idx="11">
                  <c:v>55</c:v>
                </c:pt>
                <c:pt idx="12">
                  <c:v>58</c:v>
                </c:pt>
                <c:pt idx="13">
                  <c:v>78</c:v>
                </c:pt>
                <c:pt idx="14">
                  <c:v>93</c:v>
                </c:pt>
                <c:pt idx="15">
                  <c:v>102</c:v>
                </c:pt>
                <c:pt idx="16">
                  <c:v>149</c:v>
                </c:pt>
                <c:pt idx="17">
                  <c:v>199.7</c:v>
                </c:pt>
                <c:pt idx="18">
                  <c:v>224</c:v>
                </c:pt>
                <c:pt idx="19">
                  <c:v>79</c:v>
                </c:pt>
              </c:numCache>
            </c:numRef>
          </c:val>
          <c:extLst>
            <c:ext xmlns:c15="http://schemas.microsoft.com/office/drawing/2012/chart" uri="{02D57815-91ED-43cb-92C2-25804820EDAC}">
              <c15:categoryFilterExceptions>
                <c15:categoryFilterException>
                  <c15:sqref>'COMPILADO DT´S'!$C$18</c15:sqref>
                  <c15:dLbl>
                    <c:idx val="11"/>
                    <c:layout>
                      <c:manualLayout>
                        <c:x val="-7.0066304049202946E-17"/>
                        <c:y val="-3.3468594392448071E-2"/>
                      </c:manualLayout>
                    </c:layout>
                    <c:dLblPos val="outEnd"/>
                    <c:showLegendKey val="0"/>
                    <c:showVal val="1"/>
                    <c:showCatName val="0"/>
                    <c:showSerName val="0"/>
                    <c:showPercent val="0"/>
                    <c:showBubbleSize val="0"/>
                    <c:extLst>
                      <c:ext uri="{CE6537A1-D6FC-4f65-9D91-7224C49458BB}"/>
                      <c:ext xmlns:c16="http://schemas.microsoft.com/office/drawing/2014/chart" uri="{C3380CC4-5D6E-409C-BE32-E72D297353CC}">
                        <c16:uniqueId val="{00000001-6090-401A-9A6A-8354358D216B}"/>
                      </c:ext>
                    </c:extLst>
                  </c15:dLbl>
                </c15:categoryFilterException>
                <c15:categoryFilterException>
                  <c15:sqref>'COMPILADO DT´S'!$C$31</c15:sqref>
                  <c15:dLbl>
                    <c:idx val="17"/>
                    <c:layout>
                      <c:manualLayout>
                        <c:x val="0"/>
                        <c:y val="-2.390613885174862E-2"/>
                      </c:manualLayout>
                    </c:layout>
                    <c:dLblPos val="outEnd"/>
                    <c:showLegendKey val="0"/>
                    <c:showVal val="1"/>
                    <c:showCatName val="0"/>
                    <c:showSerName val="0"/>
                    <c:showPercent val="0"/>
                    <c:showBubbleSize val="0"/>
                    <c:extLst>
                      <c:ext uri="{CE6537A1-D6FC-4f65-9D91-7224C49458BB}"/>
                      <c:ext xmlns:c16="http://schemas.microsoft.com/office/drawing/2014/chart" uri="{C3380CC4-5D6E-409C-BE32-E72D297353CC}">
                        <c16:uniqueId val="{00000002-6090-401A-9A6A-8354358D216B}"/>
                      </c:ext>
                    </c:extLst>
                  </c15:dLbl>
                </c15:categoryFilterException>
                <c15:categoryFilterException>
                  <c15:sqref>'COMPILADO DT´S'!$C$34</c15:sqref>
                  <c15:dLbl>
                    <c:idx val="19"/>
                    <c:layout>
                      <c:manualLayout>
                        <c:x val="3.8827061474036523E-3"/>
                        <c:y val="-3.8629308587405077E-2"/>
                      </c:manualLayout>
                    </c:layout>
                    <c:dLblPos val="outEnd"/>
                    <c:showLegendKey val="0"/>
                    <c:showVal val="1"/>
                    <c:showCatName val="0"/>
                    <c:showSerName val="0"/>
                    <c:showPercent val="0"/>
                    <c:showBubbleSize val="0"/>
                    <c:extLst>
                      <c:ext uri="{CE6537A1-D6FC-4f65-9D91-7224C49458BB}"/>
                      <c:ext xmlns:c16="http://schemas.microsoft.com/office/drawing/2014/chart" uri="{C3380CC4-5D6E-409C-BE32-E72D297353CC}">
                        <c16:uniqueId val="{00000003-6090-401A-9A6A-8354358D216B}"/>
                      </c:ext>
                    </c:extLst>
                  </c15:dLbl>
                </c15:categoryFilterException>
              </c15:categoryFilterExceptions>
            </c:ext>
            <c:ext xmlns:c16="http://schemas.microsoft.com/office/drawing/2014/chart" uri="{C3380CC4-5D6E-409C-BE32-E72D297353CC}">
              <c16:uniqueId val="{00000018-C81F-4B57-AD1E-17F4C40ADB96}"/>
            </c:ext>
          </c:extLst>
        </c:ser>
        <c:dLbls>
          <c:dLblPos val="outEnd"/>
          <c:showLegendKey val="0"/>
          <c:showVal val="1"/>
          <c:showCatName val="0"/>
          <c:showSerName val="0"/>
          <c:showPercent val="0"/>
          <c:showBubbleSize val="0"/>
        </c:dLbls>
        <c:gapWidth val="219"/>
        <c:overlap val="-27"/>
        <c:axId val="2070759280"/>
        <c:axId val="2070749712"/>
      </c:barChart>
      <c:catAx>
        <c:axId val="2070759280"/>
        <c:scaling>
          <c:orientation val="minMax"/>
        </c:scaling>
        <c:delete val="0"/>
        <c:axPos val="b"/>
        <c:title>
          <c:tx>
            <c:rich>
              <a:bodyPr rot="0" spcFirstLastPara="1" vertOverflow="ellipsis" vert="horz" wrap="square" anchor="ctr" anchorCtr="1"/>
              <a:lstStyle/>
              <a:p>
                <a:pPr>
                  <a:defRPr sz="900" b="1" i="0" u="none" strike="noStrike" kern="1200" baseline="0">
                    <a:solidFill>
                      <a:sysClr val="windowText" lastClr="000000"/>
                    </a:solidFill>
                    <a:latin typeface="Verdana" panose="020B0604030504040204" pitchFamily="34" charset="0"/>
                    <a:ea typeface="Verdana" panose="020B0604030504040204" pitchFamily="34" charset="0"/>
                    <a:cs typeface="+mn-cs"/>
                  </a:defRPr>
                </a:pPr>
                <a:r>
                  <a:rPr lang="en-US" b="1">
                    <a:solidFill>
                      <a:sysClr val="windowText" lastClr="000000"/>
                    </a:solidFill>
                  </a:rPr>
                  <a:t>Sedes</a:t>
                </a:r>
              </a:p>
            </c:rich>
          </c:tx>
          <c:layout>
            <c:manualLayout>
              <c:xMode val="edge"/>
              <c:yMode val="edge"/>
              <c:x val="0.50341881872263483"/>
              <c:y val="0.94347378357671841"/>
            </c:manualLayout>
          </c:layout>
          <c:overlay val="0"/>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Verdana" panose="020B0604030504040204" pitchFamily="34" charset="0"/>
                  <a:ea typeface="Verdana" panose="020B0604030504040204" pitchFamily="34" charset="0"/>
                  <a:cs typeface="+mn-cs"/>
                </a:defRPr>
              </a:pPr>
              <a:endParaRPr lang="es-CO"/>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Verdana" panose="020B0604030504040204" pitchFamily="34" charset="0"/>
                <a:ea typeface="Verdana" panose="020B0604030504040204" pitchFamily="34" charset="0"/>
                <a:cs typeface="+mn-cs"/>
              </a:defRPr>
            </a:pPr>
            <a:endParaRPr lang="es-CO"/>
          </a:p>
        </c:txPr>
        <c:crossAx val="2070749712"/>
        <c:crosses val="autoZero"/>
        <c:auto val="1"/>
        <c:lblAlgn val="ctr"/>
        <c:lblOffset val="100"/>
        <c:noMultiLvlLbl val="0"/>
      </c:catAx>
      <c:valAx>
        <c:axId val="2070749712"/>
        <c:scaling>
          <c:orientation val="minMax"/>
          <c:max val="7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900" b="1" i="0" u="none" strike="noStrike" kern="1200" baseline="0">
                    <a:solidFill>
                      <a:sysClr val="windowText" lastClr="000000"/>
                    </a:solidFill>
                    <a:latin typeface="Verdana" panose="020B0604030504040204" pitchFamily="34" charset="0"/>
                    <a:ea typeface="Verdana" panose="020B0604030504040204" pitchFamily="34" charset="0"/>
                    <a:cs typeface="+mn-cs"/>
                  </a:defRPr>
                </a:pPr>
                <a:r>
                  <a:rPr lang="en-US" b="1">
                    <a:solidFill>
                      <a:sysClr val="windowText" lastClr="000000"/>
                    </a:solidFill>
                  </a:rPr>
                  <a:t>Consumo (m3)</a:t>
                </a:r>
              </a:p>
            </c:rich>
          </c:tx>
          <c:overlay val="0"/>
          <c:spPr>
            <a:noFill/>
            <a:ln>
              <a:noFill/>
            </a:ln>
            <a:effectLst/>
          </c:spPr>
          <c:txPr>
            <a:bodyPr rot="-5400000" spcFirstLastPara="1" vertOverflow="ellipsis" vert="horz" wrap="square" anchor="ctr" anchorCtr="1"/>
            <a:lstStyle/>
            <a:p>
              <a:pPr>
                <a:defRPr sz="900" b="1" i="0" u="none" strike="noStrike" kern="1200" baseline="0">
                  <a:solidFill>
                    <a:sysClr val="windowText" lastClr="000000"/>
                  </a:solidFill>
                  <a:latin typeface="Verdana" panose="020B0604030504040204" pitchFamily="34" charset="0"/>
                  <a:ea typeface="Verdana" panose="020B0604030504040204" pitchFamily="34" charset="0"/>
                  <a:cs typeface="+mn-cs"/>
                </a:defRPr>
              </a:pPr>
              <a:endParaRPr lang="es-CO"/>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Verdana" panose="020B0604030504040204" pitchFamily="34" charset="0"/>
                <a:ea typeface="Verdana" panose="020B0604030504040204" pitchFamily="34" charset="0"/>
                <a:cs typeface="+mn-cs"/>
              </a:defRPr>
            </a:pPr>
            <a:endParaRPr lang="es-CO"/>
          </a:p>
        </c:txPr>
        <c:crossAx val="2070759280"/>
        <c:crosses val="autoZero"/>
        <c:crossBetween val="between"/>
        <c:majorUnit val="100"/>
      </c:valAx>
      <c:spPr>
        <a:solidFill>
          <a:schemeClr val="bg1">
            <a:alpha val="25000"/>
          </a:schemeClr>
        </a:solidFill>
        <a:ln>
          <a:solidFill>
            <a:schemeClr val="accent6">
              <a:lumMod val="75000"/>
            </a:schemeClr>
          </a:solidFill>
        </a:ln>
        <a:effectLst/>
      </c:spPr>
    </c:plotArea>
    <c:legend>
      <c:legendPos val="l"/>
      <c:layout>
        <c:manualLayout>
          <c:xMode val="edge"/>
          <c:yMode val="edge"/>
          <c:x val="2.3684932003240473E-2"/>
          <c:y val="0.89954601859611438"/>
          <c:w val="3.9600006560328159E-2"/>
          <c:h val="8.3360291621403057E-2"/>
        </c:manualLayout>
      </c:layout>
      <c:overlay val="0"/>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Verdana" panose="020B0604030504040204" pitchFamily="34" charset="0"/>
              <a:ea typeface="Verdana" panose="020B0604030504040204" pitchFamily="34" charset="0"/>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900">
          <a:latin typeface="Verdana" panose="020B0604030504040204" pitchFamily="34" charset="0"/>
          <a:ea typeface="Verdana" panose="020B0604030504040204" pitchFamily="34" charset="0"/>
        </a:defRPr>
      </a:pPr>
      <a:endParaRPr lang="es-CO"/>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200" b="1" i="1" u="none" strike="noStrike" kern="1200" spc="0" baseline="0">
                <a:solidFill>
                  <a:schemeClr val="tx1"/>
                </a:solidFill>
                <a:latin typeface="Verdana" panose="020B0604030504040204" pitchFamily="34" charset="0"/>
                <a:ea typeface="Verdana" panose="020B0604030504040204" pitchFamily="34" charset="0"/>
                <a:cs typeface="+mn-cs"/>
              </a:defRPr>
            </a:pPr>
            <a:r>
              <a:rPr lang="es-CO" sz="1200" i="1"/>
              <a:t>GENERACIÓN vs ENTREGA RESPEL</a:t>
            </a:r>
            <a:r>
              <a:rPr lang="es-CO" sz="1200" i="1" baseline="0"/>
              <a:t> - RME</a:t>
            </a:r>
            <a:endParaRPr lang="es-CO" sz="1200" i="1"/>
          </a:p>
        </c:rich>
      </c:tx>
      <c:layout>
        <c:manualLayout>
          <c:xMode val="edge"/>
          <c:yMode val="edge"/>
          <c:x val="0.32557511111111109"/>
          <c:y val="1.7621428571428573E-2"/>
        </c:manualLayout>
      </c:layout>
      <c:overlay val="0"/>
      <c:spPr>
        <a:noFill/>
        <a:ln>
          <a:noFill/>
        </a:ln>
        <a:effectLst/>
      </c:spPr>
      <c:txPr>
        <a:bodyPr rot="0" spcFirstLastPara="1" vertOverflow="ellipsis" vert="horz" wrap="square" anchor="ctr" anchorCtr="1"/>
        <a:lstStyle/>
        <a:p>
          <a:pPr>
            <a:defRPr sz="1200" b="1" i="1" u="none" strike="noStrike" kern="1200" spc="0" baseline="0">
              <a:solidFill>
                <a:schemeClr val="tx1"/>
              </a:solidFill>
              <a:latin typeface="Verdana" panose="020B0604030504040204" pitchFamily="34" charset="0"/>
              <a:ea typeface="Verdana" panose="020B0604030504040204" pitchFamily="34" charset="0"/>
              <a:cs typeface="+mn-cs"/>
            </a:defRPr>
          </a:pPr>
          <a:endParaRPr lang="es-CO"/>
        </a:p>
      </c:txPr>
    </c:title>
    <c:autoTitleDeleted val="0"/>
    <c:plotArea>
      <c:layout>
        <c:manualLayout>
          <c:layoutTarget val="inner"/>
          <c:xMode val="edge"/>
          <c:yMode val="edge"/>
          <c:x val="8.4647035243795896E-2"/>
          <c:y val="0.10936904761904762"/>
          <c:w val="0.89090556510441321"/>
          <c:h val="0.62381878306878302"/>
        </c:manualLayout>
      </c:layout>
      <c:lineChart>
        <c:grouping val="standard"/>
        <c:varyColors val="0"/>
        <c:ser>
          <c:idx val="0"/>
          <c:order val="0"/>
          <c:tx>
            <c:v>GENERACIÓN</c:v>
          </c:tx>
          <c:spPr>
            <a:ln w="28575" cap="rnd">
              <a:solidFill>
                <a:schemeClr val="accent1"/>
              </a:solidFill>
              <a:round/>
            </a:ln>
            <a:effectLst/>
          </c:spPr>
          <c:marker>
            <c:symbol val="circle"/>
            <c:size val="7"/>
            <c:spPr>
              <a:solidFill>
                <a:srgbClr val="4472C4">
                  <a:lumMod val="50000"/>
                </a:srgbClr>
              </a:solidFill>
              <a:ln w="9525">
                <a:noFill/>
              </a:ln>
              <a:effectLst/>
            </c:spPr>
          </c:marker>
          <c:cat>
            <c:strRef>
              <c:f>'INSTRUCTIVO-Residuos sólidos '!$A$33:$A$44</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'INSTRUCTIVO-Residuos sólidos '!$K$33:$K$44</c:f>
              <c:numCache>
                <c:formatCode>#,##0.00</c:formatCode>
                <c:ptCount val="12"/>
                <c:pt idx="1">
                  <c:v>0</c:v>
                </c:pt>
              </c:numCache>
            </c:numRef>
          </c:val>
          <c:smooth val="0"/>
          <c:extLst>
            <c:ext xmlns:c16="http://schemas.microsoft.com/office/drawing/2014/chart" uri="{C3380CC4-5D6E-409C-BE32-E72D297353CC}">
              <c16:uniqueId val="{00000000-2239-44F4-8FE5-1D9BBD1E210C}"/>
            </c:ext>
          </c:extLst>
        </c:ser>
        <c:ser>
          <c:idx val="1"/>
          <c:order val="1"/>
          <c:tx>
            <c:v>ENTREGA</c:v>
          </c:tx>
          <c:spPr>
            <a:ln w="28575" cap="rnd">
              <a:solidFill>
                <a:schemeClr val="accent2"/>
              </a:solidFill>
              <a:round/>
            </a:ln>
            <a:effectLst/>
          </c:spPr>
          <c:marker>
            <c:symbol val="circle"/>
            <c:size val="7"/>
            <c:spPr>
              <a:solidFill>
                <a:srgbClr val="5B9BD5">
                  <a:lumMod val="60000"/>
                  <a:lumOff val="40000"/>
                </a:srgbClr>
              </a:solidFill>
              <a:ln w="9525">
                <a:noFill/>
              </a:ln>
              <a:effectLst/>
            </c:spPr>
          </c:marker>
          <c:cat>
            <c:strRef>
              <c:f>'INSTRUCTIVO-Residuos sólidos '!$A$33:$A$44</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'INSTRUCTIVO-Residuos sólidos '!$L$33:$L$44</c:f>
              <c:numCache>
                <c:formatCode>#,##0.00</c:formatCode>
                <c:ptCount val="12"/>
                <c:pt idx="1">
                  <c:v>0</c:v>
                </c:pt>
              </c:numCache>
            </c:numRef>
          </c:val>
          <c:smooth val="0"/>
          <c:extLst>
            <c:ext xmlns:c16="http://schemas.microsoft.com/office/drawing/2014/chart" uri="{C3380CC4-5D6E-409C-BE32-E72D297353CC}">
              <c16:uniqueId val="{00000001-2239-44F4-8FE5-1D9BBD1E210C}"/>
            </c:ext>
          </c:extLst>
        </c:ser>
        <c:dLbls>
          <c:showLegendKey val="0"/>
          <c:showVal val="0"/>
          <c:showCatName val="0"/>
          <c:showSerName val="0"/>
          <c:showPercent val="0"/>
          <c:showBubbleSize val="0"/>
        </c:dLbls>
        <c:marker val="1"/>
        <c:smooth val="0"/>
        <c:axId val="1481456400"/>
        <c:axId val="1481447248"/>
      </c:lineChart>
      <c:catAx>
        <c:axId val="14814564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Verdana" panose="020B0604030504040204" pitchFamily="34" charset="0"/>
                <a:ea typeface="Verdana" panose="020B0604030504040204" pitchFamily="34" charset="0"/>
                <a:cs typeface="+mn-cs"/>
              </a:defRPr>
            </a:pPr>
            <a:endParaRPr lang="es-CO"/>
          </a:p>
        </c:txPr>
        <c:crossAx val="1481447248"/>
        <c:crosses val="autoZero"/>
        <c:auto val="1"/>
        <c:lblAlgn val="ctr"/>
        <c:lblOffset val="100"/>
        <c:noMultiLvlLbl val="0"/>
      </c:catAx>
      <c:valAx>
        <c:axId val="1481447248"/>
        <c:scaling>
          <c:orientation val="minMax"/>
        </c:scaling>
        <c:delete val="0"/>
        <c:axPos val="l"/>
        <c:majorGridlines>
          <c:spPr>
            <a:ln w="6350" cap="flat" cmpd="sng" algn="ctr">
              <a:solidFill>
                <a:schemeClr val="bg1">
                  <a:lumMod val="65000"/>
                </a:schemeClr>
              </a:solidFill>
              <a:prstDash val="dash"/>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Verdana" panose="020B0604030504040204" pitchFamily="34" charset="0"/>
                    <a:ea typeface="Verdana" panose="020B0604030504040204" pitchFamily="34" charset="0"/>
                    <a:cs typeface="+mn-cs"/>
                  </a:defRPr>
                </a:pPr>
                <a:r>
                  <a:rPr lang="es-CO"/>
                  <a:t>Kilogramos</a:t>
                </a:r>
              </a:p>
            </c:rich>
          </c:tx>
          <c:layout>
            <c:manualLayout>
              <c:xMode val="edge"/>
              <c:yMode val="edge"/>
              <c:x val="2.1820217973989873E-3"/>
              <c:y val="0.31112211193740225"/>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Verdana" panose="020B0604030504040204" pitchFamily="34" charset="0"/>
                  <a:ea typeface="Verdana" panose="020B0604030504040204" pitchFamily="34" charset="0"/>
                  <a:cs typeface="+mn-cs"/>
                </a:defRPr>
              </a:pPr>
              <a:endParaRPr lang="es-CO"/>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Verdana" panose="020B0604030504040204" pitchFamily="34" charset="0"/>
                <a:ea typeface="Verdana" panose="020B0604030504040204" pitchFamily="34" charset="0"/>
                <a:cs typeface="+mn-cs"/>
              </a:defRPr>
            </a:pPr>
            <a:endParaRPr lang="es-CO"/>
          </a:p>
        </c:txPr>
        <c:crossAx val="1481456400"/>
        <c:crosses val="autoZero"/>
        <c:crossBetween val="between"/>
      </c:valAx>
      <c:spPr>
        <a:noFill/>
        <a:ln>
          <a:noFill/>
        </a:ln>
        <a:effectLst/>
      </c:spPr>
    </c:plotArea>
    <c:legend>
      <c:legendPos val="b"/>
      <c:layout>
        <c:manualLayout>
          <c:xMode val="edge"/>
          <c:yMode val="edge"/>
          <c:x val="1.3822692862239095E-2"/>
          <c:y val="0.92366473292808537"/>
          <c:w val="0.96790944961052949"/>
          <c:h val="7.6335267071914639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Verdana" panose="020B0604030504040204" pitchFamily="34" charset="0"/>
              <a:ea typeface="Verdana" panose="020B0604030504040204" pitchFamily="34" charset="0"/>
              <a:cs typeface="+mn-cs"/>
            </a:defRPr>
          </a:pPr>
          <a:endParaRPr lang="es-CO"/>
        </a:p>
      </c:txPr>
    </c:legend>
    <c:plotVisOnly val="1"/>
    <c:dispBlanksAs val="gap"/>
    <c:showDLblsOverMax val="0"/>
    <c:extLst/>
  </c:chart>
  <c:spPr>
    <a:solidFill>
      <a:schemeClr val="bg1"/>
    </a:solidFill>
    <a:ln w="9525" cap="flat" cmpd="sng" algn="ctr">
      <a:solidFill>
        <a:schemeClr val="bg2">
          <a:lumMod val="25000"/>
        </a:schemeClr>
      </a:solidFill>
      <a:round/>
    </a:ln>
    <a:effectLst/>
  </c:spPr>
  <c:txPr>
    <a:bodyPr/>
    <a:lstStyle/>
    <a:p>
      <a:pPr>
        <a:defRPr>
          <a:solidFill>
            <a:schemeClr val="tx1"/>
          </a:solidFill>
          <a:latin typeface="Verdana" panose="020B0604030504040204" pitchFamily="34" charset="0"/>
          <a:ea typeface="Verdana" panose="020B0604030504040204" pitchFamily="34" charset="0"/>
        </a:defRPr>
      </a:pPr>
      <a:endParaRPr lang="es-CO"/>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lang="en-US" sz="1100" b="1" i="1" u="none" strike="noStrike" kern="1200" cap="all" spc="0" baseline="0">
                <a:solidFill>
                  <a:sysClr val="windowText" lastClr="000000"/>
                </a:solidFill>
                <a:latin typeface="Verdana" panose="020B0604030504040204" pitchFamily="34" charset="0"/>
                <a:ea typeface="Verdana" panose="020B0604030504040204" pitchFamily="34" charset="0"/>
                <a:cs typeface="+mn-cs"/>
              </a:defRPr>
            </a:pPr>
            <a:r>
              <a:rPr lang="en-US" sz="1100"/>
              <a:t>INDICADOR ENTREGA </a:t>
            </a:r>
            <a:r>
              <a:rPr lang="en-US" sz="1100" b="1" i="1" cap="all" baseline="0">
                <a:effectLst/>
              </a:rPr>
              <a:t>RESIDUOS APROVECHABLES</a:t>
            </a:r>
            <a:endParaRPr lang="es-CO" sz="1100">
              <a:effectLst/>
            </a:endParaRPr>
          </a:p>
        </c:rich>
      </c:tx>
      <c:layout>
        <c:manualLayout>
          <c:xMode val="edge"/>
          <c:yMode val="edge"/>
          <c:x val="0.2776851111111111"/>
          <c:y val="1.6798941798941799E-2"/>
        </c:manualLayout>
      </c:layout>
      <c:overlay val="0"/>
      <c:spPr>
        <a:no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lang="en-US" sz="1100" b="1" i="1" u="none" strike="noStrike" kern="1200" cap="all" spc="0" baseline="0">
              <a:solidFill>
                <a:sysClr val="windowText" lastClr="000000"/>
              </a:solidFill>
              <a:latin typeface="Verdana" panose="020B0604030504040204" pitchFamily="34" charset="0"/>
              <a:ea typeface="Verdana" panose="020B0604030504040204" pitchFamily="34" charset="0"/>
              <a:cs typeface="+mn-cs"/>
            </a:defRPr>
          </a:pPr>
          <a:endParaRPr lang="es-CO"/>
        </a:p>
      </c:txPr>
    </c:title>
    <c:autoTitleDeleted val="0"/>
    <c:plotArea>
      <c:layout>
        <c:manualLayout>
          <c:layoutTarget val="inner"/>
          <c:xMode val="edge"/>
          <c:yMode val="edge"/>
          <c:x val="6.7288169580976873E-2"/>
          <c:y val="7.4026455026455024E-2"/>
          <c:w val="0.9103901343536015"/>
          <c:h val="0.66297698412698414"/>
        </c:manualLayout>
      </c:layout>
      <c:barChart>
        <c:barDir val="col"/>
        <c:grouping val="clustered"/>
        <c:varyColors val="0"/>
        <c:ser>
          <c:idx val="0"/>
          <c:order val="0"/>
          <c:tx>
            <c:v>PORCENTAJE GESTIÓN DE RESIDUOS APROVECHABLES</c:v>
          </c:tx>
          <c:spPr>
            <a:pattFill prst="narHorz">
              <a:fgClr>
                <a:schemeClr val="accent1"/>
              </a:fgClr>
              <a:bgClr>
                <a:schemeClr val="accent1">
                  <a:lumMod val="20000"/>
                  <a:lumOff val="80000"/>
                </a:schemeClr>
              </a:bgClr>
            </a:pattFill>
            <a:ln>
              <a:noFill/>
            </a:ln>
            <a:effectLst>
              <a:innerShdw blurRad="114300">
                <a:schemeClr val="accent1"/>
              </a:innerShdw>
            </a:effectLst>
          </c:spPr>
          <c:invertIfNegative val="1"/>
          <c:dLbls>
            <c:spPr>
              <a:noFill/>
              <a:ln>
                <a:noFill/>
              </a:ln>
              <a:effectLst/>
            </c:spPr>
            <c:txPr>
              <a:bodyPr rot="0" spcFirstLastPara="1" vertOverflow="ellipsis" vert="horz" wrap="square" anchor="ctr" anchorCtr="0"/>
              <a:lstStyle/>
              <a:p>
                <a:pPr>
                  <a:defRPr sz="900" b="0" i="1" u="none" strike="noStrike" kern="1200" baseline="0">
                    <a:solidFill>
                      <a:schemeClr val="tx1"/>
                    </a:solidFill>
                    <a:latin typeface="Verdana" panose="020B0604030504040204" pitchFamily="34" charset="0"/>
                    <a:ea typeface="Verdana" panose="020B0604030504040204" pitchFamily="34" charset="0"/>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trendline>
            <c:name>Tendencia de entrega</c:name>
            <c:spPr>
              <a:ln w="19050" cap="rnd">
                <a:solidFill>
                  <a:srgbClr val="FF0000"/>
                </a:solidFill>
                <a:prstDash val="sysDash"/>
              </a:ln>
              <a:effectLst/>
            </c:spPr>
            <c:trendlineType val="linear"/>
            <c:dispRSqr val="0"/>
            <c:dispEq val="0"/>
          </c:trendline>
          <c:cat>
            <c:strRef>
              <c:f>'INSTRUCTIVO-Residuos sólidos '!$A$33:$A$44</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'INSTRUCTIVO-Residuos sólidos '!$G$33:$G$44</c:f>
              <c:numCache>
                <c:formatCode>#,##0.00</c:formatCode>
                <c:ptCount val="12"/>
                <c:pt idx="0">
                  <c:v>0</c:v>
                </c:pt>
                <c:pt idx="2" formatCode="0.00%">
                  <c:v>0</c:v>
                </c:pt>
                <c:pt idx="3" formatCode="0.00%">
                  <c:v>0</c:v>
                </c:pt>
                <c:pt idx="4" formatCode="0.00%">
                  <c:v>0</c:v>
                </c:pt>
                <c:pt idx="5" formatCode="0.00%">
                  <c:v>0</c:v>
                </c:pt>
                <c:pt idx="6" formatCode="0.00%">
                  <c:v>0</c:v>
                </c:pt>
                <c:pt idx="7" formatCode="0.00%">
                  <c:v>0</c:v>
                </c:pt>
                <c:pt idx="8" formatCode="0.00%">
                  <c:v>0</c:v>
                </c:pt>
                <c:pt idx="9" formatCode="0.00%">
                  <c:v>0</c:v>
                </c:pt>
                <c:pt idx="10" formatCode="0.00%">
                  <c:v>0</c:v>
                </c:pt>
                <c:pt idx="11" formatCode="0.00%">
                  <c:v>0</c:v>
                </c:pt>
              </c:numCache>
            </c:numRef>
          </c:val>
          <c:extLst>
            <c:ext xmlns:c16="http://schemas.microsoft.com/office/drawing/2014/chart" uri="{C3380CC4-5D6E-409C-BE32-E72D297353CC}">
              <c16:uniqueId val="{00000001-EFB4-4A86-8F96-80C38BC905C8}"/>
            </c:ext>
          </c:extLst>
        </c:ser>
        <c:dLbls>
          <c:dLblPos val="outEnd"/>
          <c:showLegendKey val="0"/>
          <c:showVal val="1"/>
          <c:showCatName val="0"/>
          <c:showSerName val="0"/>
          <c:showPercent val="0"/>
          <c:showBubbleSize val="0"/>
        </c:dLbls>
        <c:gapWidth val="164"/>
        <c:overlap val="-22"/>
        <c:axId val="1550248848"/>
        <c:axId val="1550260912"/>
      </c:barChart>
      <c:catAx>
        <c:axId val="1550248848"/>
        <c:scaling>
          <c:orientation val="minMax"/>
        </c:scaling>
        <c:delete val="0"/>
        <c:axPos val="b"/>
        <c:numFmt formatCode="General" sourceLinked="1"/>
        <c:majorTickMark val="none"/>
        <c:minorTickMark val="none"/>
        <c:tickLblPos val="nextTo"/>
        <c:spPr>
          <a:noFill/>
          <a:ln w="19050"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1" u="none" strike="noStrike" kern="1200" baseline="0">
                <a:solidFill>
                  <a:sysClr val="windowText" lastClr="000000"/>
                </a:solidFill>
                <a:latin typeface="Verdana" panose="020B0604030504040204" pitchFamily="34" charset="0"/>
                <a:ea typeface="Verdana" panose="020B0604030504040204" pitchFamily="34" charset="0"/>
                <a:cs typeface="+mn-cs"/>
              </a:defRPr>
            </a:pPr>
            <a:endParaRPr lang="es-CO"/>
          </a:p>
        </c:txPr>
        <c:crossAx val="1550260912"/>
        <c:crosses val="autoZero"/>
        <c:auto val="1"/>
        <c:lblAlgn val="ctr"/>
        <c:lblOffset val="100"/>
        <c:noMultiLvlLbl val="0"/>
      </c:catAx>
      <c:valAx>
        <c:axId val="1550260912"/>
        <c:scaling>
          <c:orientation val="minMax"/>
        </c:scaling>
        <c:delete val="0"/>
        <c:axPos val="l"/>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Verdana" panose="020B0604030504040204" pitchFamily="34" charset="0"/>
                <a:ea typeface="Verdana" panose="020B0604030504040204" pitchFamily="34" charset="0"/>
                <a:cs typeface="+mn-cs"/>
              </a:defRPr>
            </a:pPr>
            <a:endParaRPr lang="es-CO"/>
          </a:p>
        </c:txPr>
        <c:crossAx val="1550248848"/>
        <c:crosses val="autoZero"/>
        <c:crossBetween val="between"/>
      </c:valAx>
      <c:spPr>
        <a:noFill/>
        <a:ln>
          <a:noFill/>
        </a:ln>
        <a:effectLst/>
      </c:spPr>
    </c:plotArea>
    <c:legend>
      <c:legendPos val="t"/>
      <c:layout>
        <c:manualLayout>
          <c:xMode val="edge"/>
          <c:yMode val="edge"/>
          <c:x val="9.4975347449871503E-2"/>
          <c:y val="0.9333126842893068"/>
          <c:w val="0.81004915989685156"/>
          <c:h val="5.3079109833025322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Verdana" panose="020B0604030504040204" pitchFamily="34" charset="0"/>
              <a:ea typeface="Verdana" panose="020B0604030504040204" pitchFamily="34" charset="0"/>
              <a:cs typeface="+mn-cs"/>
            </a:defRPr>
          </a:pPr>
          <a:endParaRPr lang="es-CO"/>
        </a:p>
      </c:txPr>
    </c:legend>
    <c:plotVisOnly val="1"/>
    <c:dispBlanksAs val="gap"/>
    <c:showDLblsOverMax val="0"/>
    <c:extLst/>
  </c:chart>
  <c:spPr>
    <a:solidFill>
      <a:schemeClr val="bg1"/>
    </a:solidFill>
    <a:ln w="9525" cap="flat" cmpd="sng" algn="ctr">
      <a:solidFill>
        <a:schemeClr val="bg2">
          <a:lumMod val="25000"/>
        </a:schemeClr>
      </a:solidFill>
      <a:round/>
    </a:ln>
    <a:effectLst/>
  </c:spPr>
  <c:txPr>
    <a:bodyPr/>
    <a:lstStyle/>
    <a:p>
      <a:pPr>
        <a:defRPr>
          <a:solidFill>
            <a:schemeClr val="tx1"/>
          </a:solidFill>
          <a:latin typeface="Verdana" panose="020B0604030504040204" pitchFamily="34" charset="0"/>
          <a:ea typeface="Verdana" panose="020B0604030504040204" pitchFamily="34" charset="0"/>
        </a:defRPr>
      </a:pPr>
      <a:endParaRPr lang="es-CO"/>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lgn="ctr" rtl="0">
              <a:defRPr lang="en-US" sz="1400" b="1" i="1" u="none" strike="noStrike" kern="1200" cap="all" spc="0" baseline="0">
                <a:solidFill>
                  <a:sysClr val="windowText" lastClr="000000"/>
                </a:solidFill>
                <a:latin typeface="Verdana" panose="020B0604030504040204" pitchFamily="34" charset="0"/>
                <a:ea typeface="Verdana" panose="020B0604030504040204" pitchFamily="34" charset="0"/>
                <a:cs typeface="+mn-cs"/>
              </a:defRPr>
            </a:pPr>
            <a:r>
              <a:rPr lang="en-US" sz="1200"/>
              <a:t>INDICADOR DE ENTREGA RESPEL -</a:t>
            </a:r>
            <a:r>
              <a:rPr lang="en-US" sz="1200" baseline="0"/>
              <a:t> RME</a:t>
            </a:r>
            <a:endParaRPr lang="en-US" sz="1200"/>
          </a:p>
        </c:rich>
      </c:tx>
      <c:layout>
        <c:manualLayout>
          <c:xMode val="edge"/>
          <c:yMode val="edge"/>
          <c:x val="0.32566288888888889"/>
          <c:y val="2.0158730158730157E-2"/>
        </c:manualLayout>
      </c:layout>
      <c:overlay val="0"/>
      <c:spPr>
        <a:noFill/>
        <a:ln>
          <a:noFill/>
        </a:ln>
        <a:effectLst/>
      </c:spPr>
      <c:txPr>
        <a:bodyPr rot="0" spcFirstLastPara="1" vertOverflow="ellipsis" vert="horz" wrap="square" anchor="ctr" anchorCtr="1"/>
        <a:lstStyle/>
        <a:p>
          <a:pPr algn="ctr" rtl="0">
            <a:defRPr lang="en-US" sz="1400" b="1" i="1" u="none" strike="noStrike" kern="1200" cap="all" spc="0" baseline="0">
              <a:solidFill>
                <a:sysClr val="windowText" lastClr="000000"/>
              </a:solidFill>
              <a:latin typeface="Verdana" panose="020B0604030504040204" pitchFamily="34" charset="0"/>
              <a:ea typeface="Verdana" panose="020B0604030504040204" pitchFamily="34" charset="0"/>
              <a:cs typeface="+mn-cs"/>
            </a:defRPr>
          </a:pPr>
          <a:endParaRPr lang="es-CO"/>
        </a:p>
      </c:txPr>
    </c:title>
    <c:autoTitleDeleted val="0"/>
    <c:plotArea>
      <c:layout>
        <c:manualLayout>
          <c:layoutTarget val="inner"/>
          <c:xMode val="edge"/>
          <c:yMode val="edge"/>
          <c:x val="6.7288169580976873E-2"/>
          <c:y val="8.41058201058201E-2"/>
          <c:w val="0.9103901343536015"/>
          <c:h val="0.64617804232804232"/>
        </c:manualLayout>
      </c:layout>
      <c:barChart>
        <c:barDir val="col"/>
        <c:grouping val="clustered"/>
        <c:varyColors val="0"/>
        <c:ser>
          <c:idx val="0"/>
          <c:order val="0"/>
          <c:tx>
            <c:v>PORCENTAJE GESTIÓN DE RESPEL - RME</c:v>
          </c:tx>
          <c:spPr>
            <a:pattFill prst="narHorz">
              <a:fgClr>
                <a:schemeClr val="accent1"/>
              </a:fgClr>
              <a:bgClr>
                <a:schemeClr val="accent1">
                  <a:lumMod val="20000"/>
                  <a:lumOff val="80000"/>
                </a:schemeClr>
              </a:bgClr>
            </a:pattFill>
            <a:ln>
              <a:noFill/>
            </a:ln>
            <a:effectLst>
              <a:innerShdw blurRad="114300">
                <a:schemeClr val="accent1"/>
              </a:innerShdw>
            </a:effectLst>
          </c:spPr>
          <c:invertIfNegative val="1"/>
          <c:dLbls>
            <c:spPr>
              <a:noFill/>
              <a:ln>
                <a:noFill/>
              </a:ln>
              <a:effectLst/>
            </c:spPr>
            <c:txPr>
              <a:bodyPr rot="0" spcFirstLastPara="1" vertOverflow="ellipsis" vert="horz" wrap="square" anchor="ctr" anchorCtr="0"/>
              <a:lstStyle/>
              <a:p>
                <a:pPr>
                  <a:defRPr sz="900" b="0" i="1" u="none" strike="noStrike" kern="1200" baseline="0">
                    <a:solidFill>
                      <a:schemeClr val="tx1"/>
                    </a:solidFill>
                    <a:latin typeface="Verdana" panose="020B0604030504040204" pitchFamily="34" charset="0"/>
                    <a:ea typeface="Verdana" panose="020B0604030504040204" pitchFamily="34" charset="0"/>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trendline>
            <c:name>Tendencia de entrega</c:name>
            <c:spPr>
              <a:ln w="19050" cap="rnd">
                <a:solidFill>
                  <a:srgbClr val="FF0000"/>
                </a:solidFill>
                <a:prstDash val="sysDash"/>
              </a:ln>
              <a:effectLst/>
            </c:spPr>
            <c:trendlineType val="linear"/>
            <c:dispRSqr val="0"/>
            <c:dispEq val="0"/>
          </c:trendline>
          <c:cat>
            <c:strRef>
              <c:f>'INSTRUCTIVO-Residuos sólidos '!$A$33:$A$44</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'INSTRUCTIVO-Residuos sólidos '!$N$33:$N$44</c:f>
              <c:numCache>
                <c:formatCode>#,##0.00</c:formatCode>
                <c:ptCount val="12"/>
                <c:pt idx="0">
                  <c:v>0</c:v>
                </c:pt>
                <c:pt idx="2" formatCode="0.00%">
                  <c:v>0</c:v>
                </c:pt>
                <c:pt idx="3" formatCode="0.00%">
                  <c:v>0</c:v>
                </c:pt>
                <c:pt idx="4" formatCode="0.00%">
                  <c:v>0</c:v>
                </c:pt>
                <c:pt idx="5" formatCode="0.00%">
                  <c:v>0</c:v>
                </c:pt>
                <c:pt idx="6" formatCode="0.00%">
                  <c:v>0</c:v>
                </c:pt>
                <c:pt idx="7" formatCode="0.00%">
                  <c:v>0</c:v>
                </c:pt>
                <c:pt idx="8" formatCode="0.00%">
                  <c:v>0</c:v>
                </c:pt>
                <c:pt idx="9" formatCode="0.00%">
                  <c:v>0</c:v>
                </c:pt>
                <c:pt idx="10" formatCode="0.00%">
                  <c:v>0</c:v>
                </c:pt>
                <c:pt idx="11" formatCode="0.00%">
                  <c:v>0</c:v>
                </c:pt>
              </c:numCache>
            </c:numRef>
          </c:val>
          <c:extLst>
            <c:ext xmlns:c16="http://schemas.microsoft.com/office/drawing/2014/chart" uri="{C3380CC4-5D6E-409C-BE32-E72D297353CC}">
              <c16:uniqueId val="{00000001-44DD-4F5A-9968-D0C54DFBD079}"/>
            </c:ext>
          </c:extLst>
        </c:ser>
        <c:dLbls>
          <c:dLblPos val="outEnd"/>
          <c:showLegendKey val="0"/>
          <c:showVal val="1"/>
          <c:showCatName val="0"/>
          <c:showSerName val="0"/>
          <c:showPercent val="0"/>
          <c:showBubbleSize val="0"/>
        </c:dLbls>
        <c:gapWidth val="164"/>
        <c:overlap val="-22"/>
        <c:axId val="1550248848"/>
        <c:axId val="1550260912"/>
      </c:barChart>
      <c:catAx>
        <c:axId val="1550248848"/>
        <c:scaling>
          <c:orientation val="minMax"/>
        </c:scaling>
        <c:delete val="0"/>
        <c:axPos val="b"/>
        <c:numFmt formatCode="General" sourceLinked="1"/>
        <c:majorTickMark val="none"/>
        <c:minorTickMark val="none"/>
        <c:tickLblPos val="nextTo"/>
        <c:spPr>
          <a:noFill/>
          <a:ln w="19050"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1" u="none" strike="noStrike" kern="1200" baseline="0">
                <a:solidFill>
                  <a:schemeClr val="tx1"/>
                </a:solidFill>
                <a:latin typeface="Verdana" panose="020B0604030504040204" pitchFamily="34" charset="0"/>
                <a:ea typeface="Verdana" panose="020B0604030504040204" pitchFamily="34" charset="0"/>
                <a:cs typeface="+mn-cs"/>
              </a:defRPr>
            </a:pPr>
            <a:endParaRPr lang="es-CO"/>
          </a:p>
        </c:txPr>
        <c:crossAx val="1550260912"/>
        <c:crosses val="autoZero"/>
        <c:auto val="1"/>
        <c:lblAlgn val="ctr"/>
        <c:lblOffset val="100"/>
        <c:noMultiLvlLbl val="0"/>
      </c:catAx>
      <c:valAx>
        <c:axId val="1550260912"/>
        <c:scaling>
          <c:orientation val="minMax"/>
        </c:scaling>
        <c:delete val="0"/>
        <c:axPos val="l"/>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Verdana" panose="020B0604030504040204" pitchFamily="34" charset="0"/>
                <a:ea typeface="Verdana" panose="020B0604030504040204" pitchFamily="34" charset="0"/>
                <a:cs typeface="+mn-cs"/>
              </a:defRPr>
            </a:pPr>
            <a:endParaRPr lang="es-CO"/>
          </a:p>
        </c:txPr>
        <c:crossAx val="1550248848"/>
        <c:crosses val="autoZero"/>
        <c:crossBetween val="between"/>
      </c:valAx>
      <c:spPr>
        <a:noFill/>
        <a:ln>
          <a:noFill/>
        </a:ln>
        <a:effectLst/>
      </c:spPr>
    </c:plotArea>
    <c:legend>
      <c:legendPos val="t"/>
      <c:layout>
        <c:manualLayout>
          <c:xMode val="edge"/>
          <c:yMode val="edge"/>
          <c:x val="9.4975347449871503E-2"/>
          <c:y val="0.9333126842893068"/>
          <c:w val="0.81004915989685156"/>
          <c:h val="5.3079109833025322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Verdana" panose="020B0604030504040204" pitchFamily="34" charset="0"/>
              <a:ea typeface="Verdana" panose="020B0604030504040204" pitchFamily="34" charset="0"/>
              <a:cs typeface="+mn-cs"/>
            </a:defRPr>
          </a:pPr>
          <a:endParaRPr lang="es-CO"/>
        </a:p>
      </c:txPr>
    </c:legend>
    <c:plotVisOnly val="1"/>
    <c:dispBlanksAs val="gap"/>
    <c:showDLblsOverMax val="0"/>
    <c:extLst/>
  </c:chart>
  <c:spPr>
    <a:solidFill>
      <a:schemeClr val="bg1"/>
    </a:solidFill>
    <a:ln w="9525" cap="flat" cmpd="sng" algn="ctr">
      <a:solidFill>
        <a:schemeClr val="bg2">
          <a:lumMod val="25000"/>
        </a:schemeClr>
      </a:solidFill>
      <a:round/>
    </a:ln>
    <a:effectLst/>
  </c:spPr>
  <c:txPr>
    <a:bodyPr/>
    <a:lstStyle/>
    <a:p>
      <a:pPr>
        <a:defRPr>
          <a:solidFill>
            <a:schemeClr val="tx1"/>
          </a:solidFill>
          <a:latin typeface="Verdana" panose="020B0604030504040204" pitchFamily="34" charset="0"/>
          <a:ea typeface="Verdana" panose="020B0604030504040204" pitchFamily="34" charset="0"/>
        </a:defRPr>
      </a:pPr>
      <a:endParaRPr lang="es-CO"/>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200" b="1" i="1" u="none" strike="noStrike" kern="1200" spc="0" baseline="0">
                <a:solidFill>
                  <a:schemeClr val="tx1"/>
                </a:solidFill>
                <a:latin typeface="Verdana" panose="020B0604030504040204" pitchFamily="34" charset="0"/>
                <a:ea typeface="Verdana" panose="020B0604030504040204" pitchFamily="34" charset="0"/>
                <a:cs typeface="+mn-cs"/>
              </a:defRPr>
            </a:pPr>
            <a:r>
              <a:rPr lang="es-CO" sz="1200" i="1"/>
              <a:t>GENERACIÓN vs ENTREGA RESIDUOS ORDINARIOS</a:t>
            </a:r>
          </a:p>
        </c:rich>
      </c:tx>
      <c:layout>
        <c:manualLayout>
          <c:xMode val="edge"/>
          <c:yMode val="edge"/>
          <c:x val="0.24655288888888888"/>
          <c:y val="1.4261640211640211E-2"/>
        </c:manualLayout>
      </c:layout>
      <c:overlay val="0"/>
      <c:spPr>
        <a:noFill/>
        <a:ln>
          <a:noFill/>
        </a:ln>
        <a:effectLst/>
      </c:spPr>
      <c:txPr>
        <a:bodyPr rot="0" spcFirstLastPara="1" vertOverflow="ellipsis" vert="horz" wrap="square" anchor="ctr" anchorCtr="1"/>
        <a:lstStyle/>
        <a:p>
          <a:pPr>
            <a:defRPr sz="1200" b="1" i="1" u="none" strike="noStrike" kern="1200" spc="0" baseline="0">
              <a:solidFill>
                <a:schemeClr val="tx1"/>
              </a:solidFill>
              <a:latin typeface="Verdana" panose="020B0604030504040204" pitchFamily="34" charset="0"/>
              <a:ea typeface="Verdana" panose="020B0604030504040204" pitchFamily="34" charset="0"/>
              <a:cs typeface="+mn-cs"/>
            </a:defRPr>
          </a:pPr>
          <a:endParaRPr lang="es-CO"/>
        </a:p>
      </c:txPr>
    </c:title>
    <c:autoTitleDeleted val="0"/>
    <c:plotArea>
      <c:layout>
        <c:manualLayout>
          <c:layoutTarget val="inner"/>
          <c:xMode val="edge"/>
          <c:yMode val="edge"/>
          <c:x val="9.1711792677211371E-2"/>
          <c:y val="8.9210317460317476E-2"/>
          <c:w val="0.88384082176439926"/>
          <c:h val="0.64061772486772495"/>
        </c:manualLayout>
      </c:layout>
      <c:lineChart>
        <c:grouping val="standard"/>
        <c:varyColors val="0"/>
        <c:ser>
          <c:idx val="0"/>
          <c:order val="0"/>
          <c:tx>
            <c:v>GENERACIÓN</c:v>
          </c:tx>
          <c:spPr>
            <a:ln w="28575" cap="rnd">
              <a:solidFill>
                <a:schemeClr val="accent1"/>
              </a:solidFill>
              <a:round/>
            </a:ln>
            <a:effectLst/>
          </c:spPr>
          <c:marker>
            <c:symbol val="circle"/>
            <c:size val="7"/>
            <c:spPr>
              <a:solidFill>
                <a:srgbClr val="4472C4">
                  <a:lumMod val="50000"/>
                </a:srgbClr>
              </a:solidFill>
              <a:ln w="9525">
                <a:noFill/>
              </a:ln>
              <a:effectLst/>
            </c:spPr>
          </c:marker>
          <c:cat>
            <c:strRef>
              <c:f>'INSTRUCTIVO-Residuos sólidos '!$A$16:$A$27</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'INSTRUCTIVO-Residuos sólidos '!$I$16:$I$27</c:f>
              <c:numCache>
                <c:formatCode>#,##0.00</c:formatCode>
                <c:ptCount val="12"/>
                <c:pt idx="1">
                  <c:v>0</c:v>
                </c:pt>
              </c:numCache>
            </c:numRef>
          </c:val>
          <c:smooth val="0"/>
          <c:extLst>
            <c:ext xmlns:c16="http://schemas.microsoft.com/office/drawing/2014/chart" uri="{C3380CC4-5D6E-409C-BE32-E72D297353CC}">
              <c16:uniqueId val="{00000000-D787-48CC-A6A2-4D07675DCAF7}"/>
            </c:ext>
          </c:extLst>
        </c:ser>
        <c:ser>
          <c:idx val="1"/>
          <c:order val="1"/>
          <c:tx>
            <c:v>ENTREGA</c:v>
          </c:tx>
          <c:spPr>
            <a:ln w="28575" cap="rnd">
              <a:solidFill>
                <a:schemeClr val="accent2"/>
              </a:solidFill>
              <a:round/>
            </a:ln>
            <a:effectLst/>
          </c:spPr>
          <c:marker>
            <c:symbol val="circle"/>
            <c:size val="7"/>
            <c:spPr>
              <a:solidFill>
                <a:srgbClr val="5B9BD5">
                  <a:lumMod val="60000"/>
                  <a:lumOff val="40000"/>
                </a:srgbClr>
              </a:solidFill>
              <a:ln w="9525">
                <a:noFill/>
              </a:ln>
              <a:effectLst/>
            </c:spPr>
          </c:marker>
          <c:cat>
            <c:strRef>
              <c:f>'INSTRUCTIVO-Residuos sólidos '!$A$16:$A$27</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'INSTRUCTIVO-Residuos sólidos '!$J$16:$J$27</c:f>
              <c:numCache>
                <c:formatCode>#,##0.00</c:formatCode>
                <c:ptCount val="12"/>
                <c:pt idx="1">
                  <c:v>0</c:v>
                </c:pt>
              </c:numCache>
            </c:numRef>
          </c:val>
          <c:smooth val="0"/>
          <c:extLst>
            <c:ext xmlns:c16="http://schemas.microsoft.com/office/drawing/2014/chart" uri="{C3380CC4-5D6E-409C-BE32-E72D297353CC}">
              <c16:uniqueId val="{00000001-D787-48CC-A6A2-4D07675DCAF7}"/>
            </c:ext>
          </c:extLst>
        </c:ser>
        <c:dLbls>
          <c:showLegendKey val="0"/>
          <c:showVal val="0"/>
          <c:showCatName val="0"/>
          <c:showSerName val="0"/>
          <c:showPercent val="0"/>
          <c:showBubbleSize val="0"/>
        </c:dLbls>
        <c:marker val="1"/>
        <c:smooth val="0"/>
        <c:axId val="1481456400"/>
        <c:axId val="1481447248"/>
      </c:lineChart>
      <c:catAx>
        <c:axId val="14814564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Verdana" panose="020B0604030504040204" pitchFamily="34" charset="0"/>
                <a:ea typeface="Verdana" panose="020B0604030504040204" pitchFamily="34" charset="0"/>
                <a:cs typeface="+mn-cs"/>
              </a:defRPr>
            </a:pPr>
            <a:endParaRPr lang="es-CO"/>
          </a:p>
        </c:txPr>
        <c:crossAx val="1481447248"/>
        <c:crosses val="autoZero"/>
        <c:auto val="1"/>
        <c:lblAlgn val="ctr"/>
        <c:lblOffset val="100"/>
        <c:noMultiLvlLbl val="0"/>
      </c:catAx>
      <c:valAx>
        <c:axId val="1481447248"/>
        <c:scaling>
          <c:orientation val="minMax"/>
        </c:scaling>
        <c:delete val="0"/>
        <c:axPos val="l"/>
        <c:majorGridlines>
          <c:spPr>
            <a:ln w="6350" cap="flat" cmpd="sng" algn="ctr">
              <a:solidFill>
                <a:schemeClr val="bg1">
                  <a:lumMod val="65000"/>
                </a:schemeClr>
              </a:solidFill>
              <a:prstDash val="dash"/>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Verdana" panose="020B0604030504040204" pitchFamily="34" charset="0"/>
                    <a:ea typeface="Verdana" panose="020B0604030504040204" pitchFamily="34" charset="0"/>
                    <a:cs typeface="+mn-cs"/>
                  </a:defRPr>
                </a:pPr>
                <a:r>
                  <a:rPr lang="es-CO"/>
                  <a:t>Kilogramos</a:t>
                </a:r>
              </a:p>
            </c:rich>
          </c:tx>
          <c:layout>
            <c:manualLayout>
              <c:xMode val="edge"/>
              <c:yMode val="edge"/>
              <c:x val="2.1820217973989873E-3"/>
              <c:y val="0.31112211193740225"/>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Verdana" panose="020B0604030504040204" pitchFamily="34" charset="0"/>
                  <a:ea typeface="Verdana" panose="020B0604030504040204" pitchFamily="34" charset="0"/>
                  <a:cs typeface="+mn-cs"/>
                </a:defRPr>
              </a:pPr>
              <a:endParaRPr lang="es-CO"/>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Verdana" panose="020B0604030504040204" pitchFamily="34" charset="0"/>
                <a:ea typeface="Verdana" panose="020B0604030504040204" pitchFamily="34" charset="0"/>
                <a:cs typeface="+mn-cs"/>
              </a:defRPr>
            </a:pPr>
            <a:endParaRPr lang="es-CO"/>
          </a:p>
        </c:txPr>
        <c:crossAx val="1481456400"/>
        <c:crosses val="autoZero"/>
        <c:crossBetween val="between"/>
      </c:valAx>
      <c:spPr>
        <a:noFill/>
        <a:ln>
          <a:noFill/>
        </a:ln>
        <a:effectLst/>
      </c:spPr>
    </c:plotArea>
    <c:legend>
      <c:legendPos val="b"/>
      <c:layout>
        <c:manualLayout>
          <c:xMode val="edge"/>
          <c:yMode val="edge"/>
          <c:x val="1.3822692862239095E-2"/>
          <c:y val="0.92366473292808537"/>
          <c:w val="0.96790944961052949"/>
          <c:h val="7.6335267071914639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Verdana" panose="020B0604030504040204" pitchFamily="34" charset="0"/>
              <a:ea typeface="Verdana" panose="020B0604030504040204" pitchFamily="34" charset="0"/>
              <a:cs typeface="+mn-cs"/>
            </a:defRPr>
          </a:pPr>
          <a:endParaRPr lang="es-CO"/>
        </a:p>
      </c:txPr>
    </c:legend>
    <c:plotVisOnly val="1"/>
    <c:dispBlanksAs val="gap"/>
    <c:showDLblsOverMax val="0"/>
    <c:extLst/>
  </c:chart>
  <c:spPr>
    <a:solidFill>
      <a:schemeClr val="bg1"/>
    </a:solidFill>
    <a:ln w="9525" cap="flat" cmpd="sng" algn="ctr">
      <a:solidFill>
        <a:schemeClr val="bg2">
          <a:lumMod val="25000"/>
        </a:schemeClr>
      </a:solidFill>
      <a:round/>
    </a:ln>
    <a:effectLst/>
  </c:spPr>
  <c:txPr>
    <a:bodyPr/>
    <a:lstStyle/>
    <a:p>
      <a:pPr>
        <a:defRPr>
          <a:solidFill>
            <a:schemeClr val="tx1"/>
          </a:solidFill>
          <a:latin typeface="Verdana" panose="020B0604030504040204" pitchFamily="34" charset="0"/>
          <a:ea typeface="Verdana" panose="020B0604030504040204" pitchFamily="34" charset="0"/>
        </a:defRPr>
      </a:pPr>
      <a:endParaRPr lang="es-CO"/>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200" b="1" i="1" u="none" strike="noStrike" kern="1200" spc="0" baseline="0">
                <a:solidFill>
                  <a:schemeClr val="tx1"/>
                </a:solidFill>
                <a:latin typeface="Verdana" panose="020B0604030504040204" pitchFamily="34" charset="0"/>
                <a:ea typeface="Verdana" panose="020B0604030504040204" pitchFamily="34" charset="0"/>
                <a:cs typeface="+mn-cs"/>
              </a:defRPr>
            </a:pPr>
            <a:r>
              <a:rPr lang="es-CO" sz="1200" i="1"/>
              <a:t>GENERACIÓN vs ENTREGA RESIDUOS ORGÁNICOS</a:t>
            </a:r>
          </a:p>
        </c:rich>
      </c:tx>
      <c:layout>
        <c:manualLayout>
          <c:xMode val="edge"/>
          <c:yMode val="edge"/>
          <c:x val="0.26348622222222223"/>
          <c:y val="2.4341005291005292E-2"/>
        </c:manualLayout>
      </c:layout>
      <c:overlay val="0"/>
      <c:spPr>
        <a:noFill/>
        <a:ln>
          <a:noFill/>
        </a:ln>
        <a:effectLst/>
      </c:spPr>
      <c:txPr>
        <a:bodyPr rot="0" spcFirstLastPara="1" vertOverflow="ellipsis" vert="horz" wrap="square" anchor="ctr" anchorCtr="1"/>
        <a:lstStyle/>
        <a:p>
          <a:pPr>
            <a:defRPr sz="1200" b="1" i="1" u="none" strike="noStrike" kern="1200" spc="0" baseline="0">
              <a:solidFill>
                <a:schemeClr val="tx1"/>
              </a:solidFill>
              <a:latin typeface="Verdana" panose="020B0604030504040204" pitchFamily="34" charset="0"/>
              <a:ea typeface="Verdana" panose="020B0604030504040204" pitchFamily="34" charset="0"/>
              <a:cs typeface="+mn-cs"/>
            </a:defRPr>
          </a:pPr>
          <a:endParaRPr lang="es-CO"/>
        </a:p>
      </c:txPr>
    </c:title>
    <c:autoTitleDeleted val="0"/>
    <c:plotArea>
      <c:layout>
        <c:manualLayout>
          <c:layoutTarget val="inner"/>
          <c:xMode val="edge"/>
          <c:yMode val="edge"/>
          <c:x val="9.1711792677211371E-2"/>
          <c:y val="9.9289682539682539E-2"/>
          <c:w val="0.88384082176439926"/>
          <c:h val="0.64733730158730163"/>
        </c:manualLayout>
      </c:layout>
      <c:lineChart>
        <c:grouping val="standard"/>
        <c:varyColors val="0"/>
        <c:ser>
          <c:idx val="0"/>
          <c:order val="0"/>
          <c:tx>
            <c:v>GENERACIÓN</c:v>
          </c:tx>
          <c:spPr>
            <a:ln w="28575" cap="rnd">
              <a:solidFill>
                <a:schemeClr val="accent1"/>
              </a:solidFill>
              <a:round/>
            </a:ln>
            <a:effectLst/>
          </c:spPr>
          <c:marker>
            <c:symbol val="circle"/>
            <c:size val="7"/>
            <c:spPr>
              <a:solidFill>
                <a:srgbClr val="4472C4">
                  <a:lumMod val="50000"/>
                </a:srgbClr>
              </a:solidFill>
              <a:ln w="9525">
                <a:noFill/>
              </a:ln>
              <a:effectLst/>
            </c:spPr>
          </c:marker>
          <c:cat>
            <c:strRef>
              <c:f>'INSTRUCTIVO-Residuos sólidos '!$A$16:$A$27</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'INSTRUCTIVO-Residuos sólidos '!$P$16:$P$27</c:f>
              <c:numCache>
                <c:formatCode>#,##0.00</c:formatCode>
                <c:ptCount val="12"/>
                <c:pt idx="1">
                  <c:v>0</c:v>
                </c:pt>
              </c:numCache>
            </c:numRef>
          </c:val>
          <c:smooth val="0"/>
          <c:extLst>
            <c:ext xmlns:c16="http://schemas.microsoft.com/office/drawing/2014/chart" uri="{C3380CC4-5D6E-409C-BE32-E72D297353CC}">
              <c16:uniqueId val="{00000000-3AD1-4181-BFDC-9E5E28958AFB}"/>
            </c:ext>
          </c:extLst>
        </c:ser>
        <c:ser>
          <c:idx val="1"/>
          <c:order val="1"/>
          <c:tx>
            <c:v>ENTREGA</c:v>
          </c:tx>
          <c:spPr>
            <a:ln w="28575" cap="rnd">
              <a:solidFill>
                <a:schemeClr val="accent2"/>
              </a:solidFill>
              <a:round/>
            </a:ln>
            <a:effectLst/>
          </c:spPr>
          <c:marker>
            <c:symbol val="circle"/>
            <c:size val="7"/>
            <c:spPr>
              <a:solidFill>
                <a:srgbClr val="5B9BD5">
                  <a:lumMod val="60000"/>
                  <a:lumOff val="40000"/>
                </a:srgbClr>
              </a:solidFill>
              <a:ln w="9525">
                <a:noFill/>
              </a:ln>
              <a:effectLst/>
            </c:spPr>
          </c:marker>
          <c:cat>
            <c:strRef>
              <c:f>'INSTRUCTIVO-Residuos sólidos '!$A$16:$A$27</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'INSTRUCTIVO-Residuos sólidos '!$Q$16:$Q$27</c:f>
              <c:numCache>
                <c:formatCode>#,##0.00</c:formatCode>
                <c:ptCount val="12"/>
                <c:pt idx="1">
                  <c:v>0</c:v>
                </c:pt>
              </c:numCache>
            </c:numRef>
          </c:val>
          <c:smooth val="0"/>
          <c:extLst>
            <c:ext xmlns:c16="http://schemas.microsoft.com/office/drawing/2014/chart" uri="{C3380CC4-5D6E-409C-BE32-E72D297353CC}">
              <c16:uniqueId val="{00000001-3AD1-4181-BFDC-9E5E28958AFB}"/>
            </c:ext>
          </c:extLst>
        </c:ser>
        <c:dLbls>
          <c:showLegendKey val="0"/>
          <c:showVal val="0"/>
          <c:showCatName val="0"/>
          <c:showSerName val="0"/>
          <c:showPercent val="0"/>
          <c:showBubbleSize val="0"/>
        </c:dLbls>
        <c:marker val="1"/>
        <c:smooth val="0"/>
        <c:axId val="1481456400"/>
        <c:axId val="1481447248"/>
      </c:lineChart>
      <c:catAx>
        <c:axId val="14814564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Verdana" panose="020B0604030504040204" pitchFamily="34" charset="0"/>
                <a:ea typeface="Verdana" panose="020B0604030504040204" pitchFamily="34" charset="0"/>
                <a:cs typeface="+mn-cs"/>
              </a:defRPr>
            </a:pPr>
            <a:endParaRPr lang="es-CO"/>
          </a:p>
        </c:txPr>
        <c:crossAx val="1481447248"/>
        <c:crosses val="autoZero"/>
        <c:auto val="1"/>
        <c:lblAlgn val="ctr"/>
        <c:lblOffset val="100"/>
        <c:noMultiLvlLbl val="0"/>
      </c:catAx>
      <c:valAx>
        <c:axId val="1481447248"/>
        <c:scaling>
          <c:orientation val="minMax"/>
        </c:scaling>
        <c:delete val="0"/>
        <c:axPos val="l"/>
        <c:majorGridlines>
          <c:spPr>
            <a:ln w="6350" cap="flat" cmpd="sng" algn="ctr">
              <a:solidFill>
                <a:schemeClr val="bg1">
                  <a:lumMod val="65000"/>
                </a:schemeClr>
              </a:solidFill>
              <a:prstDash val="dash"/>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Verdana" panose="020B0604030504040204" pitchFamily="34" charset="0"/>
                    <a:ea typeface="Verdana" panose="020B0604030504040204" pitchFamily="34" charset="0"/>
                    <a:cs typeface="+mn-cs"/>
                  </a:defRPr>
                </a:pPr>
                <a:r>
                  <a:rPr lang="es-CO"/>
                  <a:t>Kilogramos</a:t>
                </a:r>
              </a:p>
            </c:rich>
          </c:tx>
          <c:layout>
            <c:manualLayout>
              <c:xMode val="edge"/>
              <c:yMode val="edge"/>
              <c:x val="2.1820217973989873E-3"/>
              <c:y val="0.31112211193740225"/>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Verdana" panose="020B0604030504040204" pitchFamily="34" charset="0"/>
                  <a:ea typeface="Verdana" panose="020B0604030504040204" pitchFamily="34" charset="0"/>
                  <a:cs typeface="+mn-cs"/>
                </a:defRPr>
              </a:pPr>
              <a:endParaRPr lang="es-CO"/>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Verdana" panose="020B0604030504040204" pitchFamily="34" charset="0"/>
                <a:ea typeface="Verdana" panose="020B0604030504040204" pitchFamily="34" charset="0"/>
                <a:cs typeface="+mn-cs"/>
              </a:defRPr>
            </a:pPr>
            <a:endParaRPr lang="es-CO"/>
          </a:p>
        </c:txPr>
        <c:crossAx val="1481456400"/>
        <c:crosses val="autoZero"/>
        <c:crossBetween val="between"/>
      </c:valAx>
      <c:spPr>
        <a:noFill/>
        <a:ln>
          <a:noFill/>
        </a:ln>
        <a:effectLst/>
      </c:spPr>
    </c:plotArea>
    <c:legend>
      <c:legendPos val="b"/>
      <c:layout>
        <c:manualLayout>
          <c:xMode val="edge"/>
          <c:yMode val="edge"/>
          <c:x val="1.3822692862239095E-2"/>
          <c:y val="0.92366473292808537"/>
          <c:w val="0.96790944961052949"/>
          <c:h val="7.6335267071914639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Verdana" panose="020B0604030504040204" pitchFamily="34" charset="0"/>
              <a:ea typeface="Verdana" panose="020B0604030504040204" pitchFamily="34" charset="0"/>
              <a:cs typeface="+mn-cs"/>
            </a:defRPr>
          </a:pPr>
          <a:endParaRPr lang="es-CO"/>
        </a:p>
      </c:txPr>
    </c:legend>
    <c:plotVisOnly val="1"/>
    <c:dispBlanksAs val="gap"/>
    <c:showDLblsOverMax val="0"/>
    <c:extLst/>
  </c:chart>
  <c:spPr>
    <a:solidFill>
      <a:schemeClr val="bg1"/>
    </a:solidFill>
    <a:ln w="9525" cap="flat" cmpd="sng" algn="ctr">
      <a:solidFill>
        <a:schemeClr val="bg2">
          <a:lumMod val="25000"/>
        </a:schemeClr>
      </a:solidFill>
      <a:round/>
    </a:ln>
    <a:effectLst/>
  </c:spPr>
  <c:txPr>
    <a:bodyPr/>
    <a:lstStyle/>
    <a:p>
      <a:pPr>
        <a:defRPr>
          <a:solidFill>
            <a:schemeClr val="tx1"/>
          </a:solidFill>
          <a:latin typeface="Verdana" panose="020B0604030504040204" pitchFamily="34" charset="0"/>
          <a:ea typeface="Verdana" panose="020B0604030504040204" pitchFamily="34" charset="0"/>
        </a:defRPr>
      </a:pPr>
      <a:endParaRPr lang="es-CO"/>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lgn="ctr" rtl="0">
              <a:defRPr lang="en-US" sz="1400" b="1" i="1" u="none" strike="noStrike" kern="1200" cap="all" spc="0" baseline="0">
                <a:solidFill>
                  <a:sysClr val="windowText" lastClr="000000"/>
                </a:solidFill>
                <a:latin typeface="Verdana" panose="020B0604030504040204" pitchFamily="34" charset="0"/>
                <a:ea typeface="Verdana" panose="020B0604030504040204" pitchFamily="34" charset="0"/>
                <a:cs typeface="+mn-cs"/>
              </a:defRPr>
            </a:pPr>
            <a:r>
              <a:rPr lang="en-US" sz="1200"/>
              <a:t>INDICADOR DE ENTREGA DE RESIDUOS ORDINARIOS</a:t>
            </a:r>
          </a:p>
        </c:rich>
      </c:tx>
      <c:layout>
        <c:manualLayout>
          <c:xMode val="edge"/>
          <c:yMode val="edge"/>
          <c:x val="0.24805177777777779"/>
          <c:y val="3.35978835978836E-3"/>
        </c:manualLayout>
      </c:layout>
      <c:overlay val="0"/>
      <c:spPr>
        <a:noFill/>
        <a:ln>
          <a:noFill/>
        </a:ln>
        <a:effectLst/>
      </c:spPr>
      <c:txPr>
        <a:bodyPr rot="0" spcFirstLastPara="1" vertOverflow="ellipsis" vert="horz" wrap="square" anchor="ctr" anchorCtr="1"/>
        <a:lstStyle/>
        <a:p>
          <a:pPr algn="ctr" rtl="0">
            <a:defRPr lang="en-US" sz="1400" b="1" i="1" u="none" strike="noStrike" kern="1200" cap="all" spc="0" baseline="0">
              <a:solidFill>
                <a:sysClr val="windowText" lastClr="000000"/>
              </a:solidFill>
              <a:latin typeface="Verdana" panose="020B0604030504040204" pitchFamily="34" charset="0"/>
              <a:ea typeface="Verdana" panose="020B0604030504040204" pitchFamily="34" charset="0"/>
              <a:cs typeface="+mn-cs"/>
            </a:defRPr>
          </a:pPr>
          <a:endParaRPr lang="es-CO"/>
        </a:p>
      </c:txPr>
    </c:title>
    <c:autoTitleDeleted val="0"/>
    <c:plotArea>
      <c:layout>
        <c:manualLayout>
          <c:layoutTarget val="inner"/>
          <c:xMode val="edge"/>
          <c:yMode val="edge"/>
          <c:x val="6.7288169580976873E-2"/>
          <c:y val="7.7386243386243364E-2"/>
          <c:w val="0.9103901343536015"/>
          <c:h val="0.6523497354497354"/>
        </c:manualLayout>
      </c:layout>
      <c:barChart>
        <c:barDir val="col"/>
        <c:grouping val="clustered"/>
        <c:varyColors val="0"/>
        <c:ser>
          <c:idx val="0"/>
          <c:order val="0"/>
          <c:tx>
            <c:v>PORCENTAJE GESTIÓN DE RESIDUOS ORDINARIOS</c:v>
          </c:tx>
          <c:spPr>
            <a:pattFill prst="narHorz">
              <a:fgClr>
                <a:schemeClr val="accent1"/>
              </a:fgClr>
              <a:bgClr>
                <a:schemeClr val="accent1">
                  <a:lumMod val="20000"/>
                  <a:lumOff val="80000"/>
                </a:schemeClr>
              </a:bgClr>
            </a:pattFill>
            <a:ln>
              <a:noFill/>
            </a:ln>
            <a:effectLst>
              <a:innerShdw blurRad="114300">
                <a:schemeClr val="accent1"/>
              </a:innerShdw>
            </a:effectLst>
          </c:spPr>
          <c:invertIfNegative val="1"/>
          <c:dLbls>
            <c:spPr>
              <a:noFill/>
              <a:ln>
                <a:noFill/>
              </a:ln>
              <a:effectLst/>
            </c:spPr>
            <c:txPr>
              <a:bodyPr rot="0" spcFirstLastPara="1" vertOverflow="ellipsis" vert="horz" wrap="square" anchor="ctr" anchorCtr="0"/>
              <a:lstStyle/>
              <a:p>
                <a:pPr>
                  <a:defRPr sz="900" b="0" i="1" u="none" strike="noStrike" kern="1200" baseline="0">
                    <a:solidFill>
                      <a:schemeClr val="tx1"/>
                    </a:solidFill>
                    <a:latin typeface="Verdana" panose="020B0604030504040204" pitchFamily="34" charset="0"/>
                    <a:ea typeface="Verdana" panose="020B0604030504040204" pitchFamily="34" charset="0"/>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trendline>
            <c:name>Tendencia de entrega</c:name>
            <c:spPr>
              <a:ln w="19050" cap="rnd">
                <a:solidFill>
                  <a:srgbClr val="FF0000"/>
                </a:solidFill>
                <a:prstDash val="sysDash"/>
              </a:ln>
              <a:effectLst/>
            </c:spPr>
            <c:trendlineType val="linear"/>
            <c:dispRSqr val="0"/>
            <c:dispEq val="0"/>
          </c:trendline>
          <c:cat>
            <c:strRef>
              <c:f>'INSTRUCTIVO-Residuos sólidos '!$A$16:$A$27</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'INSTRUCTIVO-Residuos sólidos '!$L$16:$L$27</c:f>
              <c:numCache>
                <c:formatCode>#,##0.00</c:formatCode>
                <c:ptCount val="12"/>
                <c:pt idx="0">
                  <c:v>0</c:v>
                </c:pt>
                <c:pt idx="2" formatCode="0.00%">
                  <c:v>0</c:v>
                </c:pt>
                <c:pt idx="3" formatCode="0.00%">
                  <c:v>0</c:v>
                </c:pt>
                <c:pt idx="4" formatCode="0.00%">
                  <c:v>0</c:v>
                </c:pt>
                <c:pt idx="5" formatCode="0.00%">
                  <c:v>0</c:v>
                </c:pt>
                <c:pt idx="6" formatCode="0.00%">
                  <c:v>0</c:v>
                </c:pt>
                <c:pt idx="7" formatCode="0.00%">
                  <c:v>0</c:v>
                </c:pt>
                <c:pt idx="8" formatCode="0.00%">
                  <c:v>0</c:v>
                </c:pt>
                <c:pt idx="9" formatCode="0.00%">
                  <c:v>0</c:v>
                </c:pt>
                <c:pt idx="10" formatCode="0.00%">
                  <c:v>0</c:v>
                </c:pt>
                <c:pt idx="11" formatCode="0.00%">
                  <c:v>0</c:v>
                </c:pt>
              </c:numCache>
            </c:numRef>
          </c:val>
          <c:extLst>
            <c:ext xmlns:c16="http://schemas.microsoft.com/office/drawing/2014/chart" uri="{C3380CC4-5D6E-409C-BE32-E72D297353CC}">
              <c16:uniqueId val="{00000001-4D31-4753-850F-BFD6A09F429F}"/>
            </c:ext>
          </c:extLst>
        </c:ser>
        <c:dLbls>
          <c:dLblPos val="outEnd"/>
          <c:showLegendKey val="0"/>
          <c:showVal val="1"/>
          <c:showCatName val="0"/>
          <c:showSerName val="0"/>
          <c:showPercent val="0"/>
          <c:showBubbleSize val="0"/>
        </c:dLbls>
        <c:gapWidth val="164"/>
        <c:overlap val="-22"/>
        <c:axId val="1550248848"/>
        <c:axId val="1550260912"/>
      </c:barChart>
      <c:catAx>
        <c:axId val="1550248848"/>
        <c:scaling>
          <c:orientation val="minMax"/>
        </c:scaling>
        <c:delete val="0"/>
        <c:axPos val="b"/>
        <c:numFmt formatCode="General" sourceLinked="1"/>
        <c:majorTickMark val="none"/>
        <c:minorTickMark val="none"/>
        <c:tickLblPos val="nextTo"/>
        <c:spPr>
          <a:noFill/>
          <a:ln w="19050"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1" u="none" strike="noStrike" kern="1200" baseline="0">
                <a:solidFill>
                  <a:sysClr val="windowText" lastClr="000000"/>
                </a:solidFill>
                <a:latin typeface="Verdana" panose="020B0604030504040204" pitchFamily="34" charset="0"/>
                <a:ea typeface="Verdana" panose="020B0604030504040204" pitchFamily="34" charset="0"/>
                <a:cs typeface="+mn-cs"/>
              </a:defRPr>
            </a:pPr>
            <a:endParaRPr lang="es-CO"/>
          </a:p>
        </c:txPr>
        <c:crossAx val="1550260912"/>
        <c:crosses val="autoZero"/>
        <c:auto val="1"/>
        <c:lblAlgn val="ctr"/>
        <c:lblOffset val="100"/>
        <c:noMultiLvlLbl val="0"/>
      </c:catAx>
      <c:valAx>
        <c:axId val="1550260912"/>
        <c:scaling>
          <c:orientation val="minMax"/>
        </c:scaling>
        <c:delete val="0"/>
        <c:axPos val="l"/>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Verdana" panose="020B0604030504040204" pitchFamily="34" charset="0"/>
                <a:ea typeface="Verdana" panose="020B0604030504040204" pitchFamily="34" charset="0"/>
                <a:cs typeface="+mn-cs"/>
              </a:defRPr>
            </a:pPr>
            <a:endParaRPr lang="es-CO"/>
          </a:p>
        </c:txPr>
        <c:crossAx val="1550248848"/>
        <c:crosses val="autoZero"/>
        <c:crossBetween val="between"/>
      </c:valAx>
      <c:spPr>
        <a:noFill/>
        <a:ln>
          <a:noFill/>
        </a:ln>
        <a:effectLst/>
      </c:spPr>
    </c:plotArea>
    <c:legend>
      <c:legendPos val="t"/>
      <c:layout>
        <c:manualLayout>
          <c:xMode val="edge"/>
          <c:yMode val="edge"/>
          <c:x val="9.4975347449871503E-2"/>
          <c:y val="0.9333126842893068"/>
          <c:w val="0.81004915989685156"/>
          <c:h val="5.3079109833025322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Verdana" panose="020B0604030504040204" pitchFamily="34" charset="0"/>
              <a:ea typeface="Verdana" panose="020B0604030504040204" pitchFamily="34" charset="0"/>
              <a:cs typeface="+mn-cs"/>
            </a:defRPr>
          </a:pPr>
          <a:endParaRPr lang="es-CO"/>
        </a:p>
      </c:txPr>
    </c:legend>
    <c:plotVisOnly val="1"/>
    <c:dispBlanksAs val="gap"/>
    <c:showDLblsOverMax val="0"/>
    <c:extLst/>
  </c:chart>
  <c:spPr>
    <a:solidFill>
      <a:schemeClr val="bg1"/>
    </a:solidFill>
    <a:ln w="9525" cap="flat" cmpd="sng" algn="ctr">
      <a:solidFill>
        <a:schemeClr val="bg2">
          <a:lumMod val="25000"/>
        </a:schemeClr>
      </a:solidFill>
      <a:round/>
    </a:ln>
    <a:effectLst/>
  </c:spPr>
  <c:txPr>
    <a:bodyPr/>
    <a:lstStyle/>
    <a:p>
      <a:pPr>
        <a:defRPr>
          <a:solidFill>
            <a:schemeClr val="tx1"/>
          </a:solidFill>
          <a:latin typeface="Verdana" panose="020B0604030504040204" pitchFamily="34" charset="0"/>
          <a:ea typeface="Verdana" panose="020B0604030504040204" pitchFamily="34" charset="0"/>
        </a:defRPr>
      </a:pPr>
      <a:endParaRPr lang="es-CO"/>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lgn="ctr" rtl="0">
              <a:defRPr lang="en-US" sz="1400" b="1" i="1" u="none" strike="noStrike" kern="1200" cap="all" spc="0" baseline="0">
                <a:solidFill>
                  <a:sysClr val="windowText" lastClr="000000"/>
                </a:solidFill>
                <a:latin typeface="Verdana" panose="020B0604030504040204" pitchFamily="34" charset="0"/>
                <a:ea typeface="Verdana" panose="020B0604030504040204" pitchFamily="34" charset="0"/>
                <a:cs typeface="+mn-cs"/>
              </a:defRPr>
            </a:pPr>
            <a:r>
              <a:rPr lang="en-US" sz="1200"/>
              <a:t>INDICADOR ENTREGA DE RESIDUOS ORGÁNICOS</a:t>
            </a:r>
          </a:p>
        </c:rich>
      </c:tx>
      <c:layout>
        <c:manualLayout>
          <c:xMode val="edge"/>
          <c:yMode val="edge"/>
          <c:x val="0.25369622222222221"/>
          <c:y val="6.7195767195767199E-3"/>
        </c:manualLayout>
      </c:layout>
      <c:overlay val="0"/>
      <c:spPr>
        <a:noFill/>
        <a:ln>
          <a:noFill/>
        </a:ln>
        <a:effectLst/>
      </c:spPr>
      <c:txPr>
        <a:bodyPr rot="0" spcFirstLastPara="1" vertOverflow="ellipsis" vert="horz" wrap="square" anchor="ctr" anchorCtr="1"/>
        <a:lstStyle/>
        <a:p>
          <a:pPr algn="ctr" rtl="0">
            <a:defRPr lang="en-US" sz="1400" b="1" i="1" u="none" strike="noStrike" kern="1200" cap="all" spc="0" baseline="0">
              <a:solidFill>
                <a:sysClr val="windowText" lastClr="000000"/>
              </a:solidFill>
              <a:latin typeface="Verdana" panose="020B0604030504040204" pitchFamily="34" charset="0"/>
              <a:ea typeface="Verdana" panose="020B0604030504040204" pitchFamily="34" charset="0"/>
              <a:cs typeface="+mn-cs"/>
            </a:defRPr>
          </a:pPr>
          <a:endParaRPr lang="es-CO"/>
        </a:p>
      </c:txPr>
    </c:title>
    <c:autoTitleDeleted val="0"/>
    <c:plotArea>
      <c:layout>
        <c:manualLayout>
          <c:layoutTarget val="inner"/>
          <c:xMode val="edge"/>
          <c:yMode val="edge"/>
          <c:x val="6.7288169580976873E-2"/>
          <c:y val="9.7544973544973559E-2"/>
          <c:w val="0.9103901343536015"/>
          <c:h val="0.6355507936507937"/>
        </c:manualLayout>
      </c:layout>
      <c:barChart>
        <c:barDir val="col"/>
        <c:grouping val="clustered"/>
        <c:varyColors val="0"/>
        <c:ser>
          <c:idx val="0"/>
          <c:order val="0"/>
          <c:tx>
            <c:v>PORCENTAJE GESTIÓN DE RESIDUOS ORGÁNICOS</c:v>
          </c:tx>
          <c:spPr>
            <a:pattFill prst="narHorz">
              <a:fgClr>
                <a:schemeClr val="accent1"/>
              </a:fgClr>
              <a:bgClr>
                <a:schemeClr val="accent1">
                  <a:lumMod val="20000"/>
                  <a:lumOff val="80000"/>
                </a:schemeClr>
              </a:bgClr>
            </a:pattFill>
            <a:ln>
              <a:noFill/>
            </a:ln>
            <a:effectLst>
              <a:innerShdw blurRad="114300">
                <a:schemeClr val="accent1"/>
              </a:innerShdw>
            </a:effectLst>
          </c:spPr>
          <c:invertIfNegative val="1"/>
          <c:dLbls>
            <c:spPr>
              <a:noFill/>
              <a:ln>
                <a:noFill/>
              </a:ln>
              <a:effectLst/>
            </c:spPr>
            <c:txPr>
              <a:bodyPr rot="0" spcFirstLastPara="1" vertOverflow="ellipsis" vert="horz" wrap="square" anchor="ctr" anchorCtr="0"/>
              <a:lstStyle/>
              <a:p>
                <a:pPr>
                  <a:defRPr sz="900" b="0" i="1" u="none" strike="noStrike" kern="1200" baseline="0">
                    <a:solidFill>
                      <a:schemeClr val="tx1"/>
                    </a:solidFill>
                    <a:latin typeface="Verdana" panose="020B0604030504040204" pitchFamily="34" charset="0"/>
                    <a:ea typeface="Verdana" panose="020B0604030504040204" pitchFamily="34" charset="0"/>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trendline>
            <c:name>Tendencia de entrega</c:name>
            <c:spPr>
              <a:ln w="19050" cap="rnd">
                <a:solidFill>
                  <a:srgbClr val="FF0000"/>
                </a:solidFill>
                <a:prstDash val="sysDash"/>
              </a:ln>
              <a:effectLst/>
            </c:spPr>
            <c:trendlineType val="linear"/>
            <c:dispRSqr val="0"/>
            <c:dispEq val="0"/>
          </c:trendline>
          <c:cat>
            <c:strRef>
              <c:f>'INSTRUCTIVO-Residuos sólidos '!$A$16:$A$27</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'INSTRUCTIVO-Residuos sólidos '!$S$16:$S$27</c:f>
              <c:numCache>
                <c:formatCode>#,##0.00</c:formatCode>
                <c:ptCount val="12"/>
                <c:pt idx="0">
                  <c:v>0</c:v>
                </c:pt>
                <c:pt idx="2" formatCode="0.00%">
                  <c:v>0</c:v>
                </c:pt>
                <c:pt idx="3" formatCode="0.00%">
                  <c:v>0</c:v>
                </c:pt>
                <c:pt idx="4" formatCode="0.00%">
                  <c:v>0</c:v>
                </c:pt>
                <c:pt idx="5" formatCode="0.00%">
                  <c:v>0</c:v>
                </c:pt>
                <c:pt idx="6" formatCode="0.00%">
                  <c:v>0</c:v>
                </c:pt>
                <c:pt idx="7" formatCode="0.00%">
                  <c:v>0</c:v>
                </c:pt>
                <c:pt idx="8" formatCode="0.00%">
                  <c:v>0</c:v>
                </c:pt>
                <c:pt idx="9" formatCode="0.00%">
                  <c:v>0</c:v>
                </c:pt>
                <c:pt idx="10" formatCode="0.00%">
                  <c:v>0</c:v>
                </c:pt>
                <c:pt idx="11" formatCode="0.00%">
                  <c:v>0</c:v>
                </c:pt>
              </c:numCache>
            </c:numRef>
          </c:val>
          <c:extLst>
            <c:ext xmlns:c16="http://schemas.microsoft.com/office/drawing/2014/chart" uri="{C3380CC4-5D6E-409C-BE32-E72D297353CC}">
              <c16:uniqueId val="{00000001-E1AC-4BD0-92C0-F049F4305AAA}"/>
            </c:ext>
          </c:extLst>
        </c:ser>
        <c:dLbls>
          <c:dLblPos val="outEnd"/>
          <c:showLegendKey val="0"/>
          <c:showVal val="1"/>
          <c:showCatName val="0"/>
          <c:showSerName val="0"/>
          <c:showPercent val="0"/>
          <c:showBubbleSize val="0"/>
        </c:dLbls>
        <c:gapWidth val="164"/>
        <c:overlap val="-22"/>
        <c:axId val="1550248848"/>
        <c:axId val="1550260912"/>
      </c:barChart>
      <c:catAx>
        <c:axId val="1550248848"/>
        <c:scaling>
          <c:orientation val="minMax"/>
        </c:scaling>
        <c:delete val="0"/>
        <c:axPos val="b"/>
        <c:numFmt formatCode="General" sourceLinked="1"/>
        <c:majorTickMark val="none"/>
        <c:minorTickMark val="none"/>
        <c:tickLblPos val="nextTo"/>
        <c:spPr>
          <a:noFill/>
          <a:ln w="19050"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1" u="none" strike="noStrike" kern="1200" baseline="0">
                <a:solidFill>
                  <a:sysClr val="windowText" lastClr="000000"/>
                </a:solidFill>
                <a:latin typeface="Verdana" panose="020B0604030504040204" pitchFamily="34" charset="0"/>
                <a:ea typeface="Verdana" panose="020B0604030504040204" pitchFamily="34" charset="0"/>
                <a:cs typeface="+mn-cs"/>
              </a:defRPr>
            </a:pPr>
            <a:endParaRPr lang="es-CO"/>
          </a:p>
        </c:txPr>
        <c:crossAx val="1550260912"/>
        <c:crosses val="autoZero"/>
        <c:auto val="1"/>
        <c:lblAlgn val="ctr"/>
        <c:lblOffset val="100"/>
        <c:noMultiLvlLbl val="0"/>
      </c:catAx>
      <c:valAx>
        <c:axId val="1550260912"/>
        <c:scaling>
          <c:orientation val="minMax"/>
        </c:scaling>
        <c:delete val="0"/>
        <c:axPos val="l"/>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Verdana" panose="020B0604030504040204" pitchFamily="34" charset="0"/>
                <a:ea typeface="Verdana" panose="020B0604030504040204" pitchFamily="34" charset="0"/>
                <a:cs typeface="+mn-cs"/>
              </a:defRPr>
            </a:pPr>
            <a:endParaRPr lang="es-CO"/>
          </a:p>
        </c:txPr>
        <c:crossAx val="1550248848"/>
        <c:crosses val="autoZero"/>
        <c:crossBetween val="between"/>
      </c:valAx>
      <c:spPr>
        <a:noFill/>
        <a:ln>
          <a:noFill/>
        </a:ln>
        <a:effectLst/>
      </c:spPr>
    </c:plotArea>
    <c:legend>
      <c:legendPos val="t"/>
      <c:layout>
        <c:manualLayout>
          <c:xMode val="edge"/>
          <c:yMode val="edge"/>
          <c:x val="9.4975347449871503E-2"/>
          <c:y val="0.9333126842893068"/>
          <c:w val="0.81004915989685156"/>
          <c:h val="5.3079109833025322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Verdana" panose="020B0604030504040204" pitchFamily="34" charset="0"/>
              <a:ea typeface="Verdana" panose="020B0604030504040204" pitchFamily="34" charset="0"/>
              <a:cs typeface="+mn-cs"/>
            </a:defRPr>
          </a:pPr>
          <a:endParaRPr lang="es-CO"/>
        </a:p>
      </c:txPr>
    </c:legend>
    <c:plotVisOnly val="1"/>
    <c:dispBlanksAs val="gap"/>
    <c:showDLblsOverMax val="0"/>
    <c:extLst/>
  </c:chart>
  <c:spPr>
    <a:solidFill>
      <a:schemeClr val="bg1"/>
    </a:solidFill>
    <a:ln w="9525" cap="flat" cmpd="sng" algn="ctr">
      <a:solidFill>
        <a:schemeClr val="bg2">
          <a:lumMod val="25000"/>
        </a:schemeClr>
      </a:solidFill>
      <a:round/>
    </a:ln>
    <a:effectLst/>
  </c:spPr>
  <c:txPr>
    <a:bodyPr/>
    <a:lstStyle/>
    <a:p>
      <a:pPr>
        <a:defRPr>
          <a:solidFill>
            <a:schemeClr val="tx1"/>
          </a:solidFill>
          <a:latin typeface="Verdana" panose="020B0604030504040204" pitchFamily="34" charset="0"/>
          <a:ea typeface="Verdana" panose="020B0604030504040204" pitchFamily="34" charset="0"/>
        </a:defRPr>
      </a:pPr>
      <a:endParaRPr lang="es-CO"/>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200" b="1" i="1" u="none" strike="noStrike" kern="1200" spc="0" baseline="0">
                <a:solidFill>
                  <a:schemeClr val="tx1"/>
                </a:solidFill>
                <a:latin typeface="Verdana" panose="020B0604030504040204" pitchFamily="34" charset="0"/>
                <a:ea typeface="Verdana" panose="020B0604030504040204" pitchFamily="34" charset="0"/>
                <a:cs typeface="+mn-cs"/>
              </a:defRPr>
            </a:pPr>
            <a:r>
              <a:rPr lang="es-CO" sz="1200" i="1"/>
              <a:t>GENERACIÓN vs ENTREGA RESIDUOS APROVECHABLES</a:t>
            </a:r>
          </a:p>
        </c:rich>
      </c:tx>
      <c:layout>
        <c:manualLayout>
          <c:xMode val="edge"/>
          <c:yMode val="edge"/>
          <c:x val="0.21974182528717129"/>
          <c:y val="1.7621319753509071E-2"/>
        </c:manualLayout>
      </c:layout>
      <c:overlay val="0"/>
      <c:spPr>
        <a:noFill/>
        <a:ln>
          <a:noFill/>
        </a:ln>
        <a:effectLst/>
      </c:spPr>
      <c:txPr>
        <a:bodyPr rot="0" spcFirstLastPara="1" vertOverflow="ellipsis" vert="horz" wrap="square" anchor="ctr" anchorCtr="1"/>
        <a:lstStyle/>
        <a:p>
          <a:pPr>
            <a:defRPr sz="1200" b="1" i="1" u="none" strike="noStrike" kern="1200" spc="0" baseline="0">
              <a:solidFill>
                <a:schemeClr val="tx1"/>
              </a:solidFill>
              <a:latin typeface="Verdana" panose="020B0604030504040204" pitchFamily="34" charset="0"/>
              <a:ea typeface="Verdana" panose="020B0604030504040204" pitchFamily="34" charset="0"/>
              <a:cs typeface="+mn-cs"/>
            </a:defRPr>
          </a:pPr>
          <a:endParaRPr lang="es-CO"/>
        </a:p>
      </c:txPr>
    </c:title>
    <c:autoTitleDeleted val="0"/>
    <c:plotArea>
      <c:layout>
        <c:manualLayout>
          <c:layoutTarget val="inner"/>
          <c:xMode val="edge"/>
          <c:yMode val="edge"/>
          <c:x val="9.1711792677211371E-2"/>
          <c:y val="0.10600925925925926"/>
          <c:w val="0.88384082176439926"/>
          <c:h val="0.62717857142857147"/>
        </c:manualLayout>
      </c:layout>
      <c:lineChart>
        <c:grouping val="standard"/>
        <c:varyColors val="0"/>
        <c:ser>
          <c:idx val="0"/>
          <c:order val="0"/>
          <c:tx>
            <c:v>GENERACIÓN</c:v>
          </c:tx>
          <c:spPr>
            <a:ln w="28575" cap="rnd">
              <a:solidFill>
                <a:schemeClr val="accent1"/>
              </a:solidFill>
              <a:round/>
            </a:ln>
            <a:effectLst/>
          </c:spPr>
          <c:marker>
            <c:symbol val="circle"/>
            <c:size val="7"/>
            <c:spPr>
              <a:solidFill>
                <a:srgbClr val="4472C4">
                  <a:lumMod val="50000"/>
                </a:srgbClr>
              </a:solidFill>
              <a:ln w="9525">
                <a:noFill/>
              </a:ln>
              <a:effectLst/>
            </c:spPr>
          </c:marker>
          <c:cat>
            <c:strRef>
              <c:f>'Residuos sólidos'!$A$33:$A$44</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'Residuos sólidos'!#REF!</c:f>
              <c:numCache>
                <c:formatCode>General</c:formatCode>
                <c:ptCount val="1"/>
                <c:pt idx="0">
                  <c:v>1</c:v>
                </c:pt>
              </c:numCache>
            </c:numRef>
          </c:val>
          <c:smooth val="0"/>
          <c:extLst>
            <c:ext xmlns:c16="http://schemas.microsoft.com/office/drawing/2014/chart" uri="{C3380CC4-5D6E-409C-BE32-E72D297353CC}">
              <c16:uniqueId val="{00000000-AEA2-4881-94FF-993281D084E0}"/>
            </c:ext>
          </c:extLst>
        </c:ser>
        <c:ser>
          <c:idx val="1"/>
          <c:order val="1"/>
          <c:tx>
            <c:v>ENTREGA</c:v>
          </c:tx>
          <c:spPr>
            <a:ln w="28575" cap="rnd">
              <a:solidFill>
                <a:schemeClr val="accent2"/>
              </a:solidFill>
              <a:round/>
            </a:ln>
            <a:effectLst/>
          </c:spPr>
          <c:marker>
            <c:symbol val="circle"/>
            <c:size val="7"/>
            <c:spPr>
              <a:solidFill>
                <a:srgbClr val="5B9BD5">
                  <a:lumMod val="60000"/>
                  <a:lumOff val="40000"/>
                </a:srgbClr>
              </a:solidFill>
              <a:ln w="9525">
                <a:noFill/>
              </a:ln>
              <a:effectLst/>
            </c:spPr>
          </c:marker>
          <c:cat>
            <c:strRef>
              <c:f>'Residuos sólidos'!$A$33:$A$44</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'Residuos sólidos'!$D$33:$D$44</c:f>
              <c:numCache>
                <c:formatCode>#,##0.00</c:formatCode>
                <c:ptCount val="12"/>
              </c:numCache>
            </c:numRef>
          </c:val>
          <c:smooth val="0"/>
          <c:extLst>
            <c:ext xmlns:c16="http://schemas.microsoft.com/office/drawing/2014/chart" uri="{C3380CC4-5D6E-409C-BE32-E72D297353CC}">
              <c16:uniqueId val="{00000001-AEA2-4881-94FF-993281D084E0}"/>
            </c:ext>
          </c:extLst>
        </c:ser>
        <c:dLbls>
          <c:showLegendKey val="0"/>
          <c:showVal val="0"/>
          <c:showCatName val="0"/>
          <c:showSerName val="0"/>
          <c:showPercent val="0"/>
          <c:showBubbleSize val="0"/>
        </c:dLbls>
        <c:marker val="1"/>
        <c:smooth val="0"/>
        <c:axId val="1481456400"/>
        <c:axId val="1481447248"/>
      </c:lineChart>
      <c:catAx>
        <c:axId val="14814564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Verdana" panose="020B0604030504040204" pitchFamily="34" charset="0"/>
                <a:ea typeface="Verdana" panose="020B0604030504040204" pitchFamily="34" charset="0"/>
                <a:cs typeface="+mn-cs"/>
              </a:defRPr>
            </a:pPr>
            <a:endParaRPr lang="es-CO"/>
          </a:p>
        </c:txPr>
        <c:crossAx val="1481447248"/>
        <c:crosses val="autoZero"/>
        <c:auto val="1"/>
        <c:lblAlgn val="ctr"/>
        <c:lblOffset val="100"/>
        <c:noMultiLvlLbl val="0"/>
      </c:catAx>
      <c:valAx>
        <c:axId val="1481447248"/>
        <c:scaling>
          <c:orientation val="minMax"/>
        </c:scaling>
        <c:delete val="0"/>
        <c:axPos val="l"/>
        <c:majorGridlines>
          <c:spPr>
            <a:ln w="6350" cap="flat" cmpd="sng" algn="ctr">
              <a:solidFill>
                <a:schemeClr val="bg1">
                  <a:lumMod val="65000"/>
                </a:schemeClr>
              </a:solidFill>
              <a:prstDash val="dash"/>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Verdana" panose="020B0604030504040204" pitchFamily="34" charset="0"/>
                    <a:ea typeface="Verdana" panose="020B0604030504040204" pitchFamily="34" charset="0"/>
                    <a:cs typeface="+mn-cs"/>
                  </a:defRPr>
                </a:pPr>
                <a:r>
                  <a:rPr lang="es-CO"/>
                  <a:t>Kilogramos</a:t>
                </a:r>
              </a:p>
            </c:rich>
          </c:tx>
          <c:layout>
            <c:manualLayout>
              <c:xMode val="edge"/>
              <c:yMode val="edge"/>
              <c:x val="2.1820217973989873E-3"/>
              <c:y val="0.31112211193740225"/>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Verdana" panose="020B0604030504040204" pitchFamily="34" charset="0"/>
                  <a:ea typeface="Verdana" panose="020B0604030504040204" pitchFamily="34" charset="0"/>
                  <a:cs typeface="+mn-cs"/>
                </a:defRPr>
              </a:pPr>
              <a:endParaRPr lang="es-CO"/>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Verdana" panose="020B0604030504040204" pitchFamily="34" charset="0"/>
                <a:ea typeface="Verdana" panose="020B0604030504040204" pitchFamily="34" charset="0"/>
                <a:cs typeface="+mn-cs"/>
              </a:defRPr>
            </a:pPr>
            <a:endParaRPr lang="es-CO"/>
          </a:p>
        </c:txPr>
        <c:crossAx val="1481456400"/>
        <c:crosses val="autoZero"/>
        <c:crossBetween val="between"/>
      </c:valAx>
      <c:spPr>
        <a:noFill/>
        <a:ln>
          <a:noFill/>
        </a:ln>
        <a:effectLst/>
      </c:spPr>
    </c:plotArea>
    <c:legend>
      <c:legendPos val="b"/>
      <c:layout>
        <c:manualLayout>
          <c:xMode val="edge"/>
          <c:yMode val="edge"/>
          <c:x val="1.3822692862239095E-2"/>
          <c:y val="0.92366473292808537"/>
          <c:w val="0.96790944961052949"/>
          <c:h val="7.6335267071914639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Verdana" panose="020B0604030504040204" pitchFamily="34" charset="0"/>
              <a:ea typeface="Verdana" panose="020B0604030504040204" pitchFamily="34" charset="0"/>
              <a:cs typeface="+mn-cs"/>
            </a:defRPr>
          </a:pPr>
          <a:endParaRPr lang="es-CO"/>
        </a:p>
      </c:txPr>
    </c:legend>
    <c:plotVisOnly val="1"/>
    <c:dispBlanksAs val="gap"/>
    <c:showDLblsOverMax val="0"/>
    <c:extLst/>
  </c:chart>
  <c:spPr>
    <a:solidFill>
      <a:schemeClr val="bg1"/>
    </a:solidFill>
    <a:ln w="9525" cap="flat" cmpd="sng" algn="ctr">
      <a:solidFill>
        <a:schemeClr val="bg2">
          <a:lumMod val="25000"/>
        </a:schemeClr>
      </a:solidFill>
      <a:round/>
    </a:ln>
    <a:effectLst/>
  </c:spPr>
  <c:txPr>
    <a:bodyPr/>
    <a:lstStyle/>
    <a:p>
      <a:pPr>
        <a:defRPr>
          <a:solidFill>
            <a:schemeClr val="tx1"/>
          </a:solidFill>
          <a:latin typeface="Verdana" panose="020B0604030504040204" pitchFamily="34" charset="0"/>
          <a:ea typeface="Verdana" panose="020B0604030504040204" pitchFamily="34" charset="0"/>
        </a:defRPr>
      </a:pPr>
      <a:endParaRPr lang="es-CO"/>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200" b="1" i="1" u="none" strike="noStrike" kern="1200" spc="0" baseline="0">
                <a:solidFill>
                  <a:schemeClr val="tx1"/>
                </a:solidFill>
                <a:latin typeface="Verdana" panose="020B0604030504040204" pitchFamily="34" charset="0"/>
                <a:ea typeface="Verdana" panose="020B0604030504040204" pitchFamily="34" charset="0"/>
                <a:cs typeface="+mn-cs"/>
              </a:defRPr>
            </a:pPr>
            <a:r>
              <a:rPr lang="es-CO" sz="1200" i="1"/>
              <a:t>GENERACIÓN vs ENTREGA RESPEL</a:t>
            </a:r>
            <a:r>
              <a:rPr lang="es-CO" sz="1200" i="1" baseline="0"/>
              <a:t> - RME</a:t>
            </a:r>
            <a:endParaRPr lang="es-CO" sz="1200" i="1"/>
          </a:p>
        </c:rich>
      </c:tx>
      <c:layout>
        <c:manualLayout>
          <c:xMode val="edge"/>
          <c:yMode val="edge"/>
          <c:x val="0.32557511111111109"/>
          <c:y val="1.7621428571428573E-2"/>
        </c:manualLayout>
      </c:layout>
      <c:overlay val="0"/>
      <c:spPr>
        <a:noFill/>
        <a:ln>
          <a:noFill/>
        </a:ln>
        <a:effectLst/>
      </c:spPr>
      <c:txPr>
        <a:bodyPr rot="0" spcFirstLastPara="1" vertOverflow="ellipsis" vert="horz" wrap="square" anchor="ctr" anchorCtr="1"/>
        <a:lstStyle/>
        <a:p>
          <a:pPr>
            <a:defRPr sz="1200" b="1" i="1" u="none" strike="noStrike" kern="1200" spc="0" baseline="0">
              <a:solidFill>
                <a:schemeClr val="tx1"/>
              </a:solidFill>
              <a:latin typeface="Verdana" panose="020B0604030504040204" pitchFamily="34" charset="0"/>
              <a:ea typeface="Verdana" panose="020B0604030504040204" pitchFamily="34" charset="0"/>
              <a:cs typeface="+mn-cs"/>
            </a:defRPr>
          </a:pPr>
          <a:endParaRPr lang="es-CO"/>
        </a:p>
      </c:txPr>
    </c:title>
    <c:autoTitleDeleted val="0"/>
    <c:plotArea>
      <c:layout>
        <c:manualLayout>
          <c:layoutTarget val="inner"/>
          <c:xMode val="edge"/>
          <c:yMode val="edge"/>
          <c:x val="8.4647035243795896E-2"/>
          <c:y val="0.10936904761904762"/>
          <c:w val="0.89090556510441321"/>
          <c:h val="0.62381878306878302"/>
        </c:manualLayout>
      </c:layout>
      <c:lineChart>
        <c:grouping val="standard"/>
        <c:varyColors val="0"/>
        <c:ser>
          <c:idx val="0"/>
          <c:order val="0"/>
          <c:tx>
            <c:v>GENERACIÓN</c:v>
          </c:tx>
          <c:spPr>
            <a:ln w="28575" cap="rnd">
              <a:solidFill>
                <a:schemeClr val="accent1"/>
              </a:solidFill>
              <a:round/>
            </a:ln>
            <a:effectLst/>
          </c:spPr>
          <c:marker>
            <c:symbol val="circle"/>
            <c:size val="7"/>
            <c:spPr>
              <a:solidFill>
                <a:srgbClr val="4472C4">
                  <a:lumMod val="50000"/>
                </a:srgbClr>
              </a:solidFill>
              <a:ln w="9525">
                <a:noFill/>
              </a:ln>
              <a:effectLst/>
            </c:spPr>
          </c:marker>
          <c:cat>
            <c:strRef>
              <c:f>'Residuos sólidos'!$A$33:$A$44</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'Residuos sólidos'!$K$33:$K$44</c:f>
              <c:numCache>
                <c:formatCode>#,##0.00</c:formatCode>
                <c:ptCount val="12"/>
              </c:numCache>
            </c:numRef>
          </c:val>
          <c:smooth val="0"/>
          <c:extLst>
            <c:ext xmlns:c16="http://schemas.microsoft.com/office/drawing/2014/chart" uri="{C3380CC4-5D6E-409C-BE32-E72D297353CC}">
              <c16:uniqueId val="{00000000-9B35-4100-87C8-D965AFF2041C}"/>
            </c:ext>
          </c:extLst>
        </c:ser>
        <c:ser>
          <c:idx val="1"/>
          <c:order val="1"/>
          <c:tx>
            <c:v>ENTREGA</c:v>
          </c:tx>
          <c:spPr>
            <a:ln w="28575" cap="rnd">
              <a:solidFill>
                <a:schemeClr val="accent2"/>
              </a:solidFill>
              <a:round/>
            </a:ln>
            <a:effectLst/>
          </c:spPr>
          <c:marker>
            <c:symbol val="circle"/>
            <c:size val="7"/>
            <c:spPr>
              <a:solidFill>
                <a:srgbClr val="5B9BD5">
                  <a:lumMod val="60000"/>
                  <a:lumOff val="40000"/>
                </a:srgbClr>
              </a:solidFill>
              <a:ln w="9525">
                <a:noFill/>
              </a:ln>
              <a:effectLst/>
            </c:spPr>
          </c:marker>
          <c:cat>
            <c:strRef>
              <c:f>'Residuos sólidos'!$A$33:$A$44</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'Residuos sólidos'!$L$33:$L$44</c:f>
              <c:numCache>
                <c:formatCode>#,##0.00</c:formatCode>
                <c:ptCount val="12"/>
              </c:numCache>
            </c:numRef>
          </c:val>
          <c:smooth val="0"/>
          <c:extLst>
            <c:ext xmlns:c16="http://schemas.microsoft.com/office/drawing/2014/chart" uri="{C3380CC4-5D6E-409C-BE32-E72D297353CC}">
              <c16:uniqueId val="{00000001-9B35-4100-87C8-D965AFF2041C}"/>
            </c:ext>
          </c:extLst>
        </c:ser>
        <c:dLbls>
          <c:showLegendKey val="0"/>
          <c:showVal val="0"/>
          <c:showCatName val="0"/>
          <c:showSerName val="0"/>
          <c:showPercent val="0"/>
          <c:showBubbleSize val="0"/>
        </c:dLbls>
        <c:marker val="1"/>
        <c:smooth val="0"/>
        <c:axId val="1481456400"/>
        <c:axId val="1481447248"/>
      </c:lineChart>
      <c:catAx>
        <c:axId val="14814564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Verdana" panose="020B0604030504040204" pitchFamily="34" charset="0"/>
                <a:ea typeface="Verdana" panose="020B0604030504040204" pitchFamily="34" charset="0"/>
                <a:cs typeface="+mn-cs"/>
              </a:defRPr>
            </a:pPr>
            <a:endParaRPr lang="es-CO"/>
          </a:p>
        </c:txPr>
        <c:crossAx val="1481447248"/>
        <c:crosses val="autoZero"/>
        <c:auto val="1"/>
        <c:lblAlgn val="ctr"/>
        <c:lblOffset val="100"/>
        <c:noMultiLvlLbl val="0"/>
      </c:catAx>
      <c:valAx>
        <c:axId val="1481447248"/>
        <c:scaling>
          <c:orientation val="minMax"/>
        </c:scaling>
        <c:delete val="0"/>
        <c:axPos val="l"/>
        <c:majorGridlines>
          <c:spPr>
            <a:ln w="6350" cap="flat" cmpd="sng" algn="ctr">
              <a:solidFill>
                <a:schemeClr val="bg1">
                  <a:lumMod val="65000"/>
                </a:schemeClr>
              </a:solidFill>
              <a:prstDash val="dash"/>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Verdana" panose="020B0604030504040204" pitchFamily="34" charset="0"/>
                    <a:ea typeface="Verdana" panose="020B0604030504040204" pitchFamily="34" charset="0"/>
                    <a:cs typeface="+mn-cs"/>
                  </a:defRPr>
                </a:pPr>
                <a:r>
                  <a:rPr lang="es-CO"/>
                  <a:t>Kilogramos</a:t>
                </a:r>
              </a:p>
            </c:rich>
          </c:tx>
          <c:layout>
            <c:manualLayout>
              <c:xMode val="edge"/>
              <c:yMode val="edge"/>
              <c:x val="2.1820217973989873E-3"/>
              <c:y val="0.31112211193740225"/>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Verdana" panose="020B0604030504040204" pitchFamily="34" charset="0"/>
                  <a:ea typeface="Verdana" panose="020B0604030504040204" pitchFamily="34" charset="0"/>
                  <a:cs typeface="+mn-cs"/>
                </a:defRPr>
              </a:pPr>
              <a:endParaRPr lang="es-CO"/>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Verdana" panose="020B0604030504040204" pitchFamily="34" charset="0"/>
                <a:ea typeface="Verdana" panose="020B0604030504040204" pitchFamily="34" charset="0"/>
                <a:cs typeface="+mn-cs"/>
              </a:defRPr>
            </a:pPr>
            <a:endParaRPr lang="es-CO"/>
          </a:p>
        </c:txPr>
        <c:crossAx val="1481456400"/>
        <c:crosses val="autoZero"/>
        <c:crossBetween val="between"/>
      </c:valAx>
      <c:spPr>
        <a:noFill/>
        <a:ln>
          <a:noFill/>
        </a:ln>
        <a:effectLst/>
      </c:spPr>
    </c:plotArea>
    <c:legend>
      <c:legendPos val="b"/>
      <c:layout>
        <c:manualLayout>
          <c:xMode val="edge"/>
          <c:yMode val="edge"/>
          <c:x val="1.3822692862239095E-2"/>
          <c:y val="0.92366473292808537"/>
          <c:w val="0.96790944961052949"/>
          <c:h val="7.6335267071914639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Verdana" panose="020B0604030504040204" pitchFamily="34" charset="0"/>
              <a:ea typeface="Verdana" panose="020B0604030504040204" pitchFamily="34" charset="0"/>
              <a:cs typeface="+mn-cs"/>
            </a:defRPr>
          </a:pPr>
          <a:endParaRPr lang="es-CO"/>
        </a:p>
      </c:txPr>
    </c:legend>
    <c:plotVisOnly val="1"/>
    <c:dispBlanksAs val="gap"/>
    <c:showDLblsOverMax val="0"/>
    <c:extLst/>
  </c:chart>
  <c:spPr>
    <a:solidFill>
      <a:schemeClr val="bg1"/>
    </a:solidFill>
    <a:ln w="9525" cap="flat" cmpd="sng" algn="ctr">
      <a:solidFill>
        <a:schemeClr val="bg2">
          <a:lumMod val="25000"/>
        </a:schemeClr>
      </a:solidFill>
      <a:round/>
    </a:ln>
    <a:effectLst/>
  </c:spPr>
  <c:txPr>
    <a:bodyPr/>
    <a:lstStyle/>
    <a:p>
      <a:pPr>
        <a:defRPr>
          <a:solidFill>
            <a:schemeClr val="tx1"/>
          </a:solidFill>
          <a:latin typeface="Verdana" panose="020B0604030504040204" pitchFamily="34" charset="0"/>
          <a:ea typeface="Verdana" panose="020B0604030504040204" pitchFamily="34" charset="0"/>
        </a:defRPr>
      </a:pPr>
      <a:endParaRPr lang="es-CO"/>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lang="en-US" sz="1100" b="1" i="1" u="none" strike="noStrike" kern="1200" cap="all" spc="0" baseline="0">
                <a:solidFill>
                  <a:sysClr val="windowText" lastClr="000000"/>
                </a:solidFill>
                <a:latin typeface="Verdana" panose="020B0604030504040204" pitchFamily="34" charset="0"/>
                <a:ea typeface="Verdana" panose="020B0604030504040204" pitchFamily="34" charset="0"/>
                <a:cs typeface="+mn-cs"/>
              </a:defRPr>
            </a:pPr>
            <a:r>
              <a:rPr lang="en-US" sz="1100"/>
              <a:t>INDICADOR ENTREGA </a:t>
            </a:r>
            <a:r>
              <a:rPr lang="en-US" sz="1100" b="1" i="1" cap="all" baseline="0">
                <a:effectLst/>
              </a:rPr>
              <a:t>RESIDUOS APROVECHABLES</a:t>
            </a:r>
            <a:endParaRPr lang="es-CO" sz="1100">
              <a:effectLst/>
            </a:endParaRPr>
          </a:p>
        </c:rich>
      </c:tx>
      <c:layout>
        <c:manualLayout>
          <c:xMode val="edge"/>
          <c:yMode val="edge"/>
          <c:x val="0.2776851111111111"/>
          <c:y val="1.6798941798941799E-2"/>
        </c:manualLayout>
      </c:layout>
      <c:overlay val="0"/>
      <c:spPr>
        <a:no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lang="en-US" sz="1100" b="1" i="1" u="none" strike="noStrike" kern="1200" cap="all" spc="0" baseline="0">
              <a:solidFill>
                <a:sysClr val="windowText" lastClr="000000"/>
              </a:solidFill>
              <a:latin typeface="Verdana" panose="020B0604030504040204" pitchFamily="34" charset="0"/>
              <a:ea typeface="Verdana" panose="020B0604030504040204" pitchFamily="34" charset="0"/>
              <a:cs typeface="+mn-cs"/>
            </a:defRPr>
          </a:pPr>
          <a:endParaRPr lang="es-CO"/>
        </a:p>
      </c:txPr>
    </c:title>
    <c:autoTitleDeleted val="0"/>
    <c:plotArea>
      <c:layout>
        <c:manualLayout>
          <c:layoutTarget val="inner"/>
          <c:xMode val="edge"/>
          <c:yMode val="edge"/>
          <c:x val="6.7288169580976873E-2"/>
          <c:y val="7.4026455026455024E-2"/>
          <c:w val="0.9103901343536015"/>
          <c:h val="0.66297698412698414"/>
        </c:manualLayout>
      </c:layout>
      <c:barChart>
        <c:barDir val="col"/>
        <c:grouping val="clustered"/>
        <c:varyColors val="0"/>
        <c:ser>
          <c:idx val="0"/>
          <c:order val="0"/>
          <c:tx>
            <c:v>PORCENTAJE GESTIÓN DE RESIDUOS APROVECHABLES</c:v>
          </c:tx>
          <c:spPr>
            <a:pattFill prst="narHorz">
              <a:fgClr>
                <a:schemeClr val="accent1"/>
              </a:fgClr>
              <a:bgClr>
                <a:schemeClr val="accent1">
                  <a:lumMod val="20000"/>
                  <a:lumOff val="80000"/>
                </a:schemeClr>
              </a:bgClr>
            </a:pattFill>
            <a:ln>
              <a:noFill/>
            </a:ln>
            <a:effectLst>
              <a:innerShdw blurRad="114300">
                <a:schemeClr val="accent1"/>
              </a:innerShdw>
            </a:effectLst>
          </c:spPr>
          <c:invertIfNegative val="1"/>
          <c:dLbls>
            <c:spPr>
              <a:noFill/>
              <a:ln>
                <a:noFill/>
              </a:ln>
              <a:effectLst/>
            </c:spPr>
            <c:txPr>
              <a:bodyPr rot="0" spcFirstLastPara="1" vertOverflow="ellipsis" vert="horz" wrap="square" anchor="ctr" anchorCtr="0"/>
              <a:lstStyle/>
              <a:p>
                <a:pPr>
                  <a:defRPr sz="900" b="0" i="1" u="none" strike="noStrike" kern="1200" baseline="0">
                    <a:solidFill>
                      <a:schemeClr val="tx1"/>
                    </a:solidFill>
                    <a:latin typeface="Verdana" panose="020B0604030504040204" pitchFamily="34" charset="0"/>
                    <a:ea typeface="Verdana" panose="020B0604030504040204" pitchFamily="34" charset="0"/>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trendline>
            <c:name>Tendencia de entrega</c:name>
            <c:spPr>
              <a:ln w="19050" cap="rnd">
                <a:solidFill>
                  <a:srgbClr val="FF0000"/>
                </a:solidFill>
                <a:prstDash val="sysDash"/>
              </a:ln>
              <a:effectLst/>
            </c:spPr>
            <c:trendlineType val="linear"/>
            <c:dispRSqr val="0"/>
            <c:dispEq val="0"/>
          </c:trendline>
          <c:cat>
            <c:strRef>
              <c:f>'Residuos sólidos'!$A$33:$A$44</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'Residuos sólidos'!$G$33:$G$44</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1-37E9-4AF2-B1F3-F2A58EBBB4FC}"/>
            </c:ext>
          </c:extLst>
        </c:ser>
        <c:dLbls>
          <c:dLblPos val="outEnd"/>
          <c:showLegendKey val="0"/>
          <c:showVal val="1"/>
          <c:showCatName val="0"/>
          <c:showSerName val="0"/>
          <c:showPercent val="0"/>
          <c:showBubbleSize val="0"/>
        </c:dLbls>
        <c:gapWidth val="164"/>
        <c:overlap val="-22"/>
        <c:axId val="1550248848"/>
        <c:axId val="1550260912"/>
      </c:barChart>
      <c:catAx>
        <c:axId val="1550248848"/>
        <c:scaling>
          <c:orientation val="minMax"/>
        </c:scaling>
        <c:delete val="0"/>
        <c:axPos val="b"/>
        <c:numFmt formatCode="General" sourceLinked="1"/>
        <c:majorTickMark val="none"/>
        <c:minorTickMark val="none"/>
        <c:tickLblPos val="nextTo"/>
        <c:spPr>
          <a:noFill/>
          <a:ln w="19050"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1" u="none" strike="noStrike" kern="1200" baseline="0">
                <a:solidFill>
                  <a:sysClr val="windowText" lastClr="000000"/>
                </a:solidFill>
                <a:latin typeface="Verdana" panose="020B0604030504040204" pitchFamily="34" charset="0"/>
                <a:ea typeface="Verdana" panose="020B0604030504040204" pitchFamily="34" charset="0"/>
                <a:cs typeface="+mn-cs"/>
              </a:defRPr>
            </a:pPr>
            <a:endParaRPr lang="es-CO"/>
          </a:p>
        </c:txPr>
        <c:crossAx val="1550260912"/>
        <c:crosses val="autoZero"/>
        <c:auto val="1"/>
        <c:lblAlgn val="ctr"/>
        <c:lblOffset val="100"/>
        <c:noMultiLvlLbl val="0"/>
      </c:catAx>
      <c:valAx>
        <c:axId val="1550260912"/>
        <c:scaling>
          <c:orientation val="minMax"/>
        </c:scaling>
        <c:delete val="0"/>
        <c:axPos val="l"/>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Verdana" panose="020B0604030504040204" pitchFamily="34" charset="0"/>
                <a:ea typeface="Verdana" panose="020B0604030504040204" pitchFamily="34" charset="0"/>
                <a:cs typeface="+mn-cs"/>
              </a:defRPr>
            </a:pPr>
            <a:endParaRPr lang="es-CO"/>
          </a:p>
        </c:txPr>
        <c:crossAx val="1550248848"/>
        <c:crosses val="autoZero"/>
        <c:crossBetween val="between"/>
      </c:valAx>
      <c:spPr>
        <a:noFill/>
        <a:ln>
          <a:noFill/>
        </a:ln>
        <a:effectLst/>
      </c:spPr>
    </c:plotArea>
    <c:legend>
      <c:legendPos val="t"/>
      <c:layout>
        <c:manualLayout>
          <c:xMode val="edge"/>
          <c:yMode val="edge"/>
          <c:x val="9.4975347449871503E-2"/>
          <c:y val="0.9333126842893068"/>
          <c:w val="0.81004915989685156"/>
          <c:h val="5.3079109833025322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Verdana" panose="020B0604030504040204" pitchFamily="34" charset="0"/>
              <a:ea typeface="Verdana" panose="020B0604030504040204" pitchFamily="34" charset="0"/>
              <a:cs typeface="+mn-cs"/>
            </a:defRPr>
          </a:pPr>
          <a:endParaRPr lang="es-CO"/>
        </a:p>
      </c:txPr>
    </c:legend>
    <c:plotVisOnly val="1"/>
    <c:dispBlanksAs val="gap"/>
    <c:showDLblsOverMax val="0"/>
    <c:extLst/>
  </c:chart>
  <c:spPr>
    <a:solidFill>
      <a:schemeClr val="bg1"/>
    </a:solidFill>
    <a:ln w="9525" cap="flat" cmpd="sng" algn="ctr">
      <a:solidFill>
        <a:schemeClr val="bg2">
          <a:lumMod val="25000"/>
        </a:schemeClr>
      </a:solidFill>
      <a:round/>
    </a:ln>
    <a:effectLst/>
  </c:spPr>
  <c:txPr>
    <a:bodyPr/>
    <a:lstStyle/>
    <a:p>
      <a:pPr>
        <a:defRPr>
          <a:solidFill>
            <a:schemeClr val="tx1"/>
          </a:solidFill>
          <a:latin typeface="Verdana" panose="020B0604030504040204" pitchFamily="34" charset="0"/>
          <a:ea typeface="Verdana" panose="020B0604030504040204" pitchFamily="34" charset="0"/>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1" u="none" strike="noStrike" kern="1200" spc="0" baseline="0">
                <a:solidFill>
                  <a:sysClr val="windowText" lastClr="000000"/>
                </a:solidFill>
                <a:latin typeface="Verdana" panose="020B0604030504040204" pitchFamily="34" charset="0"/>
                <a:ea typeface="Verdana" panose="020B0604030504040204" pitchFamily="34" charset="0"/>
                <a:cs typeface="+mn-cs"/>
              </a:defRPr>
            </a:pPr>
            <a:r>
              <a:rPr lang="en-US" sz="1400" b="1" i="1" u="none" strike="noStrike" kern="1200" spc="0" baseline="0">
                <a:solidFill>
                  <a:sysClr val="windowText" lastClr="000000"/>
                </a:solidFill>
                <a:latin typeface="Verdana" panose="020B0604030504040204" pitchFamily="34" charset="0"/>
                <a:ea typeface="Verdana" panose="020B0604030504040204" pitchFamily="34" charset="0"/>
              </a:rPr>
              <a:t>COMPARATIVO DE CONSUMO AÑO ANTERIOR VS. AÑO ACTUAL</a:t>
            </a:r>
          </a:p>
        </c:rich>
      </c:tx>
      <c:overlay val="0"/>
      <c:spPr>
        <a:noFill/>
        <a:ln>
          <a:noFill/>
        </a:ln>
        <a:effectLst/>
      </c:spPr>
      <c:txPr>
        <a:bodyPr rot="0" spcFirstLastPara="1" vertOverflow="ellipsis" vert="horz" wrap="square" anchor="ctr" anchorCtr="1"/>
        <a:lstStyle/>
        <a:p>
          <a:pPr>
            <a:defRPr sz="1400" b="1" i="1" u="none" strike="noStrike" kern="1200" spc="0" baseline="0">
              <a:solidFill>
                <a:sysClr val="windowText" lastClr="000000"/>
              </a:solidFill>
              <a:latin typeface="Verdana" panose="020B0604030504040204" pitchFamily="34" charset="0"/>
              <a:ea typeface="Verdana" panose="020B0604030504040204" pitchFamily="34" charset="0"/>
              <a:cs typeface="+mn-cs"/>
            </a:defRPr>
          </a:pPr>
          <a:endParaRPr lang="es-CO"/>
        </a:p>
      </c:txPr>
    </c:title>
    <c:autoTitleDeleted val="0"/>
    <c:plotArea>
      <c:layout>
        <c:manualLayout>
          <c:layoutTarget val="inner"/>
          <c:xMode val="edge"/>
          <c:yMode val="edge"/>
          <c:x val="8.5037845877961829E-2"/>
          <c:y val="0.11420158791242177"/>
          <c:w val="0.89554954717007362"/>
          <c:h val="0.62420427156543046"/>
        </c:manualLayout>
      </c:layout>
      <c:barChart>
        <c:barDir val="col"/>
        <c:grouping val="clustered"/>
        <c:varyColors val="0"/>
        <c:ser>
          <c:idx val="0"/>
          <c:order val="0"/>
          <c:tx>
            <c:v>Vigencia Anterior</c:v>
          </c:tx>
          <c:spPr>
            <a:pattFill prst="dkDnDiag">
              <a:fgClr>
                <a:srgbClr val="84CFF4"/>
              </a:fgClr>
              <a:bgClr>
                <a:schemeClr val="bg1"/>
              </a:bgClr>
            </a:pattFill>
            <a:ln>
              <a:solidFill>
                <a:srgbClr val="7FDCF5"/>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Verdana" panose="020B0604030504040204" pitchFamily="34" charset="0"/>
                    <a:ea typeface="Verdana" panose="020B0604030504040204" pitchFamily="34" charset="0"/>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Lit>
          </c:cat>
          <c:val>
            <c:numRef>
              <c:f>'INSTRUCTIVO-Agua'!$B$16:$B$27</c:f>
              <c:numCache>
                <c:formatCode>#,##0.00</c:formatCode>
                <c:ptCount val="12"/>
                <c:pt idx="1">
                  <c:v>0</c:v>
                </c:pt>
              </c:numCache>
            </c:numRef>
          </c:val>
          <c:extLst>
            <c:ext xmlns:c16="http://schemas.microsoft.com/office/drawing/2014/chart" uri="{C3380CC4-5D6E-409C-BE32-E72D297353CC}">
              <c16:uniqueId val="{00000000-7D26-4580-845F-4066CD828E6A}"/>
            </c:ext>
          </c:extLst>
        </c:ser>
        <c:ser>
          <c:idx val="1"/>
          <c:order val="1"/>
          <c:tx>
            <c:v>Vigencia Actual</c:v>
          </c:tx>
          <c:spPr>
            <a:pattFill prst="narHorz">
              <a:fgClr>
                <a:srgbClr val="147C98"/>
              </a:fgClr>
              <a:bgClr>
                <a:schemeClr val="bg1"/>
              </a:bgClr>
            </a:patt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Verdana" panose="020B0604030504040204" pitchFamily="34" charset="0"/>
                    <a:ea typeface="Verdana" panose="020B0604030504040204" pitchFamily="34" charset="0"/>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28575" cap="rnd">
                <a:solidFill>
                  <a:srgbClr val="D80202"/>
                </a:solidFill>
                <a:prstDash val="sysDot"/>
              </a:ln>
              <a:effectLst/>
            </c:spPr>
            <c:trendlineType val="linear"/>
            <c:dispRSqr val="0"/>
            <c:dispEq val="0"/>
          </c:trendline>
          <c:cat>
            <c:strLit>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Lit>
          </c:cat>
          <c:val>
            <c:numRef>
              <c:f>'INSTRUCTIVO-Agua'!$H$16:$H$27</c:f>
              <c:numCache>
                <c:formatCode>#,##0.00</c:formatCode>
                <c:ptCount val="12"/>
                <c:pt idx="1">
                  <c:v>0</c:v>
                </c:pt>
              </c:numCache>
            </c:numRef>
          </c:val>
          <c:extLst>
            <c:ext xmlns:c16="http://schemas.microsoft.com/office/drawing/2014/chart" uri="{C3380CC4-5D6E-409C-BE32-E72D297353CC}">
              <c16:uniqueId val="{00000002-7D26-4580-845F-4066CD828E6A}"/>
            </c:ext>
          </c:extLst>
        </c:ser>
        <c:dLbls>
          <c:dLblPos val="outEnd"/>
          <c:showLegendKey val="0"/>
          <c:showVal val="1"/>
          <c:showCatName val="0"/>
          <c:showSerName val="0"/>
          <c:showPercent val="0"/>
          <c:showBubbleSize val="0"/>
        </c:dLbls>
        <c:gapWidth val="219"/>
        <c:overlap val="-27"/>
        <c:axId val="70413087"/>
        <c:axId val="70413503"/>
      </c:barChart>
      <c:catAx>
        <c:axId val="70413087"/>
        <c:scaling>
          <c:orientation val="minMax"/>
        </c:scaling>
        <c:delete val="0"/>
        <c:axPos val="b"/>
        <c:title>
          <c:tx>
            <c:rich>
              <a:bodyPr rot="0" spcFirstLastPara="1" vertOverflow="ellipsis" vert="horz" wrap="square" anchor="ctr" anchorCtr="1"/>
              <a:lstStyle/>
              <a:p>
                <a:pPr>
                  <a:defRPr sz="1050" b="1" i="0" u="none" strike="noStrike" kern="1200" baseline="0">
                    <a:solidFill>
                      <a:sysClr val="windowText" lastClr="000000"/>
                    </a:solidFill>
                    <a:latin typeface="Verdana" panose="020B0604030504040204" pitchFamily="34" charset="0"/>
                    <a:ea typeface="Verdana" panose="020B0604030504040204" pitchFamily="34" charset="0"/>
                    <a:cs typeface="+mn-cs"/>
                  </a:defRPr>
                </a:pPr>
                <a:r>
                  <a:rPr lang="en-US" sz="1050" b="1"/>
                  <a:t>TIEMPO (mes)</a:t>
                </a:r>
              </a:p>
            </c:rich>
          </c:tx>
          <c:layout>
            <c:manualLayout>
              <c:xMode val="edge"/>
              <c:yMode val="edge"/>
              <c:x val="0.44263968917030999"/>
              <c:y val="0.87886471350738249"/>
            </c:manualLayout>
          </c:layout>
          <c:overlay val="0"/>
          <c:spPr>
            <a:noFill/>
            <a:ln>
              <a:noFill/>
            </a:ln>
            <a:effectLst/>
          </c:spPr>
          <c:txPr>
            <a:bodyPr rot="0" spcFirstLastPara="1" vertOverflow="ellipsis" vert="horz" wrap="square" anchor="ctr" anchorCtr="1"/>
            <a:lstStyle/>
            <a:p>
              <a:pPr>
                <a:defRPr sz="1050" b="1" i="0" u="none" strike="noStrike" kern="1200" baseline="0">
                  <a:solidFill>
                    <a:sysClr val="windowText" lastClr="000000"/>
                  </a:solidFill>
                  <a:latin typeface="Verdana" panose="020B0604030504040204" pitchFamily="34" charset="0"/>
                  <a:ea typeface="Verdana" panose="020B0604030504040204" pitchFamily="34" charset="0"/>
                  <a:cs typeface="+mn-cs"/>
                </a:defRPr>
              </a:pPr>
              <a:endParaRPr lang="es-CO"/>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Verdana" panose="020B0604030504040204" pitchFamily="34" charset="0"/>
                <a:ea typeface="Verdana" panose="020B0604030504040204" pitchFamily="34" charset="0"/>
                <a:cs typeface="+mn-cs"/>
              </a:defRPr>
            </a:pPr>
            <a:endParaRPr lang="es-CO"/>
          </a:p>
        </c:txPr>
        <c:crossAx val="70413503"/>
        <c:crosses val="autoZero"/>
        <c:auto val="1"/>
        <c:lblAlgn val="ctr"/>
        <c:lblOffset val="100"/>
        <c:noMultiLvlLbl val="0"/>
      </c:catAx>
      <c:valAx>
        <c:axId val="70413503"/>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1" i="0" u="none" strike="noStrike" kern="1200" baseline="0">
                    <a:solidFill>
                      <a:sysClr val="windowText" lastClr="000000"/>
                    </a:solidFill>
                    <a:latin typeface="Verdana" panose="020B0604030504040204" pitchFamily="34" charset="0"/>
                    <a:ea typeface="Verdana" panose="020B0604030504040204" pitchFamily="34" charset="0"/>
                    <a:cs typeface="+mn-cs"/>
                  </a:defRPr>
                </a:pPr>
                <a:r>
                  <a:rPr lang="en-US" b="1"/>
                  <a:t>CONSUMO (m3)</a:t>
                </a:r>
              </a:p>
            </c:rich>
          </c:tx>
          <c:overlay val="0"/>
          <c:spPr>
            <a:noFill/>
            <a:ln>
              <a:noFill/>
            </a:ln>
            <a:effectLst/>
          </c:spPr>
          <c:txPr>
            <a:bodyPr rot="-5400000" spcFirstLastPara="1" vertOverflow="ellipsis" vert="horz" wrap="square" anchor="ctr" anchorCtr="1"/>
            <a:lstStyle/>
            <a:p>
              <a:pPr>
                <a:defRPr sz="1000" b="1" i="0" u="none" strike="noStrike" kern="1200" baseline="0">
                  <a:solidFill>
                    <a:sysClr val="windowText" lastClr="000000"/>
                  </a:solidFill>
                  <a:latin typeface="Verdana" panose="020B0604030504040204" pitchFamily="34" charset="0"/>
                  <a:ea typeface="Verdana" panose="020B0604030504040204" pitchFamily="34" charset="0"/>
                  <a:cs typeface="+mn-cs"/>
                </a:defRPr>
              </a:pPr>
              <a:endParaRPr lang="es-CO"/>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1050" b="1" i="0" u="none" strike="noStrike" kern="1200" baseline="0">
                <a:solidFill>
                  <a:sysClr val="windowText" lastClr="000000"/>
                </a:solidFill>
                <a:latin typeface="Verdana" panose="020B0604030504040204" pitchFamily="34" charset="0"/>
                <a:ea typeface="Verdana" panose="020B0604030504040204" pitchFamily="34" charset="0"/>
                <a:cs typeface="+mn-cs"/>
              </a:defRPr>
            </a:pPr>
            <a:endParaRPr lang="es-CO"/>
          </a:p>
        </c:txPr>
        <c:crossAx val="70413087"/>
        <c:crosses val="autoZero"/>
        <c:crossBetween val="between"/>
      </c:valAx>
      <c:spPr>
        <a:noFill/>
        <a:ln>
          <a:noFill/>
        </a:ln>
        <a:effectLst/>
      </c:spPr>
    </c:plotArea>
    <c:legend>
      <c:legendPos val="b"/>
      <c:layout>
        <c:manualLayout>
          <c:xMode val="edge"/>
          <c:yMode val="edge"/>
          <c:x val="0.18427881944444441"/>
          <c:y val="0.94602323232323238"/>
          <c:w val="0.67259976851851855"/>
          <c:h val="5.3976767676767679E-2"/>
        </c:manualLayout>
      </c:layout>
      <c:overlay val="0"/>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Verdana" panose="020B0604030504040204" pitchFamily="34" charset="0"/>
              <a:ea typeface="Verdana" panose="020B0604030504040204" pitchFamily="34" charset="0"/>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Verdana" panose="020B0604030504040204" pitchFamily="34" charset="0"/>
          <a:ea typeface="Verdana" panose="020B0604030504040204" pitchFamily="34" charset="0"/>
        </a:defRPr>
      </a:pPr>
      <a:endParaRPr lang="es-CO"/>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lgn="ctr" rtl="0">
              <a:defRPr lang="en-US" sz="1400" b="1" i="1" u="none" strike="noStrike" kern="1200" cap="all" spc="0" baseline="0">
                <a:solidFill>
                  <a:sysClr val="windowText" lastClr="000000"/>
                </a:solidFill>
                <a:latin typeface="Verdana" panose="020B0604030504040204" pitchFamily="34" charset="0"/>
                <a:ea typeface="Verdana" panose="020B0604030504040204" pitchFamily="34" charset="0"/>
                <a:cs typeface="+mn-cs"/>
              </a:defRPr>
            </a:pPr>
            <a:r>
              <a:rPr lang="en-US" sz="1200"/>
              <a:t>INDICADOR DE ENTREGA RESPEL -</a:t>
            </a:r>
            <a:r>
              <a:rPr lang="en-US" sz="1200" baseline="0"/>
              <a:t> RME</a:t>
            </a:r>
            <a:endParaRPr lang="en-US" sz="1200"/>
          </a:p>
        </c:rich>
      </c:tx>
      <c:layout>
        <c:manualLayout>
          <c:xMode val="edge"/>
          <c:yMode val="edge"/>
          <c:x val="0.32566288888888889"/>
          <c:y val="2.0158730158730157E-2"/>
        </c:manualLayout>
      </c:layout>
      <c:overlay val="0"/>
      <c:spPr>
        <a:noFill/>
        <a:ln>
          <a:noFill/>
        </a:ln>
        <a:effectLst/>
      </c:spPr>
      <c:txPr>
        <a:bodyPr rot="0" spcFirstLastPara="1" vertOverflow="ellipsis" vert="horz" wrap="square" anchor="ctr" anchorCtr="1"/>
        <a:lstStyle/>
        <a:p>
          <a:pPr algn="ctr" rtl="0">
            <a:defRPr lang="en-US" sz="1400" b="1" i="1" u="none" strike="noStrike" kern="1200" cap="all" spc="0" baseline="0">
              <a:solidFill>
                <a:sysClr val="windowText" lastClr="000000"/>
              </a:solidFill>
              <a:latin typeface="Verdana" panose="020B0604030504040204" pitchFamily="34" charset="0"/>
              <a:ea typeface="Verdana" panose="020B0604030504040204" pitchFamily="34" charset="0"/>
              <a:cs typeface="+mn-cs"/>
            </a:defRPr>
          </a:pPr>
          <a:endParaRPr lang="es-CO"/>
        </a:p>
      </c:txPr>
    </c:title>
    <c:autoTitleDeleted val="0"/>
    <c:plotArea>
      <c:layout>
        <c:manualLayout>
          <c:layoutTarget val="inner"/>
          <c:xMode val="edge"/>
          <c:yMode val="edge"/>
          <c:x val="6.7288169580976873E-2"/>
          <c:y val="8.41058201058201E-2"/>
          <c:w val="0.9103901343536015"/>
          <c:h val="0.64617804232804232"/>
        </c:manualLayout>
      </c:layout>
      <c:barChart>
        <c:barDir val="col"/>
        <c:grouping val="clustered"/>
        <c:varyColors val="0"/>
        <c:ser>
          <c:idx val="0"/>
          <c:order val="0"/>
          <c:tx>
            <c:v>PORCENTAJE GESTIÓN DE RESPEL - RME</c:v>
          </c:tx>
          <c:spPr>
            <a:pattFill prst="narHorz">
              <a:fgClr>
                <a:schemeClr val="accent1"/>
              </a:fgClr>
              <a:bgClr>
                <a:schemeClr val="accent1">
                  <a:lumMod val="20000"/>
                  <a:lumOff val="80000"/>
                </a:schemeClr>
              </a:bgClr>
            </a:pattFill>
            <a:ln>
              <a:noFill/>
            </a:ln>
            <a:effectLst>
              <a:innerShdw blurRad="114300">
                <a:schemeClr val="accent1"/>
              </a:innerShdw>
            </a:effectLst>
          </c:spPr>
          <c:invertIfNegative val="1"/>
          <c:dLbls>
            <c:spPr>
              <a:noFill/>
              <a:ln>
                <a:noFill/>
              </a:ln>
              <a:effectLst/>
            </c:spPr>
            <c:txPr>
              <a:bodyPr rot="0" spcFirstLastPara="1" vertOverflow="ellipsis" vert="horz" wrap="square" anchor="ctr" anchorCtr="0"/>
              <a:lstStyle/>
              <a:p>
                <a:pPr>
                  <a:defRPr sz="900" b="0" i="1" u="none" strike="noStrike" kern="1200" baseline="0">
                    <a:solidFill>
                      <a:schemeClr val="tx1"/>
                    </a:solidFill>
                    <a:latin typeface="Verdana" panose="020B0604030504040204" pitchFamily="34" charset="0"/>
                    <a:ea typeface="Verdana" panose="020B0604030504040204" pitchFamily="34" charset="0"/>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trendline>
            <c:name>Tendencia de entrega</c:name>
            <c:spPr>
              <a:ln w="19050" cap="rnd">
                <a:solidFill>
                  <a:srgbClr val="FF0000"/>
                </a:solidFill>
                <a:prstDash val="sysDash"/>
              </a:ln>
              <a:effectLst/>
            </c:spPr>
            <c:trendlineType val="linear"/>
            <c:dispRSqr val="0"/>
            <c:dispEq val="0"/>
          </c:trendline>
          <c:cat>
            <c:strRef>
              <c:f>'Residuos sólidos'!$A$33:$A$44</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'Residuos sólidos'!$N$33:$N$44</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1-5FD2-4725-8831-06980E9A97E2}"/>
            </c:ext>
          </c:extLst>
        </c:ser>
        <c:dLbls>
          <c:dLblPos val="outEnd"/>
          <c:showLegendKey val="0"/>
          <c:showVal val="1"/>
          <c:showCatName val="0"/>
          <c:showSerName val="0"/>
          <c:showPercent val="0"/>
          <c:showBubbleSize val="0"/>
        </c:dLbls>
        <c:gapWidth val="164"/>
        <c:overlap val="-22"/>
        <c:axId val="1550248848"/>
        <c:axId val="1550260912"/>
      </c:barChart>
      <c:catAx>
        <c:axId val="1550248848"/>
        <c:scaling>
          <c:orientation val="minMax"/>
        </c:scaling>
        <c:delete val="0"/>
        <c:axPos val="b"/>
        <c:numFmt formatCode="General" sourceLinked="1"/>
        <c:majorTickMark val="none"/>
        <c:minorTickMark val="none"/>
        <c:tickLblPos val="nextTo"/>
        <c:spPr>
          <a:noFill/>
          <a:ln w="19050"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1" u="none" strike="noStrike" kern="1200" baseline="0">
                <a:solidFill>
                  <a:schemeClr val="tx1"/>
                </a:solidFill>
                <a:latin typeface="Verdana" panose="020B0604030504040204" pitchFamily="34" charset="0"/>
                <a:ea typeface="Verdana" panose="020B0604030504040204" pitchFamily="34" charset="0"/>
                <a:cs typeface="+mn-cs"/>
              </a:defRPr>
            </a:pPr>
            <a:endParaRPr lang="es-CO"/>
          </a:p>
        </c:txPr>
        <c:crossAx val="1550260912"/>
        <c:crosses val="autoZero"/>
        <c:auto val="1"/>
        <c:lblAlgn val="ctr"/>
        <c:lblOffset val="100"/>
        <c:noMultiLvlLbl val="0"/>
      </c:catAx>
      <c:valAx>
        <c:axId val="1550260912"/>
        <c:scaling>
          <c:orientation val="minMax"/>
        </c:scaling>
        <c:delete val="0"/>
        <c:axPos val="l"/>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Verdana" panose="020B0604030504040204" pitchFamily="34" charset="0"/>
                <a:ea typeface="Verdana" panose="020B0604030504040204" pitchFamily="34" charset="0"/>
                <a:cs typeface="+mn-cs"/>
              </a:defRPr>
            </a:pPr>
            <a:endParaRPr lang="es-CO"/>
          </a:p>
        </c:txPr>
        <c:crossAx val="1550248848"/>
        <c:crosses val="autoZero"/>
        <c:crossBetween val="between"/>
      </c:valAx>
      <c:spPr>
        <a:noFill/>
        <a:ln>
          <a:noFill/>
        </a:ln>
        <a:effectLst/>
      </c:spPr>
    </c:plotArea>
    <c:legend>
      <c:legendPos val="t"/>
      <c:layout>
        <c:manualLayout>
          <c:xMode val="edge"/>
          <c:yMode val="edge"/>
          <c:x val="9.4975347449871503E-2"/>
          <c:y val="0.9333126842893068"/>
          <c:w val="0.81004915989685156"/>
          <c:h val="5.3079109833025322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Verdana" panose="020B0604030504040204" pitchFamily="34" charset="0"/>
              <a:ea typeface="Verdana" panose="020B0604030504040204" pitchFamily="34" charset="0"/>
              <a:cs typeface="+mn-cs"/>
            </a:defRPr>
          </a:pPr>
          <a:endParaRPr lang="es-CO"/>
        </a:p>
      </c:txPr>
    </c:legend>
    <c:plotVisOnly val="1"/>
    <c:dispBlanksAs val="gap"/>
    <c:showDLblsOverMax val="0"/>
    <c:extLst/>
  </c:chart>
  <c:spPr>
    <a:solidFill>
      <a:schemeClr val="bg1"/>
    </a:solidFill>
    <a:ln w="9525" cap="flat" cmpd="sng" algn="ctr">
      <a:solidFill>
        <a:schemeClr val="bg2">
          <a:lumMod val="25000"/>
        </a:schemeClr>
      </a:solidFill>
      <a:round/>
    </a:ln>
    <a:effectLst/>
  </c:spPr>
  <c:txPr>
    <a:bodyPr/>
    <a:lstStyle/>
    <a:p>
      <a:pPr>
        <a:defRPr>
          <a:solidFill>
            <a:schemeClr val="tx1"/>
          </a:solidFill>
          <a:latin typeface="Verdana" panose="020B0604030504040204" pitchFamily="34" charset="0"/>
          <a:ea typeface="Verdana" panose="020B0604030504040204" pitchFamily="34" charset="0"/>
        </a:defRPr>
      </a:pPr>
      <a:endParaRPr lang="es-CO"/>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200" b="1" i="1" u="none" strike="noStrike" kern="1200" spc="0" baseline="0">
                <a:solidFill>
                  <a:schemeClr val="tx1"/>
                </a:solidFill>
                <a:latin typeface="Verdana" panose="020B0604030504040204" pitchFamily="34" charset="0"/>
                <a:ea typeface="Verdana" panose="020B0604030504040204" pitchFamily="34" charset="0"/>
                <a:cs typeface="+mn-cs"/>
              </a:defRPr>
            </a:pPr>
            <a:r>
              <a:rPr lang="es-CO" sz="1200" i="1"/>
              <a:t>GENERACIÓN vs ENTREGA RESIDUOS ORDINARIOS</a:t>
            </a:r>
          </a:p>
        </c:rich>
      </c:tx>
      <c:layout>
        <c:manualLayout>
          <c:xMode val="edge"/>
          <c:yMode val="edge"/>
          <c:x val="0.24655288888888888"/>
          <c:y val="1.4261640211640211E-2"/>
        </c:manualLayout>
      </c:layout>
      <c:overlay val="0"/>
      <c:spPr>
        <a:noFill/>
        <a:ln>
          <a:noFill/>
        </a:ln>
        <a:effectLst/>
      </c:spPr>
      <c:txPr>
        <a:bodyPr rot="0" spcFirstLastPara="1" vertOverflow="ellipsis" vert="horz" wrap="square" anchor="ctr" anchorCtr="1"/>
        <a:lstStyle/>
        <a:p>
          <a:pPr>
            <a:defRPr sz="1200" b="1" i="1" u="none" strike="noStrike" kern="1200" spc="0" baseline="0">
              <a:solidFill>
                <a:schemeClr val="tx1"/>
              </a:solidFill>
              <a:latin typeface="Verdana" panose="020B0604030504040204" pitchFamily="34" charset="0"/>
              <a:ea typeface="Verdana" panose="020B0604030504040204" pitchFamily="34" charset="0"/>
              <a:cs typeface="+mn-cs"/>
            </a:defRPr>
          </a:pPr>
          <a:endParaRPr lang="es-CO"/>
        </a:p>
      </c:txPr>
    </c:title>
    <c:autoTitleDeleted val="0"/>
    <c:plotArea>
      <c:layout>
        <c:manualLayout>
          <c:layoutTarget val="inner"/>
          <c:xMode val="edge"/>
          <c:yMode val="edge"/>
          <c:x val="9.1711792677211371E-2"/>
          <c:y val="8.9210317460317476E-2"/>
          <c:w val="0.88384082176439926"/>
          <c:h val="0.64061772486772495"/>
        </c:manualLayout>
      </c:layout>
      <c:lineChart>
        <c:grouping val="standard"/>
        <c:varyColors val="0"/>
        <c:ser>
          <c:idx val="0"/>
          <c:order val="0"/>
          <c:tx>
            <c:v>GENERACIÓN</c:v>
          </c:tx>
          <c:spPr>
            <a:ln w="28575" cap="rnd">
              <a:solidFill>
                <a:schemeClr val="accent1"/>
              </a:solidFill>
              <a:round/>
            </a:ln>
            <a:effectLst/>
          </c:spPr>
          <c:marker>
            <c:symbol val="circle"/>
            <c:size val="7"/>
            <c:spPr>
              <a:solidFill>
                <a:srgbClr val="4472C4">
                  <a:lumMod val="50000"/>
                </a:srgbClr>
              </a:solidFill>
              <a:ln w="9525">
                <a:noFill/>
              </a:ln>
              <a:effectLst/>
            </c:spPr>
          </c:marker>
          <c:cat>
            <c:strRef>
              <c:f>'Residuos sólidos'!$A$16:$A$27</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'Residuos sólidos'!$I$16:$I$27</c:f>
              <c:numCache>
                <c:formatCode>#,##0.00</c:formatCode>
                <c:ptCount val="12"/>
              </c:numCache>
            </c:numRef>
          </c:val>
          <c:smooth val="0"/>
          <c:extLst>
            <c:ext xmlns:c16="http://schemas.microsoft.com/office/drawing/2014/chart" uri="{C3380CC4-5D6E-409C-BE32-E72D297353CC}">
              <c16:uniqueId val="{00000000-D9DA-4AF7-9F1B-4BB7032EC463}"/>
            </c:ext>
          </c:extLst>
        </c:ser>
        <c:ser>
          <c:idx val="1"/>
          <c:order val="1"/>
          <c:tx>
            <c:v>ENTREGA</c:v>
          </c:tx>
          <c:spPr>
            <a:ln w="28575" cap="rnd">
              <a:solidFill>
                <a:schemeClr val="accent2"/>
              </a:solidFill>
              <a:round/>
            </a:ln>
            <a:effectLst/>
          </c:spPr>
          <c:marker>
            <c:symbol val="circle"/>
            <c:size val="7"/>
            <c:spPr>
              <a:solidFill>
                <a:srgbClr val="5B9BD5">
                  <a:lumMod val="60000"/>
                  <a:lumOff val="40000"/>
                </a:srgbClr>
              </a:solidFill>
              <a:ln w="9525">
                <a:noFill/>
              </a:ln>
              <a:effectLst/>
            </c:spPr>
          </c:marker>
          <c:cat>
            <c:strRef>
              <c:f>'Residuos sólidos'!$A$16:$A$27</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'Residuos sólidos'!$J$16:$J$27</c:f>
              <c:numCache>
                <c:formatCode>#,##0.00</c:formatCode>
                <c:ptCount val="12"/>
              </c:numCache>
            </c:numRef>
          </c:val>
          <c:smooth val="0"/>
          <c:extLst>
            <c:ext xmlns:c16="http://schemas.microsoft.com/office/drawing/2014/chart" uri="{C3380CC4-5D6E-409C-BE32-E72D297353CC}">
              <c16:uniqueId val="{00000001-D9DA-4AF7-9F1B-4BB7032EC463}"/>
            </c:ext>
          </c:extLst>
        </c:ser>
        <c:dLbls>
          <c:showLegendKey val="0"/>
          <c:showVal val="0"/>
          <c:showCatName val="0"/>
          <c:showSerName val="0"/>
          <c:showPercent val="0"/>
          <c:showBubbleSize val="0"/>
        </c:dLbls>
        <c:marker val="1"/>
        <c:smooth val="0"/>
        <c:axId val="1481456400"/>
        <c:axId val="1481447248"/>
      </c:lineChart>
      <c:catAx>
        <c:axId val="14814564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Verdana" panose="020B0604030504040204" pitchFamily="34" charset="0"/>
                <a:ea typeface="Verdana" panose="020B0604030504040204" pitchFamily="34" charset="0"/>
                <a:cs typeface="+mn-cs"/>
              </a:defRPr>
            </a:pPr>
            <a:endParaRPr lang="es-CO"/>
          </a:p>
        </c:txPr>
        <c:crossAx val="1481447248"/>
        <c:crosses val="autoZero"/>
        <c:auto val="1"/>
        <c:lblAlgn val="ctr"/>
        <c:lblOffset val="100"/>
        <c:noMultiLvlLbl val="0"/>
      </c:catAx>
      <c:valAx>
        <c:axId val="1481447248"/>
        <c:scaling>
          <c:orientation val="minMax"/>
        </c:scaling>
        <c:delete val="0"/>
        <c:axPos val="l"/>
        <c:majorGridlines>
          <c:spPr>
            <a:ln w="6350" cap="flat" cmpd="sng" algn="ctr">
              <a:solidFill>
                <a:schemeClr val="bg1">
                  <a:lumMod val="65000"/>
                </a:schemeClr>
              </a:solidFill>
              <a:prstDash val="dash"/>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Verdana" panose="020B0604030504040204" pitchFamily="34" charset="0"/>
                    <a:ea typeface="Verdana" panose="020B0604030504040204" pitchFamily="34" charset="0"/>
                    <a:cs typeface="+mn-cs"/>
                  </a:defRPr>
                </a:pPr>
                <a:r>
                  <a:rPr lang="es-CO"/>
                  <a:t>Kilogramos</a:t>
                </a:r>
              </a:p>
            </c:rich>
          </c:tx>
          <c:layout>
            <c:manualLayout>
              <c:xMode val="edge"/>
              <c:yMode val="edge"/>
              <c:x val="2.1820217973989873E-3"/>
              <c:y val="0.31112211193740225"/>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Verdana" panose="020B0604030504040204" pitchFamily="34" charset="0"/>
                  <a:ea typeface="Verdana" panose="020B0604030504040204" pitchFamily="34" charset="0"/>
                  <a:cs typeface="+mn-cs"/>
                </a:defRPr>
              </a:pPr>
              <a:endParaRPr lang="es-CO"/>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Verdana" panose="020B0604030504040204" pitchFamily="34" charset="0"/>
                <a:ea typeface="Verdana" panose="020B0604030504040204" pitchFamily="34" charset="0"/>
                <a:cs typeface="+mn-cs"/>
              </a:defRPr>
            </a:pPr>
            <a:endParaRPr lang="es-CO"/>
          </a:p>
        </c:txPr>
        <c:crossAx val="1481456400"/>
        <c:crosses val="autoZero"/>
        <c:crossBetween val="between"/>
      </c:valAx>
      <c:spPr>
        <a:noFill/>
        <a:ln>
          <a:noFill/>
        </a:ln>
        <a:effectLst/>
      </c:spPr>
    </c:plotArea>
    <c:legend>
      <c:legendPos val="b"/>
      <c:layout>
        <c:manualLayout>
          <c:xMode val="edge"/>
          <c:yMode val="edge"/>
          <c:x val="1.3822692862239095E-2"/>
          <c:y val="0.92366473292808537"/>
          <c:w val="0.96790944961052949"/>
          <c:h val="7.6335267071914639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Verdana" panose="020B0604030504040204" pitchFamily="34" charset="0"/>
              <a:ea typeface="Verdana" panose="020B0604030504040204" pitchFamily="34" charset="0"/>
              <a:cs typeface="+mn-cs"/>
            </a:defRPr>
          </a:pPr>
          <a:endParaRPr lang="es-CO"/>
        </a:p>
      </c:txPr>
    </c:legend>
    <c:plotVisOnly val="1"/>
    <c:dispBlanksAs val="gap"/>
    <c:showDLblsOverMax val="0"/>
    <c:extLst/>
  </c:chart>
  <c:spPr>
    <a:solidFill>
      <a:schemeClr val="bg1"/>
    </a:solidFill>
    <a:ln w="9525" cap="flat" cmpd="sng" algn="ctr">
      <a:solidFill>
        <a:schemeClr val="bg2">
          <a:lumMod val="25000"/>
        </a:schemeClr>
      </a:solidFill>
      <a:round/>
    </a:ln>
    <a:effectLst/>
  </c:spPr>
  <c:txPr>
    <a:bodyPr/>
    <a:lstStyle/>
    <a:p>
      <a:pPr>
        <a:defRPr>
          <a:solidFill>
            <a:schemeClr val="tx1"/>
          </a:solidFill>
          <a:latin typeface="Verdana" panose="020B0604030504040204" pitchFamily="34" charset="0"/>
          <a:ea typeface="Verdana" panose="020B0604030504040204" pitchFamily="34" charset="0"/>
        </a:defRPr>
      </a:pPr>
      <a:endParaRPr lang="es-CO"/>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200" b="1" i="1" u="none" strike="noStrike" kern="1200" spc="0" baseline="0">
                <a:solidFill>
                  <a:schemeClr val="tx1"/>
                </a:solidFill>
                <a:latin typeface="Verdana" panose="020B0604030504040204" pitchFamily="34" charset="0"/>
                <a:ea typeface="Verdana" panose="020B0604030504040204" pitchFamily="34" charset="0"/>
                <a:cs typeface="+mn-cs"/>
              </a:defRPr>
            </a:pPr>
            <a:r>
              <a:rPr lang="es-CO" sz="1200" i="1"/>
              <a:t>GENERACIÓN vs ENTREGA RESIDUOS ORGÁNICOS</a:t>
            </a:r>
          </a:p>
        </c:rich>
      </c:tx>
      <c:layout>
        <c:manualLayout>
          <c:xMode val="edge"/>
          <c:yMode val="edge"/>
          <c:x val="0.26348622222222223"/>
          <c:y val="2.4341005291005292E-2"/>
        </c:manualLayout>
      </c:layout>
      <c:overlay val="0"/>
      <c:spPr>
        <a:noFill/>
        <a:ln>
          <a:noFill/>
        </a:ln>
        <a:effectLst/>
      </c:spPr>
      <c:txPr>
        <a:bodyPr rot="0" spcFirstLastPara="1" vertOverflow="ellipsis" vert="horz" wrap="square" anchor="ctr" anchorCtr="1"/>
        <a:lstStyle/>
        <a:p>
          <a:pPr>
            <a:defRPr sz="1200" b="1" i="1" u="none" strike="noStrike" kern="1200" spc="0" baseline="0">
              <a:solidFill>
                <a:schemeClr val="tx1"/>
              </a:solidFill>
              <a:latin typeface="Verdana" panose="020B0604030504040204" pitchFamily="34" charset="0"/>
              <a:ea typeface="Verdana" panose="020B0604030504040204" pitchFamily="34" charset="0"/>
              <a:cs typeface="+mn-cs"/>
            </a:defRPr>
          </a:pPr>
          <a:endParaRPr lang="es-CO"/>
        </a:p>
      </c:txPr>
    </c:title>
    <c:autoTitleDeleted val="0"/>
    <c:plotArea>
      <c:layout>
        <c:manualLayout>
          <c:layoutTarget val="inner"/>
          <c:xMode val="edge"/>
          <c:yMode val="edge"/>
          <c:x val="9.1711792677211371E-2"/>
          <c:y val="9.9289682539682539E-2"/>
          <c:w val="0.88384082176439926"/>
          <c:h val="0.64733730158730163"/>
        </c:manualLayout>
      </c:layout>
      <c:lineChart>
        <c:grouping val="standard"/>
        <c:varyColors val="0"/>
        <c:ser>
          <c:idx val="0"/>
          <c:order val="0"/>
          <c:tx>
            <c:v>GENERACIÓN</c:v>
          </c:tx>
          <c:spPr>
            <a:ln w="28575" cap="rnd">
              <a:solidFill>
                <a:schemeClr val="accent1"/>
              </a:solidFill>
              <a:round/>
            </a:ln>
            <a:effectLst/>
          </c:spPr>
          <c:marker>
            <c:symbol val="circle"/>
            <c:size val="7"/>
            <c:spPr>
              <a:solidFill>
                <a:srgbClr val="4472C4">
                  <a:lumMod val="50000"/>
                </a:srgbClr>
              </a:solidFill>
              <a:ln w="9525">
                <a:noFill/>
              </a:ln>
              <a:effectLst/>
            </c:spPr>
          </c:marker>
          <c:cat>
            <c:strRef>
              <c:f>'Residuos sólidos'!$A$16:$A$27</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'Residuos sólidos'!$P$16:$P$27</c:f>
              <c:numCache>
                <c:formatCode>#,##0.00</c:formatCode>
                <c:ptCount val="12"/>
              </c:numCache>
            </c:numRef>
          </c:val>
          <c:smooth val="0"/>
          <c:extLst>
            <c:ext xmlns:c16="http://schemas.microsoft.com/office/drawing/2014/chart" uri="{C3380CC4-5D6E-409C-BE32-E72D297353CC}">
              <c16:uniqueId val="{00000000-C167-460D-B9D6-B54344C539C3}"/>
            </c:ext>
          </c:extLst>
        </c:ser>
        <c:ser>
          <c:idx val="1"/>
          <c:order val="1"/>
          <c:tx>
            <c:v>ENTREGA</c:v>
          </c:tx>
          <c:spPr>
            <a:ln w="28575" cap="rnd">
              <a:solidFill>
                <a:schemeClr val="accent2"/>
              </a:solidFill>
              <a:round/>
            </a:ln>
            <a:effectLst/>
          </c:spPr>
          <c:marker>
            <c:symbol val="circle"/>
            <c:size val="7"/>
            <c:spPr>
              <a:solidFill>
                <a:srgbClr val="5B9BD5">
                  <a:lumMod val="60000"/>
                  <a:lumOff val="40000"/>
                </a:srgbClr>
              </a:solidFill>
              <a:ln w="9525">
                <a:noFill/>
              </a:ln>
              <a:effectLst/>
            </c:spPr>
          </c:marker>
          <c:cat>
            <c:strRef>
              <c:f>'Residuos sólidos'!$A$16:$A$27</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'Residuos sólidos'!$Q$16:$Q$27</c:f>
              <c:numCache>
                <c:formatCode>#,##0.00</c:formatCode>
                <c:ptCount val="12"/>
              </c:numCache>
            </c:numRef>
          </c:val>
          <c:smooth val="0"/>
          <c:extLst>
            <c:ext xmlns:c16="http://schemas.microsoft.com/office/drawing/2014/chart" uri="{C3380CC4-5D6E-409C-BE32-E72D297353CC}">
              <c16:uniqueId val="{00000001-C167-460D-B9D6-B54344C539C3}"/>
            </c:ext>
          </c:extLst>
        </c:ser>
        <c:dLbls>
          <c:showLegendKey val="0"/>
          <c:showVal val="0"/>
          <c:showCatName val="0"/>
          <c:showSerName val="0"/>
          <c:showPercent val="0"/>
          <c:showBubbleSize val="0"/>
        </c:dLbls>
        <c:marker val="1"/>
        <c:smooth val="0"/>
        <c:axId val="1481456400"/>
        <c:axId val="1481447248"/>
      </c:lineChart>
      <c:catAx>
        <c:axId val="14814564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Verdana" panose="020B0604030504040204" pitchFamily="34" charset="0"/>
                <a:ea typeface="Verdana" panose="020B0604030504040204" pitchFamily="34" charset="0"/>
                <a:cs typeface="+mn-cs"/>
              </a:defRPr>
            </a:pPr>
            <a:endParaRPr lang="es-CO"/>
          </a:p>
        </c:txPr>
        <c:crossAx val="1481447248"/>
        <c:crosses val="autoZero"/>
        <c:auto val="1"/>
        <c:lblAlgn val="ctr"/>
        <c:lblOffset val="100"/>
        <c:noMultiLvlLbl val="0"/>
      </c:catAx>
      <c:valAx>
        <c:axId val="1481447248"/>
        <c:scaling>
          <c:orientation val="minMax"/>
        </c:scaling>
        <c:delete val="0"/>
        <c:axPos val="l"/>
        <c:majorGridlines>
          <c:spPr>
            <a:ln w="6350" cap="flat" cmpd="sng" algn="ctr">
              <a:solidFill>
                <a:schemeClr val="bg1">
                  <a:lumMod val="65000"/>
                </a:schemeClr>
              </a:solidFill>
              <a:prstDash val="dash"/>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Verdana" panose="020B0604030504040204" pitchFamily="34" charset="0"/>
                    <a:ea typeface="Verdana" panose="020B0604030504040204" pitchFamily="34" charset="0"/>
                    <a:cs typeface="+mn-cs"/>
                  </a:defRPr>
                </a:pPr>
                <a:r>
                  <a:rPr lang="es-CO"/>
                  <a:t>Kilogramos</a:t>
                </a:r>
              </a:p>
            </c:rich>
          </c:tx>
          <c:layout>
            <c:manualLayout>
              <c:xMode val="edge"/>
              <c:yMode val="edge"/>
              <c:x val="2.1820217973989873E-3"/>
              <c:y val="0.31112211193740225"/>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Verdana" panose="020B0604030504040204" pitchFamily="34" charset="0"/>
                  <a:ea typeface="Verdana" panose="020B0604030504040204" pitchFamily="34" charset="0"/>
                  <a:cs typeface="+mn-cs"/>
                </a:defRPr>
              </a:pPr>
              <a:endParaRPr lang="es-CO"/>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Verdana" panose="020B0604030504040204" pitchFamily="34" charset="0"/>
                <a:ea typeface="Verdana" panose="020B0604030504040204" pitchFamily="34" charset="0"/>
                <a:cs typeface="+mn-cs"/>
              </a:defRPr>
            </a:pPr>
            <a:endParaRPr lang="es-CO"/>
          </a:p>
        </c:txPr>
        <c:crossAx val="1481456400"/>
        <c:crosses val="autoZero"/>
        <c:crossBetween val="between"/>
      </c:valAx>
      <c:spPr>
        <a:noFill/>
        <a:ln>
          <a:noFill/>
        </a:ln>
        <a:effectLst/>
      </c:spPr>
    </c:plotArea>
    <c:legend>
      <c:legendPos val="b"/>
      <c:layout>
        <c:manualLayout>
          <c:xMode val="edge"/>
          <c:yMode val="edge"/>
          <c:x val="1.3822692862239095E-2"/>
          <c:y val="0.92366473292808537"/>
          <c:w val="0.96790944961052949"/>
          <c:h val="7.6335267071914639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Verdana" panose="020B0604030504040204" pitchFamily="34" charset="0"/>
              <a:ea typeface="Verdana" panose="020B0604030504040204" pitchFamily="34" charset="0"/>
              <a:cs typeface="+mn-cs"/>
            </a:defRPr>
          </a:pPr>
          <a:endParaRPr lang="es-CO"/>
        </a:p>
      </c:txPr>
    </c:legend>
    <c:plotVisOnly val="1"/>
    <c:dispBlanksAs val="gap"/>
    <c:showDLblsOverMax val="0"/>
    <c:extLst/>
  </c:chart>
  <c:spPr>
    <a:solidFill>
      <a:schemeClr val="bg1"/>
    </a:solidFill>
    <a:ln w="9525" cap="flat" cmpd="sng" algn="ctr">
      <a:solidFill>
        <a:schemeClr val="bg2">
          <a:lumMod val="25000"/>
        </a:schemeClr>
      </a:solidFill>
      <a:round/>
    </a:ln>
    <a:effectLst/>
  </c:spPr>
  <c:txPr>
    <a:bodyPr/>
    <a:lstStyle/>
    <a:p>
      <a:pPr>
        <a:defRPr>
          <a:solidFill>
            <a:schemeClr val="tx1"/>
          </a:solidFill>
          <a:latin typeface="Verdana" panose="020B0604030504040204" pitchFamily="34" charset="0"/>
          <a:ea typeface="Verdana" panose="020B0604030504040204" pitchFamily="34" charset="0"/>
        </a:defRPr>
      </a:pPr>
      <a:endParaRPr lang="es-CO"/>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lgn="ctr" rtl="0">
              <a:defRPr lang="en-US" sz="1400" b="1" i="1" u="none" strike="noStrike" kern="1200" cap="all" spc="0" baseline="0">
                <a:solidFill>
                  <a:sysClr val="windowText" lastClr="000000"/>
                </a:solidFill>
                <a:latin typeface="Verdana" panose="020B0604030504040204" pitchFamily="34" charset="0"/>
                <a:ea typeface="Verdana" panose="020B0604030504040204" pitchFamily="34" charset="0"/>
                <a:cs typeface="+mn-cs"/>
              </a:defRPr>
            </a:pPr>
            <a:r>
              <a:rPr lang="en-US" sz="1200"/>
              <a:t>INDICADOR DE ENTREGA DE RESIDUOS ORDINARIOS</a:t>
            </a:r>
          </a:p>
        </c:rich>
      </c:tx>
      <c:layout>
        <c:manualLayout>
          <c:xMode val="edge"/>
          <c:yMode val="edge"/>
          <c:x val="0.24805177777777779"/>
          <c:y val="3.35978835978836E-3"/>
        </c:manualLayout>
      </c:layout>
      <c:overlay val="0"/>
      <c:spPr>
        <a:noFill/>
        <a:ln>
          <a:noFill/>
        </a:ln>
        <a:effectLst/>
      </c:spPr>
      <c:txPr>
        <a:bodyPr rot="0" spcFirstLastPara="1" vertOverflow="ellipsis" vert="horz" wrap="square" anchor="ctr" anchorCtr="1"/>
        <a:lstStyle/>
        <a:p>
          <a:pPr algn="ctr" rtl="0">
            <a:defRPr lang="en-US" sz="1400" b="1" i="1" u="none" strike="noStrike" kern="1200" cap="all" spc="0" baseline="0">
              <a:solidFill>
                <a:sysClr val="windowText" lastClr="000000"/>
              </a:solidFill>
              <a:latin typeface="Verdana" panose="020B0604030504040204" pitchFamily="34" charset="0"/>
              <a:ea typeface="Verdana" panose="020B0604030504040204" pitchFamily="34" charset="0"/>
              <a:cs typeface="+mn-cs"/>
            </a:defRPr>
          </a:pPr>
          <a:endParaRPr lang="es-CO"/>
        </a:p>
      </c:txPr>
    </c:title>
    <c:autoTitleDeleted val="0"/>
    <c:plotArea>
      <c:layout>
        <c:manualLayout>
          <c:layoutTarget val="inner"/>
          <c:xMode val="edge"/>
          <c:yMode val="edge"/>
          <c:x val="6.7288169580976873E-2"/>
          <c:y val="7.7386243386243364E-2"/>
          <c:w val="0.9103901343536015"/>
          <c:h val="0.6523497354497354"/>
        </c:manualLayout>
      </c:layout>
      <c:barChart>
        <c:barDir val="col"/>
        <c:grouping val="clustered"/>
        <c:varyColors val="0"/>
        <c:ser>
          <c:idx val="0"/>
          <c:order val="0"/>
          <c:tx>
            <c:v>PORCENTAJE GESTIÓN DE RESIDUOS ORDINARIOS</c:v>
          </c:tx>
          <c:spPr>
            <a:pattFill prst="narHorz">
              <a:fgClr>
                <a:schemeClr val="accent1"/>
              </a:fgClr>
              <a:bgClr>
                <a:schemeClr val="accent1">
                  <a:lumMod val="20000"/>
                  <a:lumOff val="80000"/>
                </a:schemeClr>
              </a:bgClr>
            </a:pattFill>
            <a:ln>
              <a:noFill/>
            </a:ln>
            <a:effectLst>
              <a:innerShdw blurRad="114300">
                <a:schemeClr val="accent1"/>
              </a:innerShdw>
            </a:effectLst>
          </c:spPr>
          <c:invertIfNegative val="1"/>
          <c:dLbls>
            <c:spPr>
              <a:noFill/>
              <a:ln>
                <a:noFill/>
              </a:ln>
              <a:effectLst/>
            </c:spPr>
            <c:txPr>
              <a:bodyPr rot="0" spcFirstLastPara="1" vertOverflow="ellipsis" vert="horz" wrap="square" anchor="ctr" anchorCtr="0"/>
              <a:lstStyle/>
              <a:p>
                <a:pPr>
                  <a:defRPr sz="900" b="0" i="1" u="none" strike="noStrike" kern="1200" baseline="0">
                    <a:solidFill>
                      <a:schemeClr val="tx1"/>
                    </a:solidFill>
                    <a:latin typeface="Verdana" panose="020B0604030504040204" pitchFamily="34" charset="0"/>
                    <a:ea typeface="Verdana" panose="020B0604030504040204" pitchFamily="34" charset="0"/>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trendline>
            <c:name>Tendencia de entrega</c:name>
            <c:spPr>
              <a:ln w="19050" cap="rnd">
                <a:solidFill>
                  <a:srgbClr val="FF0000"/>
                </a:solidFill>
                <a:prstDash val="sysDash"/>
              </a:ln>
              <a:effectLst/>
            </c:spPr>
            <c:trendlineType val="linear"/>
            <c:dispRSqr val="0"/>
            <c:dispEq val="0"/>
          </c:trendline>
          <c:cat>
            <c:strRef>
              <c:f>'Residuos sólidos'!$A$16:$A$27</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'Residuos sólidos'!$L$16:$L$27</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1-25DD-475E-A346-4AA92F8EE39F}"/>
            </c:ext>
          </c:extLst>
        </c:ser>
        <c:dLbls>
          <c:dLblPos val="outEnd"/>
          <c:showLegendKey val="0"/>
          <c:showVal val="1"/>
          <c:showCatName val="0"/>
          <c:showSerName val="0"/>
          <c:showPercent val="0"/>
          <c:showBubbleSize val="0"/>
        </c:dLbls>
        <c:gapWidth val="164"/>
        <c:overlap val="-22"/>
        <c:axId val="1550248848"/>
        <c:axId val="1550260912"/>
      </c:barChart>
      <c:catAx>
        <c:axId val="1550248848"/>
        <c:scaling>
          <c:orientation val="minMax"/>
        </c:scaling>
        <c:delete val="0"/>
        <c:axPos val="b"/>
        <c:numFmt formatCode="General" sourceLinked="1"/>
        <c:majorTickMark val="none"/>
        <c:minorTickMark val="none"/>
        <c:tickLblPos val="nextTo"/>
        <c:spPr>
          <a:noFill/>
          <a:ln w="19050"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1" u="none" strike="noStrike" kern="1200" baseline="0">
                <a:solidFill>
                  <a:sysClr val="windowText" lastClr="000000"/>
                </a:solidFill>
                <a:latin typeface="Verdana" panose="020B0604030504040204" pitchFamily="34" charset="0"/>
                <a:ea typeface="Verdana" panose="020B0604030504040204" pitchFamily="34" charset="0"/>
                <a:cs typeface="+mn-cs"/>
              </a:defRPr>
            </a:pPr>
            <a:endParaRPr lang="es-CO"/>
          </a:p>
        </c:txPr>
        <c:crossAx val="1550260912"/>
        <c:crosses val="autoZero"/>
        <c:auto val="1"/>
        <c:lblAlgn val="ctr"/>
        <c:lblOffset val="100"/>
        <c:noMultiLvlLbl val="0"/>
      </c:catAx>
      <c:valAx>
        <c:axId val="1550260912"/>
        <c:scaling>
          <c:orientation val="minMax"/>
        </c:scaling>
        <c:delete val="0"/>
        <c:axPos val="l"/>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Verdana" panose="020B0604030504040204" pitchFamily="34" charset="0"/>
                <a:ea typeface="Verdana" panose="020B0604030504040204" pitchFamily="34" charset="0"/>
                <a:cs typeface="+mn-cs"/>
              </a:defRPr>
            </a:pPr>
            <a:endParaRPr lang="es-CO"/>
          </a:p>
        </c:txPr>
        <c:crossAx val="1550248848"/>
        <c:crosses val="autoZero"/>
        <c:crossBetween val="between"/>
      </c:valAx>
      <c:spPr>
        <a:noFill/>
        <a:ln>
          <a:noFill/>
        </a:ln>
        <a:effectLst/>
      </c:spPr>
    </c:plotArea>
    <c:legend>
      <c:legendPos val="t"/>
      <c:layout>
        <c:manualLayout>
          <c:xMode val="edge"/>
          <c:yMode val="edge"/>
          <c:x val="9.4975347449871503E-2"/>
          <c:y val="0.9333126842893068"/>
          <c:w val="0.81004915989685156"/>
          <c:h val="5.3079109833025322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Verdana" panose="020B0604030504040204" pitchFamily="34" charset="0"/>
              <a:ea typeface="Verdana" panose="020B0604030504040204" pitchFamily="34" charset="0"/>
              <a:cs typeface="+mn-cs"/>
            </a:defRPr>
          </a:pPr>
          <a:endParaRPr lang="es-CO"/>
        </a:p>
      </c:txPr>
    </c:legend>
    <c:plotVisOnly val="1"/>
    <c:dispBlanksAs val="gap"/>
    <c:showDLblsOverMax val="0"/>
    <c:extLst/>
  </c:chart>
  <c:spPr>
    <a:solidFill>
      <a:schemeClr val="bg1"/>
    </a:solidFill>
    <a:ln w="9525" cap="flat" cmpd="sng" algn="ctr">
      <a:solidFill>
        <a:schemeClr val="bg2">
          <a:lumMod val="25000"/>
        </a:schemeClr>
      </a:solidFill>
      <a:round/>
    </a:ln>
    <a:effectLst/>
  </c:spPr>
  <c:txPr>
    <a:bodyPr/>
    <a:lstStyle/>
    <a:p>
      <a:pPr>
        <a:defRPr>
          <a:solidFill>
            <a:schemeClr val="tx1"/>
          </a:solidFill>
          <a:latin typeface="Verdana" panose="020B0604030504040204" pitchFamily="34" charset="0"/>
          <a:ea typeface="Verdana" panose="020B0604030504040204" pitchFamily="34" charset="0"/>
        </a:defRPr>
      </a:pPr>
      <a:endParaRPr lang="es-CO"/>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lgn="ctr" rtl="0">
              <a:defRPr lang="en-US" sz="1400" b="1" i="1" u="none" strike="noStrike" kern="1200" cap="all" spc="0" baseline="0">
                <a:solidFill>
                  <a:sysClr val="windowText" lastClr="000000"/>
                </a:solidFill>
                <a:latin typeface="Verdana" panose="020B0604030504040204" pitchFamily="34" charset="0"/>
                <a:ea typeface="Verdana" panose="020B0604030504040204" pitchFamily="34" charset="0"/>
                <a:cs typeface="+mn-cs"/>
              </a:defRPr>
            </a:pPr>
            <a:r>
              <a:rPr lang="en-US" sz="1200"/>
              <a:t>INDICADOR ENTREGA DE RESIDUOS ORGÁNICOS</a:t>
            </a:r>
          </a:p>
        </c:rich>
      </c:tx>
      <c:layout>
        <c:manualLayout>
          <c:xMode val="edge"/>
          <c:yMode val="edge"/>
          <c:x val="0.25369622222222221"/>
          <c:y val="6.7195767195767199E-3"/>
        </c:manualLayout>
      </c:layout>
      <c:overlay val="0"/>
      <c:spPr>
        <a:noFill/>
        <a:ln>
          <a:noFill/>
        </a:ln>
        <a:effectLst/>
      </c:spPr>
      <c:txPr>
        <a:bodyPr rot="0" spcFirstLastPara="1" vertOverflow="ellipsis" vert="horz" wrap="square" anchor="ctr" anchorCtr="1"/>
        <a:lstStyle/>
        <a:p>
          <a:pPr algn="ctr" rtl="0">
            <a:defRPr lang="en-US" sz="1400" b="1" i="1" u="none" strike="noStrike" kern="1200" cap="all" spc="0" baseline="0">
              <a:solidFill>
                <a:sysClr val="windowText" lastClr="000000"/>
              </a:solidFill>
              <a:latin typeface="Verdana" panose="020B0604030504040204" pitchFamily="34" charset="0"/>
              <a:ea typeface="Verdana" panose="020B0604030504040204" pitchFamily="34" charset="0"/>
              <a:cs typeface="+mn-cs"/>
            </a:defRPr>
          </a:pPr>
          <a:endParaRPr lang="es-CO"/>
        </a:p>
      </c:txPr>
    </c:title>
    <c:autoTitleDeleted val="0"/>
    <c:plotArea>
      <c:layout>
        <c:manualLayout>
          <c:layoutTarget val="inner"/>
          <c:xMode val="edge"/>
          <c:yMode val="edge"/>
          <c:x val="6.7288169580976873E-2"/>
          <c:y val="9.7544973544973559E-2"/>
          <c:w val="0.9103901343536015"/>
          <c:h val="0.6355507936507937"/>
        </c:manualLayout>
      </c:layout>
      <c:barChart>
        <c:barDir val="col"/>
        <c:grouping val="clustered"/>
        <c:varyColors val="0"/>
        <c:ser>
          <c:idx val="0"/>
          <c:order val="0"/>
          <c:tx>
            <c:v>PORCENTAJE GESTIÓN DE RESIDUOS ORGÁNICOS</c:v>
          </c:tx>
          <c:spPr>
            <a:pattFill prst="narHorz">
              <a:fgClr>
                <a:schemeClr val="accent1"/>
              </a:fgClr>
              <a:bgClr>
                <a:schemeClr val="accent1">
                  <a:lumMod val="20000"/>
                  <a:lumOff val="80000"/>
                </a:schemeClr>
              </a:bgClr>
            </a:pattFill>
            <a:ln>
              <a:noFill/>
            </a:ln>
            <a:effectLst>
              <a:innerShdw blurRad="114300">
                <a:schemeClr val="accent1"/>
              </a:innerShdw>
            </a:effectLst>
          </c:spPr>
          <c:invertIfNegative val="1"/>
          <c:dLbls>
            <c:spPr>
              <a:noFill/>
              <a:ln>
                <a:noFill/>
              </a:ln>
              <a:effectLst/>
            </c:spPr>
            <c:txPr>
              <a:bodyPr rot="0" spcFirstLastPara="1" vertOverflow="ellipsis" vert="horz" wrap="square" anchor="ctr" anchorCtr="0"/>
              <a:lstStyle/>
              <a:p>
                <a:pPr>
                  <a:defRPr sz="900" b="0" i="1" u="none" strike="noStrike" kern="1200" baseline="0">
                    <a:solidFill>
                      <a:schemeClr val="tx1"/>
                    </a:solidFill>
                    <a:latin typeface="Verdana" panose="020B0604030504040204" pitchFamily="34" charset="0"/>
                    <a:ea typeface="Verdana" panose="020B0604030504040204" pitchFamily="34" charset="0"/>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trendline>
            <c:name>Tendencia de entrega</c:name>
            <c:spPr>
              <a:ln w="19050" cap="rnd">
                <a:solidFill>
                  <a:srgbClr val="FF0000"/>
                </a:solidFill>
                <a:prstDash val="sysDash"/>
              </a:ln>
              <a:effectLst/>
            </c:spPr>
            <c:trendlineType val="linear"/>
            <c:dispRSqr val="0"/>
            <c:dispEq val="0"/>
          </c:trendline>
          <c:cat>
            <c:strRef>
              <c:f>'Residuos sólidos'!$A$16:$A$27</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'Residuos sólidos'!$S$16:$S$27</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1-370A-4AE2-AFFF-54F9E57353A2}"/>
            </c:ext>
          </c:extLst>
        </c:ser>
        <c:dLbls>
          <c:dLblPos val="outEnd"/>
          <c:showLegendKey val="0"/>
          <c:showVal val="1"/>
          <c:showCatName val="0"/>
          <c:showSerName val="0"/>
          <c:showPercent val="0"/>
          <c:showBubbleSize val="0"/>
        </c:dLbls>
        <c:gapWidth val="164"/>
        <c:overlap val="-22"/>
        <c:axId val="1550248848"/>
        <c:axId val="1550260912"/>
      </c:barChart>
      <c:catAx>
        <c:axId val="1550248848"/>
        <c:scaling>
          <c:orientation val="minMax"/>
        </c:scaling>
        <c:delete val="0"/>
        <c:axPos val="b"/>
        <c:numFmt formatCode="General" sourceLinked="1"/>
        <c:majorTickMark val="none"/>
        <c:minorTickMark val="none"/>
        <c:tickLblPos val="nextTo"/>
        <c:spPr>
          <a:noFill/>
          <a:ln w="19050"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1" u="none" strike="noStrike" kern="1200" baseline="0">
                <a:solidFill>
                  <a:sysClr val="windowText" lastClr="000000"/>
                </a:solidFill>
                <a:latin typeface="Verdana" panose="020B0604030504040204" pitchFamily="34" charset="0"/>
                <a:ea typeface="Verdana" panose="020B0604030504040204" pitchFamily="34" charset="0"/>
                <a:cs typeface="+mn-cs"/>
              </a:defRPr>
            </a:pPr>
            <a:endParaRPr lang="es-CO"/>
          </a:p>
        </c:txPr>
        <c:crossAx val="1550260912"/>
        <c:crosses val="autoZero"/>
        <c:auto val="1"/>
        <c:lblAlgn val="ctr"/>
        <c:lblOffset val="100"/>
        <c:noMultiLvlLbl val="0"/>
      </c:catAx>
      <c:valAx>
        <c:axId val="1550260912"/>
        <c:scaling>
          <c:orientation val="minMax"/>
        </c:scaling>
        <c:delete val="0"/>
        <c:axPos val="l"/>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Verdana" panose="020B0604030504040204" pitchFamily="34" charset="0"/>
                <a:ea typeface="Verdana" panose="020B0604030504040204" pitchFamily="34" charset="0"/>
                <a:cs typeface="+mn-cs"/>
              </a:defRPr>
            </a:pPr>
            <a:endParaRPr lang="es-CO"/>
          </a:p>
        </c:txPr>
        <c:crossAx val="1550248848"/>
        <c:crosses val="autoZero"/>
        <c:crossBetween val="between"/>
      </c:valAx>
      <c:spPr>
        <a:noFill/>
        <a:ln>
          <a:noFill/>
        </a:ln>
        <a:effectLst/>
      </c:spPr>
    </c:plotArea>
    <c:legend>
      <c:legendPos val="t"/>
      <c:layout>
        <c:manualLayout>
          <c:xMode val="edge"/>
          <c:yMode val="edge"/>
          <c:x val="9.4975347449871503E-2"/>
          <c:y val="0.9333126842893068"/>
          <c:w val="0.81004915989685156"/>
          <c:h val="5.3079109833025322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Verdana" panose="020B0604030504040204" pitchFamily="34" charset="0"/>
              <a:ea typeface="Verdana" panose="020B0604030504040204" pitchFamily="34" charset="0"/>
              <a:cs typeface="+mn-cs"/>
            </a:defRPr>
          </a:pPr>
          <a:endParaRPr lang="es-CO"/>
        </a:p>
      </c:txPr>
    </c:legend>
    <c:plotVisOnly val="1"/>
    <c:dispBlanksAs val="gap"/>
    <c:showDLblsOverMax val="0"/>
    <c:extLst/>
  </c:chart>
  <c:spPr>
    <a:solidFill>
      <a:schemeClr val="bg1"/>
    </a:solidFill>
    <a:ln w="9525" cap="flat" cmpd="sng" algn="ctr">
      <a:solidFill>
        <a:schemeClr val="bg2">
          <a:lumMod val="25000"/>
        </a:schemeClr>
      </a:solidFill>
      <a:round/>
    </a:ln>
    <a:effectLst/>
  </c:spPr>
  <c:txPr>
    <a:bodyPr/>
    <a:lstStyle/>
    <a:p>
      <a:pPr>
        <a:defRPr>
          <a:solidFill>
            <a:schemeClr val="tx1"/>
          </a:solidFill>
          <a:latin typeface="Verdana" panose="020B0604030504040204" pitchFamily="34" charset="0"/>
          <a:ea typeface="Verdana" panose="020B0604030504040204" pitchFamily="34" charset="0"/>
        </a:defRPr>
      </a:pPr>
      <a:endParaRPr lang="es-CO"/>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1" u="none" strike="noStrike" kern="1200" spc="0" baseline="0">
                <a:solidFill>
                  <a:sysClr val="windowText" lastClr="000000"/>
                </a:solidFill>
                <a:latin typeface="Verdana" panose="020B0604030504040204" pitchFamily="34" charset="0"/>
                <a:ea typeface="Verdana" panose="020B0604030504040204" pitchFamily="34" charset="0"/>
                <a:cs typeface="+mn-cs"/>
              </a:defRPr>
            </a:pPr>
            <a:r>
              <a:rPr lang="en-US" sz="1200" b="1" i="1"/>
              <a:t>CONSUMO PAPEL DT's AÑO ANTERIOR VS. AÑO ACTUAL</a:t>
            </a:r>
          </a:p>
        </c:rich>
      </c:tx>
      <c:overlay val="0"/>
      <c:spPr>
        <a:noFill/>
        <a:ln>
          <a:noFill/>
        </a:ln>
        <a:effectLst/>
      </c:spPr>
      <c:txPr>
        <a:bodyPr rot="0" spcFirstLastPara="1" vertOverflow="ellipsis" vert="horz" wrap="square" anchor="ctr" anchorCtr="1"/>
        <a:lstStyle/>
        <a:p>
          <a:pPr>
            <a:defRPr sz="1200" b="1" i="1" u="none" strike="noStrike" kern="1200" spc="0" baseline="0">
              <a:solidFill>
                <a:sysClr val="windowText" lastClr="000000"/>
              </a:solidFill>
              <a:latin typeface="Verdana" panose="020B0604030504040204" pitchFamily="34" charset="0"/>
              <a:ea typeface="Verdana" panose="020B0604030504040204" pitchFamily="34" charset="0"/>
              <a:cs typeface="+mn-cs"/>
            </a:defRPr>
          </a:pPr>
          <a:endParaRPr lang="es-CO"/>
        </a:p>
      </c:txPr>
    </c:title>
    <c:autoTitleDeleted val="0"/>
    <c:plotArea>
      <c:layout>
        <c:manualLayout>
          <c:layoutTarget val="inner"/>
          <c:xMode val="edge"/>
          <c:yMode val="edge"/>
          <c:x val="9.4818222222222207E-2"/>
          <c:y val="0.1546050505050505"/>
          <c:w val="0.88483844444444437"/>
          <c:h val="0.56664898989898993"/>
        </c:manualLayout>
      </c:layout>
      <c:barChart>
        <c:barDir val="col"/>
        <c:grouping val="clustered"/>
        <c:varyColors val="0"/>
        <c:ser>
          <c:idx val="0"/>
          <c:order val="0"/>
          <c:tx>
            <c:v>Vigencia Anterior</c:v>
          </c:tx>
          <c:spPr>
            <a:pattFill prst="narHorz">
              <a:fgClr>
                <a:schemeClr val="bg1">
                  <a:lumMod val="65000"/>
                </a:schemeClr>
              </a:fgClr>
              <a:bgClr>
                <a:schemeClr val="bg1"/>
              </a:bgClr>
            </a:pattFill>
            <a:ln>
              <a:solidFill>
                <a:schemeClr val="bg1">
                  <a:lumMod val="65000"/>
                </a:schemeClr>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Verdana" panose="020B0604030504040204" pitchFamily="34" charset="0"/>
                    <a:ea typeface="Verdana" panose="020B0604030504040204" pitchFamily="34" charset="0"/>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'Cero Papel'!$A$16:$A$27</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'Cero Papel'!$B$16:$B$27</c:f>
              <c:numCache>
                <c:formatCode>0</c:formatCode>
                <c:ptCount val="12"/>
              </c:numCache>
            </c:numRef>
          </c:val>
          <c:extLst>
            <c:ext xmlns:c16="http://schemas.microsoft.com/office/drawing/2014/chart" uri="{C3380CC4-5D6E-409C-BE32-E72D297353CC}">
              <c16:uniqueId val="{00000000-D214-4378-A7E9-BF74080089AD}"/>
            </c:ext>
          </c:extLst>
        </c:ser>
        <c:ser>
          <c:idx val="1"/>
          <c:order val="1"/>
          <c:tx>
            <c:v>Vigencia Actual</c:v>
          </c:tx>
          <c:spPr>
            <a:pattFill prst="narHorz">
              <a:fgClr>
                <a:srgbClr val="FFC000"/>
              </a:fgClr>
              <a:bgClr>
                <a:schemeClr val="bg1"/>
              </a:bgClr>
            </a:pattFill>
            <a:ln>
              <a:solidFill>
                <a:srgbClr val="FFC000"/>
              </a:solidFill>
            </a:ln>
            <a:effectLst/>
          </c:spPr>
          <c:invertIfNegative val="0"/>
          <c:dLbls>
            <c:dLbl>
              <c:idx val="0"/>
              <c:layout>
                <c:manualLayout>
                  <c:x val="0"/>
                  <c:y val="-2.8718360620298498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AD8C-4079-8D6A-48FF0543F60A}"/>
                </c:ext>
              </c:extLst>
            </c:dLbl>
            <c:dLbl>
              <c:idx val="5"/>
              <c:layout>
                <c:manualLayout>
                  <c:x val="0"/>
                  <c:y val="-3.4462032744358197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D8C-4079-8D6A-48FF0543F60A}"/>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Verdana" panose="020B0604030504040204" pitchFamily="34" charset="0"/>
                    <a:ea typeface="Verdana" panose="020B0604030504040204" pitchFamily="34" charset="0"/>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38100" cap="rnd">
                <a:solidFill>
                  <a:schemeClr val="accent6"/>
                </a:solidFill>
                <a:prstDash val="sysDot"/>
              </a:ln>
              <a:effectLst/>
            </c:spPr>
            <c:trendlineType val="linear"/>
            <c:dispRSqr val="0"/>
            <c:dispEq val="0"/>
          </c:trendline>
          <c:cat>
            <c:strRef>
              <c:f>'Cero Papel'!$A$16:$A$27</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'Cero Papel'!$I$16:$I$27</c:f>
              <c:numCache>
                <c:formatCode>0</c:formatCode>
                <c:ptCount val="12"/>
              </c:numCache>
            </c:numRef>
          </c:val>
          <c:extLst>
            <c:ext xmlns:c16="http://schemas.microsoft.com/office/drawing/2014/chart" uri="{C3380CC4-5D6E-409C-BE32-E72D297353CC}">
              <c16:uniqueId val="{00000001-D214-4378-A7E9-BF74080089AD}"/>
            </c:ext>
          </c:extLst>
        </c:ser>
        <c:dLbls>
          <c:dLblPos val="outEnd"/>
          <c:showLegendKey val="0"/>
          <c:showVal val="1"/>
          <c:showCatName val="0"/>
          <c:showSerName val="0"/>
          <c:showPercent val="0"/>
          <c:showBubbleSize val="0"/>
        </c:dLbls>
        <c:gapWidth val="219"/>
        <c:overlap val="-27"/>
        <c:axId val="70413087"/>
        <c:axId val="70413503"/>
      </c:barChart>
      <c:catAx>
        <c:axId val="70413087"/>
        <c:scaling>
          <c:orientation val="minMax"/>
        </c:scaling>
        <c:delete val="0"/>
        <c:axPos val="b"/>
        <c:title>
          <c:tx>
            <c:rich>
              <a:bodyPr rot="0" spcFirstLastPara="1" vertOverflow="ellipsis" vert="horz" wrap="square" anchor="ctr" anchorCtr="1"/>
              <a:lstStyle/>
              <a:p>
                <a:pPr>
                  <a:defRPr sz="900" b="1" i="0" u="none" strike="noStrike" kern="1200" baseline="0">
                    <a:solidFill>
                      <a:sysClr val="windowText" lastClr="000000"/>
                    </a:solidFill>
                    <a:latin typeface="Verdana" panose="020B0604030504040204" pitchFamily="34" charset="0"/>
                    <a:ea typeface="Verdana" panose="020B0604030504040204" pitchFamily="34" charset="0"/>
                    <a:cs typeface="+mn-cs"/>
                  </a:defRPr>
                </a:pPr>
                <a:r>
                  <a:rPr lang="en-US" sz="900" b="1"/>
                  <a:t>TIEMPO (mes)</a:t>
                </a:r>
              </a:p>
            </c:rich>
          </c:tx>
          <c:layout>
            <c:manualLayout>
              <c:xMode val="edge"/>
              <c:yMode val="edge"/>
              <c:x val="0.38732291541355629"/>
              <c:y val="0.88814116908464802"/>
            </c:manualLayout>
          </c:layout>
          <c:overlay val="0"/>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Verdana" panose="020B0604030504040204" pitchFamily="34" charset="0"/>
                  <a:ea typeface="Verdana" panose="020B0604030504040204" pitchFamily="34" charset="0"/>
                  <a:cs typeface="+mn-cs"/>
                </a:defRPr>
              </a:pPr>
              <a:endParaRPr lang="es-CO"/>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1" i="0" u="none" strike="noStrike" kern="1200" baseline="0">
                <a:solidFill>
                  <a:sysClr val="windowText" lastClr="000000"/>
                </a:solidFill>
                <a:latin typeface="Verdana" panose="020B0604030504040204" pitchFamily="34" charset="0"/>
                <a:ea typeface="Verdana" panose="020B0604030504040204" pitchFamily="34" charset="0"/>
                <a:cs typeface="+mn-cs"/>
              </a:defRPr>
            </a:pPr>
            <a:endParaRPr lang="es-CO"/>
          </a:p>
        </c:txPr>
        <c:crossAx val="70413503"/>
        <c:crosses val="autoZero"/>
        <c:auto val="1"/>
        <c:lblAlgn val="ctr"/>
        <c:lblOffset val="100"/>
        <c:noMultiLvlLbl val="0"/>
      </c:catAx>
      <c:valAx>
        <c:axId val="70413503"/>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900" b="1" i="0" u="none" strike="noStrike" kern="1200" baseline="0">
                    <a:solidFill>
                      <a:sysClr val="windowText" lastClr="000000"/>
                    </a:solidFill>
                    <a:latin typeface="Verdana" panose="020B0604030504040204" pitchFamily="34" charset="0"/>
                    <a:ea typeface="Verdana" panose="020B0604030504040204" pitchFamily="34" charset="0"/>
                    <a:cs typeface="+mn-cs"/>
                  </a:defRPr>
                </a:pPr>
                <a:r>
                  <a:rPr lang="en-US" sz="900" b="1"/>
                  <a:t>N° RESMAS</a:t>
                </a:r>
              </a:p>
            </c:rich>
          </c:tx>
          <c:layout>
            <c:manualLayout>
              <c:xMode val="edge"/>
              <c:yMode val="edge"/>
              <c:x val="1.671555555555556E-2"/>
              <c:y val="0.35374788359788367"/>
            </c:manualLayout>
          </c:layout>
          <c:overlay val="0"/>
          <c:spPr>
            <a:noFill/>
            <a:ln>
              <a:noFill/>
            </a:ln>
            <a:effectLst/>
          </c:spPr>
          <c:txPr>
            <a:bodyPr rot="-5400000" spcFirstLastPara="1" vertOverflow="ellipsis" vert="horz" wrap="square" anchor="ctr" anchorCtr="1"/>
            <a:lstStyle/>
            <a:p>
              <a:pPr>
                <a:defRPr sz="900" b="1" i="0" u="none" strike="noStrike" kern="1200" baseline="0">
                  <a:solidFill>
                    <a:sysClr val="windowText" lastClr="000000"/>
                  </a:solidFill>
                  <a:latin typeface="Verdana" panose="020B0604030504040204" pitchFamily="34" charset="0"/>
                  <a:ea typeface="Verdana" panose="020B0604030504040204" pitchFamily="34" charset="0"/>
                  <a:cs typeface="+mn-cs"/>
                </a:defRPr>
              </a:pPr>
              <a:endParaRPr lang="es-CO"/>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ysClr val="windowText" lastClr="000000"/>
                </a:solidFill>
                <a:latin typeface="Verdana" panose="020B0604030504040204" pitchFamily="34" charset="0"/>
                <a:ea typeface="Verdana" panose="020B0604030504040204" pitchFamily="34" charset="0"/>
                <a:cs typeface="+mn-cs"/>
              </a:defRPr>
            </a:pPr>
            <a:endParaRPr lang="es-CO"/>
          </a:p>
        </c:txPr>
        <c:crossAx val="70413087"/>
        <c:crosses val="autoZero"/>
        <c:crossBetween val="between"/>
      </c:valAx>
      <c:spPr>
        <a:noFill/>
        <a:ln>
          <a:noFill/>
        </a:ln>
        <a:effectLst/>
      </c:spPr>
    </c:plotArea>
    <c:legend>
      <c:legendPos val="b"/>
      <c:layout>
        <c:manualLayout>
          <c:xMode val="edge"/>
          <c:yMode val="edge"/>
          <c:x val="7.7444444444444496E-3"/>
          <c:y val="0.94464024498895627"/>
          <c:w val="0.96255333333333337"/>
          <c:h val="5.5359788359788359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Verdana" panose="020B0604030504040204" pitchFamily="34" charset="0"/>
              <a:ea typeface="Verdana" panose="020B0604030504040204" pitchFamily="34" charset="0"/>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Verdana" panose="020B0604030504040204" pitchFamily="34" charset="0"/>
          <a:ea typeface="Verdana" panose="020B0604030504040204" pitchFamily="34" charset="0"/>
        </a:defRPr>
      </a:pPr>
      <a:endParaRPr lang="es-CO"/>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400" b="1" i="1" u="none" strike="noStrike" kern="1200" cap="all" spc="0" baseline="0">
                <a:solidFill>
                  <a:sysClr val="windowText" lastClr="000000"/>
                </a:solidFill>
                <a:latin typeface="Verdana" panose="020B0604030504040204" pitchFamily="34" charset="0"/>
                <a:ea typeface="Verdana" panose="020B0604030504040204" pitchFamily="34" charset="0"/>
                <a:cs typeface="+mn-cs"/>
              </a:defRPr>
            </a:pPr>
            <a:r>
              <a:rPr lang="en-US" sz="1400" b="1" i="1" u="none" strike="noStrike" kern="1200" spc="0" baseline="0">
                <a:solidFill>
                  <a:sysClr val="windowText" lastClr="000000"/>
                </a:solidFill>
                <a:latin typeface="Verdana" panose="020B0604030504040204" pitchFamily="34" charset="0"/>
                <a:ea typeface="Verdana" panose="020B0604030504040204" pitchFamily="34" charset="0"/>
                <a:cs typeface="+mn-cs"/>
              </a:rPr>
              <a:t>Indicador PER CÁPITA NIVEL NACIONAL AÑO ACTUAL</a:t>
            </a:r>
          </a:p>
        </c:rich>
      </c:tx>
      <c:overlay val="0"/>
      <c:spPr>
        <a:noFill/>
        <a:ln>
          <a:noFill/>
        </a:ln>
        <a:effectLst/>
      </c:spPr>
      <c:txPr>
        <a:bodyPr rot="0" spcFirstLastPara="1" vertOverflow="ellipsis" vert="horz" wrap="square" anchor="ctr" anchorCtr="1"/>
        <a:lstStyle/>
        <a:p>
          <a:pPr algn="ctr" rtl="0">
            <a:defRPr lang="en-US" sz="1400" b="1" i="1" u="none" strike="noStrike" kern="1200" cap="all" spc="0" baseline="0">
              <a:solidFill>
                <a:sysClr val="windowText" lastClr="000000"/>
              </a:solidFill>
              <a:latin typeface="Verdana" panose="020B0604030504040204" pitchFamily="34" charset="0"/>
              <a:ea typeface="Verdana" panose="020B0604030504040204" pitchFamily="34" charset="0"/>
              <a:cs typeface="+mn-cs"/>
            </a:defRPr>
          </a:pPr>
          <a:endParaRPr lang="es-CO"/>
        </a:p>
      </c:txPr>
    </c:title>
    <c:autoTitleDeleted val="0"/>
    <c:plotArea>
      <c:layout>
        <c:manualLayout>
          <c:layoutTarget val="inner"/>
          <c:xMode val="edge"/>
          <c:yMode val="edge"/>
          <c:x val="6.7288169580976873E-2"/>
          <c:y val="9.4927296958606008E-2"/>
          <c:w val="0.92308408204968739"/>
          <c:h val="0.64850794661150113"/>
        </c:manualLayout>
      </c:layout>
      <c:barChart>
        <c:barDir val="col"/>
        <c:grouping val="clustered"/>
        <c:varyColors val="0"/>
        <c:ser>
          <c:idx val="0"/>
          <c:order val="0"/>
          <c:tx>
            <c:v>Indicador consumo resmas vigencia actual</c:v>
          </c:tx>
          <c:spPr>
            <a:pattFill prst="narHorz">
              <a:fgClr>
                <a:schemeClr val="accent1"/>
              </a:fgClr>
              <a:bgClr>
                <a:schemeClr val="accent1">
                  <a:lumMod val="20000"/>
                  <a:lumOff val="80000"/>
                </a:schemeClr>
              </a:bgClr>
            </a:pattFill>
            <a:ln>
              <a:noFill/>
            </a:ln>
            <a:effectLst>
              <a:innerShdw blurRad="114300">
                <a:schemeClr val="accent1"/>
              </a:innerShdw>
            </a:effectLst>
          </c:spPr>
          <c:invertIfNegative val="1"/>
          <c:dLbls>
            <c:spPr>
              <a:noFill/>
              <a:ln>
                <a:noFill/>
              </a:ln>
              <a:effectLst/>
            </c:spPr>
            <c:txPr>
              <a:bodyPr rot="0" spcFirstLastPara="1" vertOverflow="ellipsis" vert="horz" wrap="square" anchor="ctr" anchorCtr="0"/>
              <a:lstStyle/>
              <a:p>
                <a:pPr>
                  <a:defRPr sz="900" b="0" i="1" u="none" strike="noStrike" kern="1200" baseline="0">
                    <a:solidFill>
                      <a:schemeClr val="tx1"/>
                    </a:solidFill>
                    <a:latin typeface="Verdana" panose="020B0604030504040204" pitchFamily="34" charset="0"/>
                    <a:ea typeface="Verdana" panose="020B0604030504040204" pitchFamily="34" charset="0"/>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trendline>
            <c:spPr>
              <a:ln w="19050" cap="rnd">
                <a:solidFill>
                  <a:srgbClr val="D00000"/>
                </a:solidFill>
                <a:prstDash val="sysDash"/>
              </a:ln>
              <a:effectLst/>
            </c:spPr>
            <c:trendlineType val="linear"/>
            <c:dispRSqr val="0"/>
            <c:dispEq val="0"/>
          </c:trendline>
          <c:cat>
            <c:strRef>
              <c:f>'Cero Papel'!$A$16:$A$27</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'Cero Papel'!$S$16:$S$27</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E04A-419E-BF29-C40F93C8D655}"/>
            </c:ext>
          </c:extLst>
        </c:ser>
        <c:dLbls>
          <c:dLblPos val="outEnd"/>
          <c:showLegendKey val="0"/>
          <c:showVal val="1"/>
          <c:showCatName val="0"/>
          <c:showSerName val="0"/>
          <c:showPercent val="0"/>
          <c:showBubbleSize val="0"/>
        </c:dLbls>
        <c:gapWidth val="164"/>
        <c:axId val="1550248848"/>
        <c:axId val="1550260912"/>
      </c:barChart>
      <c:lineChart>
        <c:grouping val="standard"/>
        <c:varyColors val="0"/>
        <c:ser>
          <c:idx val="1"/>
          <c:order val="1"/>
          <c:tx>
            <c:v>Meta</c:v>
          </c:tx>
          <c:spPr>
            <a:ln w="28575" cap="rnd">
              <a:solidFill>
                <a:srgbClr val="00B050"/>
              </a:solidFill>
              <a:prstDash val="dash"/>
              <a:round/>
            </a:ln>
            <a:effectLst/>
          </c:spPr>
          <c:marker>
            <c:symbol val="none"/>
          </c:marker>
          <c:cat>
            <c:strRef>
              <c:f>Energía!#REF!</c:f>
              <c:strCache>
                <c:ptCount val="1"/>
                <c:pt idx="0">
                  <c:v>#¡REF!</c:v>
                </c:pt>
              </c:strCache>
              <c:extLst xmlns:c15="http://schemas.microsoft.com/office/drawing/2012/chart"/>
            </c:strRef>
          </c:cat>
          <c:val>
            <c:numRef>
              <c:f>'Cero Papel'!$AD$16:$AD$27</c:f>
              <c:numCache>
                <c:formatCode>0%</c:formatCode>
                <c:ptCount val="12"/>
                <c:pt idx="0">
                  <c:v>0.1</c:v>
                </c:pt>
                <c:pt idx="1">
                  <c:v>0.1</c:v>
                </c:pt>
                <c:pt idx="2">
                  <c:v>0.1</c:v>
                </c:pt>
                <c:pt idx="3">
                  <c:v>0.1</c:v>
                </c:pt>
                <c:pt idx="4">
                  <c:v>0.1</c:v>
                </c:pt>
                <c:pt idx="5">
                  <c:v>0.1</c:v>
                </c:pt>
                <c:pt idx="6">
                  <c:v>0.1</c:v>
                </c:pt>
                <c:pt idx="7">
                  <c:v>0.1</c:v>
                </c:pt>
                <c:pt idx="8">
                  <c:v>0.1</c:v>
                </c:pt>
                <c:pt idx="9">
                  <c:v>0.1</c:v>
                </c:pt>
                <c:pt idx="10">
                  <c:v>0.1</c:v>
                </c:pt>
                <c:pt idx="11">
                  <c:v>0.1</c:v>
                </c:pt>
              </c:numCache>
            </c:numRef>
          </c:val>
          <c:smooth val="0"/>
          <c:extLst>
            <c:ext xmlns:c16="http://schemas.microsoft.com/office/drawing/2014/chart" uri="{C3380CC4-5D6E-409C-BE32-E72D297353CC}">
              <c16:uniqueId val="{00000001-E04A-419E-BF29-C40F93C8D655}"/>
            </c:ext>
          </c:extLst>
        </c:ser>
        <c:dLbls>
          <c:showLegendKey val="0"/>
          <c:showVal val="0"/>
          <c:showCatName val="0"/>
          <c:showSerName val="0"/>
          <c:showPercent val="0"/>
          <c:showBubbleSize val="0"/>
        </c:dLbls>
        <c:marker val="1"/>
        <c:smooth val="0"/>
        <c:axId val="605853712"/>
        <c:axId val="605859536"/>
      </c:lineChart>
      <c:catAx>
        <c:axId val="1550248848"/>
        <c:scaling>
          <c:orientation val="minMax"/>
        </c:scaling>
        <c:delete val="0"/>
        <c:axPos val="b"/>
        <c:numFmt formatCode="General" sourceLinked="1"/>
        <c:majorTickMark val="none"/>
        <c:minorTickMark val="none"/>
        <c:tickLblPos val="nextTo"/>
        <c:spPr>
          <a:noFill/>
          <a:ln w="19050" cap="flat" cmpd="sng" algn="ctr">
            <a:solidFill>
              <a:schemeClr val="tx1">
                <a:lumMod val="25000"/>
                <a:lumOff val="7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Verdana" panose="020B0604030504040204" pitchFamily="34" charset="0"/>
                <a:ea typeface="Verdana" panose="020B0604030504040204" pitchFamily="34" charset="0"/>
                <a:cs typeface="+mn-cs"/>
              </a:defRPr>
            </a:pPr>
            <a:endParaRPr lang="es-CO"/>
          </a:p>
        </c:txPr>
        <c:crossAx val="1550260912"/>
        <c:crosses val="autoZero"/>
        <c:auto val="1"/>
        <c:lblAlgn val="ctr"/>
        <c:lblOffset val="100"/>
        <c:noMultiLvlLbl val="0"/>
      </c:catAx>
      <c:valAx>
        <c:axId val="1550260912"/>
        <c:scaling>
          <c:orientation val="minMax"/>
        </c:scaling>
        <c:delete val="0"/>
        <c:axPos val="l"/>
        <c:majorGridlines>
          <c:spPr>
            <a:ln>
              <a:solidFill>
                <a:schemeClr val="tx1">
                  <a:lumMod val="15000"/>
                  <a:lumOff val="85000"/>
                </a:schemeClr>
              </a:solidFill>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Verdana" panose="020B0604030504040204" pitchFamily="34" charset="0"/>
                <a:ea typeface="Verdana" panose="020B0604030504040204" pitchFamily="34" charset="0"/>
                <a:cs typeface="+mn-cs"/>
              </a:defRPr>
            </a:pPr>
            <a:endParaRPr lang="es-CO"/>
          </a:p>
        </c:txPr>
        <c:crossAx val="1550248848"/>
        <c:crosses val="autoZero"/>
        <c:crossBetween val="between"/>
      </c:valAx>
      <c:valAx>
        <c:axId val="605859536"/>
        <c:scaling>
          <c:orientation val="minMax"/>
        </c:scaling>
        <c:delete val="1"/>
        <c:axPos val="r"/>
        <c:numFmt formatCode="0%" sourceLinked="1"/>
        <c:majorTickMark val="none"/>
        <c:minorTickMark val="none"/>
        <c:tickLblPos val="nextTo"/>
        <c:crossAx val="605853712"/>
        <c:crosses val="max"/>
        <c:crossBetween val="between"/>
      </c:valAx>
      <c:catAx>
        <c:axId val="605853712"/>
        <c:scaling>
          <c:orientation val="minMax"/>
        </c:scaling>
        <c:delete val="1"/>
        <c:axPos val="b"/>
        <c:numFmt formatCode="General" sourceLinked="1"/>
        <c:majorTickMark val="out"/>
        <c:minorTickMark val="none"/>
        <c:tickLblPos val="nextTo"/>
        <c:crossAx val="605859536"/>
        <c:crosses val="autoZero"/>
        <c:auto val="1"/>
        <c:lblAlgn val="ctr"/>
        <c:lblOffset val="100"/>
        <c:noMultiLvlLbl val="0"/>
      </c:catAx>
      <c:spPr>
        <a:noFill/>
        <a:ln>
          <a:noFill/>
        </a:ln>
        <a:effectLst/>
      </c:spPr>
    </c:plotArea>
    <c:legend>
      <c:legendPos val="t"/>
      <c:layout>
        <c:manualLayout>
          <c:xMode val="edge"/>
          <c:yMode val="edge"/>
          <c:x val="9.4975343015348851E-2"/>
          <c:y val="0.94486516828412814"/>
          <c:w val="0.89999996909869229"/>
          <c:h val="5.304565806146927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Verdana" panose="020B0604030504040204" pitchFamily="34" charset="0"/>
              <a:ea typeface="Verdana" panose="020B0604030504040204" pitchFamily="34" charset="0"/>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bg2">
          <a:lumMod val="25000"/>
        </a:schemeClr>
      </a:solidFill>
      <a:round/>
    </a:ln>
    <a:effectLst/>
  </c:spPr>
  <c:txPr>
    <a:bodyPr/>
    <a:lstStyle/>
    <a:p>
      <a:pPr>
        <a:defRPr>
          <a:solidFill>
            <a:schemeClr val="tx1"/>
          </a:solidFill>
          <a:latin typeface="Verdana" panose="020B0604030504040204" pitchFamily="34" charset="0"/>
          <a:ea typeface="Verdana" panose="020B0604030504040204" pitchFamily="34" charset="0"/>
        </a:defRPr>
      </a:pPr>
      <a:endParaRPr lang="es-CO"/>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1" u="none" strike="noStrike" kern="1200" spc="0" baseline="0">
                <a:solidFill>
                  <a:sysClr val="windowText" lastClr="000000"/>
                </a:solidFill>
                <a:latin typeface="Verdana" panose="020B0604030504040204" pitchFamily="34" charset="0"/>
                <a:ea typeface="Verdana" panose="020B0604030504040204" pitchFamily="34" charset="0"/>
                <a:cs typeface="+mn-cs"/>
              </a:defRPr>
            </a:pPr>
            <a:r>
              <a:rPr lang="en-US" sz="1200" b="1" i="1"/>
              <a:t>CONSUMO PAPEL NIVEL</a:t>
            </a:r>
            <a:r>
              <a:rPr lang="en-US" sz="1200" b="1" i="1" baseline="0"/>
              <a:t> NACIONAL</a:t>
            </a:r>
            <a:r>
              <a:rPr lang="en-US" sz="1200" b="1" i="1"/>
              <a:t> AÑO ANTERIOR VS. AÑO ACTUAL</a:t>
            </a:r>
          </a:p>
        </c:rich>
      </c:tx>
      <c:overlay val="0"/>
      <c:spPr>
        <a:noFill/>
        <a:ln>
          <a:noFill/>
        </a:ln>
        <a:effectLst/>
      </c:spPr>
      <c:txPr>
        <a:bodyPr rot="0" spcFirstLastPara="1" vertOverflow="ellipsis" vert="horz" wrap="square" anchor="ctr" anchorCtr="1"/>
        <a:lstStyle/>
        <a:p>
          <a:pPr>
            <a:defRPr sz="1200" b="1" i="1" u="none" strike="noStrike" kern="1200" spc="0" baseline="0">
              <a:solidFill>
                <a:sysClr val="windowText" lastClr="000000"/>
              </a:solidFill>
              <a:latin typeface="Verdana" panose="020B0604030504040204" pitchFamily="34" charset="0"/>
              <a:ea typeface="Verdana" panose="020B0604030504040204" pitchFamily="34" charset="0"/>
              <a:cs typeface="+mn-cs"/>
            </a:defRPr>
          </a:pPr>
          <a:endParaRPr lang="es-CO"/>
        </a:p>
      </c:txPr>
    </c:title>
    <c:autoTitleDeleted val="0"/>
    <c:plotArea>
      <c:layout>
        <c:manualLayout>
          <c:layoutTarget val="inner"/>
          <c:xMode val="edge"/>
          <c:yMode val="edge"/>
          <c:x val="8.9276222222222229E-2"/>
          <c:y val="0.15191084656084655"/>
          <c:w val="0.89341888888888887"/>
          <c:h val="0.57122671957671967"/>
        </c:manualLayout>
      </c:layout>
      <c:barChart>
        <c:barDir val="col"/>
        <c:grouping val="clustered"/>
        <c:varyColors val="0"/>
        <c:ser>
          <c:idx val="0"/>
          <c:order val="0"/>
          <c:tx>
            <c:v>Vigencia Anterior</c:v>
          </c:tx>
          <c:spPr>
            <a:pattFill prst="narHorz">
              <a:fgClr>
                <a:schemeClr val="bg1">
                  <a:lumMod val="65000"/>
                </a:schemeClr>
              </a:fgClr>
              <a:bgClr>
                <a:schemeClr val="bg1"/>
              </a:bgClr>
            </a:pattFill>
            <a:ln>
              <a:solidFill>
                <a:schemeClr val="bg1">
                  <a:lumMod val="50000"/>
                </a:schemeClr>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Verdana" panose="020B0604030504040204" pitchFamily="34" charset="0"/>
                    <a:ea typeface="Verdana" panose="020B0604030504040204" pitchFamily="34" charset="0"/>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'Cero Papel'!$A$16:$A$27</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'Cero Papel'!$E$16:$E$27</c:f>
              <c:numCache>
                <c:formatCode>0</c:formatCode>
                <c:ptCount val="12"/>
              </c:numCache>
            </c:numRef>
          </c:val>
          <c:extLst>
            <c:ext xmlns:c16="http://schemas.microsoft.com/office/drawing/2014/chart" uri="{C3380CC4-5D6E-409C-BE32-E72D297353CC}">
              <c16:uniqueId val="{00000000-DAF0-498A-845E-BC90EF8B3B25}"/>
            </c:ext>
          </c:extLst>
        </c:ser>
        <c:ser>
          <c:idx val="1"/>
          <c:order val="1"/>
          <c:tx>
            <c:v>Vigencia Actual</c:v>
          </c:tx>
          <c:spPr>
            <a:pattFill prst="narHorz">
              <a:fgClr>
                <a:srgbClr val="FFC000"/>
              </a:fgClr>
              <a:bgClr>
                <a:schemeClr val="bg1"/>
              </a:bgClr>
            </a:pattFill>
            <a:ln>
              <a:solidFill>
                <a:srgbClr val="FFC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Verdana" panose="020B0604030504040204" pitchFamily="34" charset="0"/>
                    <a:ea typeface="Verdana" panose="020B0604030504040204" pitchFamily="34" charset="0"/>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38100" cap="rnd">
                <a:solidFill>
                  <a:schemeClr val="accent6"/>
                </a:solidFill>
                <a:prstDash val="sysDot"/>
              </a:ln>
              <a:effectLst/>
            </c:spPr>
            <c:trendlineType val="linear"/>
            <c:dispRSqr val="0"/>
            <c:dispEq val="0"/>
          </c:trendline>
          <c:cat>
            <c:strRef>
              <c:f>'Cero Papel'!$A$16:$A$27</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'Cero Papel'!$Q$16:$Q$27</c:f>
              <c:numCache>
                <c:formatCode>0</c:formatCode>
                <c:ptCount val="12"/>
              </c:numCache>
            </c:numRef>
          </c:val>
          <c:extLst>
            <c:ext xmlns:c16="http://schemas.microsoft.com/office/drawing/2014/chart" uri="{C3380CC4-5D6E-409C-BE32-E72D297353CC}">
              <c16:uniqueId val="{00000001-DAF0-498A-845E-BC90EF8B3B25}"/>
            </c:ext>
          </c:extLst>
        </c:ser>
        <c:dLbls>
          <c:dLblPos val="outEnd"/>
          <c:showLegendKey val="0"/>
          <c:showVal val="1"/>
          <c:showCatName val="0"/>
          <c:showSerName val="0"/>
          <c:showPercent val="0"/>
          <c:showBubbleSize val="0"/>
        </c:dLbls>
        <c:gapWidth val="219"/>
        <c:overlap val="-27"/>
        <c:axId val="70413087"/>
        <c:axId val="70413503"/>
      </c:barChart>
      <c:catAx>
        <c:axId val="70413087"/>
        <c:scaling>
          <c:orientation val="minMax"/>
        </c:scaling>
        <c:delete val="0"/>
        <c:axPos val="b"/>
        <c:title>
          <c:tx>
            <c:rich>
              <a:bodyPr rot="0" spcFirstLastPara="1" vertOverflow="ellipsis" vert="horz" wrap="square" anchor="ctr" anchorCtr="1"/>
              <a:lstStyle/>
              <a:p>
                <a:pPr>
                  <a:defRPr sz="1050" b="1" i="0" u="none" strike="noStrike" kern="1200" baseline="0">
                    <a:solidFill>
                      <a:sysClr val="windowText" lastClr="000000"/>
                    </a:solidFill>
                    <a:latin typeface="Verdana" panose="020B0604030504040204" pitchFamily="34" charset="0"/>
                    <a:ea typeface="Verdana" panose="020B0604030504040204" pitchFamily="34" charset="0"/>
                    <a:cs typeface="+mn-cs"/>
                  </a:defRPr>
                </a:pPr>
                <a:r>
                  <a:rPr lang="en-US" sz="1050" b="1"/>
                  <a:t>TIEMPO (mes)</a:t>
                </a:r>
              </a:p>
            </c:rich>
          </c:tx>
          <c:layout>
            <c:manualLayout>
              <c:xMode val="edge"/>
              <c:yMode val="edge"/>
              <c:x val="0.34141837046132956"/>
              <c:y val="0.88765341074709481"/>
            </c:manualLayout>
          </c:layout>
          <c:overlay val="0"/>
          <c:spPr>
            <a:noFill/>
            <a:ln>
              <a:noFill/>
            </a:ln>
            <a:effectLst/>
          </c:spPr>
          <c:txPr>
            <a:bodyPr rot="0" spcFirstLastPara="1" vertOverflow="ellipsis" vert="horz" wrap="square" anchor="ctr" anchorCtr="1"/>
            <a:lstStyle/>
            <a:p>
              <a:pPr>
                <a:defRPr sz="1050" b="1" i="0" u="none" strike="noStrike" kern="1200" baseline="0">
                  <a:solidFill>
                    <a:sysClr val="windowText" lastClr="000000"/>
                  </a:solidFill>
                  <a:latin typeface="Verdana" panose="020B0604030504040204" pitchFamily="34" charset="0"/>
                  <a:ea typeface="Verdana" panose="020B0604030504040204" pitchFamily="34" charset="0"/>
                  <a:cs typeface="+mn-cs"/>
                </a:defRPr>
              </a:pPr>
              <a:endParaRPr lang="es-CO"/>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1" i="0" u="none" strike="noStrike" kern="1200" baseline="0">
                <a:solidFill>
                  <a:sysClr val="windowText" lastClr="000000"/>
                </a:solidFill>
                <a:latin typeface="Verdana" panose="020B0604030504040204" pitchFamily="34" charset="0"/>
                <a:ea typeface="Verdana" panose="020B0604030504040204" pitchFamily="34" charset="0"/>
                <a:cs typeface="+mn-cs"/>
              </a:defRPr>
            </a:pPr>
            <a:endParaRPr lang="es-CO"/>
          </a:p>
        </c:txPr>
        <c:crossAx val="70413503"/>
        <c:crosses val="autoZero"/>
        <c:auto val="1"/>
        <c:lblAlgn val="ctr"/>
        <c:lblOffset val="100"/>
        <c:noMultiLvlLbl val="0"/>
      </c:catAx>
      <c:valAx>
        <c:axId val="70413503"/>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900" b="1" i="0" u="none" strike="noStrike" kern="1200" baseline="0">
                    <a:solidFill>
                      <a:sysClr val="windowText" lastClr="000000"/>
                    </a:solidFill>
                    <a:latin typeface="Verdana" panose="020B0604030504040204" pitchFamily="34" charset="0"/>
                    <a:ea typeface="Verdana" panose="020B0604030504040204" pitchFamily="34" charset="0"/>
                    <a:cs typeface="+mn-cs"/>
                  </a:defRPr>
                </a:pPr>
                <a:r>
                  <a:rPr lang="en-US" sz="900" b="1"/>
                  <a:t>N° RESMAS</a:t>
                </a:r>
              </a:p>
            </c:rich>
          </c:tx>
          <c:layout>
            <c:manualLayout>
              <c:xMode val="edge"/>
              <c:yMode val="edge"/>
              <c:x val="1.3136E-2"/>
              <c:y val="0.38797063492063494"/>
            </c:manualLayout>
          </c:layout>
          <c:overlay val="0"/>
          <c:spPr>
            <a:noFill/>
            <a:ln>
              <a:noFill/>
            </a:ln>
            <a:effectLst/>
          </c:spPr>
          <c:txPr>
            <a:bodyPr rot="-5400000" spcFirstLastPara="1" vertOverflow="ellipsis" vert="horz" wrap="square" anchor="ctr" anchorCtr="1"/>
            <a:lstStyle/>
            <a:p>
              <a:pPr>
                <a:defRPr sz="900" b="1" i="0" u="none" strike="noStrike" kern="1200" baseline="0">
                  <a:solidFill>
                    <a:sysClr val="windowText" lastClr="000000"/>
                  </a:solidFill>
                  <a:latin typeface="Verdana" panose="020B0604030504040204" pitchFamily="34" charset="0"/>
                  <a:ea typeface="Verdana" panose="020B0604030504040204" pitchFamily="34" charset="0"/>
                  <a:cs typeface="+mn-cs"/>
                </a:defRPr>
              </a:pPr>
              <a:endParaRPr lang="es-CO"/>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ysClr val="windowText" lastClr="000000"/>
                </a:solidFill>
                <a:latin typeface="Verdana" panose="020B0604030504040204" pitchFamily="34" charset="0"/>
                <a:ea typeface="Verdana" panose="020B0604030504040204" pitchFamily="34" charset="0"/>
                <a:cs typeface="+mn-cs"/>
              </a:defRPr>
            </a:pPr>
            <a:endParaRPr lang="es-CO"/>
          </a:p>
        </c:txPr>
        <c:crossAx val="70413087"/>
        <c:crosses val="autoZero"/>
        <c:crossBetween val="between"/>
      </c:valAx>
      <c:spPr>
        <a:noFill/>
        <a:ln>
          <a:noFill/>
        </a:ln>
        <a:effectLst/>
      </c:spPr>
    </c:plotArea>
    <c:legend>
      <c:legendPos val="b"/>
      <c:layout>
        <c:manualLayout>
          <c:xMode val="edge"/>
          <c:yMode val="edge"/>
          <c:x val="1.3078888888888895E-2"/>
          <c:y val="0.94345291005290988"/>
          <c:w val="0.97666444444444467"/>
          <c:h val="5.6547089947089936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Verdana" panose="020B0604030504040204" pitchFamily="34" charset="0"/>
              <a:ea typeface="Verdana" panose="020B0604030504040204" pitchFamily="34" charset="0"/>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Verdana" panose="020B0604030504040204" pitchFamily="34" charset="0"/>
          <a:ea typeface="Verdana" panose="020B0604030504040204" pitchFamily="34" charset="0"/>
        </a:defRPr>
      </a:pPr>
      <a:endParaRPr lang="es-CO"/>
    </a:p>
  </c:txPr>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400" b="1" i="1" u="none" strike="noStrike" kern="1200" cap="all" spc="0" baseline="0">
                <a:solidFill>
                  <a:sysClr val="windowText" lastClr="000000"/>
                </a:solidFill>
                <a:latin typeface="Verdana" panose="020B0604030504040204" pitchFamily="34" charset="0"/>
                <a:ea typeface="Verdana" panose="020B0604030504040204" pitchFamily="34" charset="0"/>
                <a:cs typeface="+mn-cs"/>
              </a:defRPr>
            </a:pPr>
            <a:r>
              <a:rPr lang="en-US" sz="1400" b="1" i="1" u="none" strike="noStrike" kern="1200" spc="0" baseline="0">
                <a:solidFill>
                  <a:sysClr val="windowText" lastClr="000000"/>
                </a:solidFill>
                <a:latin typeface="Verdana" panose="020B0604030504040204" pitchFamily="34" charset="0"/>
                <a:ea typeface="Verdana" panose="020B0604030504040204" pitchFamily="34" charset="0"/>
                <a:cs typeface="+mn-cs"/>
              </a:rPr>
              <a:t>Indicador PER CÁPITA  DT'S AÑO ACTUAL</a:t>
            </a:r>
          </a:p>
        </c:rich>
      </c:tx>
      <c:overlay val="0"/>
      <c:spPr>
        <a:noFill/>
        <a:ln>
          <a:noFill/>
        </a:ln>
        <a:effectLst/>
      </c:spPr>
      <c:txPr>
        <a:bodyPr rot="0" spcFirstLastPara="1" vertOverflow="ellipsis" vert="horz" wrap="square" anchor="ctr" anchorCtr="1"/>
        <a:lstStyle/>
        <a:p>
          <a:pPr algn="ctr" rtl="0">
            <a:defRPr lang="en-US" sz="1400" b="1" i="1" u="none" strike="noStrike" kern="1200" cap="all" spc="0" baseline="0">
              <a:solidFill>
                <a:sysClr val="windowText" lastClr="000000"/>
              </a:solidFill>
              <a:latin typeface="Verdana" panose="020B0604030504040204" pitchFamily="34" charset="0"/>
              <a:ea typeface="Verdana" panose="020B0604030504040204" pitchFamily="34" charset="0"/>
              <a:cs typeface="+mn-cs"/>
            </a:defRPr>
          </a:pPr>
          <a:endParaRPr lang="es-CO"/>
        </a:p>
      </c:txPr>
    </c:title>
    <c:autoTitleDeleted val="0"/>
    <c:plotArea>
      <c:layout>
        <c:manualLayout>
          <c:layoutTarget val="inner"/>
          <c:xMode val="edge"/>
          <c:yMode val="edge"/>
          <c:x val="6.7288169580976873E-2"/>
          <c:y val="9.9352468853393813E-2"/>
          <c:w val="0.92308408204968739"/>
          <c:h val="0.62493001544898186"/>
        </c:manualLayout>
      </c:layout>
      <c:barChart>
        <c:barDir val="col"/>
        <c:grouping val="clustered"/>
        <c:varyColors val="0"/>
        <c:ser>
          <c:idx val="0"/>
          <c:order val="0"/>
          <c:tx>
            <c:v>Indicador consumo resmas vigencia actual</c:v>
          </c:tx>
          <c:spPr>
            <a:pattFill prst="narHorz">
              <a:fgClr>
                <a:schemeClr val="accent1"/>
              </a:fgClr>
              <a:bgClr>
                <a:schemeClr val="accent1">
                  <a:lumMod val="20000"/>
                  <a:lumOff val="80000"/>
                </a:schemeClr>
              </a:bgClr>
            </a:pattFill>
            <a:ln>
              <a:noFill/>
            </a:ln>
            <a:effectLst>
              <a:innerShdw blurRad="114300">
                <a:schemeClr val="accent1"/>
              </a:innerShdw>
            </a:effectLst>
          </c:spPr>
          <c:invertIfNegative val="1"/>
          <c:dLbls>
            <c:spPr>
              <a:noFill/>
              <a:ln>
                <a:noFill/>
              </a:ln>
              <a:effectLst/>
            </c:spPr>
            <c:txPr>
              <a:bodyPr rot="0" spcFirstLastPara="1" vertOverflow="ellipsis" vert="horz" wrap="square" anchor="ctr" anchorCtr="0"/>
              <a:lstStyle/>
              <a:p>
                <a:pPr>
                  <a:defRPr sz="900" b="0" i="1" u="none" strike="noStrike" kern="1200" baseline="0">
                    <a:solidFill>
                      <a:schemeClr val="tx1"/>
                    </a:solidFill>
                    <a:latin typeface="Verdana" panose="020B0604030504040204" pitchFamily="34" charset="0"/>
                    <a:ea typeface="Verdana" panose="020B0604030504040204" pitchFamily="34" charset="0"/>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trendline>
            <c:spPr>
              <a:ln w="19050" cap="rnd">
                <a:solidFill>
                  <a:srgbClr val="D00000"/>
                </a:solidFill>
                <a:prstDash val="sysDash"/>
              </a:ln>
              <a:effectLst/>
            </c:spPr>
            <c:trendlineType val="linear"/>
            <c:dispRSqr val="0"/>
            <c:dispEq val="0"/>
          </c:trendline>
          <c:cat>
            <c:strRef>
              <c:f>'Cero Papel'!$A$16:$A$27</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'Cero Papel'!$K$16:$K$27</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ECDF-4B14-98D1-E0930190B64B}"/>
            </c:ext>
          </c:extLst>
        </c:ser>
        <c:dLbls>
          <c:dLblPos val="outEnd"/>
          <c:showLegendKey val="0"/>
          <c:showVal val="1"/>
          <c:showCatName val="0"/>
          <c:showSerName val="0"/>
          <c:showPercent val="0"/>
          <c:showBubbleSize val="0"/>
        </c:dLbls>
        <c:gapWidth val="164"/>
        <c:axId val="1550248848"/>
        <c:axId val="1550260912"/>
      </c:barChart>
      <c:lineChart>
        <c:grouping val="standard"/>
        <c:varyColors val="0"/>
        <c:ser>
          <c:idx val="1"/>
          <c:order val="1"/>
          <c:tx>
            <c:v>Meta</c:v>
          </c:tx>
          <c:spPr>
            <a:ln w="28575" cap="rnd">
              <a:solidFill>
                <a:srgbClr val="00B050"/>
              </a:solidFill>
              <a:prstDash val="dash"/>
              <a:round/>
            </a:ln>
            <a:effectLst/>
          </c:spPr>
          <c:marker>
            <c:symbol val="none"/>
          </c:marker>
          <c:cat>
            <c:strRef>
              <c:f>Energía!#REF!</c:f>
              <c:strCache>
                <c:ptCount val="1"/>
                <c:pt idx="0">
                  <c:v>#¡REF!</c:v>
                </c:pt>
              </c:strCache>
              <c:extLst xmlns:c15="http://schemas.microsoft.com/office/drawing/2012/chart"/>
            </c:strRef>
          </c:cat>
          <c:val>
            <c:numRef>
              <c:f>'Cero Papel'!$AD$16:$AD$27</c:f>
              <c:numCache>
                <c:formatCode>0%</c:formatCode>
                <c:ptCount val="12"/>
                <c:pt idx="0">
                  <c:v>0.1</c:v>
                </c:pt>
                <c:pt idx="1">
                  <c:v>0.1</c:v>
                </c:pt>
                <c:pt idx="2">
                  <c:v>0.1</c:v>
                </c:pt>
                <c:pt idx="3">
                  <c:v>0.1</c:v>
                </c:pt>
                <c:pt idx="4">
                  <c:v>0.1</c:v>
                </c:pt>
                <c:pt idx="5">
                  <c:v>0.1</c:v>
                </c:pt>
                <c:pt idx="6">
                  <c:v>0.1</c:v>
                </c:pt>
                <c:pt idx="7">
                  <c:v>0.1</c:v>
                </c:pt>
                <c:pt idx="8">
                  <c:v>0.1</c:v>
                </c:pt>
                <c:pt idx="9">
                  <c:v>0.1</c:v>
                </c:pt>
                <c:pt idx="10">
                  <c:v>0.1</c:v>
                </c:pt>
                <c:pt idx="11">
                  <c:v>0.1</c:v>
                </c:pt>
              </c:numCache>
            </c:numRef>
          </c:val>
          <c:smooth val="0"/>
          <c:extLst>
            <c:ext xmlns:c16="http://schemas.microsoft.com/office/drawing/2014/chart" uri="{C3380CC4-5D6E-409C-BE32-E72D297353CC}">
              <c16:uniqueId val="{00000001-ECDF-4B14-98D1-E0930190B64B}"/>
            </c:ext>
          </c:extLst>
        </c:ser>
        <c:dLbls>
          <c:showLegendKey val="0"/>
          <c:showVal val="0"/>
          <c:showCatName val="0"/>
          <c:showSerName val="0"/>
          <c:showPercent val="0"/>
          <c:showBubbleSize val="0"/>
        </c:dLbls>
        <c:marker val="1"/>
        <c:smooth val="0"/>
        <c:axId val="605853712"/>
        <c:axId val="605859536"/>
      </c:lineChart>
      <c:catAx>
        <c:axId val="1550248848"/>
        <c:scaling>
          <c:orientation val="minMax"/>
        </c:scaling>
        <c:delete val="0"/>
        <c:axPos val="b"/>
        <c:numFmt formatCode="General" sourceLinked="1"/>
        <c:majorTickMark val="none"/>
        <c:minorTickMark val="none"/>
        <c:tickLblPos val="nextTo"/>
        <c:spPr>
          <a:noFill/>
          <a:ln w="19050" cap="flat" cmpd="sng" algn="ctr">
            <a:solidFill>
              <a:schemeClr val="tx1">
                <a:lumMod val="25000"/>
                <a:lumOff val="7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Verdana" panose="020B0604030504040204" pitchFamily="34" charset="0"/>
                <a:ea typeface="Verdana" panose="020B0604030504040204" pitchFamily="34" charset="0"/>
                <a:cs typeface="+mn-cs"/>
              </a:defRPr>
            </a:pPr>
            <a:endParaRPr lang="es-CO"/>
          </a:p>
        </c:txPr>
        <c:crossAx val="1550260912"/>
        <c:crosses val="autoZero"/>
        <c:auto val="1"/>
        <c:lblAlgn val="ctr"/>
        <c:lblOffset val="100"/>
        <c:noMultiLvlLbl val="0"/>
      </c:catAx>
      <c:valAx>
        <c:axId val="1550260912"/>
        <c:scaling>
          <c:orientation val="minMax"/>
        </c:scaling>
        <c:delete val="0"/>
        <c:axPos val="l"/>
        <c:majorGridlines>
          <c:spPr>
            <a:ln>
              <a:solidFill>
                <a:schemeClr val="tx1">
                  <a:lumMod val="15000"/>
                  <a:lumOff val="85000"/>
                </a:schemeClr>
              </a:solidFill>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Verdana" panose="020B0604030504040204" pitchFamily="34" charset="0"/>
                <a:ea typeface="Verdana" panose="020B0604030504040204" pitchFamily="34" charset="0"/>
                <a:cs typeface="+mn-cs"/>
              </a:defRPr>
            </a:pPr>
            <a:endParaRPr lang="es-CO"/>
          </a:p>
        </c:txPr>
        <c:crossAx val="1550248848"/>
        <c:crosses val="autoZero"/>
        <c:crossBetween val="between"/>
      </c:valAx>
      <c:valAx>
        <c:axId val="605859536"/>
        <c:scaling>
          <c:orientation val="minMax"/>
        </c:scaling>
        <c:delete val="1"/>
        <c:axPos val="r"/>
        <c:numFmt formatCode="0%" sourceLinked="1"/>
        <c:majorTickMark val="none"/>
        <c:minorTickMark val="none"/>
        <c:tickLblPos val="nextTo"/>
        <c:crossAx val="605853712"/>
        <c:crosses val="max"/>
        <c:crossBetween val="between"/>
      </c:valAx>
      <c:catAx>
        <c:axId val="605853712"/>
        <c:scaling>
          <c:orientation val="minMax"/>
        </c:scaling>
        <c:delete val="1"/>
        <c:axPos val="b"/>
        <c:numFmt formatCode="General" sourceLinked="1"/>
        <c:majorTickMark val="out"/>
        <c:minorTickMark val="none"/>
        <c:tickLblPos val="nextTo"/>
        <c:crossAx val="605859536"/>
        <c:crosses val="autoZero"/>
        <c:auto val="1"/>
        <c:lblAlgn val="ctr"/>
        <c:lblOffset val="100"/>
        <c:noMultiLvlLbl val="0"/>
      </c:catAx>
      <c:spPr>
        <a:noFill/>
        <a:ln>
          <a:noFill/>
        </a:ln>
        <a:effectLst/>
      </c:spPr>
    </c:plotArea>
    <c:legend>
      <c:legendPos val="t"/>
      <c:layout>
        <c:manualLayout>
          <c:xMode val="edge"/>
          <c:yMode val="edge"/>
          <c:x val="9.4975343015348851E-2"/>
          <c:y val="0.94486516828412814"/>
          <c:w val="0.89999996909869229"/>
          <c:h val="5.304565806146927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Verdana" panose="020B0604030504040204" pitchFamily="34" charset="0"/>
              <a:ea typeface="Verdana" panose="020B0604030504040204" pitchFamily="34" charset="0"/>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bg2">
          <a:lumMod val="25000"/>
        </a:schemeClr>
      </a:solidFill>
      <a:round/>
    </a:ln>
    <a:effectLst/>
  </c:spPr>
  <c:txPr>
    <a:bodyPr/>
    <a:lstStyle/>
    <a:p>
      <a:pPr>
        <a:defRPr>
          <a:solidFill>
            <a:schemeClr val="tx1"/>
          </a:solidFill>
          <a:latin typeface="Verdana" panose="020B0604030504040204" pitchFamily="34" charset="0"/>
          <a:ea typeface="Verdana" panose="020B0604030504040204" pitchFamily="34" charset="0"/>
        </a:defRPr>
      </a:pPr>
      <a:endParaRPr lang="es-CO"/>
    </a:p>
  </c:tx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1" u="none" strike="noStrike" kern="1200" spc="0" baseline="0">
                <a:solidFill>
                  <a:sysClr val="windowText" lastClr="000000"/>
                </a:solidFill>
                <a:latin typeface="Verdana" panose="020B0604030504040204" pitchFamily="34" charset="0"/>
                <a:ea typeface="Verdana" panose="020B0604030504040204" pitchFamily="34" charset="0"/>
                <a:cs typeface="+mn-cs"/>
              </a:defRPr>
            </a:pPr>
            <a:r>
              <a:rPr lang="es-MX" sz="1100" b="1" i="0">
                <a:effectLst/>
              </a:rPr>
              <a:t>VOLUMEN DE IMPRESIONES VS. SOLICITUDES DE RESMAS EN EL AÑO PARA DT's </a:t>
            </a:r>
          </a:p>
        </c:rich>
      </c:tx>
      <c:layout>
        <c:manualLayout>
          <c:xMode val="edge"/>
          <c:yMode val="edge"/>
          <c:x val="0.16889229611857098"/>
          <c:y val="1.3443766605362273E-3"/>
        </c:manualLayout>
      </c:layout>
      <c:overlay val="0"/>
      <c:spPr>
        <a:noFill/>
        <a:ln>
          <a:noFill/>
        </a:ln>
        <a:effectLst/>
      </c:spPr>
      <c:txPr>
        <a:bodyPr rot="0" spcFirstLastPara="1" vertOverflow="ellipsis" vert="horz" wrap="square" anchor="ctr" anchorCtr="1"/>
        <a:lstStyle/>
        <a:p>
          <a:pPr>
            <a:defRPr sz="1100" b="1" i="1" u="none" strike="noStrike" kern="1200" spc="0" baseline="0">
              <a:solidFill>
                <a:sysClr val="windowText" lastClr="000000"/>
              </a:solidFill>
              <a:latin typeface="Verdana" panose="020B0604030504040204" pitchFamily="34" charset="0"/>
              <a:ea typeface="Verdana" panose="020B0604030504040204" pitchFamily="34" charset="0"/>
              <a:cs typeface="+mn-cs"/>
            </a:defRPr>
          </a:pPr>
          <a:endParaRPr lang="es-CO"/>
        </a:p>
      </c:txPr>
    </c:title>
    <c:autoTitleDeleted val="0"/>
    <c:plotArea>
      <c:layout>
        <c:manualLayout>
          <c:layoutTarget val="inner"/>
          <c:xMode val="edge"/>
          <c:yMode val="edge"/>
          <c:x val="0.10191927162142699"/>
          <c:y val="0.13580640373341413"/>
          <c:w val="0.82218006340622218"/>
          <c:h val="0.59415984848484849"/>
        </c:manualLayout>
      </c:layout>
      <c:barChart>
        <c:barDir val="col"/>
        <c:grouping val="clustered"/>
        <c:varyColors val="0"/>
        <c:ser>
          <c:idx val="0"/>
          <c:order val="0"/>
          <c:tx>
            <c:strRef>
              <c:f>'Cero Papel'!$I$15</c:f>
              <c:strCache>
                <c:ptCount val="1"/>
                <c:pt idx="0">
                  <c:v>Consumo de resmas</c:v>
                </c:pt>
              </c:strCache>
            </c:strRef>
          </c:tx>
          <c:spPr>
            <a:solidFill>
              <a:schemeClr val="bg1">
                <a:lumMod val="50000"/>
              </a:schemeClr>
            </a:solidFill>
            <a:ln>
              <a:noFill/>
            </a:ln>
            <a:effectLst/>
          </c:spPr>
          <c:invertIfNegative val="0"/>
          <c:dLbls>
            <c:delete val="1"/>
          </c:dLbls>
          <c:cat>
            <c:strRef>
              <c:f>'Cero Papel'!$A$16:$A$27</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extLst xmlns:c15="http://schemas.microsoft.com/office/drawing/2012/chart"/>
            </c:strRef>
          </c:cat>
          <c:val>
            <c:numRef>
              <c:f>'Cero Papel'!$I$16:$I$27</c:f>
              <c:numCache>
                <c:formatCode>0</c:formatCode>
                <c:ptCount val="12"/>
              </c:numCache>
            </c:numRef>
          </c:val>
          <c:extLst xmlns:c15="http://schemas.microsoft.com/office/drawing/2012/chart">
            <c:ext xmlns:c16="http://schemas.microsoft.com/office/drawing/2014/chart" uri="{C3380CC4-5D6E-409C-BE32-E72D297353CC}">
              <c16:uniqueId val="{00000000-6968-4B97-AF64-EE79BB01524D}"/>
            </c:ext>
          </c:extLst>
        </c:ser>
        <c:dLbls>
          <c:showLegendKey val="0"/>
          <c:showVal val="1"/>
          <c:showCatName val="0"/>
          <c:showSerName val="0"/>
          <c:showPercent val="0"/>
          <c:showBubbleSize val="0"/>
        </c:dLbls>
        <c:gapWidth val="219"/>
        <c:axId val="70413087"/>
        <c:axId val="70413503"/>
        <c:extLst/>
      </c:barChart>
      <c:lineChart>
        <c:grouping val="standard"/>
        <c:varyColors val="0"/>
        <c:ser>
          <c:idx val="1"/>
          <c:order val="1"/>
          <c:tx>
            <c:strRef>
              <c:f>'Cero Papel'!$J$15</c:f>
              <c:strCache>
                <c:ptCount val="1"/>
                <c:pt idx="0">
                  <c:v>Cantidad hojas impresas</c:v>
                </c:pt>
              </c:strCache>
            </c:strRef>
          </c:tx>
          <c:spPr>
            <a:ln w="28575" cap="rnd">
              <a:solidFill>
                <a:schemeClr val="accent4"/>
              </a:solidFill>
              <a:round/>
            </a:ln>
            <a:effectLst/>
          </c:spPr>
          <c:marker>
            <c:symbol val="circle"/>
            <c:size val="5"/>
            <c:spPr>
              <a:solidFill>
                <a:schemeClr val="accent2"/>
              </a:solidFill>
              <a:ln w="9525">
                <a:solidFill>
                  <a:schemeClr val="accent4"/>
                </a:solidFill>
              </a:ln>
              <a:effectLst/>
            </c:spPr>
          </c:marker>
          <c:cat>
            <c:strRef>
              <c:f>'Cero Papel'!$A$16:$A$27</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'Cero Papel'!$J$16:$J$27</c:f>
              <c:numCache>
                <c:formatCode>0</c:formatCode>
                <c:ptCount val="12"/>
              </c:numCache>
            </c:numRef>
          </c:val>
          <c:smooth val="0"/>
          <c:extLst>
            <c:ext xmlns:c16="http://schemas.microsoft.com/office/drawing/2014/chart" uri="{C3380CC4-5D6E-409C-BE32-E72D297353CC}">
              <c16:uniqueId val="{00000001-6968-4B97-AF64-EE79BB01524D}"/>
            </c:ext>
          </c:extLst>
        </c:ser>
        <c:dLbls>
          <c:showLegendKey val="0"/>
          <c:showVal val="0"/>
          <c:showCatName val="0"/>
          <c:showSerName val="0"/>
          <c:showPercent val="0"/>
          <c:showBubbleSize val="0"/>
        </c:dLbls>
        <c:marker val="1"/>
        <c:smooth val="0"/>
        <c:axId val="1242689680"/>
        <c:axId val="1242682960"/>
      </c:lineChart>
      <c:catAx>
        <c:axId val="70413087"/>
        <c:scaling>
          <c:orientation val="minMax"/>
        </c:scaling>
        <c:delete val="0"/>
        <c:axPos val="b"/>
        <c:title>
          <c:tx>
            <c:rich>
              <a:bodyPr rot="0" spcFirstLastPara="1" vertOverflow="ellipsis" vert="horz" wrap="square" anchor="ctr" anchorCtr="1"/>
              <a:lstStyle/>
              <a:p>
                <a:pPr>
                  <a:defRPr sz="900" b="1" i="0" u="none" strike="noStrike" kern="1200" baseline="0">
                    <a:solidFill>
                      <a:sysClr val="windowText" lastClr="000000"/>
                    </a:solidFill>
                    <a:latin typeface="Verdana" panose="020B0604030504040204" pitchFamily="34" charset="0"/>
                    <a:ea typeface="Verdana" panose="020B0604030504040204" pitchFamily="34" charset="0"/>
                    <a:cs typeface="+mn-cs"/>
                  </a:defRPr>
                </a:pPr>
                <a:r>
                  <a:rPr lang="en-US" sz="900" b="1"/>
                  <a:t>TIEMPO (mes)</a:t>
                </a:r>
              </a:p>
            </c:rich>
          </c:tx>
          <c:layout>
            <c:manualLayout>
              <c:xMode val="edge"/>
              <c:yMode val="edge"/>
              <c:x val="0.38091133333333332"/>
              <c:y val="0.90122751322751316"/>
            </c:manualLayout>
          </c:layout>
          <c:overlay val="0"/>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Verdana" panose="020B0604030504040204" pitchFamily="34" charset="0"/>
                  <a:ea typeface="Verdana" panose="020B0604030504040204" pitchFamily="34" charset="0"/>
                  <a:cs typeface="+mn-cs"/>
                </a:defRPr>
              </a:pPr>
              <a:endParaRPr lang="es-CO"/>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1" i="0" u="none" strike="noStrike" kern="1200" baseline="0">
                <a:solidFill>
                  <a:sysClr val="windowText" lastClr="000000"/>
                </a:solidFill>
                <a:latin typeface="Verdana" panose="020B0604030504040204" pitchFamily="34" charset="0"/>
                <a:ea typeface="Verdana" panose="020B0604030504040204" pitchFamily="34" charset="0"/>
                <a:cs typeface="+mn-cs"/>
              </a:defRPr>
            </a:pPr>
            <a:endParaRPr lang="es-CO"/>
          </a:p>
        </c:txPr>
        <c:crossAx val="70413503"/>
        <c:crosses val="autoZero"/>
        <c:auto val="1"/>
        <c:lblAlgn val="ctr"/>
        <c:lblOffset val="100"/>
        <c:noMultiLvlLbl val="0"/>
      </c:catAx>
      <c:valAx>
        <c:axId val="70413503"/>
        <c:scaling>
          <c:orientation val="minMax"/>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900" b="1" i="0" u="none" strike="noStrike" kern="1200" baseline="0">
                    <a:solidFill>
                      <a:sysClr val="windowText" lastClr="000000"/>
                    </a:solidFill>
                    <a:latin typeface="Verdana" panose="020B0604030504040204" pitchFamily="34" charset="0"/>
                    <a:ea typeface="Verdana" panose="020B0604030504040204" pitchFamily="34" charset="0"/>
                    <a:cs typeface="+mn-cs"/>
                  </a:defRPr>
                </a:pPr>
                <a:r>
                  <a:rPr lang="en-US" sz="900" b="1"/>
                  <a:t>N° RESMAS</a:t>
                </a:r>
              </a:p>
            </c:rich>
          </c:tx>
          <c:overlay val="0"/>
          <c:spPr>
            <a:noFill/>
            <a:ln>
              <a:noFill/>
            </a:ln>
            <a:effectLst/>
          </c:spPr>
          <c:txPr>
            <a:bodyPr rot="-5400000" spcFirstLastPara="1" vertOverflow="ellipsis" vert="horz" wrap="square" anchor="ctr" anchorCtr="1"/>
            <a:lstStyle/>
            <a:p>
              <a:pPr>
                <a:defRPr sz="900" b="1" i="0" u="none" strike="noStrike" kern="1200" baseline="0">
                  <a:solidFill>
                    <a:sysClr val="windowText" lastClr="000000"/>
                  </a:solidFill>
                  <a:latin typeface="Verdana" panose="020B0604030504040204" pitchFamily="34" charset="0"/>
                  <a:ea typeface="Verdana" panose="020B0604030504040204" pitchFamily="34" charset="0"/>
                  <a:cs typeface="+mn-cs"/>
                </a:defRPr>
              </a:pPr>
              <a:endParaRPr lang="es-CO"/>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ysClr val="windowText" lastClr="000000"/>
                </a:solidFill>
                <a:latin typeface="Verdana" panose="020B0604030504040204" pitchFamily="34" charset="0"/>
                <a:ea typeface="Verdana" panose="020B0604030504040204" pitchFamily="34" charset="0"/>
                <a:cs typeface="+mn-cs"/>
              </a:defRPr>
            </a:pPr>
            <a:endParaRPr lang="es-CO"/>
          </a:p>
        </c:txPr>
        <c:crossAx val="70413087"/>
        <c:crosses val="autoZero"/>
        <c:crossBetween val="between"/>
      </c:valAx>
      <c:valAx>
        <c:axId val="1242682960"/>
        <c:scaling>
          <c:orientation val="minMax"/>
        </c:scaling>
        <c:delete val="0"/>
        <c:axPos val="r"/>
        <c:title>
          <c:tx>
            <c:rich>
              <a:bodyPr rot="-5400000" spcFirstLastPara="1" vertOverflow="ellipsis" vert="horz" wrap="square" anchor="ctr" anchorCtr="1"/>
              <a:lstStyle/>
              <a:p>
                <a:pPr>
                  <a:defRPr sz="900" b="1" i="0" u="none" strike="noStrike" kern="1200" baseline="0">
                    <a:solidFill>
                      <a:sysClr val="windowText" lastClr="000000"/>
                    </a:solidFill>
                    <a:latin typeface="Verdana" panose="020B0604030504040204" pitchFamily="34" charset="0"/>
                    <a:ea typeface="Verdana" panose="020B0604030504040204" pitchFamily="34" charset="0"/>
                    <a:cs typeface="+mn-cs"/>
                  </a:defRPr>
                </a:pPr>
                <a:r>
                  <a:rPr lang="en-US" sz="900" b="1"/>
                  <a:t>CANT. IMPRESIONES</a:t>
                </a:r>
              </a:p>
            </c:rich>
          </c:tx>
          <c:overlay val="0"/>
          <c:spPr>
            <a:noFill/>
            <a:ln>
              <a:noFill/>
            </a:ln>
            <a:effectLst/>
          </c:spPr>
          <c:txPr>
            <a:bodyPr rot="-5400000" spcFirstLastPara="1" vertOverflow="ellipsis" vert="horz" wrap="square" anchor="ctr" anchorCtr="1"/>
            <a:lstStyle/>
            <a:p>
              <a:pPr>
                <a:defRPr sz="900" b="1" i="0" u="none" strike="noStrike" kern="1200" baseline="0">
                  <a:solidFill>
                    <a:sysClr val="windowText" lastClr="000000"/>
                  </a:solidFill>
                  <a:latin typeface="Verdana" panose="020B0604030504040204" pitchFamily="34" charset="0"/>
                  <a:ea typeface="Verdana" panose="020B0604030504040204" pitchFamily="34" charset="0"/>
                  <a:cs typeface="+mn-cs"/>
                </a:defRPr>
              </a:pPr>
              <a:endParaRPr lang="es-CO"/>
            </a:p>
          </c:txPr>
        </c:title>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ysClr val="windowText" lastClr="000000"/>
                </a:solidFill>
                <a:latin typeface="Verdana" panose="020B0604030504040204" pitchFamily="34" charset="0"/>
                <a:ea typeface="Verdana" panose="020B0604030504040204" pitchFamily="34" charset="0"/>
                <a:cs typeface="+mn-cs"/>
              </a:defRPr>
            </a:pPr>
            <a:endParaRPr lang="es-CO"/>
          </a:p>
        </c:txPr>
        <c:crossAx val="1242689680"/>
        <c:crosses val="max"/>
        <c:crossBetween val="between"/>
      </c:valAx>
      <c:catAx>
        <c:axId val="1242689680"/>
        <c:scaling>
          <c:orientation val="minMax"/>
        </c:scaling>
        <c:delete val="1"/>
        <c:axPos val="b"/>
        <c:numFmt formatCode="General" sourceLinked="1"/>
        <c:majorTickMark val="out"/>
        <c:minorTickMark val="none"/>
        <c:tickLblPos val="nextTo"/>
        <c:crossAx val="1242682960"/>
        <c:crosses val="autoZero"/>
        <c:auto val="1"/>
        <c:lblAlgn val="ctr"/>
        <c:lblOffset val="100"/>
        <c:noMultiLvlLbl val="0"/>
      </c:catAx>
      <c:spPr>
        <a:noFill/>
        <a:ln>
          <a:noFill/>
        </a:ln>
        <a:effectLst/>
      </c:spPr>
    </c:plotArea>
    <c:legend>
      <c:legendPos val="b"/>
      <c:layout>
        <c:manualLayout>
          <c:xMode val="edge"/>
          <c:yMode val="edge"/>
          <c:x val="9.4964444444444445E-3"/>
          <c:y val="0.95027989417989422"/>
          <c:w val="0.98808330152541601"/>
          <c:h val="4.9720086865869484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Verdana" panose="020B0604030504040204" pitchFamily="34" charset="0"/>
              <a:ea typeface="Verdana" panose="020B0604030504040204" pitchFamily="34" charset="0"/>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Verdana" panose="020B0604030504040204" pitchFamily="34" charset="0"/>
          <a:ea typeface="Verdana" panose="020B0604030504040204" pitchFamily="34" charset="0"/>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400" b="1" i="1" u="none" strike="noStrike" kern="1200" cap="all" spc="0" baseline="0">
                <a:solidFill>
                  <a:sysClr val="windowText" lastClr="000000"/>
                </a:solidFill>
                <a:latin typeface="Verdana" panose="020B0604030504040204" pitchFamily="34" charset="0"/>
                <a:ea typeface="Verdana" panose="020B0604030504040204" pitchFamily="34" charset="0"/>
                <a:cs typeface="+mn-cs"/>
              </a:defRPr>
            </a:pPr>
            <a:r>
              <a:rPr lang="en-US" sz="1400" b="1" i="1" u="none" strike="noStrike" kern="1200" spc="0" baseline="0">
                <a:solidFill>
                  <a:sysClr val="windowText" lastClr="000000"/>
                </a:solidFill>
                <a:latin typeface="Verdana" panose="020B0604030504040204" pitchFamily="34" charset="0"/>
                <a:ea typeface="Verdana" panose="020B0604030504040204" pitchFamily="34" charset="0"/>
                <a:cs typeface="+mn-cs"/>
              </a:rPr>
              <a:t>Indicador PER CÁPITA año actual</a:t>
            </a:r>
          </a:p>
        </c:rich>
      </c:tx>
      <c:overlay val="0"/>
      <c:spPr>
        <a:noFill/>
        <a:ln>
          <a:noFill/>
        </a:ln>
        <a:effectLst/>
      </c:spPr>
      <c:txPr>
        <a:bodyPr rot="0" spcFirstLastPara="1" vertOverflow="ellipsis" vert="horz" wrap="square" anchor="ctr" anchorCtr="1"/>
        <a:lstStyle/>
        <a:p>
          <a:pPr algn="ctr" rtl="0">
            <a:defRPr lang="en-US" sz="1400" b="1" i="1" u="none" strike="noStrike" kern="1200" cap="all" spc="0" baseline="0">
              <a:solidFill>
                <a:sysClr val="windowText" lastClr="000000"/>
              </a:solidFill>
              <a:latin typeface="Verdana" panose="020B0604030504040204" pitchFamily="34" charset="0"/>
              <a:ea typeface="Verdana" panose="020B0604030504040204" pitchFamily="34" charset="0"/>
              <a:cs typeface="+mn-cs"/>
            </a:defRPr>
          </a:pPr>
          <a:endParaRPr lang="es-CO"/>
        </a:p>
      </c:txPr>
    </c:title>
    <c:autoTitleDeleted val="0"/>
    <c:plotArea>
      <c:layout>
        <c:manualLayout>
          <c:layoutTarget val="inner"/>
          <c:xMode val="edge"/>
          <c:yMode val="edge"/>
          <c:x val="5.5528935185185181E-2"/>
          <c:y val="9.8752525252525258E-2"/>
          <c:w val="0.93484328703703701"/>
          <c:h val="0.66979015151515153"/>
        </c:manualLayout>
      </c:layout>
      <c:barChart>
        <c:barDir val="col"/>
        <c:grouping val="clustered"/>
        <c:varyColors val="0"/>
        <c:ser>
          <c:idx val="0"/>
          <c:order val="0"/>
          <c:tx>
            <c:v>Indicador consumo agua 2024</c:v>
          </c:tx>
          <c:spPr>
            <a:pattFill prst="narHorz">
              <a:fgClr>
                <a:schemeClr val="accent1"/>
              </a:fgClr>
              <a:bgClr>
                <a:schemeClr val="accent1">
                  <a:lumMod val="20000"/>
                  <a:lumOff val="80000"/>
                </a:schemeClr>
              </a:bgClr>
            </a:pattFill>
            <a:ln>
              <a:noFill/>
            </a:ln>
            <a:effectLst>
              <a:innerShdw blurRad="114300">
                <a:schemeClr val="accent1"/>
              </a:innerShdw>
            </a:effectLst>
          </c:spPr>
          <c:invertIfNegative val="0"/>
          <c:dLbls>
            <c:delete val="1"/>
          </c:dLbls>
          <c:trendline>
            <c:spPr>
              <a:ln w="19050" cap="rnd">
                <a:solidFill>
                  <a:srgbClr val="D00000"/>
                </a:solidFill>
                <a:prstDash val="sysDash"/>
              </a:ln>
              <a:effectLst/>
            </c:spPr>
            <c:trendlineType val="linear"/>
            <c:dispRSqr val="0"/>
            <c:dispEq val="0"/>
          </c:trendline>
          <c:cat>
            <c:strRef>
              <c:f>'INSTRUCTIVO-Agua'!$A$16:$A$27</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'INSTRUCTIVO-Agua'!$P$16:$P$27</c:f>
              <c:numCache>
                <c:formatCode>0%</c:formatCode>
                <c:ptCount val="12"/>
                <c:pt idx="0">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1-9286-489D-A7FD-BC343F8BB4F9}"/>
            </c:ext>
          </c:extLst>
        </c:ser>
        <c:dLbls>
          <c:dLblPos val="outEnd"/>
          <c:showLegendKey val="0"/>
          <c:showVal val="1"/>
          <c:showCatName val="0"/>
          <c:showSerName val="0"/>
          <c:showPercent val="0"/>
          <c:showBubbleSize val="0"/>
        </c:dLbls>
        <c:gapWidth val="164"/>
        <c:axId val="1550248848"/>
        <c:axId val="1550260912"/>
      </c:barChart>
      <c:lineChart>
        <c:grouping val="standard"/>
        <c:varyColors val="0"/>
        <c:ser>
          <c:idx val="1"/>
          <c:order val="1"/>
          <c:tx>
            <c:v>Meta</c:v>
          </c:tx>
          <c:spPr>
            <a:ln w="28575" cap="rnd">
              <a:solidFill>
                <a:srgbClr val="00B050"/>
              </a:solidFill>
              <a:prstDash val="dash"/>
              <a:round/>
            </a:ln>
            <a:effectLst/>
          </c:spPr>
          <c:marker>
            <c:symbol val="none"/>
          </c:marker>
          <c:cat>
            <c:strRef>
              <c:f>'INSTRUCTIVO-Agua'!$A$16:$A$27</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'INSTRUCTIVO-Agua'!$Y$16:$Y$27</c:f>
              <c:numCache>
                <c:formatCode>0%</c:formatCode>
                <c:ptCount val="12"/>
                <c:pt idx="0">
                  <c:v>0.1</c:v>
                </c:pt>
                <c:pt idx="1">
                  <c:v>0.1</c:v>
                </c:pt>
                <c:pt idx="2">
                  <c:v>0.1</c:v>
                </c:pt>
                <c:pt idx="3">
                  <c:v>0.1</c:v>
                </c:pt>
                <c:pt idx="4">
                  <c:v>0.1</c:v>
                </c:pt>
                <c:pt idx="5">
                  <c:v>0.1</c:v>
                </c:pt>
                <c:pt idx="6">
                  <c:v>0.1</c:v>
                </c:pt>
                <c:pt idx="7">
                  <c:v>0.1</c:v>
                </c:pt>
                <c:pt idx="8">
                  <c:v>0.1</c:v>
                </c:pt>
                <c:pt idx="9">
                  <c:v>0.1</c:v>
                </c:pt>
                <c:pt idx="10">
                  <c:v>0.1</c:v>
                </c:pt>
                <c:pt idx="11">
                  <c:v>0.1</c:v>
                </c:pt>
              </c:numCache>
            </c:numRef>
          </c:val>
          <c:smooth val="0"/>
          <c:extLst>
            <c:ext xmlns:c16="http://schemas.microsoft.com/office/drawing/2014/chart" uri="{C3380CC4-5D6E-409C-BE32-E72D297353CC}">
              <c16:uniqueId val="{00000002-9286-489D-A7FD-BC343F8BB4F9}"/>
            </c:ext>
          </c:extLst>
        </c:ser>
        <c:dLbls>
          <c:showLegendKey val="0"/>
          <c:showVal val="0"/>
          <c:showCatName val="0"/>
          <c:showSerName val="0"/>
          <c:showPercent val="0"/>
          <c:showBubbleSize val="0"/>
        </c:dLbls>
        <c:marker val="1"/>
        <c:smooth val="0"/>
        <c:axId val="605853712"/>
        <c:axId val="605859536"/>
      </c:lineChart>
      <c:catAx>
        <c:axId val="1550248848"/>
        <c:scaling>
          <c:orientation val="minMax"/>
        </c:scaling>
        <c:delete val="0"/>
        <c:axPos val="b"/>
        <c:numFmt formatCode="General" sourceLinked="1"/>
        <c:majorTickMark val="none"/>
        <c:minorTickMark val="none"/>
        <c:tickLblPos val="nextTo"/>
        <c:spPr>
          <a:noFill/>
          <a:ln w="19050" cap="flat" cmpd="sng" algn="ctr">
            <a:solidFill>
              <a:schemeClr val="tx1">
                <a:lumMod val="25000"/>
                <a:lumOff val="7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Verdana" panose="020B0604030504040204" pitchFamily="34" charset="0"/>
                <a:ea typeface="Verdana" panose="020B0604030504040204" pitchFamily="34" charset="0"/>
                <a:cs typeface="+mn-cs"/>
              </a:defRPr>
            </a:pPr>
            <a:endParaRPr lang="es-CO"/>
          </a:p>
        </c:txPr>
        <c:crossAx val="1550260912"/>
        <c:crosses val="autoZero"/>
        <c:auto val="1"/>
        <c:lblAlgn val="ctr"/>
        <c:lblOffset val="100"/>
        <c:noMultiLvlLbl val="0"/>
      </c:catAx>
      <c:valAx>
        <c:axId val="1550260912"/>
        <c:scaling>
          <c:orientation val="minMax"/>
        </c:scaling>
        <c:delete val="0"/>
        <c:axPos val="l"/>
        <c:majorGridlines>
          <c:spPr>
            <a:ln>
              <a:solidFill>
                <a:schemeClr val="tx1">
                  <a:lumMod val="15000"/>
                  <a:lumOff val="85000"/>
                </a:schemeClr>
              </a:solidFill>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Verdana" panose="020B0604030504040204" pitchFamily="34" charset="0"/>
                <a:ea typeface="Verdana" panose="020B0604030504040204" pitchFamily="34" charset="0"/>
                <a:cs typeface="+mn-cs"/>
              </a:defRPr>
            </a:pPr>
            <a:endParaRPr lang="es-CO"/>
          </a:p>
        </c:txPr>
        <c:crossAx val="1550248848"/>
        <c:crosses val="autoZero"/>
        <c:crossBetween val="between"/>
      </c:valAx>
      <c:valAx>
        <c:axId val="605859536"/>
        <c:scaling>
          <c:orientation val="minMax"/>
        </c:scaling>
        <c:delete val="1"/>
        <c:axPos val="r"/>
        <c:numFmt formatCode="0%" sourceLinked="1"/>
        <c:majorTickMark val="none"/>
        <c:minorTickMark val="none"/>
        <c:tickLblPos val="nextTo"/>
        <c:crossAx val="605853712"/>
        <c:crosses val="max"/>
        <c:crossBetween val="between"/>
      </c:valAx>
      <c:catAx>
        <c:axId val="605853712"/>
        <c:scaling>
          <c:orientation val="minMax"/>
        </c:scaling>
        <c:delete val="1"/>
        <c:axPos val="b"/>
        <c:numFmt formatCode="General" sourceLinked="1"/>
        <c:majorTickMark val="out"/>
        <c:minorTickMark val="none"/>
        <c:tickLblPos val="nextTo"/>
        <c:crossAx val="605859536"/>
        <c:crosses val="autoZero"/>
        <c:auto val="1"/>
        <c:lblAlgn val="ctr"/>
        <c:lblOffset val="100"/>
        <c:noMultiLvlLbl val="0"/>
      </c:catAx>
      <c:spPr>
        <a:noFill/>
        <a:ln>
          <a:noFill/>
        </a:ln>
        <a:effectLst/>
      </c:spPr>
    </c:plotArea>
    <c:legend>
      <c:legendPos val="t"/>
      <c:layout>
        <c:manualLayout>
          <c:xMode val="edge"/>
          <c:yMode val="edge"/>
          <c:x val="6.7809027777777833E-3"/>
          <c:y val="0.94486516828412814"/>
          <c:w val="0.98819444444444471"/>
          <c:h val="5.304565806146927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Verdana" panose="020B0604030504040204" pitchFamily="34" charset="0"/>
              <a:ea typeface="Verdana" panose="020B0604030504040204" pitchFamily="34" charset="0"/>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bg2">
          <a:lumMod val="25000"/>
        </a:schemeClr>
      </a:solidFill>
      <a:round/>
    </a:ln>
    <a:effectLst/>
  </c:spPr>
  <c:txPr>
    <a:bodyPr/>
    <a:lstStyle/>
    <a:p>
      <a:pPr>
        <a:defRPr>
          <a:solidFill>
            <a:schemeClr val="tx1"/>
          </a:solidFill>
          <a:latin typeface="Verdana" panose="020B0604030504040204" pitchFamily="34" charset="0"/>
          <a:ea typeface="Verdana" panose="020B0604030504040204" pitchFamily="34" charset="0"/>
        </a:defRPr>
      </a:pPr>
      <a:endParaRPr lang="es-CO"/>
    </a:p>
  </c:tx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1" u="none" strike="noStrike" kern="1200" spc="0" baseline="0">
                <a:solidFill>
                  <a:sysClr val="windowText" lastClr="000000"/>
                </a:solidFill>
                <a:latin typeface="Verdana" panose="020B0604030504040204" pitchFamily="34" charset="0"/>
                <a:ea typeface="Verdana" panose="020B0604030504040204" pitchFamily="34" charset="0"/>
                <a:cs typeface="+mn-cs"/>
              </a:defRPr>
            </a:pPr>
            <a:r>
              <a:rPr lang="es-MX" sz="1100" b="1" i="0">
                <a:effectLst/>
              </a:rPr>
              <a:t>VOLUMEN DE IMPRESIONES VS. SOLICITUDES DE RESMAS EN EL AÑO PARA NIVEL</a:t>
            </a:r>
            <a:r>
              <a:rPr lang="es-MX" sz="1100" b="1" i="0" baseline="0">
                <a:effectLst/>
              </a:rPr>
              <a:t> NACIONAL</a:t>
            </a:r>
            <a:endParaRPr lang="es-MX" sz="1100" b="1" i="0">
              <a:effectLst/>
            </a:endParaRPr>
          </a:p>
        </c:rich>
      </c:tx>
      <c:layout>
        <c:manualLayout>
          <c:xMode val="edge"/>
          <c:yMode val="edge"/>
          <c:x val="0.16889229611857098"/>
          <c:y val="1.3443766605362273E-3"/>
        </c:manualLayout>
      </c:layout>
      <c:overlay val="0"/>
      <c:spPr>
        <a:noFill/>
        <a:ln>
          <a:noFill/>
        </a:ln>
        <a:effectLst/>
      </c:spPr>
      <c:txPr>
        <a:bodyPr rot="0" spcFirstLastPara="1" vertOverflow="ellipsis" vert="horz" wrap="square" anchor="ctr" anchorCtr="1"/>
        <a:lstStyle/>
        <a:p>
          <a:pPr>
            <a:defRPr sz="1100" b="1" i="1" u="none" strike="noStrike" kern="1200" spc="0" baseline="0">
              <a:solidFill>
                <a:sysClr val="windowText" lastClr="000000"/>
              </a:solidFill>
              <a:latin typeface="Verdana" panose="020B0604030504040204" pitchFamily="34" charset="0"/>
              <a:ea typeface="Verdana" panose="020B0604030504040204" pitchFamily="34" charset="0"/>
              <a:cs typeface="+mn-cs"/>
            </a:defRPr>
          </a:pPr>
          <a:endParaRPr lang="es-CO"/>
        </a:p>
      </c:txPr>
    </c:title>
    <c:autoTitleDeleted val="0"/>
    <c:plotArea>
      <c:layout>
        <c:manualLayout>
          <c:layoutTarget val="inner"/>
          <c:xMode val="edge"/>
          <c:yMode val="edge"/>
          <c:x val="0.10191927162142699"/>
          <c:y val="0.13580640373341413"/>
          <c:w val="0.82218006340622218"/>
          <c:h val="0.59415984848484849"/>
        </c:manualLayout>
      </c:layout>
      <c:barChart>
        <c:barDir val="col"/>
        <c:grouping val="clustered"/>
        <c:varyColors val="0"/>
        <c:ser>
          <c:idx val="0"/>
          <c:order val="0"/>
          <c:tx>
            <c:strRef>
              <c:f>'Cero Papel'!$I$15</c:f>
              <c:strCache>
                <c:ptCount val="1"/>
                <c:pt idx="0">
                  <c:v>Consumo de resmas</c:v>
                </c:pt>
              </c:strCache>
            </c:strRef>
          </c:tx>
          <c:spPr>
            <a:solidFill>
              <a:schemeClr val="bg1">
                <a:lumMod val="50000"/>
              </a:schemeClr>
            </a:solidFill>
            <a:ln>
              <a:noFill/>
            </a:ln>
            <a:effectLst/>
          </c:spPr>
          <c:invertIfNegative val="0"/>
          <c:dLbls>
            <c:delete val="1"/>
          </c:dLbls>
          <c:cat>
            <c:strRef>
              <c:f>'Cero Papel'!$A$16:$A$27</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extLst xmlns:c15="http://schemas.microsoft.com/office/drawing/2012/chart"/>
            </c:strRef>
          </c:cat>
          <c:val>
            <c:numRef>
              <c:f>'Cero Papel'!$Q$16:$Q$27</c:f>
              <c:numCache>
                <c:formatCode>0</c:formatCode>
                <c:ptCount val="12"/>
              </c:numCache>
            </c:numRef>
          </c:val>
          <c:extLst xmlns:c15="http://schemas.microsoft.com/office/drawing/2012/chart">
            <c:ext xmlns:c16="http://schemas.microsoft.com/office/drawing/2014/chart" uri="{C3380CC4-5D6E-409C-BE32-E72D297353CC}">
              <c16:uniqueId val="{00000000-A1D2-4A3A-B7D4-51A5B0F1D66B}"/>
            </c:ext>
          </c:extLst>
        </c:ser>
        <c:dLbls>
          <c:showLegendKey val="0"/>
          <c:showVal val="1"/>
          <c:showCatName val="0"/>
          <c:showSerName val="0"/>
          <c:showPercent val="0"/>
          <c:showBubbleSize val="0"/>
        </c:dLbls>
        <c:gapWidth val="219"/>
        <c:axId val="70413087"/>
        <c:axId val="70413503"/>
        <c:extLst/>
      </c:barChart>
      <c:lineChart>
        <c:grouping val="standard"/>
        <c:varyColors val="0"/>
        <c:ser>
          <c:idx val="1"/>
          <c:order val="1"/>
          <c:tx>
            <c:strRef>
              <c:f>'Cero Papel'!$J$15</c:f>
              <c:strCache>
                <c:ptCount val="1"/>
                <c:pt idx="0">
                  <c:v>Cantidad hojas impresas</c:v>
                </c:pt>
              </c:strCache>
            </c:strRef>
          </c:tx>
          <c:spPr>
            <a:ln w="28575" cap="rnd">
              <a:solidFill>
                <a:schemeClr val="accent4"/>
              </a:solidFill>
              <a:round/>
            </a:ln>
            <a:effectLst/>
          </c:spPr>
          <c:marker>
            <c:symbol val="circle"/>
            <c:size val="5"/>
            <c:spPr>
              <a:solidFill>
                <a:schemeClr val="accent2"/>
              </a:solidFill>
              <a:ln w="9525">
                <a:solidFill>
                  <a:schemeClr val="accent4"/>
                </a:solidFill>
              </a:ln>
              <a:effectLst/>
            </c:spPr>
          </c:marker>
          <c:cat>
            <c:strRef>
              <c:f>'Cero Papel'!$A$16:$A$27</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'Cero Papel'!$R$16:$R$27</c:f>
              <c:numCache>
                <c:formatCode>0</c:formatCode>
                <c:ptCount val="12"/>
              </c:numCache>
            </c:numRef>
          </c:val>
          <c:smooth val="0"/>
          <c:extLst>
            <c:ext xmlns:c16="http://schemas.microsoft.com/office/drawing/2014/chart" uri="{C3380CC4-5D6E-409C-BE32-E72D297353CC}">
              <c16:uniqueId val="{00000001-A1D2-4A3A-B7D4-51A5B0F1D66B}"/>
            </c:ext>
          </c:extLst>
        </c:ser>
        <c:dLbls>
          <c:showLegendKey val="0"/>
          <c:showVal val="0"/>
          <c:showCatName val="0"/>
          <c:showSerName val="0"/>
          <c:showPercent val="0"/>
          <c:showBubbleSize val="0"/>
        </c:dLbls>
        <c:marker val="1"/>
        <c:smooth val="0"/>
        <c:axId val="1242689680"/>
        <c:axId val="1242682960"/>
      </c:lineChart>
      <c:catAx>
        <c:axId val="70413087"/>
        <c:scaling>
          <c:orientation val="minMax"/>
        </c:scaling>
        <c:delete val="0"/>
        <c:axPos val="b"/>
        <c:title>
          <c:tx>
            <c:rich>
              <a:bodyPr rot="0" spcFirstLastPara="1" vertOverflow="ellipsis" vert="horz" wrap="square" anchor="ctr" anchorCtr="1"/>
              <a:lstStyle/>
              <a:p>
                <a:pPr>
                  <a:defRPr sz="900" b="1" i="0" u="none" strike="noStrike" kern="1200" baseline="0">
                    <a:solidFill>
                      <a:sysClr val="windowText" lastClr="000000"/>
                    </a:solidFill>
                    <a:latin typeface="Verdana" panose="020B0604030504040204" pitchFamily="34" charset="0"/>
                    <a:ea typeface="Verdana" panose="020B0604030504040204" pitchFamily="34" charset="0"/>
                    <a:cs typeface="+mn-cs"/>
                  </a:defRPr>
                </a:pPr>
                <a:r>
                  <a:rPr lang="en-US" sz="900" b="1"/>
                  <a:t>TIEMPO (mes)</a:t>
                </a:r>
              </a:p>
            </c:rich>
          </c:tx>
          <c:layout>
            <c:manualLayout>
              <c:xMode val="edge"/>
              <c:yMode val="edge"/>
              <c:x val="0.38091133333333332"/>
              <c:y val="0.90122751322751316"/>
            </c:manualLayout>
          </c:layout>
          <c:overlay val="0"/>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Verdana" panose="020B0604030504040204" pitchFamily="34" charset="0"/>
                  <a:ea typeface="Verdana" panose="020B0604030504040204" pitchFamily="34" charset="0"/>
                  <a:cs typeface="+mn-cs"/>
                </a:defRPr>
              </a:pPr>
              <a:endParaRPr lang="es-CO"/>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1" i="0" u="none" strike="noStrike" kern="1200" baseline="0">
                <a:solidFill>
                  <a:sysClr val="windowText" lastClr="000000"/>
                </a:solidFill>
                <a:latin typeface="Verdana" panose="020B0604030504040204" pitchFamily="34" charset="0"/>
                <a:ea typeface="Verdana" panose="020B0604030504040204" pitchFamily="34" charset="0"/>
                <a:cs typeface="+mn-cs"/>
              </a:defRPr>
            </a:pPr>
            <a:endParaRPr lang="es-CO"/>
          </a:p>
        </c:txPr>
        <c:crossAx val="70413503"/>
        <c:crosses val="autoZero"/>
        <c:auto val="1"/>
        <c:lblAlgn val="ctr"/>
        <c:lblOffset val="100"/>
        <c:noMultiLvlLbl val="0"/>
      </c:catAx>
      <c:valAx>
        <c:axId val="70413503"/>
        <c:scaling>
          <c:orientation val="minMax"/>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900" b="1" i="0" u="none" strike="noStrike" kern="1200" baseline="0">
                    <a:solidFill>
                      <a:sysClr val="windowText" lastClr="000000"/>
                    </a:solidFill>
                    <a:latin typeface="Verdana" panose="020B0604030504040204" pitchFamily="34" charset="0"/>
                    <a:ea typeface="Verdana" panose="020B0604030504040204" pitchFamily="34" charset="0"/>
                    <a:cs typeface="+mn-cs"/>
                  </a:defRPr>
                </a:pPr>
                <a:r>
                  <a:rPr lang="en-US" sz="900" b="1"/>
                  <a:t>N° RESMAS</a:t>
                </a:r>
              </a:p>
            </c:rich>
          </c:tx>
          <c:overlay val="0"/>
          <c:spPr>
            <a:noFill/>
            <a:ln>
              <a:noFill/>
            </a:ln>
            <a:effectLst/>
          </c:spPr>
          <c:txPr>
            <a:bodyPr rot="-5400000" spcFirstLastPara="1" vertOverflow="ellipsis" vert="horz" wrap="square" anchor="ctr" anchorCtr="1"/>
            <a:lstStyle/>
            <a:p>
              <a:pPr>
                <a:defRPr sz="900" b="1" i="0" u="none" strike="noStrike" kern="1200" baseline="0">
                  <a:solidFill>
                    <a:sysClr val="windowText" lastClr="000000"/>
                  </a:solidFill>
                  <a:latin typeface="Verdana" panose="020B0604030504040204" pitchFamily="34" charset="0"/>
                  <a:ea typeface="Verdana" panose="020B0604030504040204" pitchFamily="34" charset="0"/>
                  <a:cs typeface="+mn-cs"/>
                </a:defRPr>
              </a:pPr>
              <a:endParaRPr lang="es-CO"/>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ysClr val="windowText" lastClr="000000"/>
                </a:solidFill>
                <a:latin typeface="Verdana" panose="020B0604030504040204" pitchFamily="34" charset="0"/>
                <a:ea typeface="Verdana" panose="020B0604030504040204" pitchFamily="34" charset="0"/>
                <a:cs typeface="+mn-cs"/>
              </a:defRPr>
            </a:pPr>
            <a:endParaRPr lang="es-CO"/>
          </a:p>
        </c:txPr>
        <c:crossAx val="70413087"/>
        <c:crosses val="autoZero"/>
        <c:crossBetween val="between"/>
      </c:valAx>
      <c:valAx>
        <c:axId val="1242682960"/>
        <c:scaling>
          <c:orientation val="minMax"/>
        </c:scaling>
        <c:delete val="0"/>
        <c:axPos val="r"/>
        <c:title>
          <c:tx>
            <c:rich>
              <a:bodyPr rot="-5400000" spcFirstLastPara="1" vertOverflow="ellipsis" vert="horz" wrap="square" anchor="ctr" anchorCtr="1"/>
              <a:lstStyle/>
              <a:p>
                <a:pPr>
                  <a:defRPr sz="900" b="1" i="0" u="none" strike="noStrike" kern="1200" baseline="0">
                    <a:solidFill>
                      <a:sysClr val="windowText" lastClr="000000"/>
                    </a:solidFill>
                    <a:latin typeface="Verdana" panose="020B0604030504040204" pitchFamily="34" charset="0"/>
                    <a:ea typeface="Verdana" panose="020B0604030504040204" pitchFamily="34" charset="0"/>
                    <a:cs typeface="+mn-cs"/>
                  </a:defRPr>
                </a:pPr>
                <a:r>
                  <a:rPr lang="en-US" sz="900" b="1"/>
                  <a:t>CANT. IMPRESIONES</a:t>
                </a:r>
              </a:p>
            </c:rich>
          </c:tx>
          <c:overlay val="0"/>
          <c:spPr>
            <a:noFill/>
            <a:ln>
              <a:noFill/>
            </a:ln>
            <a:effectLst/>
          </c:spPr>
          <c:txPr>
            <a:bodyPr rot="-5400000" spcFirstLastPara="1" vertOverflow="ellipsis" vert="horz" wrap="square" anchor="ctr" anchorCtr="1"/>
            <a:lstStyle/>
            <a:p>
              <a:pPr>
                <a:defRPr sz="900" b="1" i="0" u="none" strike="noStrike" kern="1200" baseline="0">
                  <a:solidFill>
                    <a:sysClr val="windowText" lastClr="000000"/>
                  </a:solidFill>
                  <a:latin typeface="Verdana" panose="020B0604030504040204" pitchFamily="34" charset="0"/>
                  <a:ea typeface="Verdana" panose="020B0604030504040204" pitchFamily="34" charset="0"/>
                  <a:cs typeface="+mn-cs"/>
                </a:defRPr>
              </a:pPr>
              <a:endParaRPr lang="es-CO"/>
            </a:p>
          </c:txPr>
        </c:title>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ysClr val="windowText" lastClr="000000"/>
                </a:solidFill>
                <a:latin typeface="Verdana" panose="020B0604030504040204" pitchFamily="34" charset="0"/>
                <a:ea typeface="Verdana" panose="020B0604030504040204" pitchFamily="34" charset="0"/>
                <a:cs typeface="+mn-cs"/>
              </a:defRPr>
            </a:pPr>
            <a:endParaRPr lang="es-CO"/>
          </a:p>
        </c:txPr>
        <c:crossAx val="1242689680"/>
        <c:crosses val="max"/>
        <c:crossBetween val="between"/>
      </c:valAx>
      <c:catAx>
        <c:axId val="1242689680"/>
        <c:scaling>
          <c:orientation val="minMax"/>
        </c:scaling>
        <c:delete val="1"/>
        <c:axPos val="b"/>
        <c:numFmt formatCode="General" sourceLinked="1"/>
        <c:majorTickMark val="out"/>
        <c:minorTickMark val="none"/>
        <c:tickLblPos val="nextTo"/>
        <c:crossAx val="1242682960"/>
        <c:crosses val="autoZero"/>
        <c:auto val="1"/>
        <c:lblAlgn val="ctr"/>
        <c:lblOffset val="100"/>
        <c:noMultiLvlLbl val="0"/>
      </c:catAx>
      <c:spPr>
        <a:noFill/>
        <a:ln>
          <a:noFill/>
        </a:ln>
        <a:effectLst/>
      </c:spPr>
    </c:plotArea>
    <c:legend>
      <c:legendPos val="b"/>
      <c:layout>
        <c:manualLayout>
          <c:xMode val="edge"/>
          <c:yMode val="edge"/>
          <c:x val="9.4964444444444445E-3"/>
          <c:y val="0.95027989417989422"/>
          <c:w val="0.98808330152541601"/>
          <c:h val="4.9720086865869484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Verdana" panose="020B0604030504040204" pitchFamily="34" charset="0"/>
              <a:ea typeface="Verdana" panose="020B0604030504040204" pitchFamily="34" charset="0"/>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Verdana" panose="020B0604030504040204" pitchFamily="34" charset="0"/>
          <a:ea typeface="Verdana" panose="020B0604030504040204" pitchFamily="34" charset="0"/>
        </a:defRPr>
      </a:pPr>
      <a:endParaRPr lang="es-CO"/>
    </a:p>
  </c:txPr>
  <c:printSettings>
    <c:headerFooter/>
    <c:pageMargins b="0.75" l="0.7" r="0.7" t="0.75"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60" b="1" i="0" u="none" strike="noStrike" kern="1200" spc="0" baseline="0">
                <a:solidFill>
                  <a:sysClr val="windowText" lastClr="000000"/>
                </a:solidFill>
                <a:latin typeface="Verdana" panose="020B0604030504040204" pitchFamily="34" charset="0"/>
                <a:ea typeface="Verdana" panose="020B0604030504040204" pitchFamily="34" charset="0"/>
                <a:cs typeface="+mn-cs"/>
              </a:defRPr>
            </a:pPr>
            <a:r>
              <a:rPr lang="en-US" b="1">
                <a:solidFill>
                  <a:sysClr val="windowText" lastClr="000000"/>
                </a:solidFill>
              </a:rPr>
              <a:t>Uso de OneDrive por trimestre</a:t>
            </a:r>
          </a:p>
        </c:rich>
      </c:tx>
      <c:overlay val="0"/>
      <c:spPr>
        <a:noFill/>
        <a:ln>
          <a:noFill/>
        </a:ln>
        <a:effectLst/>
      </c:spPr>
      <c:txPr>
        <a:bodyPr rot="0" spcFirstLastPara="1" vertOverflow="ellipsis" vert="horz" wrap="square" anchor="ctr" anchorCtr="1"/>
        <a:lstStyle/>
        <a:p>
          <a:pPr>
            <a:defRPr sz="960" b="1" i="0" u="none" strike="noStrike" kern="1200" spc="0" baseline="0">
              <a:solidFill>
                <a:sysClr val="windowText" lastClr="000000"/>
              </a:solidFill>
              <a:latin typeface="Verdana" panose="020B0604030504040204" pitchFamily="34" charset="0"/>
              <a:ea typeface="Verdana" panose="020B0604030504040204" pitchFamily="34" charset="0"/>
              <a:cs typeface="+mn-cs"/>
            </a:defRPr>
          </a:pPr>
          <a:endParaRPr lang="es-CO"/>
        </a:p>
      </c:txPr>
    </c:title>
    <c:autoTitleDeleted val="0"/>
    <c:plotArea>
      <c:layout/>
      <c:barChart>
        <c:barDir val="col"/>
        <c:grouping val="clustered"/>
        <c:varyColors val="0"/>
        <c:ser>
          <c:idx val="0"/>
          <c:order val="0"/>
          <c:tx>
            <c:strRef>
              <c:f>OneDrive!$A$30</c:f>
              <c:strCache>
                <c:ptCount val="1"/>
                <c:pt idx="0">
                  <c:v>TRIMESTRE 1</c:v>
                </c:pt>
              </c:strCache>
            </c:strRef>
          </c:tx>
          <c:spPr>
            <a:solidFill>
              <a:schemeClr val="accent6"/>
            </a:solidFill>
            <a:ln>
              <a:solidFill>
                <a:schemeClr val="accent6"/>
              </a:solidFill>
            </a:ln>
            <a:effectLst/>
          </c:spPr>
          <c:invertIfNegative val="0"/>
          <c:cat>
            <c:strRef>
              <c:f>OneDrive!$B$29:$U$29</c:f>
              <c:strCache>
                <c:ptCount val="20"/>
                <c:pt idx="0">
                  <c:v>Antioquia </c:v>
                </c:pt>
                <c:pt idx="1">
                  <c:v>Atlántico </c:v>
                </c:pt>
                <c:pt idx="2">
                  <c:v>Bolívar / San Andrés </c:v>
                </c:pt>
                <c:pt idx="3">
                  <c:v>Caquetá / Huila </c:v>
                </c:pt>
                <c:pt idx="4">
                  <c:v>Cauca </c:v>
                </c:pt>
                <c:pt idx="5">
                  <c:v>Central </c:v>
                </c:pt>
                <c:pt idx="6">
                  <c:v>Cesar / Guajira </c:v>
                </c:pt>
                <c:pt idx="7">
                  <c:v>Choco </c:v>
                </c:pt>
                <c:pt idx="8">
                  <c:v>Córdoba </c:v>
                </c:pt>
                <c:pt idx="9">
                  <c:v>Eje cafetero </c:v>
                </c:pt>
                <c:pt idx="10">
                  <c:v>Magdalena medio </c:v>
                </c:pt>
                <c:pt idx="11">
                  <c:v>Magdalena </c:v>
                </c:pt>
                <c:pt idx="12">
                  <c:v>Meta y Llanos Orientales </c:v>
                </c:pt>
                <c:pt idx="13">
                  <c:v>Nariño </c:v>
                </c:pt>
                <c:pt idx="14">
                  <c:v>Norte de Santander y Arauca </c:v>
                </c:pt>
                <c:pt idx="15">
                  <c:v>Putumayo </c:v>
                </c:pt>
                <c:pt idx="16">
                  <c:v>Santander </c:v>
                </c:pt>
                <c:pt idx="17">
                  <c:v>Sucre </c:v>
                </c:pt>
                <c:pt idx="18">
                  <c:v>Urabá </c:v>
                </c:pt>
                <c:pt idx="19">
                  <c:v>Valle </c:v>
                </c:pt>
              </c:strCache>
            </c:strRef>
          </c:cat>
          <c:val>
            <c:numRef>
              <c:f>OneDrive!$B$30:$U$30</c:f>
              <c:numCache>
                <c:formatCode>General</c:formatCode>
                <c:ptCount val="2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numCache>
            </c:numRef>
          </c:val>
          <c:extLst>
            <c:ext xmlns:c16="http://schemas.microsoft.com/office/drawing/2014/chart" uri="{C3380CC4-5D6E-409C-BE32-E72D297353CC}">
              <c16:uniqueId val="{00000000-BF17-45A0-9349-4B08F87EED75}"/>
            </c:ext>
          </c:extLst>
        </c:ser>
        <c:ser>
          <c:idx val="1"/>
          <c:order val="1"/>
          <c:tx>
            <c:strRef>
              <c:f>OneDrive!$A$31</c:f>
              <c:strCache>
                <c:ptCount val="1"/>
                <c:pt idx="0">
                  <c:v>TRIMESTRE 2</c:v>
                </c:pt>
              </c:strCache>
            </c:strRef>
          </c:tx>
          <c:spPr>
            <a:solidFill>
              <a:schemeClr val="accent5"/>
            </a:solidFill>
            <a:ln>
              <a:solidFill>
                <a:schemeClr val="accent5"/>
              </a:solidFill>
            </a:ln>
            <a:effectLst/>
          </c:spPr>
          <c:invertIfNegative val="0"/>
          <c:cat>
            <c:strRef>
              <c:f>OneDrive!$B$29:$U$29</c:f>
              <c:strCache>
                <c:ptCount val="20"/>
                <c:pt idx="0">
                  <c:v>Antioquia </c:v>
                </c:pt>
                <c:pt idx="1">
                  <c:v>Atlántico </c:v>
                </c:pt>
                <c:pt idx="2">
                  <c:v>Bolívar / San Andrés </c:v>
                </c:pt>
                <c:pt idx="3">
                  <c:v>Caquetá / Huila </c:v>
                </c:pt>
                <c:pt idx="4">
                  <c:v>Cauca </c:v>
                </c:pt>
                <c:pt idx="5">
                  <c:v>Central </c:v>
                </c:pt>
                <c:pt idx="6">
                  <c:v>Cesar / Guajira </c:v>
                </c:pt>
                <c:pt idx="7">
                  <c:v>Choco </c:v>
                </c:pt>
                <c:pt idx="8">
                  <c:v>Córdoba </c:v>
                </c:pt>
                <c:pt idx="9">
                  <c:v>Eje cafetero </c:v>
                </c:pt>
                <c:pt idx="10">
                  <c:v>Magdalena medio </c:v>
                </c:pt>
                <c:pt idx="11">
                  <c:v>Magdalena </c:v>
                </c:pt>
                <c:pt idx="12">
                  <c:v>Meta y Llanos Orientales </c:v>
                </c:pt>
                <c:pt idx="13">
                  <c:v>Nariño </c:v>
                </c:pt>
                <c:pt idx="14">
                  <c:v>Norte de Santander y Arauca </c:v>
                </c:pt>
                <c:pt idx="15">
                  <c:v>Putumayo </c:v>
                </c:pt>
                <c:pt idx="16">
                  <c:v>Santander </c:v>
                </c:pt>
                <c:pt idx="17">
                  <c:v>Sucre </c:v>
                </c:pt>
                <c:pt idx="18">
                  <c:v>Urabá </c:v>
                </c:pt>
                <c:pt idx="19">
                  <c:v>Valle </c:v>
                </c:pt>
              </c:strCache>
            </c:strRef>
          </c:cat>
          <c:val>
            <c:numRef>
              <c:f>OneDrive!$B$31:$U$31</c:f>
              <c:numCache>
                <c:formatCode>General</c:formatCode>
                <c:ptCount val="2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numCache>
            </c:numRef>
          </c:val>
          <c:extLst>
            <c:ext xmlns:c16="http://schemas.microsoft.com/office/drawing/2014/chart" uri="{C3380CC4-5D6E-409C-BE32-E72D297353CC}">
              <c16:uniqueId val="{00000001-BF17-45A0-9349-4B08F87EED75}"/>
            </c:ext>
          </c:extLst>
        </c:ser>
        <c:ser>
          <c:idx val="2"/>
          <c:order val="2"/>
          <c:tx>
            <c:strRef>
              <c:f>OneDrive!$A$32</c:f>
              <c:strCache>
                <c:ptCount val="1"/>
                <c:pt idx="0">
                  <c:v>TRIMESTRE 3</c:v>
                </c:pt>
              </c:strCache>
            </c:strRef>
          </c:tx>
          <c:spPr>
            <a:solidFill>
              <a:schemeClr val="bg1">
                <a:lumMod val="50000"/>
              </a:schemeClr>
            </a:solidFill>
            <a:ln>
              <a:solidFill>
                <a:schemeClr val="bg1">
                  <a:lumMod val="50000"/>
                </a:schemeClr>
              </a:solidFill>
            </a:ln>
            <a:effectLst/>
          </c:spPr>
          <c:invertIfNegative val="0"/>
          <c:cat>
            <c:strRef>
              <c:f>OneDrive!$B$29:$U$29</c:f>
              <c:strCache>
                <c:ptCount val="20"/>
                <c:pt idx="0">
                  <c:v>Antioquia </c:v>
                </c:pt>
                <c:pt idx="1">
                  <c:v>Atlántico </c:v>
                </c:pt>
                <c:pt idx="2">
                  <c:v>Bolívar / San Andrés </c:v>
                </c:pt>
                <c:pt idx="3">
                  <c:v>Caquetá / Huila </c:v>
                </c:pt>
                <c:pt idx="4">
                  <c:v>Cauca </c:v>
                </c:pt>
                <c:pt idx="5">
                  <c:v>Central </c:v>
                </c:pt>
                <c:pt idx="6">
                  <c:v>Cesar / Guajira </c:v>
                </c:pt>
                <c:pt idx="7">
                  <c:v>Choco </c:v>
                </c:pt>
                <c:pt idx="8">
                  <c:v>Córdoba </c:v>
                </c:pt>
                <c:pt idx="9">
                  <c:v>Eje cafetero </c:v>
                </c:pt>
                <c:pt idx="10">
                  <c:v>Magdalena medio </c:v>
                </c:pt>
                <c:pt idx="11">
                  <c:v>Magdalena </c:v>
                </c:pt>
                <c:pt idx="12">
                  <c:v>Meta y Llanos Orientales </c:v>
                </c:pt>
                <c:pt idx="13">
                  <c:v>Nariño </c:v>
                </c:pt>
                <c:pt idx="14">
                  <c:v>Norte de Santander y Arauca </c:v>
                </c:pt>
                <c:pt idx="15">
                  <c:v>Putumayo </c:v>
                </c:pt>
                <c:pt idx="16">
                  <c:v>Santander </c:v>
                </c:pt>
                <c:pt idx="17">
                  <c:v>Sucre </c:v>
                </c:pt>
                <c:pt idx="18">
                  <c:v>Urabá </c:v>
                </c:pt>
                <c:pt idx="19">
                  <c:v>Valle </c:v>
                </c:pt>
              </c:strCache>
            </c:strRef>
          </c:cat>
          <c:val>
            <c:numRef>
              <c:f>OneDrive!$B$32:$U$32</c:f>
              <c:numCache>
                <c:formatCode>General</c:formatCode>
                <c:ptCount val="2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numCache>
            </c:numRef>
          </c:val>
          <c:extLst>
            <c:ext xmlns:c16="http://schemas.microsoft.com/office/drawing/2014/chart" uri="{C3380CC4-5D6E-409C-BE32-E72D297353CC}">
              <c16:uniqueId val="{00000002-BF17-45A0-9349-4B08F87EED75}"/>
            </c:ext>
          </c:extLst>
        </c:ser>
        <c:ser>
          <c:idx val="3"/>
          <c:order val="3"/>
          <c:tx>
            <c:strRef>
              <c:f>OneDrive!$A$33</c:f>
              <c:strCache>
                <c:ptCount val="1"/>
                <c:pt idx="0">
                  <c:v>TRIMESTRE 4</c:v>
                </c:pt>
              </c:strCache>
            </c:strRef>
          </c:tx>
          <c:spPr>
            <a:solidFill>
              <a:schemeClr val="accent4"/>
            </a:solidFill>
            <a:ln>
              <a:solidFill>
                <a:schemeClr val="accent4"/>
              </a:solidFill>
            </a:ln>
            <a:effectLst/>
          </c:spPr>
          <c:invertIfNegative val="0"/>
          <c:cat>
            <c:strRef>
              <c:f>OneDrive!$B$29:$U$29</c:f>
              <c:strCache>
                <c:ptCount val="20"/>
                <c:pt idx="0">
                  <c:v>Antioquia </c:v>
                </c:pt>
                <c:pt idx="1">
                  <c:v>Atlántico </c:v>
                </c:pt>
                <c:pt idx="2">
                  <c:v>Bolívar / San Andrés </c:v>
                </c:pt>
                <c:pt idx="3">
                  <c:v>Caquetá / Huila </c:v>
                </c:pt>
                <c:pt idx="4">
                  <c:v>Cauca </c:v>
                </c:pt>
                <c:pt idx="5">
                  <c:v>Central </c:v>
                </c:pt>
                <c:pt idx="6">
                  <c:v>Cesar / Guajira </c:v>
                </c:pt>
                <c:pt idx="7">
                  <c:v>Choco </c:v>
                </c:pt>
                <c:pt idx="8">
                  <c:v>Córdoba </c:v>
                </c:pt>
                <c:pt idx="9">
                  <c:v>Eje cafetero </c:v>
                </c:pt>
                <c:pt idx="10">
                  <c:v>Magdalena medio </c:v>
                </c:pt>
                <c:pt idx="11">
                  <c:v>Magdalena </c:v>
                </c:pt>
                <c:pt idx="12">
                  <c:v>Meta y Llanos Orientales </c:v>
                </c:pt>
                <c:pt idx="13">
                  <c:v>Nariño </c:v>
                </c:pt>
                <c:pt idx="14">
                  <c:v>Norte de Santander y Arauca </c:v>
                </c:pt>
                <c:pt idx="15">
                  <c:v>Putumayo </c:v>
                </c:pt>
                <c:pt idx="16">
                  <c:v>Santander </c:v>
                </c:pt>
                <c:pt idx="17">
                  <c:v>Sucre </c:v>
                </c:pt>
                <c:pt idx="18">
                  <c:v>Urabá </c:v>
                </c:pt>
                <c:pt idx="19">
                  <c:v>Valle </c:v>
                </c:pt>
              </c:strCache>
            </c:strRef>
          </c:cat>
          <c:val>
            <c:numRef>
              <c:f>OneDrive!$B$33:$U$33</c:f>
              <c:numCache>
                <c:formatCode>General</c:formatCode>
                <c:ptCount val="2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numCache>
            </c:numRef>
          </c:val>
          <c:extLst>
            <c:ext xmlns:c16="http://schemas.microsoft.com/office/drawing/2014/chart" uri="{C3380CC4-5D6E-409C-BE32-E72D297353CC}">
              <c16:uniqueId val="{00000003-BF17-45A0-9349-4B08F87EED75}"/>
            </c:ext>
          </c:extLst>
        </c:ser>
        <c:dLbls>
          <c:showLegendKey val="0"/>
          <c:showVal val="0"/>
          <c:showCatName val="0"/>
          <c:showSerName val="0"/>
          <c:showPercent val="0"/>
          <c:showBubbleSize val="0"/>
        </c:dLbls>
        <c:gapWidth val="219"/>
        <c:overlap val="-27"/>
        <c:axId val="1355027871"/>
        <c:axId val="1355028287"/>
      </c:barChart>
      <c:catAx>
        <c:axId val="135502787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Verdana" panose="020B0604030504040204" pitchFamily="34" charset="0"/>
                <a:ea typeface="Verdana" panose="020B0604030504040204" pitchFamily="34" charset="0"/>
                <a:cs typeface="+mn-cs"/>
              </a:defRPr>
            </a:pPr>
            <a:endParaRPr lang="es-CO"/>
          </a:p>
        </c:txPr>
        <c:crossAx val="1355028287"/>
        <c:crosses val="autoZero"/>
        <c:auto val="1"/>
        <c:lblAlgn val="ctr"/>
        <c:lblOffset val="100"/>
        <c:noMultiLvlLbl val="0"/>
      </c:catAx>
      <c:valAx>
        <c:axId val="1355028287"/>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Verdana" panose="020B0604030504040204" pitchFamily="34" charset="0"/>
                <a:ea typeface="Verdana" panose="020B0604030504040204" pitchFamily="34" charset="0"/>
                <a:cs typeface="+mn-cs"/>
              </a:defRPr>
            </a:pPr>
            <a:endParaRPr lang="es-CO"/>
          </a:p>
        </c:txPr>
        <c:crossAx val="135502787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Verdana" panose="020B0604030504040204" pitchFamily="34" charset="0"/>
              <a:ea typeface="Verdana" panose="020B0604030504040204" pitchFamily="34" charset="0"/>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800">
          <a:latin typeface="Verdana" panose="020B0604030504040204" pitchFamily="34" charset="0"/>
          <a:ea typeface="Verdana" panose="020B0604030504040204" pitchFamily="34" charset="0"/>
        </a:defRPr>
      </a:pPr>
      <a:endParaRPr lang="es-CO"/>
    </a:p>
  </c:txPr>
  <c:printSettings>
    <c:headerFooter/>
    <c:pageMargins b="0.75" l="0.7" r="0.7" t="0.75" header="0.3" footer="0.3"/>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60" b="1" i="0" u="none" strike="noStrike" kern="1200" spc="0" baseline="0">
                <a:solidFill>
                  <a:sysClr val="windowText" lastClr="000000"/>
                </a:solidFill>
                <a:latin typeface="Verdana" panose="020B0604030504040204" pitchFamily="34" charset="0"/>
                <a:ea typeface="Verdana" panose="020B0604030504040204" pitchFamily="34" charset="0"/>
                <a:cs typeface="+mn-cs"/>
              </a:defRPr>
            </a:pPr>
            <a:r>
              <a:rPr lang="en-US" b="1">
                <a:solidFill>
                  <a:sysClr val="windowText" lastClr="000000"/>
                </a:solidFill>
              </a:rPr>
              <a:t>Uso de OneDrive por trimestre</a:t>
            </a:r>
          </a:p>
        </c:rich>
      </c:tx>
      <c:overlay val="0"/>
      <c:spPr>
        <a:noFill/>
        <a:ln>
          <a:noFill/>
        </a:ln>
        <a:effectLst/>
      </c:spPr>
      <c:txPr>
        <a:bodyPr rot="0" spcFirstLastPara="1" vertOverflow="ellipsis" vert="horz" wrap="square" anchor="ctr" anchorCtr="1"/>
        <a:lstStyle/>
        <a:p>
          <a:pPr>
            <a:defRPr sz="960" b="1" i="0" u="none" strike="noStrike" kern="1200" spc="0" baseline="0">
              <a:solidFill>
                <a:sysClr val="windowText" lastClr="000000"/>
              </a:solidFill>
              <a:latin typeface="Verdana" panose="020B0604030504040204" pitchFamily="34" charset="0"/>
              <a:ea typeface="Verdana" panose="020B0604030504040204" pitchFamily="34" charset="0"/>
              <a:cs typeface="+mn-cs"/>
            </a:defRPr>
          </a:pPr>
          <a:endParaRPr lang="es-CO"/>
        </a:p>
      </c:txPr>
    </c:title>
    <c:autoTitleDeleted val="0"/>
    <c:plotArea>
      <c:layout>
        <c:manualLayout>
          <c:layoutTarget val="inner"/>
          <c:xMode val="edge"/>
          <c:yMode val="edge"/>
          <c:x val="0.1129091128902469"/>
          <c:y val="7.8534308497705665E-2"/>
          <c:w val="0.87242161565276721"/>
          <c:h val="0.48090073098270314"/>
        </c:manualLayout>
      </c:layout>
      <c:barChart>
        <c:barDir val="col"/>
        <c:grouping val="clustered"/>
        <c:varyColors val="0"/>
        <c:ser>
          <c:idx val="0"/>
          <c:order val="0"/>
          <c:tx>
            <c:strRef>
              <c:f>OneDrive!$A$62</c:f>
              <c:strCache>
                <c:ptCount val="1"/>
                <c:pt idx="0">
                  <c:v>TRIMESTRE 1</c:v>
                </c:pt>
              </c:strCache>
            </c:strRef>
          </c:tx>
          <c:spPr>
            <a:solidFill>
              <a:schemeClr val="accent6"/>
            </a:solidFill>
            <a:ln>
              <a:solidFill>
                <a:schemeClr val="accent6"/>
              </a:solidFill>
            </a:ln>
            <a:effectLst/>
          </c:spPr>
          <c:invertIfNegative val="0"/>
          <c:cat>
            <c:strRef>
              <c:extLst>
                <c:ext xmlns:c15="http://schemas.microsoft.com/office/drawing/2012/chart" uri="{02D57815-91ED-43cb-92C2-25804820EDAC}">
                  <c15:fullRef>
                    <c15:sqref>OneDrive!$B$61:$S$61</c15:sqref>
                  </c15:fullRef>
                </c:ext>
              </c:extLst>
              <c:f>(OneDrive!$B$61:$H$61,OneDrive!$J$61:$S$61)</c:f>
              <c:strCache>
                <c:ptCount val="17"/>
                <c:pt idx="0">
                  <c:v>Comunicación Estratégica</c:v>
                </c:pt>
                <c:pt idx="1">
                  <c:v>Direccionamiento Estratégico</c:v>
                </c:pt>
                <c:pt idx="2">
                  <c:v>Evaluación Independiente</c:v>
                </c:pt>
                <c:pt idx="3">
                  <c:v>Gestión Administrativa y Documental</c:v>
                </c:pt>
                <c:pt idx="4">
                  <c:v>Gestión Contractual</c:v>
                </c:pt>
                <c:pt idx="5">
                  <c:v>Gestión de la Información</c:v>
                </c:pt>
                <c:pt idx="6">
                  <c:v>Gestión de Talento Humano</c:v>
                </c:pt>
                <c:pt idx="7">
                  <c:v>Red Nacional de la Información</c:v>
                </c:pt>
                <c:pt idx="8">
                  <c:v>Gestión Financiera</c:v>
                </c:pt>
                <c:pt idx="9">
                  <c:v>Gestión Interinstitucional</c:v>
                </c:pt>
                <c:pt idx="10">
                  <c:v>Gestión Jurídica</c:v>
                </c:pt>
                <c:pt idx="11">
                  <c:v>Gestión para la Asistencia</c:v>
                </c:pt>
                <c:pt idx="12">
                  <c:v>Participación y Visibilización</c:v>
                </c:pt>
                <c:pt idx="13">
                  <c:v>Prevención Urgente y Atención en la Inmediatez</c:v>
                </c:pt>
                <c:pt idx="14">
                  <c:v>Registro y Valoración</c:v>
                </c:pt>
                <c:pt idx="15">
                  <c:v>Relación con el Ciudadano</c:v>
                </c:pt>
                <c:pt idx="16">
                  <c:v>Reparación Integral</c:v>
                </c:pt>
              </c:strCache>
            </c:strRef>
          </c:cat>
          <c:val>
            <c:numRef>
              <c:extLst>
                <c:ext xmlns:c15="http://schemas.microsoft.com/office/drawing/2012/chart" uri="{02D57815-91ED-43cb-92C2-25804820EDAC}">
                  <c15:fullRef>
                    <c15:sqref>OneDrive!$B$62:$S$62</c15:sqref>
                  </c15:fullRef>
                </c:ext>
              </c:extLst>
              <c:f>(OneDrive!$B$62:$H$62,OneDrive!$J$62:$S$62)</c:f>
              <c:numCache>
                <c:formatCode>General</c:formatCode>
                <c:ptCount val="1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numCache>
            </c:numRef>
          </c:val>
          <c:extLst>
            <c:ext xmlns:c16="http://schemas.microsoft.com/office/drawing/2014/chart" uri="{C3380CC4-5D6E-409C-BE32-E72D297353CC}">
              <c16:uniqueId val="{00000000-52E2-4F2A-804F-FD60C0C64477}"/>
            </c:ext>
          </c:extLst>
        </c:ser>
        <c:ser>
          <c:idx val="1"/>
          <c:order val="1"/>
          <c:tx>
            <c:strRef>
              <c:f>OneDrive!$A$63</c:f>
              <c:strCache>
                <c:ptCount val="1"/>
                <c:pt idx="0">
                  <c:v>TRIMESTRE 2</c:v>
                </c:pt>
              </c:strCache>
            </c:strRef>
          </c:tx>
          <c:spPr>
            <a:solidFill>
              <a:schemeClr val="accent5"/>
            </a:solidFill>
            <a:ln>
              <a:solidFill>
                <a:schemeClr val="accent5"/>
              </a:solidFill>
            </a:ln>
            <a:effectLst/>
          </c:spPr>
          <c:invertIfNegative val="0"/>
          <c:cat>
            <c:strRef>
              <c:extLst>
                <c:ext xmlns:c15="http://schemas.microsoft.com/office/drawing/2012/chart" uri="{02D57815-91ED-43cb-92C2-25804820EDAC}">
                  <c15:fullRef>
                    <c15:sqref>OneDrive!$B$61:$S$61</c15:sqref>
                  </c15:fullRef>
                </c:ext>
              </c:extLst>
              <c:f>(OneDrive!$B$61:$H$61,OneDrive!$J$61:$S$61)</c:f>
              <c:strCache>
                <c:ptCount val="17"/>
                <c:pt idx="0">
                  <c:v>Comunicación Estratégica</c:v>
                </c:pt>
                <c:pt idx="1">
                  <c:v>Direccionamiento Estratégico</c:v>
                </c:pt>
                <c:pt idx="2">
                  <c:v>Evaluación Independiente</c:v>
                </c:pt>
                <c:pt idx="3">
                  <c:v>Gestión Administrativa y Documental</c:v>
                </c:pt>
                <c:pt idx="4">
                  <c:v>Gestión Contractual</c:v>
                </c:pt>
                <c:pt idx="5">
                  <c:v>Gestión de la Información</c:v>
                </c:pt>
                <c:pt idx="6">
                  <c:v>Gestión de Talento Humano</c:v>
                </c:pt>
                <c:pt idx="7">
                  <c:v>Red Nacional de la Información</c:v>
                </c:pt>
                <c:pt idx="8">
                  <c:v>Gestión Financiera</c:v>
                </c:pt>
                <c:pt idx="9">
                  <c:v>Gestión Interinstitucional</c:v>
                </c:pt>
                <c:pt idx="10">
                  <c:v>Gestión Jurídica</c:v>
                </c:pt>
                <c:pt idx="11">
                  <c:v>Gestión para la Asistencia</c:v>
                </c:pt>
                <c:pt idx="12">
                  <c:v>Participación y Visibilización</c:v>
                </c:pt>
                <c:pt idx="13">
                  <c:v>Prevención Urgente y Atención en la Inmediatez</c:v>
                </c:pt>
                <c:pt idx="14">
                  <c:v>Registro y Valoración</c:v>
                </c:pt>
                <c:pt idx="15">
                  <c:v>Relación con el Ciudadano</c:v>
                </c:pt>
                <c:pt idx="16">
                  <c:v>Reparación Integral</c:v>
                </c:pt>
              </c:strCache>
            </c:strRef>
          </c:cat>
          <c:val>
            <c:numRef>
              <c:extLst>
                <c:ext xmlns:c15="http://schemas.microsoft.com/office/drawing/2012/chart" uri="{02D57815-91ED-43cb-92C2-25804820EDAC}">
                  <c15:fullRef>
                    <c15:sqref>OneDrive!$B$63:$S$63</c15:sqref>
                  </c15:fullRef>
                </c:ext>
              </c:extLst>
              <c:f>(OneDrive!$B$63:$H$63,OneDrive!$J$63:$S$63)</c:f>
              <c:numCache>
                <c:formatCode>General</c:formatCode>
                <c:ptCount val="1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numCache>
            </c:numRef>
          </c:val>
          <c:extLst>
            <c:ext xmlns:c16="http://schemas.microsoft.com/office/drawing/2014/chart" uri="{C3380CC4-5D6E-409C-BE32-E72D297353CC}">
              <c16:uniqueId val="{00000001-52E2-4F2A-804F-FD60C0C64477}"/>
            </c:ext>
          </c:extLst>
        </c:ser>
        <c:ser>
          <c:idx val="2"/>
          <c:order val="2"/>
          <c:tx>
            <c:strRef>
              <c:f>OneDrive!$A$64</c:f>
              <c:strCache>
                <c:ptCount val="1"/>
                <c:pt idx="0">
                  <c:v>TRIMESTRE 3</c:v>
                </c:pt>
              </c:strCache>
            </c:strRef>
          </c:tx>
          <c:spPr>
            <a:solidFill>
              <a:schemeClr val="bg1">
                <a:lumMod val="50000"/>
              </a:schemeClr>
            </a:solidFill>
            <a:ln>
              <a:solidFill>
                <a:schemeClr val="bg1">
                  <a:lumMod val="50000"/>
                </a:schemeClr>
              </a:solidFill>
            </a:ln>
            <a:effectLst/>
          </c:spPr>
          <c:invertIfNegative val="0"/>
          <c:cat>
            <c:strRef>
              <c:extLst>
                <c:ext xmlns:c15="http://schemas.microsoft.com/office/drawing/2012/chart" uri="{02D57815-91ED-43cb-92C2-25804820EDAC}">
                  <c15:fullRef>
                    <c15:sqref>OneDrive!$B$61:$S$61</c15:sqref>
                  </c15:fullRef>
                </c:ext>
              </c:extLst>
              <c:f>(OneDrive!$B$61:$H$61,OneDrive!$J$61:$S$61)</c:f>
              <c:strCache>
                <c:ptCount val="17"/>
                <c:pt idx="0">
                  <c:v>Comunicación Estratégica</c:v>
                </c:pt>
                <c:pt idx="1">
                  <c:v>Direccionamiento Estratégico</c:v>
                </c:pt>
                <c:pt idx="2">
                  <c:v>Evaluación Independiente</c:v>
                </c:pt>
                <c:pt idx="3">
                  <c:v>Gestión Administrativa y Documental</c:v>
                </c:pt>
                <c:pt idx="4">
                  <c:v>Gestión Contractual</c:v>
                </c:pt>
                <c:pt idx="5">
                  <c:v>Gestión de la Información</c:v>
                </c:pt>
                <c:pt idx="6">
                  <c:v>Gestión de Talento Humano</c:v>
                </c:pt>
                <c:pt idx="7">
                  <c:v>Red Nacional de la Información</c:v>
                </c:pt>
                <c:pt idx="8">
                  <c:v>Gestión Financiera</c:v>
                </c:pt>
                <c:pt idx="9">
                  <c:v>Gestión Interinstitucional</c:v>
                </c:pt>
                <c:pt idx="10">
                  <c:v>Gestión Jurídica</c:v>
                </c:pt>
                <c:pt idx="11">
                  <c:v>Gestión para la Asistencia</c:v>
                </c:pt>
                <c:pt idx="12">
                  <c:v>Participación y Visibilización</c:v>
                </c:pt>
                <c:pt idx="13">
                  <c:v>Prevención Urgente y Atención en la Inmediatez</c:v>
                </c:pt>
                <c:pt idx="14">
                  <c:v>Registro y Valoración</c:v>
                </c:pt>
                <c:pt idx="15">
                  <c:v>Relación con el Ciudadano</c:v>
                </c:pt>
                <c:pt idx="16">
                  <c:v>Reparación Integral</c:v>
                </c:pt>
              </c:strCache>
            </c:strRef>
          </c:cat>
          <c:val>
            <c:numRef>
              <c:extLst>
                <c:ext xmlns:c15="http://schemas.microsoft.com/office/drawing/2012/chart" uri="{02D57815-91ED-43cb-92C2-25804820EDAC}">
                  <c15:fullRef>
                    <c15:sqref>OneDrive!$B$64:$S$64</c15:sqref>
                  </c15:fullRef>
                </c:ext>
              </c:extLst>
              <c:f>(OneDrive!$B$64:$H$64,OneDrive!$J$64:$S$64)</c:f>
              <c:numCache>
                <c:formatCode>General</c:formatCode>
                <c:ptCount val="1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numCache>
            </c:numRef>
          </c:val>
          <c:extLst>
            <c:ext xmlns:c16="http://schemas.microsoft.com/office/drawing/2014/chart" uri="{C3380CC4-5D6E-409C-BE32-E72D297353CC}">
              <c16:uniqueId val="{00000002-52E2-4F2A-804F-FD60C0C64477}"/>
            </c:ext>
          </c:extLst>
        </c:ser>
        <c:ser>
          <c:idx val="3"/>
          <c:order val="3"/>
          <c:tx>
            <c:strRef>
              <c:f>OneDrive!$A$65</c:f>
              <c:strCache>
                <c:ptCount val="1"/>
                <c:pt idx="0">
                  <c:v>TRIMESTRE 4</c:v>
                </c:pt>
              </c:strCache>
            </c:strRef>
          </c:tx>
          <c:spPr>
            <a:solidFill>
              <a:schemeClr val="accent4"/>
            </a:solidFill>
            <a:ln>
              <a:solidFill>
                <a:schemeClr val="accent4"/>
              </a:solidFill>
            </a:ln>
            <a:effectLst/>
          </c:spPr>
          <c:invertIfNegative val="0"/>
          <c:cat>
            <c:strRef>
              <c:extLst>
                <c:ext xmlns:c15="http://schemas.microsoft.com/office/drawing/2012/chart" uri="{02D57815-91ED-43cb-92C2-25804820EDAC}">
                  <c15:fullRef>
                    <c15:sqref>OneDrive!$B$61:$S$61</c15:sqref>
                  </c15:fullRef>
                </c:ext>
              </c:extLst>
              <c:f>(OneDrive!$B$61:$H$61,OneDrive!$J$61:$S$61)</c:f>
              <c:strCache>
                <c:ptCount val="17"/>
                <c:pt idx="0">
                  <c:v>Comunicación Estratégica</c:v>
                </c:pt>
                <c:pt idx="1">
                  <c:v>Direccionamiento Estratégico</c:v>
                </c:pt>
                <c:pt idx="2">
                  <c:v>Evaluación Independiente</c:v>
                </c:pt>
                <c:pt idx="3">
                  <c:v>Gestión Administrativa y Documental</c:v>
                </c:pt>
                <c:pt idx="4">
                  <c:v>Gestión Contractual</c:v>
                </c:pt>
                <c:pt idx="5">
                  <c:v>Gestión de la Información</c:v>
                </c:pt>
                <c:pt idx="6">
                  <c:v>Gestión de Talento Humano</c:v>
                </c:pt>
                <c:pt idx="7">
                  <c:v>Red Nacional de la Información</c:v>
                </c:pt>
                <c:pt idx="8">
                  <c:v>Gestión Financiera</c:v>
                </c:pt>
                <c:pt idx="9">
                  <c:v>Gestión Interinstitucional</c:v>
                </c:pt>
                <c:pt idx="10">
                  <c:v>Gestión Jurídica</c:v>
                </c:pt>
                <c:pt idx="11">
                  <c:v>Gestión para la Asistencia</c:v>
                </c:pt>
                <c:pt idx="12">
                  <c:v>Participación y Visibilización</c:v>
                </c:pt>
                <c:pt idx="13">
                  <c:v>Prevención Urgente y Atención en la Inmediatez</c:v>
                </c:pt>
                <c:pt idx="14">
                  <c:v>Registro y Valoración</c:v>
                </c:pt>
                <c:pt idx="15">
                  <c:v>Relación con el Ciudadano</c:v>
                </c:pt>
                <c:pt idx="16">
                  <c:v>Reparación Integral</c:v>
                </c:pt>
              </c:strCache>
            </c:strRef>
          </c:cat>
          <c:val>
            <c:numRef>
              <c:extLst>
                <c:ext xmlns:c15="http://schemas.microsoft.com/office/drawing/2012/chart" uri="{02D57815-91ED-43cb-92C2-25804820EDAC}">
                  <c15:fullRef>
                    <c15:sqref>OneDrive!$B$65:$S$65</c15:sqref>
                  </c15:fullRef>
                </c:ext>
              </c:extLst>
              <c:f>(OneDrive!$B$65:$H$65,OneDrive!$J$65:$S$65)</c:f>
              <c:numCache>
                <c:formatCode>General</c:formatCode>
                <c:ptCount val="1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numCache>
            </c:numRef>
          </c:val>
          <c:extLst>
            <c:ext xmlns:c16="http://schemas.microsoft.com/office/drawing/2014/chart" uri="{C3380CC4-5D6E-409C-BE32-E72D297353CC}">
              <c16:uniqueId val="{00000003-52E2-4F2A-804F-FD60C0C64477}"/>
            </c:ext>
          </c:extLst>
        </c:ser>
        <c:dLbls>
          <c:showLegendKey val="0"/>
          <c:showVal val="0"/>
          <c:showCatName val="0"/>
          <c:showSerName val="0"/>
          <c:showPercent val="0"/>
          <c:showBubbleSize val="0"/>
        </c:dLbls>
        <c:gapWidth val="150"/>
        <c:axId val="1355027871"/>
        <c:axId val="1355028287"/>
      </c:barChart>
      <c:catAx>
        <c:axId val="135502787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Verdana" panose="020B0604030504040204" pitchFamily="34" charset="0"/>
                <a:ea typeface="Verdana" panose="020B0604030504040204" pitchFamily="34" charset="0"/>
                <a:cs typeface="+mn-cs"/>
              </a:defRPr>
            </a:pPr>
            <a:endParaRPr lang="es-CO"/>
          </a:p>
        </c:txPr>
        <c:crossAx val="1355028287"/>
        <c:crosses val="autoZero"/>
        <c:auto val="1"/>
        <c:lblAlgn val="ctr"/>
        <c:lblOffset val="100"/>
        <c:noMultiLvlLbl val="0"/>
      </c:catAx>
      <c:valAx>
        <c:axId val="1355028287"/>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Verdana" panose="020B0604030504040204" pitchFamily="34" charset="0"/>
                <a:ea typeface="Verdana" panose="020B0604030504040204" pitchFamily="34" charset="0"/>
                <a:cs typeface="+mn-cs"/>
              </a:defRPr>
            </a:pPr>
            <a:endParaRPr lang="es-CO"/>
          </a:p>
        </c:txPr>
        <c:crossAx val="135502787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Verdana" panose="020B0604030504040204" pitchFamily="34" charset="0"/>
              <a:ea typeface="Verdana" panose="020B0604030504040204" pitchFamily="34" charset="0"/>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800">
          <a:latin typeface="Verdana" panose="020B0604030504040204" pitchFamily="34" charset="0"/>
          <a:ea typeface="Verdana" panose="020B0604030504040204" pitchFamily="34" charset="0"/>
        </a:defRPr>
      </a:pPr>
      <a:endParaRPr lang="es-CO"/>
    </a:p>
  </c:txPr>
  <c:printSettings>
    <c:headerFooter/>
    <c:pageMargins b="0.75" l="0.7" r="0.7" t="0.75" header="0.3" footer="0.3"/>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1" u="none" strike="noStrike" kern="1200" spc="0" baseline="0">
                <a:solidFill>
                  <a:sysClr val="windowText" lastClr="000000"/>
                </a:solidFill>
                <a:latin typeface="Verdana" panose="020B0604030504040204" pitchFamily="34" charset="0"/>
                <a:ea typeface="Verdana" panose="020B0604030504040204" pitchFamily="34" charset="0"/>
                <a:cs typeface="+mn-cs"/>
              </a:defRPr>
            </a:pPr>
            <a:r>
              <a:rPr lang="en-US" b="1" i="1"/>
              <a:t>COMPARATIVO</a:t>
            </a:r>
            <a:r>
              <a:rPr lang="en-US" b="1" i="1" baseline="0"/>
              <a:t> AVALES AMBIENTALES</a:t>
            </a:r>
            <a:r>
              <a:rPr lang="en-US" b="1" i="1"/>
              <a:t> AÑO ANTERIOR VS. AÑO ACTUAL</a:t>
            </a:r>
          </a:p>
        </c:rich>
      </c:tx>
      <c:overlay val="0"/>
      <c:spPr>
        <a:noFill/>
        <a:ln>
          <a:noFill/>
        </a:ln>
        <a:effectLst/>
      </c:spPr>
      <c:txPr>
        <a:bodyPr rot="0" spcFirstLastPara="1" vertOverflow="ellipsis" vert="horz" wrap="square" anchor="ctr" anchorCtr="1"/>
        <a:lstStyle/>
        <a:p>
          <a:pPr>
            <a:defRPr sz="1400" b="1" i="1" u="none" strike="noStrike" kern="1200" spc="0" baseline="0">
              <a:solidFill>
                <a:sysClr val="windowText" lastClr="000000"/>
              </a:solidFill>
              <a:latin typeface="Verdana" panose="020B0604030504040204" pitchFamily="34" charset="0"/>
              <a:ea typeface="Verdana" panose="020B0604030504040204" pitchFamily="34" charset="0"/>
              <a:cs typeface="+mn-cs"/>
            </a:defRPr>
          </a:pPr>
          <a:endParaRPr lang="es-CO"/>
        </a:p>
      </c:txPr>
    </c:title>
    <c:autoTitleDeleted val="0"/>
    <c:plotArea>
      <c:layout>
        <c:manualLayout>
          <c:layoutTarget val="inner"/>
          <c:xMode val="edge"/>
          <c:yMode val="edge"/>
          <c:x val="5.8278892042865432E-2"/>
          <c:y val="0.11977242063492063"/>
          <c:w val="0.9191783014317374"/>
          <c:h val="0.62987103174603176"/>
        </c:manualLayout>
      </c:layout>
      <c:lineChart>
        <c:grouping val="standard"/>
        <c:varyColors val="0"/>
        <c:ser>
          <c:idx val="0"/>
          <c:order val="0"/>
          <c:tx>
            <c:v>Avales año anterior</c:v>
          </c:tx>
          <c:spPr>
            <a:ln w="38100" cap="rnd">
              <a:solidFill>
                <a:schemeClr val="bg1">
                  <a:lumMod val="50000"/>
                </a:schemeClr>
              </a:solidFill>
              <a:round/>
            </a:ln>
            <a:effectLst/>
          </c:spPr>
          <c:marker>
            <c:symbol val="circle"/>
            <c:size val="5"/>
            <c:spPr>
              <a:solidFill>
                <a:schemeClr val="bg1">
                  <a:lumMod val="50000"/>
                </a:schemeClr>
              </a:solidFill>
              <a:ln w="38100">
                <a:solidFill>
                  <a:schemeClr val="bg1">
                    <a:lumMod val="50000"/>
                  </a:schemeClr>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Verdana" panose="020B0604030504040204" pitchFamily="34" charset="0"/>
                    <a:ea typeface="Verdana" panose="020B0604030504040204" pitchFamily="34" charset="0"/>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Lit>
          </c:cat>
          <c:val>
            <c:numRef>
              <c:f>'Compras sostenibles'!$C$16:$C$27</c:f>
              <c:numCache>
                <c:formatCode>0</c:formatCode>
                <c:ptCount val="12"/>
              </c:numCache>
            </c:numRef>
          </c:val>
          <c:smooth val="0"/>
          <c:extLst>
            <c:ext xmlns:c16="http://schemas.microsoft.com/office/drawing/2014/chart" uri="{C3380CC4-5D6E-409C-BE32-E72D297353CC}">
              <c16:uniqueId val="{00000000-B84C-4B09-A69F-D575163D4AED}"/>
            </c:ext>
          </c:extLst>
        </c:ser>
        <c:ser>
          <c:idx val="1"/>
          <c:order val="1"/>
          <c:tx>
            <c:v>Avales año actual</c:v>
          </c:tx>
          <c:spPr>
            <a:ln w="38100" cap="rnd">
              <a:solidFill>
                <a:srgbClr val="FFC000"/>
              </a:solidFill>
              <a:round/>
            </a:ln>
            <a:effectLst/>
          </c:spPr>
          <c:marker>
            <c:symbol val="circle"/>
            <c:size val="5"/>
            <c:spPr>
              <a:solidFill>
                <a:srgbClr val="FFC000"/>
              </a:solidFill>
              <a:ln w="38100">
                <a:solidFill>
                  <a:srgbClr val="FFC000"/>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Verdana" panose="020B0604030504040204" pitchFamily="34" charset="0"/>
                    <a:ea typeface="Verdana" panose="020B0604030504040204" pitchFamily="34" charset="0"/>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rgbClr val="FF0000"/>
                </a:solidFill>
                <a:prstDash val="sysDash"/>
              </a:ln>
              <a:effectLst/>
            </c:spPr>
            <c:trendlineType val="linear"/>
            <c:dispRSqr val="0"/>
            <c:dispEq val="0"/>
          </c:trendline>
          <c:trendline>
            <c:spPr>
              <a:ln w="19050" cap="rnd">
                <a:solidFill>
                  <a:schemeClr val="accent2"/>
                </a:solidFill>
                <a:prstDash val="sysDot"/>
              </a:ln>
              <a:effectLst/>
            </c:spPr>
            <c:trendlineType val="linear"/>
            <c:dispRSqr val="0"/>
            <c:dispEq val="0"/>
          </c:trendline>
          <c:cat>
            <c:strLit>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Lit>
          </c:cat>
          <c:val>
            <c:numRef>
              <c:f>'Compras sostenibles'!$F$16:$F$27</c:f>
              <c:numCache>
                <c:formatCode>0</c:formatCode>
                <c:ptCount val="12"/>
              </c:numCache>
            </c:numRef>
          </c:val>
          <c:smooth val="0"/>
          <c:extLst>
            <c:ext xmlns:c16="http://schemas.microsoft.com/office/drawing/2014/chart" uri="{C3380CC4-5D6E-409C-BE32-E72D297353CC}">
              <c16:uniqueId val="{00000003-B84C-4B09-A69F-D575163D4AED}"/>
            </c:ext>
          </c:extLst>
        </c:ser>
        <c:dLbls>
          <c:dLblPos val="t"/>
          <c:showLegendKey val="0"/>
          <c:showVal val="1"/>
          <c:showCatName val="0"/>
          <c:showSerName val="0"/>
          <c:showPercent val="0"/>
          <c:showBubbleSize val="0"/>
        </c:dLbls>
        <c:marker val="1"/>
        <c:smooth val="0"/>
        <c:axId val="70413087"/>
        <c:axId val="70413503"/>
      </c:lineChart>
      <c:catAx>
        <c:axId val="70413087"/>
        <c:scaling>
          <c:orientation val="minMax"/>
        </c:scaling>
        <c:delete val="0"/>
        <c:axPos val="b"/>
        <c:title>
          <c:tx>
            <c:rich>
              <a:bodyPr rot="0" spcFirstLastPara="1" vertOverflow="ellipsis" vert="horz" wrap="square" anchor="ctr" anchorCtr="1"/>
              <a:lstStyle/>
              <a:p>
                <a:pPr>
                  <a:defRPr sz="1050" b="1" i="0" u="none" strike="noStrike" kern="1200" baseline="0">
                    <a:solidFill>
                      <a:sysClr val="windowText" lastClr="000000"/>
                    </a:solidFill>
                    <a:latin typeface="Verdana" panose="020B0604030504040204" pitchFamily="34" charset="0"/>
                    <a:ea typeface="Verdana" panose="020B0604030504040204" pitchFamily="34" charset="0"/>
                    <a:cs typeface="+mn-cs"/>
                  </a:defRPr>
                </a:pPr>
                <a:r>
                  <a:rPr lang="en-US" sz="1050" b="1"/>
                  <a:t>TIEMPO (mes)</a:t>
                </a:r>
              </a:p>
            </c:rich>
          </c:tx>
          <c:layout>
            <c:manualLayout>
              <c:xMode val="edge"/>
              <c:yMode val="edge"/>
              <c:x val="0.45146692468526178"/>
              <c:y val="0.90458739463734439"/>
            </c:manualLayout>
          </c:layout>
          <c:overlay val="0"/>
          <c:spPr>
            <a:noFill/>
            <a:ln>
              <a:noFill/>
            </a:ln>
            <a:effectLst/>
          </c:spPr>
          <c:txPr>
            <a:bodyPr rot="0" spcFirstLastPara="1" vertOverflow="ellipsis" vert="horz" wrap="square" anchor="ctr" anchorCtr="1"/>
            <a:lstStyle/>
            <a:p>
              <a:pPr>
                <a:defRPr sz="1050" b="1" i="0" u="none" strike="noStrike" kern="1200" baseline="0">
                  <a:solidFill>
                    <a:sysClr val="windowText" lastClr="000000"/>
                  </a:solidFill>
                  <a:latin typeface="Verdana" panose="020B0604030504040204" pitchFamily="34" charset="0"/>
                  <a:ea typeface="Verdana" panose="020B0604030504040204" pitchFamily="34" charset="0"/>
                  <a:cs typeface="+mn-cs"/>
                </a:defRPr>
              </a:pPr>
              <a:endParaRPr lang="es-CO"/>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Verdana" panose="020B0604030504040204" pitchFamily="34" charset="0"/>
                <a:ea typeface="Verdana" panose="020B0604030504040204" pitchFamily="34" charset="0"/>
                <a:cs typeface="+mn-cs"/>
              </a:defRPr>
            </a:pPr>
            <a:endParaRPr lang="es-CO"/>
          </a:p>
        </c:txPr>
        <c:crossAx val="70413503"/>
        <c:crosses val="autoZero"/>
        <c:auto val="1"/>
        <c:lblAlgn val="ctr"/>
        <c:lblOffset val="100"/>
        <c:noMultiLvlLbl val="0"/>
      </c:catAx>
      <c:valAx>
        <c:axId val="70413503"/>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1" i="0" u="none" strike="noStrike" kern="1200" baseline="0">
                    <a:solidFill>
                      <a:sysClr val="windowText" lastClr="000000"/>
                    </a:solidFill>
                    <a:latin typeface="Verdana" panose="020B0604030504040204" pitchFamily="34" charset="0"/>
                    <a:ea typeface="Verdana" panose="020B0604030504040204" pitchFamily="34" charset="0"/>
                    <a:cs typeface="+mn-cs"/>
                  </a:defRPr>
                </a:pPr>
                <a:r>
                  <a:rPr lang="en-US" b="1"/>
                  <a:t>CONSUMO (m3)</a:t>
                </a:r>
              </a:p>
            </c:rich>
          </c:tx>
          <c:layout>
            <c:manualLayout>
              <c:xMode val="edge"/>
              <c:yMode val="edge"/>
              <c:x val="8.8500532372469548E-3"/>
              <c:y val="0.31481481481481483"/>
            </c:manualLayout>
          </c:layout>
          <c:overlay val="0"/>
          <c:spPr>
            <a:noFill/>
            <a:ln>
              <a:noFill/>
            </a:ln>
            <a:effectLst/>
          </c:spPr>
          <c:txPr>
            <a:bodyPr rot="-5400000" spcFirstLastPara="1" vertOverflow="ellipsis" vert="horz" wrap="square" anchor="ctr" anchorCtr="1"/>
            <a:lstStyle/>
            <a:p>
              <a:pPr>
                <a:defRPr sz="1000" b="1" i="0" u="none" strike="noStrike" kern="1200" baseline="0">
                  <a:solidFill>
                    <a:sysClr val="windowText" lastClr="000000"/>
                  </a:solidFill>
                  <a:latin typeface="Verdana" panose="020B0604030504040204" pitchFamily="34" charset="0"/>
                  <a:ea typeface="Verdana" panose="020B0604030504040204" pitchFamily="34" charset="0"/>
                  <a:cs typeface="+mn-cs"/>
                </a:defRPr>
              </a:pPr>
              <a:endParaRPr lang="es-CO"/>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50" b="1" i="0" u="none" strike="noStrike" kern="1200" baseline="0">
                <a:solidFill>
                  <a:sysClr val="windowText" lastClr="000000"/>
                </a:solidFill>
                <a:latin typeface="Verdana" panose="020B0604030504040204" pitchFamily="34" charset="0"/>
                <a:ea typeface="Verdana" panose="020B0604030504040204" pitchFamily="34" charset="0"/>
                <a:cs typeface="+mn-cs"/>
              </a:defRPr>
            </a:pPr>
            <a:endParaRPr lang="es-CO"/>
          </a:p>
        </c:txPr>
        <c:crossAx val="70413087"/>
        <c:crosses val="autoZero"/>
        <c:crossBetween val="between"/>
      </c:valAx>
      <c:spPr>
        <a:noFill/>
        <a:ln>
          <a:noFill/>
        </a:ln>
        <a:effectLst/>
      </c:spPr>
    </c:plotArea>
    <c:legend>
      <c:legendPos val="b"/>
      <c:legendEntry>
        <c:idx val="3"/>
        <c:delete val="1"/>
      </c:legendEntry>
      <c:overlay val="0"/>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Verdana" panose="020B0604030504040204" pitchFamily="34" charset="0"/>
              <a:ea typeface="Verdana" panose="020B0604030504040204" pitchFamily="34" charset="0"/>
              <a:cs typeface="+mn-cs"/>
            </a:defRPr>
          </a:pPr>
          <a:endParaRPr lang="es-CO"/>
        </a:p>
      </c:txPr>
    </c:legend>
    <c:plotVisOnly val="1"/>
    <c:dispBlanksAs val="gap"/>
    <c:showDLblsOverMax val="0"/>
  </c:chart>
  <c:spPr>
    <a:solidFill>
      <a:schemeClr val="bg1"/>
    </a:solidFill>
    <a:ln w="9525" cap="flat" cmpd="sng" algn="ctr">
      <a:solidFill>
        <a:schemeClr val="tx1"/>
      </a:solidFill>
      <a:round/>
    </a:ln>
    <a:effectLst/>
  </c:spPr>
  <c:txPr>
    <a:bodyPr/>
    <a:lstStyle/>
    <a:p>
      <a:pPr>
        <a:defRPr>
          <a:solidFill>
            <a:sysClr val="windowText" lastClr="000000"/>
          </a:solidFill>
          <a:latin typeface="Verdana" panose="020B0604030504040204" pitchFamily="34" charset="0"/>
          <a:ea typeface="Verdana" panose="020B0604030504040204" pitchFamily="34" charset="0"/>
        </a:defRPr>
      </a:pPr>
      <a:endParaRPr lang="es-CO"/>
    </a:p>
  </c:txPr>
  <c:printSettings>
    <c:headerFooter/>
    <c:pageMargins b="0.75" l="0.7" r="0.7" t="0.75" header="0.3" footer="0.3"/>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400" b="1" i="1" u="none" strike="noStrike" kern="1200" cap="all" spc="0" baseline="0">
                <a:solidFill>
                  <a:sysClr val="windowText" lastClr="000000"/>
                </a:solidFill>
                <a:latin typeface="Verdana" panose="020B0604030504040204" pitchFamily="34" charset="0"/>
                <a:ea typeface="Verdana" panose="020B0604030504040204" pitchFamily="34" charset="0"/>
                <a:cs typeface="+mn-cs"/>
              </a:defRPr>
            </a:pPr>
            <a:r>
              <a:rPr lang="en-US" sz="1400" b="1" i="1" u="none" strike="noStrike" kern="1200" spc="0" baseline="0">
                <a:solidFill>
                  <a:sysClr val="windowText" lastClr="000000"/>
                </a:solidFill>
                <a:latin typeface="Verdana" panose="020B0604030504040204" pitchFamily="34" charset="0"/>
                <a:ea typeface="Verdana" panose="020B0604030504040204" pitchFamily="34" charset="0"/>
                <a:cs typeface="+mn-cs"/>
              </a:rPr>
              <a:t>Indicador AVALES AMBIENTALES AÑO ACTUAL</a:t>
            </a:r>
          </a:p>
        </c:rich>
      </c:tx>
      <c:overlay val="0"/>
      <c:spPr>
        <a:noFill/>
        <a:ln>
          <a:noFill/>
        </a:ln>
        <a:effectLst/>
      </c:spPr>
      <c:txPr>
        <a:bodyPr rot="0" spcFirstLastPara="1" vertOverflow="ellipsis" vert="horz" wrap="square" anchor="ctr" anchorCtr="1"/>
        <a:lstStyle/>
        <a:p>
          <a:pPr algn="ctr" rtl="0">
            <a:defRPr lang="en-US" sz="1400" b="1" i="1" u="none" strike="noStrike" kern="1200" cap="all" spc="0" baseline="0">
              <a:solidFill>
                <a:sysClr val="windowText" lastClr="000000"/>
              </a:solidFill>
              <a:latin typeface="Verdana" panose="020B0604030504040204" pitchFamily="34" charset="0"/>
              <a:ea typeface="Verdana" panose="020B0604030504040204" pitchFamily="34" charset="0"/>
              <a:cs typeface="+mn-cs"/>
            </a:defRPr>
          </a:pPr>
          <a:endParaRPr lang="es-CO"/>
        </a:p>
      </c:txPr>
    </c:title>
    <c:autoTitleDeleted val="0"/>
    <c:plotArea>
      <c:layout>
        <c:manualLayout>
          <c:layoutTarget val="inner"/>
          <c:xMode val="edge"/>
          <c:yMode val="edge"/>
          <c:x val="6.7288169580976873E-2"/>
          <c:y val="9.7716789082910885E-2"/>
          <c:w val="0.92308408204968739"/>
          <c:h val="0.70361485517102595"/>
        </c:manualLayout>
      </c:layout>
      <c:barChart>
        <c:barDir val="col"/>
        <c:grouping val="clustered"/>
        <c:varyColors val="0"/>
        <c:ser>
          <c:idx val="0"/>
          <c:order val="0"/>
          <c:tx>
            <c:v>Indicador avales ambientales 2025</c:v>
          </c:tx>
          <c:spPr>
            <a:pattFill prst="narHorz">
              <a:fgClr>
                <a:schemeClr val="accent1"/>
              </a:fgClr>
              <a:bgClr>
                <a:schemeClr val="accent1">
                  <a:lumMod val="20000"/>
                  <a:lumOff val="80000"/>
                </a:schemeClr>
              </a:bgClr>
            </a:pattFill>
            <a:ln>
              <a:noFill/>
            </a:ln>
            <a:effectLst>
              <a:innerShdw blurRad="114300">
                <a:schemeClr val="accent1"/>
              </a:innerShdw>
            </a:effectLst>
          </c:spPr>
          <c:invertIfNegative val="1"/>
          <c:dLbls>
            <c:spPr>
              <a:noFill/>
              <a:ln>
                <a:noFill/>
              </a:ln>
              <a:effectLst/>
            </c:spPr>
            <c:txPr>
              <a:bodyPr rot="0" spcFirstLastPara="1" vertOverflow="ellipsis" vert="horz" wrap="square" anchor="ctr" anchorCtr="0"/>
              <a:lstStyle/>
              <a:p>
                <a:pPr>
                  <a:defRPr sz="900" b="0" i="1" u="none" strike="noStrike" kern="1200" baseline="0">
                    <a:solidFill>
                      <a:schemeClr val="tx1"/>
                    </a:solidFill>
                    <a:latin typeface="Verdana" panose="020B0604030504040204" pitchFamily="34" charset="0"/>
                    <a:ea typeface="Verdana" panose="020B0604030504040204" pitchFamily="34" charset="0"/>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trendline>
            <c:spPr>
              <a:ln w="19050" cap="rnd">
                <a:solidFill>
                  <a:srgbClr val="D00000"/>
                </a:solidFill>
                <a:prstDash val="sysDash"/>
              </a:ln>
              <a:effectLst/>
            </c:spPr>
            <c:trendlineType val="linear"/>
            <c:dispRSqr val="0"/>
            <c:dispEq val="0"/>
          </c:trendline>
          <c:cat>
            <c:strRef>
              <c:f>'Compras sostenibles'!$A$16:$A$27</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'Compras sostenibles'!$I$16:$I$27</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1-AA1A-4AF1-B3E2-B06B7F4041AC}"/>
            </c:ext>
          </c:extLst>
        </c:ser>
        <c:dLbls>
          <c:dLblPos val="outEnd"/>
          <c:showLegendKey val="0"/>
          <c:showVal val="1"/>
          <c:showCatName val="0"/>
          <c:showSerName val="0"/>
          <c:showPercent val="0"/>
          <c:showBubbleSize val="0"/>
        </c:dLbls>
        <c:gapWidth val="164"/>
        <c:axId val="1550248848"/>
        <c:axId val="1550260912"/>
      </c:barChart>
      <c:lineChart>
        <c:grouping val="standard"/>
        <c:varyColors val="0"/>
        <c:ser>
          <c:idx val="1"/>
          <c:order val="1"/>
          <c:tx>
            <c:v>Meta</c:v>
          </c:tx>
          <c:spPr>
            <a:ln w="28575" cap="rnd">
              <a:solidFill>
                <a:srgbClr val="00B050"/>
              </a:solidFill>
              <a:prstDash val="dash"/>
              <a:round/>
            </a:ln>
            <a:effectLst/>
          </c:spPr>
          <c:marker>
            <c:symbol val="none"/>
          </c:marker>
          <c:cat>
            <c:strRef>
              <c:f>'Compras sostenibles'!$A$16:$A$27</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'Compras sostenibles'!$S$16:$S$27</c:f>
              <c:numCache>
                <c:formatCode>0%</c:formatCode>
                <c:ptCount val="12"/>
                <c:pt idx="0">
                  <c:v>0.1</c:v>
                </c:pt>
                <c:pt idx="1">
                  <c:v>0.1</c:v>
                </c:pt>
                <c:pt idx="2">
                  <c:v>0.1</c:v>
                </c:pt>
                <c:pt idx="3">
                  <c:v>0.1</c:v>
                </c:pt>
                <c:pt idx="4">
                  <c:v>0.1</c:v>
                </c:pt>
                <c:pt idx="5">
                  <c:v>0.1</c:v>
                </c:pt>
                <c:pt idx="6">
                  <c:v>0.1</c:v>
                </c:pt>
                <c:pt idx="7">
                  <c:v>0.1</c:v>
                </c:pt>
                <c:pt idx="8">
                  <c:v>0.1</c:v>
                </c:pt>
                <c:pt idx="9">
                  <c:v>0.1</c:v>
                </c:pt>
                <c:pt idx="10">
                  <c:v>0.1</c:v>
                </c:pt>
                <c:pt idx="11">
                  <c:v>0.1</c:v>
                </c:pt>
              </c:numCache>
            </c:numRef>
          </c:val>
          <c:smooth val="0"/>
          <c:extLst>
            <c:ext xmlns:c16="http://schemas.microsoft.com/office/drawing/2014/chart" uri="{C3380CC4-5D6E-409C-BE32-E72D297353CC}">
              <c16:uniqueId val="{00000002-AA1A-4AF1-B3E2-B06B7F4041AC}"/>
            </c:ext>
          </c:extLst>
        </c:ser>
        <c:dLbls>
          <c:showLegendKey val="0"/>
          <c:showVal val="0"/>
          <c:showCatName val="0"/>
          <c:showSerName val="0"/>
          <c:showPercent val="0"/>
          <c:showBubbleSize val="0"/>
        </c:dLbls>
        <c:marker val="1"/>
        <c:smooth val="0"/>
        <c:axId val="605853712"/>
        <c:axId val="605859536"/>
      </c:lineChart>
      <c:catAx>
        <c:axId val="1550248848"/>
        <c:scaling>
          <c:orientation val="minMax"/>
        </c:scaling>
        <c:delete val="0"/>
        <c:axPos val="b"/>
        <c:numFmt formatCode="General" sourceLinked="1"/>
        <c:majorTickMark val="none"/>
        <c:minorTickMark val="none"/>
        <c:tickLblPos val="nextTo"/>
        <c:spPr>
          <a:noFill/>
          <a:ln w="19050" cap="flat" cmpd="sng" algn="ctr">
            <a:solidFill>
              <a:schemeClr val="tx1">
                <a:lumMod val="25000"/>
                <a:lumOff val="7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Verdana" panose="020B0604030504040204" pitchFamily="34" charset="0"/>
                <a:ea typeface="Verdana" panose="020B0604030504040204" pitchFamily="34" charset="0"/>
                <a:cs typeface="+mn-cs"/>
              </a:defRPr>
            </a:pPr>
            <a:endParaRPr lang="es-CO"/>
          </a:p>
        </c:txPr>
        <c:crossAx val="1550260912"/>
        <c:crosses val="autoZero"/>
        <c:auto val="1"/>
        <c:lblAlgn val="ctr"/>
        <c:lblOffset val="100"/>
        <c:noMultiLvlLbl val="0"/>
      </c:catAx>
      <c:valAx>
        <c:axId val="1550260912"/>
        <c:scaling>
          <c:orientation val="minMax"/>
        </c:scaling>
        <c:delete val="0"/>
        <c:axPos val="l"/>
        <c:majorGridlines>
          <c:spPr>
            <a:ln>
              <a:solidFill>
                <a:schemeClr val="tx1">
                  <a:lumMod val="15000"/>
                  <a:lumOff val="85000"/>
                </a:schemeClr>
              </a:solidFill>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Verdana" panose="020B0604030504040204" pitchFamily="34" charset="0"/>
                <a:ea typeface="Verdana" panose="020B0604030504040204" pitchFamily="34" charset="0"/>
                <a:cs typeface="+mn-cs"/>
              </a:defRPr>
            </a:pPr>
            <a:endParaRPr lang="es-CO"/>
          </a:p>
        </c:txPr>
        <c:crossAx val="1550248848"/>
        <c:crosses val="autoZero"/>
        <c:crossBetween val="between"/>
      </c:valAx>
      <c:valAx>
        <c:axId val="605859536"/>
        <c:scaling>
          <c:orientation val="minMax"/>
        </c:scaling>
        <c:delete val="1"/>
        <c:axPos val="r"/>
        <c:numFmt formatCode="0%" sourceLinked="1"/>
        <c:majorTickMark val="none"/>
        <c:minorTickMark val="none"/>
        <c:tickLblPos val="nextTo"/>
        <c:crossAx val="605853712"/>
        <c:crosses val="max"/>
        <c:crossBetween val="between"/>
      </c:valAx>
      <c:catAx>
        <c:axId val="605853712"/>
        <c:scaling>
          <c:orientation val="minMax"/>
        </c:scaling>
        <c:delete val="1"/>
        <c:axPos val="b"/>
        <c:numFmt formatCode="General" sourceLinked="1"/>
        <c:majorTickMark val="out"/>
        <c:minorTickMark val="none"/>
        <c:tickLblPos val="nextTo"/>
        <c:crossAx val="605859536"/>
        <c:crosses val="autoZero"/>
        <c:auto val="1"/>
        <c:lblAlgn val="ctr"/>
        <c:lblOffset val="100"/>
        <c:noMultiLvlLbl val="0"/>
      </c:catAx>
      <c:spPr>
        <a:noFill/>
        <a:ln>
          <a:noFill/>
        </a:ln>
        <a:effectLst/>
      </c:spPr>
    </c:plotArea>
    <c:legend>
      <c:legendPos val="t"/>
      <c:layout>
        <c:manualLayout>
          <c:xMode val="edge"/>
          <c:yMode val="edge"/>
          <c:x val="9.4975343015348851E-2"/>
          <c:y val="0.94486516828412814"/>
          <c:w val="0.89999996909869229"/>
          <c:h val="5.304565806146927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Verdana" panose="020B0604030504040204" pitchFamily="34" charset="0"/>
              <a:ea typeface="Verdana" panose="020B0604030504040204" pitchFamily="34" charset="0"/>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bg2">
          <a:lumMod val="25000"/>
        </a:schemeClr>
      </a:solidFill>
      <a:round/>
    </a:ln>
    <a:effectLst/>
  </c:spPr>
  <c:txPr>
    <a:bodyPr/>
    <a:lstStyle/>
    <a:p>
      <a:pPr>
        <a:defRPr>
          <a:solidFill>
            <a:schemeClr val="tx1"/>
          </a:solidFill>
          <a:latin typeface="Verdana" panose="020B0604030504040204" pitchFamily="34" charset="0"/>
          <a:ea typeface="Verdana" panose="020B0604030504040204" pitchFamily="34" charset="0"/>
        </a:defRPr>
      </a:pPr>
      <a:endParaRPr lang="es-CO"/>
    </a:p>
  </c:txPr>
  <c:printSettings>
    <c:headerFooter/>
    <c:pageMargins b="0.75" l="0.7" r="0.7" t="0.75" header="0.3" footer="0.3"/>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400" b="1" i="1" u="none" strike="noStrike" kern="1200" cap="all" spc="0" baseline="0">
                <a:solidFill>
                  <a:sysClr val="windowText" lastClr="000000"/>
                </a:solidFill>
                <a:latin typeface="Verdana" panose="020B0604030504040204" pitchFamily="34" charset="0"/>
                <a:ea typeface="Verdana" panose="020B0604030504040204" pitchFamily="34" charset="0"/>
                <a:cs typeface="+mn-cs"/>
              </a:defRPr>
            </a:pPr>
            <a:r>
              <a:rPr lang="en-US" sz="1400" b="1" i="1" u="none" strike="noStrike" kern="1200" spc="0" baseline="0">
                <a:solidFill>
                  <a:sysClr val="windowText" lastClr="000000"/>
                </a:solidFill>
                <a:latin typeface="Verdana" panose="020B0604030504040204" pitchFamily="34" charset="0"/>
                <a:ea typeface="Verdana" panose="020B0604030504040204" pitchFamily="34" charset="0"/>
                <a:cs typeface="+mn-cs"/>
              </a:rPr>
              <a:t>% PROCESOS CONTRACTUALES CON CRITERIOS DE MITIGACIÓN CLIMÁTICA POR LA VIGENCIA ACTUAL</a:t>
            </a:r>
          </a:p>
        </c:rich>
      </c:tx>
      <c:overlay val="0"/>
      <c:spPr>
        <a:noFill/>
        <a:ln>
          <a:noFill/>
        </a:ln>
        <a:effectLst/>
      </c:spPr>
      <c:txPr>
        <a:bodyPr rot="0" spcFirstLastPara="1" vertOverflow="ellipsis" vert="horz" wrap="square" anchor="ctr" anchorCtr="1"/>
        <a:lstStyle/>
        <a:p>
          <a:pPr algn="ctr" rtl="0">
            <a:defRPr lang="en-US" sz="1400" b="1" i="1" u="none" strike="noStrike" kern="1200" cap="all" spc="0" baseline="0">
              <a:solidFill>
                <a:sysClr val="windowText" lastClr="000000"/>
              </a:solidFill>
              <a:latin typeface="Verdana" panose="020B0604030504040204" pitchFamily="34" charset="0"/>
              <a:ea typeface="Verdana" panose="020B0604030504040204" pitchFamily="34" charset="0"/>
              <a:cs typeface="+mn-cs"/>
            </a:defRPr>
          </a:pPr>
          <a:endParaRPr lang="es-CO"/>
        </a:p>
      </c:txPr>
    </c:title>
    <c:autoTitleDeleted val="0"/>
    <c:plotArea>
      <c:layout>
        <c:manualLayout>
          <c:layoutTarget val="inner"/>
          <c:xMode val="edge"/>
          <c:yMode val="edge"/>
          <c:x val="5.9938657407407406E-2"/>
          <c:y val="0.1304748015873016"/>
          <c:w val="0.92749374999999989"/>
          <c:h val="0.67337678571428572"/>
        </c:manualLayout>
      </c:layout>
      <c:barChart>
        <c:barDir val="col"/>
        <c:grouping val="clustered"/>
        <c:varyColors val="0"/>
        <c:ser>
          <c:idx val="0"/>
          <c:order val="0"/>
          <c:tx>
            <c:strRef>
              <c:f>'Compras sostenibles'!$K$14:$K$15</c:f>
              <c:strCache>
                <c:ptCount val="2"/>
                <c:pt idx="0">
                  <c:v>% de procesos contractuales con criterios de mitigación climática</c:v>
                </c:pt>
              </c:strCache>
            </c:strRef>
          </c:tx>
          <c:spPr>
            <a:pattFill prst="narHorz">
              <a:fgClr>
                <a:schemeClr val="accent1"/>
              </a:fgClr>
              <a:bgClr>
                <a:schemeClr val="accent1">
                  <a:lumMod val="20000"/>
                  <a:lumOff val="80000"/>
                </a:schemeClr>
              </a:bgClr>
            </a:pattFill>
            <a:ln>
              <a:noFill/>
            </a:ln>
            <a:effectLst>
              <a:innerShdw blurRad="114300">
                <a:schemeClr val="accent1"/>
              </a:innerShdw>
            </a:effectLst>
          </c:spPr>
          <c:invertIfNegative val="1"/>
          <c:dLbls>
            <c:spPr>
              <a:noFill/>
              <a:ln>
                <a:noFill/>
              </a:ln>
              <a:effectLst/>
            </c:spPr>
            <c:txPr>
              <a:bodyPr rot="0" spcFirstLastPara="1" vertOverflow="ellipsis" vert="horz" wrap="square" anchor="ctr" anchorCtr="0"/>
              <a:lstStyle/>
              <a:p>
                <a:pPr>
                  <a:defRPr sz="900" b="0" i="1" u="none" strike="noStrike" kern="1200" baseline="0">
                    <a:solidFill>
                      <a:schemeClr val="tx1"/>
                    </a:solidFill>
                    <a:latin typeface="Verdana" panose="020B0604030504040204" pitchFamily="34" charset="0"/>
                    <a:ea typeface="Verdana" panose="020B0604030504040204" pitchFamily="34" charset="0"/>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trendline>
            <c:spPr>
              <a:ln w="19050" cap="rnd">
                <a:solidFill>
                  <a:srgbClr val="D00000"/>
                </a:solidFill>
                <a:prstDash val="sysDash"/>
              </a:ln>
              <a:effectLst/>
            </c:spPr>
            <c:trendlineType val="linear"/>
            <c:dispRSqr val="0"/>
            <c:dispEq val="0"/>
          </c:trendline>
          <c:cat>
            <c:strRef>
              <c:f>'Compras sostenibles'!$A$16:$A$27</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'Compras sostenibles'!$K$16:$K$27</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1-2224-417B-B744-A63754709CAF}"/>
            </c:ext>
          </c:extLst>
        </c:ser>
        <c:dLbls>
          <c:dLblPos val="outEnd"/>
          <c:showLegendKey val="0"/>
          <c:showVal val="1"/>
          <c:showCatName val="0"/>
          <c:showSerName val="0"/>
          <c:showPercent val="0"/>
          <c:showBubbleSize val="0"/>
        </c:dLbls>
        <c:gapWidth val="164"/>
        <c:axId val="1550248848"/>
        <c:axId val="1550260912"/>
      </c:barChart>
      <c:catAx>
        <c:axId val="1550248848"/>
        <c:scaling>
          <c:orientation val="minMax"/>
        </c:scaling>
        <c:delete val="0"/>
        <c:axPos val="b"/>
        <c:numFmt formatCode="General" sourceLinked="1"/>
        <c:majorTickMark val="none"/>
        <c:minorTickMark val="none"/>
        <c:tickLblPos val="nextTo"/>
        <c:spPr>
          <a:noFill/>
          <a:ln w="19050" cap="flat" cmpd="sng" algn="ctr">
            <a:solidFill>
              <a:schemeClr val="tx1">
                <a:lumMod val="25000"/>
                <a:lumOff val="7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Verdana" panose="020B0604030504040204" pitchFamily="34" charset="0"/>
                <a:ea typeface="Verdana" panose="020B0604030504040204" pitchFamily="34" charset="0"/>
                <a:cs typeface="+mn-cs"/>
              </a:defRPr>
            </a:pPr>
            <a:endParaRPr lang="es-CO"/>
          </a:p>
        </c:txPr>
        <c:crossAx val="1550260912"/>
        <c:crosses val="autoZero"/>
        <c:auto val="1"/>
        <c:lblAlgn val="ctr"/>
        <c:lblOffset val="100"/>
        <c:noMultiLvlLbl val="0"/>
      </c:catAx>
      <c:valAx>
        <c:axId val="1550260912"/>
        <c:scaling>
          <c:orientation val="minMax"/>
        </c:scaling>
        <c:delete val="0"/>
        <c:axPos val="l"/>
        <c:majorGridlines>
          <c:spPr>
            <a:ln>
              <a:solidFill>
                <a:schemeClr val="tx1">
                  <a:lumMod val="15000"/>
                  <a:lumOff val="85000"/>
                </a:schemeClr>
              </a:solidFill>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Verdana" panose="020B0604030504040204" pitchFamily="34" charset="0"/>
                <a:ea typeface="Verdana" panose="020B0604030504040204" pitchFamily="34" charset="0"/>
                <a:cs typeface="+mn-cs"/>
              </a:defRPr>
            </a:pPr>
            <a:endParaRPr lang="es-CO"/>
          </a:p>
        </c:txPr>
        <c:crossAx val="1550248848"/>
        <c:crosses val="autoZero"/>
        <c:crossBetween val="between"/>
      </c:valAx>
      <c:spPr>
        <a:noFill/>
        <a:ln>
          <a:noFill/>
        </a:ln>
        <a:effectLst/>
      </c:spPr>
    </c:plotArea>
    <c:legend>
      <c:legendPos val="t"/>
      <c:layout>
        <c:manualLayout>
          <c:xMode val="edge"/>
          <c:yMode val="edge"/>
          <c:x val="9.4975343015348851E-2"/>
          <c:y val="0.94486516828412814"/>
          <c:w val="0.89999996909869229"/>
          <c:h val="5.304565806146927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Verdana" panose="020B0604030504040204" pitchFamily="34" charset="0"/>
              <a:ea typeface="Verdana" panose="020B0604030504040204" pitchFamily="34" charset="0"/>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bg2">
          <a:lumMod val="25000"/>
        </a:schemeClr>
      </a:solidFill>
      <a:round/>
    </a:ln>
    <a:effectLst/>
  </c:spPr>
  <c:txPr>
    <a:bodyPr/>
    <a:lstStyle/>
    <a:p>
      <a:pPr>
        <a:defRPr>
          <a:solidFill>
            <a:schemeClr val="tx1"/>
          </a:solidFill>
          <a:latin typeface="Verdana" panose="020B0604030504040204" pitchFamily="34" charset="0"/>
          <a:ea typeface="Verdana" panose="020B0604030504040204" pitchFamily="34" charset="0"/>
        </a:defRPr>
      </a:pPr>
      <a:endParaRPr lang="es-CO"/>
    </a:p>
  </c:txPr>
  <c:printSettings>
    <c:headerFooter/>
    <c:pageMargins b="0.75" l="0.7" r="0.7" t="0.75" header="0.3" footer="0.3"/>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200" b="1" i="1" u="none" strike="noStrike" kern="1200" spc="0" baseline="0">
                <a:solidFill>
                  <a:schemeClr val="tx1"/>
                </a:solidFill>
                <a:latin typeface="Verdana" panose="020B0604030504040204" pitchFamily="34" charset="0"/>
                <a:ea typeface="Verdana" panose="020B0604030504040204" pitchFamily="34" charset="0"/>
                <a:cs typeface="+mn-cs"/>
              </a:defRPr>
            </a:pPr>
            <a:r>
              <a:rPr lang="en-US" sz="1200" i="1"/>
              <a:t>COMPARACIÓN DE ACTIVIDADES EJECUTADAS AÑO ANTERIOR VS. AÑO ACTUAL</a:t>
            </a:r>
          </a:p>
        </c:rich>
      </c:tx>
      <c:layout>
        <c:manualLayout>
          <c:xMode val="edge"/>
          <c:yMode val="edge"/>
          <c:x val="0.1175913325541776"/>
          <c:y val="5.5598851352159726E-3"/>
        </c:manualLayout>
      </c:layout>
      <c:overlay val="0"/>
      <c:spPr>
        <a:noFill/>
        <a:ln>
          <a:noFill/>
        </a:ln>
        <a:effectLst/>
      </c:spPr>
      <c:txPr>
        <a:bodyPr rot="0" spcFirstLastPara="1" vertOverflow="ellipsis" vert="horz" wrap="square" anchor="ctr" anchorCtr="1"/>
        <a:lstStyle/>
        <a:p>
          <a:pPr>
            <a:defRPr sz="1200" b="1" i="1" u="none" strike="noStrike" kern="1200" spc="0" baseline="0">
              <a:solidFill>
                <a:schemeClr val="tx1"/>
              </a:solidFill>
              <a:latin typeface="Verdana" panose="020B0604030504040204" pitchFamily="34" charset="0"/>
              <a:ea typeface="Verdana" panose="020B0604030504040204" pitchFamily="34" charset="0"/>
              <a:cs typeface="+mn-cs"/>
            </a:defRPr>
          </a:pPr>
          <a:endParaRPr lang="es-CO"/>
        </a:p>
      </c:txPr>
    </c:title>
    <c:autoTitleDeleted val="0"/>
    <c:plotArea>
      <c:layout>
        <c:manualLayout>
          <c:layoutTarget val="inner"/>
          <c:xMode val="edge"/>
          <c:yMode val="edge"/>
          <c:x val="6.1660851544912125E-2"/>
          <c:y val="0.14277605846629748"/>
          <c:w val="0.91389156573382846"/>
          <c:h val="0.60723806174441231"/>
        </c:manualLayout>
      </c:layout>
      <c:lineChart>
        <c:grouping val="standard"/>
        <c:varyColors val="0"/>
        <c:ser>
          <c:idx val="0"/>
          <c:order val="0"/>
          <c:tx>
            <c:v>2024</c:v>
          </c:tx>
          <c:spPr>
            <a:ln w="28575" cap="rnd">
              <a:solidFill>
                <a:sysClr val="window" lastClr="FFFFFF">
                  <a:lumMod val="50000"/>
                </a:sysClr>
              </a:solidFill>
              <a:round/>
            </a:ln>
            <a:effectLst/>
          </c:spPr>
          <c:marker>
            <c:symbol val="circle"/>
            <c:size val="7"/>
            <c:spPr>
              <a:solidFill>
                <a:sysClr val="window" lastClr="FFFFFF">
                  <a:lumMod val="50000"/>
                </a:sysClr>
              </a:solidFill>
              <a:ln w="9525">
                <a:solidFill>
                  <a:sysClr val="window" lastClr="FFFFFF">
                    <a:lumMod val="50000"/>
                  </a:sysClr>
                </a:solidFill>
              </a:ln>
              <a:effectLst/>
            </c:spPr>
          </c:marker>
          <c:dLbls>
            <c:dLbl>
              <c:idx val="5"/>
              <c:layout>
                <c:manualLayout>
                  <c:x val="-1.8181418056094575E-2"/>
                  <c:y val="-3.67414100385460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218-492E-9423-82EC8BF582C8}"/>
                </c:ext>
              </c:extLst>
            </c:dLbl>
            <c:dLbl>
              <c:idx val="7"/>
              <c:layout>
                <c:manualLayout>
                  <c:x val="-1.8181418056094575E-2"/>
                  <c:y val="3.695196253160359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218-492E-9423-82EC8BF582C8}"/>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Verdana" panose="020B0604030504040204" pitchFamily="34" charset="0"/>
                    <a:ea typeface="Verdana" panose="020B0604030504040204" pitchFamily="34" charset="0"/>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'Prácticas sostenibles'!$A$16:$A$27</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'Prácticas sostenibles'!$C$16:$C$27</c:f>
              <c:numCache>
                <c:formatCode>0</c:formatCode>
                <c:ptCount val="12"/>
              </c:numCache>
            </c:numRef>
          </c:val>
          <c:smooth val="0"/>
          <c:extLst>
            <c:ext xmlns:c16="http://schemas.microsoft.com/office/drawing/2014/chart" uri="{C3380CC4-5D6E-409C-BE32-E72D297353CC}">
              <c16:uniqueId val="{00000002-1218-492E-9423-82EC8BF582C8}"/>
            </c:ext>
          </c:extLst>
        </c:ser>
        <c:ser>
          <c:idx val="1"/>
          <c:order val="1"/>
          <c:tx>
            <c:v>2025</c:v>
          </c:tx>
          <c:spPr>
            <a:ln w="28575" cap="rnd">
              <a:solidFill>
                <a:srgbClr val="FFC000"/>
              </a:solidFill>
              <a:round/>
            </a:ln>
            <a:effectLst/>
          </c:spPr>
          <c:marker>
            <c:symbol val="circle"/>
            <c:size val="7"/>
            <c:spPr>
              <a:solidFill>
                <a:srgbClr val="FFC000"/>
              </a:solidFill>
              <a:ln w="9525">
                <a:solidFill>
                  <a:srgbClr val="FFC000"/>
                </a:solidFill>
              </a:ln>
              <a:effectLst/>
            </c:spPr>
          </c:marker>
          <c:dLbls>
            <c:dLbl>
              <c:idx val="3"/>
              <c:layout>
                <c:manualLayout>
                  <c:x val="-1.8672667297154326E-2"/>
                  <c:y val="-2.630882005071025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218-492E-9423-82EC8BF582C8}"/>
                </c:ext>
              </c:extLst>
            </c:dLbl>
            <c:dLbl>
              <c:idx val="4"/>
              <c:layout>
                <c:manualLayout>
                  <c:x val="-1.8681554151488651E-2"/>
                  <c:y val="-5.779665934430306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1218-492E-9423-82EC8BF582C8}"/>
                </c:ext>
              </c:extLst>
            </c:dLbl>
            <c:dLbl>
              <c:idx val="6"/>
              <c:layout>
                <c:manualLayout>
                  <c:x val="4.8542621023553193E-3"/>
                  <c:y val="-8.6677442975366462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1218-492E-9423-82EC8BF582C8}"/>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solidFill>
                    <a:latin typeface="Verdana" panose="020B0604030504040204" pitchFamily="34" charset="0"/>
                    <a:ea typeface="Verdana" panose="020B0604030504040204" pitchFamily="34" charset="0"/>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2"/>
                </a:solidFill>
                <a:prstDash val="sysDot"/>
              </a:ln>
              <a:effectLst/>
            </c:spPr>
            <c:trendlineType val="linear"/>
            <c:dispRSqr val="0"/>
            <c:dispEq val="0"/>
          </c:trendline>
          <c:cat>
            <c:strRef>
              <c:f>'Prácticas sostenibles'!$A$16:$A$27</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'Prácticas sostenibles'!$L$16:$L$27</c:f>
              <c:numCache>
                <c:formatCode>0</c:formatCode>
                <c:ptCount val="12"/>
              </c:numCache>
            </c:numRef>
          </c:val>
          <c:smooth val="0"/>
          <c:extLst>
            <c:ext xmlns:c16="http://schemas.microsoft.com/office/drawing/2014/chart" uri="{C3380CC4-5D6E-409C-BE32-E72D297353CC}">
              <c16:uniqueId val="{00000007-1218-492E-9423-82EC8BF582C8}"/>
            </c:ext>
          </c:extLst>
        </c:ser>
        <c:dLbls>
          <c:dLblPos val="t"/>
          <c:showLegendKey val="0"/>
          <c:showVal val="1"/>
          <c:showCatName val="0"/>
          <c:showSerName val="0"/>
          <c:showPercent val="0"/>
          <c:showBubbleSize val="0"/>
        </c:dLbls>
        <c:marker val="1"/>
        <c:smooth val="0"/>
        <c:axId val="1481456400"/>
        <c:axId val="1481447248"/>
      </c:lineChart>
      <c:catAx>
        <c:axId val="14814564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Verdana" panose="020B0604030504040204" pitchFamily="34" charset="0"/>
                <a:ea typeface="Verdana" panose="020B0604030504040204" pitchFamily="34" charset="0"/>
                <a:cs typeface="+mn-cs"/>
              </a:defRPr>
            </a:pPr>
            <a:endParaRPr lang="es-CO"/>
          </a:p>
        </c:txPr>
        <c:crossAx val="1481447248"/>
        <c:crosses val="autoZero"/>
        <c:auto val="1"/>
        <c:lblAlgn val="ctr"/>
        <c:lblOffset val="100"/>
        <c:noMultiLvlLbl val="0"/>
      </c:catAx>
      <c:valAx>
        <c:axId val="1481447248"/>
        <c:scaling>
          <c:orientation val="minMax"/>
        </c:scaling>
        <c:delete val="0"/>
        <c:axPos val="l"/>
        <c:majorGridlines>
          <c:spPr>
            <a:ln w="6350" cap="flat" cmpd="sng" algn="ctr">
              <a:solidFill>
                <a:schemeClr val="bg1">
                  <a:lumMod val="65000"/>
                </a:schemeClr>
              </a:solidFill>
              <a:prstDash val="dash"/>
              <a:round/>
            </a:ln>
            <a:effectLst/>
          </c:spPr>
        </c:majorGridlines>
        <c:title>
          <c:tx>
            <c:rich>
              <a:bodyPr rot="-5400000" spcFirstLastPara="1" vertOverflow="ellipsis" vert="horz" wrap="square" anchor="ctr" anchorCtr="1"/>
              <a:lstStyle/>
              <a:p>
                <a:pPr>
                  <a:defRPr sz="1000" b="0" i="0" u="none" strike="noStrike" kern="1200" baseline="0">
                    <a:solidFill>
                      <a:sysClr val="windowText" lastClr="000000"/>
                    </a:solidFill>
                    <a:latin typeface="Verdana" panose="020B0604030504040204" pitchFamily="34" charset="0"/>
                    <a:ea typeface="Verdana" panose="020B0604030504040204" pitchFamily="34" charset="0"/>
                    <a:cs typeface="+mn-cs"/>
                  </a:defRPr>
                </a:pPr>
                <a:r>
                  <a:rPr lang="es-CO">
                    <a:solidFill>
                      <a:sysClr val="windowText" lastClr="000000"/>
                    </a:solidFill>
                  </a:rPr>
                  <a:t>N° actividades</a:t>
                </a:r>
              </a:p>
            </c:rich>
          </c:tx>
          <c:layout>
            <c:manualLayout>
              <c:xMode val="edge"/>
              <c:yMode val="edge"/>
              <c:x val="0"/>
              <c:y val="0.27802285580263925"/>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ysClr val="windowText" lastClr="000000"/>
                  </a:solidFill>
                  <a:latin typeface="Verdana" panose="020B0604030504040204" pitchFamily="34" charset="0"/>
                  <a:ea typeface="Verdana" panose="020B0604030504040204" pitchFamily="34" charset="0"/>
                  <a:cs typeface="+mn-cs"/>
                </a:defRPr>
              </a:pPr>
              <a:endParaRPr lang="es-CO"/>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Verdana" panose="020B0604030504040204" pitchFamily="34" charset="0"/>
                <a:ea typeface="Verdana" panose="020B0604030504040204" pitchFamily="34" charset="0"/>
                <a:cs typeface="+mn-cs"/>
              </a:defRPr>
            </a:pPr>
            <a:endParaRPr lang="es-CO"/>
          </a:p>
        </c:txPr>
        <c:crossAx val="1481456400"/>
        <c:crosses val="autoZero"/>
        <c:crossBetween val="between"/>
      </c:valAx>
      <c:spPr>
        <a:noFill/>
        <a:ln>
          <a:noFill/>
        </a:ln>
        <a:effectLst/>
      </c:spPr>
    </c:plotArea>
    <c:legend>
      <c:legendPos val="b"/>
      <c:layout>
        <c:manualLayout>
          <c:xMode val="edge"/>
          <c:yMode val="edge"/>
          <c:x val="1.3822692862239095E-2"/>
          <c:y val="0.92366473292808537"/>
          <c:w val="0.96790944961052949"/>
          <c:h val="7.6335267071914639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Verdana" panose="020B0604030504040204" pitchFamily="34" charset="0"/>
              <a:ea typeface="Verdana" panose="020B0604030504040204" pitchFamily="34" charset="0"/>
              <a:cs typeface="+mn-cs"/>
            </a:defRPr>
          </a:pPr>
          <a:endParaRPr lang="es-CO"/>
        </a:p>
      </c:txPr>
    </c:legend>
    <c:plotVisOnly val="1"/>
    <c:dispBlanksAs val="gap"/>
    <c:showDLblsOverMax val="0"/>
    <c:extLst/>
  </c:chart>
  <c:spPr>
    <a:solidFill>
      <a:schemeClr val="bg1"/>
    </a:solidFill>
    <a:ln w="9525" cap="flat" cmpd="sng" algn="ctr">
      <a:solidFill>
        <a:schemeClr val="bg2">
          <a:lumMod val="25000"/>
        </a:schemeClr>
      </a:solidFill>
      <a:round/>
    </a:ln>
    <a:effectLst/>
  </c:spPr>
  <c:txPr>
    <a:bodyPr/>
    <a:lstStyle/>
    <a:p>
      <a:pPr>
        <a:defRPr>
          <a:solidFill>
            <a:schemeClr val="tx1"/>
          </a:solidFill>
          <a:latin typeface="Verdana" panose="020B0604030504040204" pitchFamily="34" charset="0"/>
          <a:ea typeface="Verdana" panose="020B0604030504040204" pitchFamily="34" charset="0"/>
        </a:defRPr>
      </a:pPr>
      <a:endParaRPr lang="es-CO"/>
    </a:p>
  </c:txPr>
  <c:printSettings>
    <c:headerFooter/>
    <c:pageMargins b="0.75" l="0.7" r="0.7" t="0.75" header="0.3" footer="0.3"/>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lgn="ctr" rtl="0">
              <a:defRPr lang="en-US" sz="1200" b="1" i="1" u="none" strike="noStrike" kern="1200" cap="all" spc="0" baseline="0">
                <a:solidFill>
                  <a:sysClr val="windowText" lastClr="000000"/>
                </a:solidFill>
                <a:latin typeface="Verdana" panose="020B0604030504040204" pitchFamily="34" charset="0"/>
                <a:ea typeface="Verdana" panose="020B0604030504040204" pitchFamily="34" charset="0"/>
                <a:cs typeface="+mn-cs"/>
              </a:defRPr>
            </a:pPr>
            <a:r>
              <a:rPr lang="en-US" sz="1200"/>
              <a:t>INDICADOR </a:t>
            </a:r>
            <a:r>
              <a:rPr lang="en-US" sz="1200" b="1" i="1" u="none" strike="noStrike" cap="all" baseline="0">
                <a:effectLst/>
              </a:rPr>
              <a:t>DE ACTIVIDADES EJECUTADAS AÑO ACTUAL</a:t>
            </a:r>
            <a:endParaRPr lang="en-US" sz="1200"/>
          </a:p>
        </c:rich>
      </c:tx>
      <c:layout>
        <c:manualLayout>
          <c:xMode val="edge"/>
          <c:yMode val="edge"/>
          <c:x val="0.28988726851851854"/>
          <c:y val="2.1950555555555556E-2"/>
        </c:manualLayout>
      </c:layout>
      <c:overlay val="0"/>
      <c:spPr>
        <a:noFill/>
        <a:ln>
          <a:noFill/>
        </a:ln>
        <a:effectLst/>
      </c:spPr>
      <c:txPr>
        <a:bodyPr rot="0" spcFirstLastPara="1" vertOverflow="ellipsis" vert="horz" wrap="square" anchor="ctr" anchorCtr="1"/>
        <a:lstStyle/>
        <a:p>
          <a:pPr algn="ctr" rtl="0">
            <a:defRPr lang="en-US" sz="1200" b="1" i="1" u="none" strike="noStrike" kern="1200" cap="all" spc="0" baseline="0">
              <a:solidFill>
                <a:sysClr val="windowText" lastClr="000000"/>
              </a:solidFill>
              <a:latin typeface="Verdana" panose="020B0604030504040204" pitchFamily="34" charset="0"/>
              <a:ea typeface="Verdana" panose="020B0604030504040204" pitchFamily="34" charset="0"/>
              <a:cs typeface="+mn-cs"/>
            </a:defRPr>
          </a:pPr>
          <a:endParaRPr lang="es-CO"/>
        </a:p>
      </c:txPr>
    </c:title>
    <c:autoTitleDeleted val="0"/>
    <c:plotArea>
      <c:layout>
        <c:manualLayout>
          <c:layoutTarget val="inner"/>
          <c:xMode val="edge"/>
          <c:yMode val="edge"/>
          <c:x val="6.7288169580976873E-2"/>
          <c:y val="0.15130168189882398"/>
          <c:w val="0.9103901343536015"/>
          <c:h val="0.61162547031008452"/>
        </c:manualLayout>
      </c:layout>
      <c:barChart>
        <c:barDir val="col"/>
        <c:grouping val="clustered"/>
        <c:varyColors val="0"/>
        <c:ser>
          <c:idx val="0"/>
          <c:order val="0"/>
          <c:tx>
            <c:v>INDICADOR ACTIVIDADES 2024</c:v>
          </c:tx>
          <c:spPr>
            <a:pattFill prst="narHorz">
              <a:fgClr>
                <a:schemeClr val="accent1"/>
              </a:fgClr>
              <a:bgClr>
                <a:schemeClr val="accent1">
                  <a:lumMod val="20000"/>
                  <a:lumOff val="80000"/>
                </a:schemeClr>
              </a:bgClr>
            </a:pattFill>
            <a:ln>
              <a:noFill/>
            </a:ln>
            <a:effectLst>
              <a:innerShdw blurRad="114300">
                <a:schemeClr val="accent1"/>
              </a:innerShdw>
            </a:effectLst>
          </c:spPr>
          <c:invertIfNegative val="1"/>
          <c:dLbls>
            <c:spPr>
              <a:noFill/>
              <a:ln>
                <a:noFill/>
              </a:ln>
              <a:effectLst/>
            </c:spPr>
            <c:txPr>
              <a:bodyPr rot="0" spcFirstLastPara="1" vertOverflow="ellipsis" vert="horz" wrap="square" anchor="ctr" anchorCtr="0"/>
              <a:lstStyle/>
              <a:p>
                <a:pPr>
                  <a:defRPr sz="900" b="0" i="1" u="none" strike="noStrike" kern="1200" baseline="0">
                    <a:solidFill>
                      <a:schemeClr val="tx1"/>
                    </a:solidFill>
                    <a:latin typeface="Verdana" panose="020B0604030504040204" pitchFamily="34" charset="0"/>
                    <a:ea typeface="Verdana" panose="020B0604030504040204" pitchFamily="34" charset="0"/>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trendline>
            <c:name>Tendencia de indicador 2023</c:name>
            <c:spPr>
              <a:ln w="19050" cap="rnd">
                <a:solidFill>
                  <a:srgbClr val="FF0000"/>
                </a:solidFill>
                <a:prstDash val="sysDash"/>
              </a:ln>
              <a:effectLst/>
            </c:spPr>
            <c:trendlineType val="linear"/>
            <c:dispRSqr val="0"/>
            <c:dispEq val="0"/>
          </c:trendline>
          <c:cat>
            <c:strRef>
              <c:f>'Prácticas sostenibles'!$A$16:$A$27</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'Prácticas sostenibles'!$U$16:$U$27</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1-1161-4297-A978-5042E454FE08}"/>
            </c:ext>
          </c:extLst>
        </c:ser>
        <c:dLbls>
          <c:dLblPos val="outEnd"/>
          <c:showLegendKey val="0"/>
          <c:showVal val="1"/>
          <c:showCatName val="0"/>
          <c:showSerName val="0"/>
          <c:showPercent val="0"/>
          <c:showBubbleSize val="0"/>
        </c:dLbls>
        <c:gapWidth val="164"/>
        <c:overlap val="-22"/>
        <c:axId val="1550248848"/>
        <c:axId val="1550260912"/>
      </c:barChart>
      <c:catAx>
        <c:axId val="1550248848"/>
        <c:scaling>
          <c:orientation val="minMax"/>
        </c:scaling>
        <c:delete val="0"/>
        <c:axPos val="b"/>
        <c:numFmt formatCode="General" sourceLinked="1"/>
        <c:majorTickMark val="none"/>
        <c:minorTickMark val="none"/>
        <c:tickLblPos val="nextTo"/>
        <c:spPr>
          <a:noFill/>
          <a:ln w="19050"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1" u="none" strike="noStrike" kern="1200" baseline="0">
                <a:solidFill>
                  <a:schemeClr val="tx1"/>
                </a:solidFill>
                <a:latin typeface="Verdana" panose="020B0604030504040204" pitchFamily="34" charset="0"/>
                <a:ea typeface="Verdana" panose="020B0604030504040204" pitchFamily="34" charset="0"/>
                <a:cs typeface="+mn-cs"/>
              </a:defRPr>
            </a:pPr>
            <a:endParaRPr lang="es-CO"/>
          </a:p>
        </c:txPr>
        <c:crossAx val="1550260912"/>
        <c:crosses val="autoZero"/>
        <c:auto val="1"/>
        <c:lblAlgn val="ctr"/>
        <c:lblOffset val="100"/>
        <c:noMultiLvlLbl val="0"/>
      </c:catAx>
      <c:valAx>
        <c:axId val="1550260912"/>
        <c:scaling>
          <c:orientation val="minMax"/>
        </c:scaling>
        <c:delete val="0"/>
        <c:axPos val="l"/>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Verdana" panose="020B0604030504040204" pitchFamily="34" charset="0"/>
                <a:ea typeface="Verdana" panose="020B0604030504040204" pitchFamily="34" charset="0"/>
                <a:cs typeface="+mn-cs"/>
              </a:defRPr>
            </a:pPr>
            <a:endParaRPr lang="es-CO"/>
          </a:p>
        </c:txPr>
        <c:crossAx val="1550248848"/>
        <c:crosses val="autoZero"/>
        <c:crossBetween val="between"/>
      </c:valAx>
      <c:spPr>
        <a:noFill/>
        <a:ln>
          <a:noFill/>
        </a:ln>
        <a:effectLst/>
      </c:spPr>
    </c:plotArea>
    <c:legend>
      <c:legendPos val="t"/>
      <c:layout>
        <c:manualLayout>
          <c:xMode val="edge"/>
          <c:yMode val="edge"/>
          <c:x val="9.4975343015348851E-2"/>
          <c:y val="0.94486516828412814"/>
          <c:w val="0.81004915989685156"/>
          <c:h val="5.3079109833025322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Verdana" panose="020B0604030504040204" pitchFamily="34" charset="0"/>
              <a:ea typeface="Verdana" panose="020B0604030504040204" pitchFamily="34" charset="0"/>
              <a:cs typeface="+mn-cs"/>
            </a:defRPr>
          </a:pPr>
          <a:endParaRPr lang="es-CO"/>
        </a:p>
      </c:txPr>
    </c:legend>
    <c:plotVisOnly val="1"/>
    <c:dispBlanksAs val="gap"/>
    <c:showDLblsOverMax val="0"/>
    <c:extLst/>
  </c:chart>
  <c:spPr>
    <a:solidFill>
      <a:schemeClr val="bg1"/>
    </a:solidFill>
    <a:ln w="9525" cap="flat" cmpd="sng" algn="ctr">
      <a:solidFill>
        <a:schemeClr val="bg2">
          <a:lumMod val="25000"/>
        </a:schemeClr>
      </a:solidFill>
      <a:round/>
    </a:ln>
    <a:effectLst/>
  </c:spPr>
  <c:txPr>
    <a:bodyPr/>
    <a:lstStyle/>
    <a:p>
      <a:pPr>
        <a:defRPr>
          <a:solidFill>
            <a:schemeClr val="tx1"/>
          </a:solidFill>
          <a:latin typeface="Verdana" panose="020B0604030504040204" pitchFamily="34" charset="0"/>
          <a:ea typeface="Verdana" panose="020B0604030504040204" pitchFamily="34" charset="0"/>
        </a:defRPr>
      </a:pPr>
      <a:endParaRPr lang="es-CO"/>
    </a:p>
  </c:txPr>
  <c:printSettings>
    <c:headerFooter/>
    <c:pageMargins b="0.75" l="0.7" r="0.7" t="0.75" header="0.3" footer="0.3"/>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200" b="1" i="1" u="none" strike="noStrike" kern="1200" spc="0" baseline="0">
                <a:solidFill>
                  <a:schemeClr val="tx1"/>
                </a:solidFill>
                <a:latin typeface="Verdana" panose="020B0604030504040204" pitchFamily="34" charset="0"/>
                <a:ea typeface="Verdana" panose="020B0604030504040204" pitchFamily="34" charset="0"/>
                <a:cs typeface="+mn-cs"/>
              </a:defRPr>
            </a:pPr>
            <a:r>
              <a:rPr lang="es-CO" sz="1200" i="1"/>
              <a:t>COBERTURA DE ACTIVIDADES AÑO ACTUAL</a:t>
            </a:r>
          </a:p>
        </c:rich>
      </c:tx>
      <c:layout>
        <c:manualLayout>
          <c:xMode val="edge"/>
          <c:yMode val="edge"/>
          <c:x val="0.10112222222222222"/>
          <c:y val="5.5541666666666665E-3"/>
        </c:manualLayout>
      </c:layout>
      <c:overlay val="0"/>
      <c:spPr>
        <a:noFill/>
        <a:ln>
          <a:noFill/>
        </a:ln>
        <a:effectLst/>
      </c:spPr>
      <c:txPr>
        <a:bodyPr rot="0" spcFirstLastPara="1" vertOverflow="ellipsis" vert="horz" wrap="square" anchor="ctr" anchorCtr="1"/>
        <a:lstStyle/>
        <a:p>
          <a:pPr>
            <a:defRPr sz="1200" b="1" i="1" u="none" strike="noStrike" kern="1200" spc="0" baseline="0">
              <a:solidFill>
                <a:schemeClr val="tx1"/>
              </a:solidFill>
              <a:latin typeface="Verdana" panose="020B0604030504040204" pitchFamily="34" charset="0"/>
              <a:ea typeface="Verdana" panose="020B0604030504040204" pitchFamily="34" charset="0"/>
              <a:cs typeface="+mn-cs"/>
            </a:defRPr>
          </a:pPr>
          <a:endParaRPr lang="es-CO"/>
        </a:p>
      </c:txPr>
    </c:title>
    <c:autoTitleDeleted val="0"/>
    <c:plotArea>
      <c:layout>
        <c:manualLayout>
          <c:layoutTarget val="inner"/>
          <c:xMode val="edge"/>
          <c:yMode val="edge"/>
          <c:x val="5.8913773148148156E-2"/>
          <c:y val="0.17837416666666664"/>
          <c:w val="0.91663877314814812"/>
          <c:h val="0.5645444444444444"/>
        </c:manualLayout>
      </c:layout>
      <c:lineChart>
        <c:grouping val="standard"/>
        <c:varyColors val="0"/>
        <c:ser>
          <c:idx val="0"/>
          <c:order val="0"/>
          <c:tx>
            <c:v>Total servidores públicos</c:v>
          </c:tx>
          <c:spPr>
            <a:ln w="28575" cap="rnd">
              <a:solidFill>
                <a:sysClr val="window" lastClr="FFFFFF">
                  <a:lumMod val="50000"/>
                </a:sysClr>
              </a:solidFill>
              <a:round/>
            </a:ln>
            <a:effectLst/>
          </c:spPr>
          <c:marker>
            <c:symbol val="diamond"/>
            <c:size val="7"/>
            <c:spPr>
              <a:solidFill>
                <a:sysClr val="window" lastClr="FFFFFF">
                  <a:lumMod val="50000"/>
                </a:sysClr>
              </a:solidFill>
              <a:ln w="9525">
                <a:solidFill>
                  <a:sysClr val="window" lastClr="FFFFFF">
                    <a:lumMod val="50000"/>
                  </a:sysClr>
                </a:solidFill>
              </a:ln>
              <a:effectLst/>
            </c:spPr>
          </c:marker>
          <c:cat>
            <c:strRef>
              <c:f>'Prácticas sostenibles'!$A$16:$A$27</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'Prácticas sostenibles'!$N$16:$N$27</c:f>
              <c:numCache>
                <c:formatCode>0</c:formatCode>
                <c:ptCount val="12"/>
              </c:numCache>
            </c:numRef>
          </c:val>
          <c:smooth val="0"/>
          <c:extLst>
            <c:ext xmlns:c16="http://schemas.microsoft.com/office/drawing/2014/chart" uri="{C3380CC4-5D6E-409C-BE32-E72D297353CC}">
              <c16:uniqueId val="{00000000-BD92-40CF-8F3A-15732B97E7BA}"/>
            </c:ext>
          </c:extLst>
        </c:ser>
        <c:ser>
          <c:idx val="1"/>
          <c:order val="1"/>
          <c:tx>
            <c:v>Asistencia servidores públicos</c:v>
          </c:tx>
          <c:spPr>
            <a:ln w="28575" cap="rnd">
              <a:solidFill>
                <a:srgbClr val="FFC000"/>
              </a:solidFill>
              <a:round/>
            </a:ln>
            <a:effectLst/>
          </c:spPr>
          <c:marker>
            <c:symbol val="diamond"/>
            <c:size val="7"/>
            <c:spPr>
              <a:solidFill>
                <a:srgbClr val="FFC000"/>
              </a:solidFill>
              <a:ln w="9525">
                <a:solidFill>
                  <a:srgbClr val="FFC000"/>
                </a:solidFill>
              </a:ln>
              <a:effectLst/>
            </c:spPr>
          </c:marker>
          <c:trendline>
            <c:name>Tendencia cobertura</c:name>
            <c:spPr>
              <a:ln w="19050" cap="rnd">
                <a:solidFill>
                  <a:srgbClr val="FF0000">
                    <a:alpha val="60000"/>
                  </a:srgbClr>
                </a:solidFill>
                <a:prstDash val="sysDash"/>
              </a:ln>
              <a:effectLst/>
            </c:spPr>
            <c:trendlineType val="linear"/>
            <c:dispRSqr val="0"/>
            <c:dispEq val="0"/>
          </c:trendline>
          <c:cat>
            <c:strRef>
              <c:f>'Prácticas sostenibles'!$A$16:$A$27</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'Prácticas sostenibles'!$O$16:$O$27</c:f>
              <c:numCache>
                <c:formatCode>0</c:formatCode>
                <c:ptCount val="12"/>
              </c:numCache>
            </c:numRef>
          </c:val>
          <c:smooth val="0"/>
          <c:extLst>
            <c:ext xmlns:c16="http://schemas.microsoft.com/office/drawing/2014/chart" uri="{C3380CC4-5D6E-409C-BE32-E72D297353CC}">
              <c16:uniqueId val="{00000002-BD92-40CF-8F3A-15732B97E7BA}"/>
            </c:ext>
          </c:extLst>
        </c:ser>
        <c:dLbls>
          <c:showLegendKey val="0"/>
          <c:showVal val="0"/>
          <c:showCatName val="0"/>
          <c:showSerName val="0"/>
          <c:showPercent val="0"/>
          <c:showBubbleSize val="0"/>
        </c:dLbls>
        <c:marker val="1"/>
        <c:smooth val="0"/>
        <c:axId val="1481456400"/>
        <c:axId val="1481447248"/>
      </c:lineChart>
      <c:catAx>
        <c:axId val="14814564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95000"/>
                    <a:lumOff val="5000"/>
                  </a:schemeClr>
                </a:solidFill>
                <a:latin typeface="Verdana" panose="020B0604030504040204" pitchFamily="34" charset="0"/>
                <a:ea typeface="Verdana" panose="020B0604030504040204" pitchFamily="34" charset="0"/>
                <a:cs typeface="+mn-cs"/>
              </a:defRPr>
            </a:pPr>
            <a:endParaRPr lang="es-CO"/>
          </a:p>
        </c:txPr>
        <c:crossAx val="1481447248"/>
        <c:crosses val="autoZero"/>
        <c:auto val="1"/>
        <c:lblAlgn val="ctr"/>
        <c:lblOffset val="100"/>
        <c:noMultiLvlLbl val="0"/>
      </c:catAx>
      <c:valAx>
        <c:axId val="1481447248"/>
        <c:scaling>
          <c:orientation val="minMax"/>
          <c:min val="0"/>
        </c:scaling>
        <c:delete val="0"/>
        <c:axPos val="l"/>
        <c:majorGridlines>
          <c:spPr>
            <a:ln w="6350" cap="flat" cmpd="sng" algn="ctr">
              <a:solidFill>
                <a:schemeClr val="bg1">
                  <a:lumMod val="65000"/>
                </a:schemeClr>
              </a:solidFill>
              <a:prstDash val="dash"/>
              <a:round/>
            </a:ln>
            <a:effectLst/>
          </c:spPr>
        </c:majorGridlines>
        <c:title>
          <c:tx>
            <c:rich>
              <a:bodyPr rot="-5400000" spcFirstLastPara="1" vertOverflow="ellipsis" vert="horz" wrap="square" anchor="ctr" anchorCtr="1"/>
              <a:lstStyle/>
              <a:p>
                <a:pPr>
                  <a:defRPr sz="1000" b="1" i="0" u="none" strike="noStrike" kern="1200" baseline="0">
                    <a:solidFill>
                      <a:schemeClr val="tx1">
                        <a:lumMod val="95000"/>
                        <a:lumOff val="5000"/>
                      </a:schemeClr>
                    </a:solidFill>
                    <a:latin typeface="Verdana" panose="020B0604030504040204" pitchFamily="34" charset="0"/>
                    <a:ea typeface="Verdana" panose="020B0604030504040204" pitchFamily="34" charset="0"/>
                    <a:cs typeface="+mn-cs"/>
                  </a:defRPr>
                </a:pPr>
                <a:r>
                  <a:rPr lang="es-CO" b="1">
                    <a:solidFill>
                      <a:schemeClr val="tx1">
                        <a:lumMod val="95000"/>
                        <a:lumOff val="5000"/>
                      </a:schemeClr>
                    </a:solidFill>
                  </a:rPr>
                  <a:t>N° personas</a:t>
                </a:r>
              </a:p>
            </c:rich>
          </c:tx>
          <c:layout>
            <c:manualLayout>
              <c:xMode val="edge"/>
              <c:yMode val="edge"/>
              <c:x val="0"/>
              <c:y val="0.27802285580263925"/>
            </c:manualLayout>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95000"/>
                      <a:lumOff val="5000"/>
                    </a:schemeClr>
                  </a:solidFill>
                  <a:latin typeface="Verdana" panose="020B0604030504040204" pitchFamily="34" charset="0"/>
                  <a:ea typeface="Verdana" panose="020B0604030504040204" pitchFamily="34" charset="0"/>
                  <a:cs typeface="+mn-cs"/>
                </a:defRPr>
              </a:pPr>
              <a:endParaRPr lang="es-CO"/>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Verdana" panose="020B0604030504040204" pitchFamily="34" charset="0"/>
                <a:ea typeface="Verdana" panose="020B0604030504040204" pitchFamily="34" charset="0"/>
                <a:cs typeface="+mn-cs"/>
              </a:defRPr>
            </a:pPr>
            <a:endParaRPr lang="es-CO"/>
          </a:p>
        </c:txPr>
        <c:crossAx val="1481456400"/>
        <c:crosses val="autoZero"/>
        <c:crossBetween val="between"/>
        <c:majorUnit val="300"/>
      </c:valAx>
      <c:spPr>
        <a:noFill/>
        <a:ln>
          <a:noFill/>
        </a:ln>
        <a:effectLst/>
      </c:spPr>
    </c:plotArea>
    <c:legend>
      <c:legendPos val="b"/>
      <c:layout>
        <c:manualLayout>
          <c:xMode val="edge"/>
          <c:yMode val="edge"/>
          <c:x val="1.3822692862239095E-2"/>
          <c:y val="0.92366473292808537"/>
          <c:w val="0.96790944961052949"/>
          <c:h val="7.6335267071914639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Verdana" panose="020B0604030504040204" pitchFamily="34" charset="0"/>
              <a:ea typeface="Verdana" panose="020B0604030504040204" pitchFamily="34" charset="0"/>
              <a:cs typeface="+mn-cs"/>
            </a:defRPr>
          </a:pPr>
          <a:endParaRPr lang="es-CO"/>
        </a:p>
      </c:txPr>
    </c:legend>
    <c:plotVisOnly val="1"/>
    <c:dispBlanksAs val="gap"/>
    <c:showDLblsOverMax val="0"/>
    <c:extLst/>
  </c:chart>
  <c:spPr>
    <a:solidFill>
      <a:schemeClr val="bg1"/>
    </a:solidFill>
    <a:ln w="9525" cap="flat" cmpd="sng" algn="ctr">
      <a:solidFill>
        <a:schemeClr val="bg2">
          <a:lumMod val="25000"/>
        </a:schemeClr>
      </a:solidFill>
      <a:round/>
    </a:ln>
    <a:effectLst/>
  </c:spPr>
  <c:txPr>
    <a:bodyPr/>
    <a:lstStyle/>
    <a:p>
      <a:pPr>
        <a:defRPr>
          <a:solidFill>
            <a:schemeClr val="tx1"/>
          </a:solidFill>
          <a:latin typeface="Verdana" panose="020B0604030504040204" pitchFamily="34" charset="0"/>
          <a:ea typeface="Verdana" panose="020B0604030504040204" pitchFamily="34" charset="0"/>
        </a:defRPr>
      </a:pPr>
      <a:endParaRPr lang="es-CO"/>
    </a:p>
  </c:txPr>
  <c:printSettings>
    <c:headerFooter/>
    <c:pageMargins b="0.75" l="0.7" r="0.7" t="0.75" header="0.3" footer="0.3"/>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ysClr val="windowText" lastClr="000000"/>
                </a:solidFill>
                <a:latin typeface="Verdana" panose="020B0604030504040204" pitchFamily="34" charset="0"/>
                <a:ea typeface="Verdana" panose="020B0604030504040204" pitchFamily="34" charset="0"/>
                <a:cs typeface="+mn-cs"/>
              </a:defRPr>
            </a:pPr>
            <a:r>
              <a:rPr lang="en-US" sz="1200" b="1" i="1" baseline="0">
                <a:effectLst/>
              </a:rPr>
              <a:t>COMPARACIÓN DE COMUNIDAOS EXTERNOS AÑO ANTERIOR vs. AÑO ACTUAL</a:t>
            </a:r>
            <a:endParaRPr lang="es-CO" sz="1200">
              <a:effectLst/>
            </a:endParaRPr>
          </a:p>
        </c:rich>
      </c:tx>
      <c:overlay val="0"/>
      <c:spPr>
        <a:noFill/>
        <a:ln>
          <a:noFill/>
        </a:ln>
        <a:effectLst/>
      </c:spPr>
      <c:txPr>
        <a:bodyPr rot="0" spcFirstLastPara="1" vertOverflow="ellipsis" vert="horz" wrap="square" anchor="ctr" anchorCtr="1"/>
        <a:lstStyle/>
        <a:p>
          <a:pPr>
            <a:defRPr sz="1200" b="0" i="0" u="none" strike="noStrike" kern="1200" spc="0" baseline="0">
              <a:solidFill>
                <a:sysClr val="windowText" lastClr="000000"/>
              </a:solidFill>
              <a:latin typeface="Verdana" panose="020B0604030504040204" pitchFamily="34" charset="0"/>
              <a:ea typeface="Verdana" panose="020B0604030504040204" pitchFamily="34" charset="0"/>
              <a:cs typeface="+mn-cs"/>
            </a:defRPr>
          </a:pPr>
          <a:endParaRPr lang="es-CO"/>
        </a:p>
      </c:txPr>
    </c:title>
    <c:autoTitleDeleted val="0"/>
    <c:plotArea>
      <c:layout/>
      <c:barChart>
        <c:barDir val="col"/>
        <c:grouping val="clustered"/>
        <c:varyColors val="0"/>
        <c:ser>
          <c:idx val="4"/>
          <c:order val="4"/>
          <c:tx>
            <c:v>Solicitudes 2023</c:v>
          </c:tx>
          <c:spPr>
            <a:pattFill prst="narHorz">
              <a:fgClr>
                <a:schemeClr val="accent5">
                  <a:lumMod val="40000"/>
                  <a:lumOff val="60000"/>
                </a:schemeClr>
              </a:fgClr>
              <a:bgClr>
                <a:schemeClr val="bg1"/>
              </a:bgClr>
            </a:pattFill>
            <a:ln>
              <a:solidFill>
                <a:schemeClr val="accent5"/>
              </a:solidFill>
            </a:ln>
            <a:effectLst/>
          </c:spPr>
          <c:invertIfNegative val="0"/>
          <c:cat>
            <c:strRef>
              <c:f>'Prácticas sostenibles'!$A$16:$A$27</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'Prácticas sostenibles'!$H$16:$H$27</c:f>
              <c:numCache>
                <c:formatCode>0</c:formatCode>
                <c:ptCount val="12"/>
              </c:numCache>
            </c:numRef>
          </c:val>
          <c:extLst>
            <c:ext xmlns:c16="http://schemas.microsoft.com/office/drawing/2014/chart" uri="{C3380CC4-5D6E-409C-BE32-E72D297353CC}">
              <c16:uniqueId val="{00000000-AE27-4A07-99B7-A6FBC089B5BE}"/>
            </c:ext>
          </c:extLst>
        </c:ser>
        <c:ser>
          <c:idx val="5"/>
          <c:order val="5"/>
          <c:tx>
            <c:v>Requerimientos 2023</c:v>
          </c:tx>
          <c:spPr>
            <a:pattFill prst="narHorz">
              <a:fgClr>
                <a:srgbClr val="F49202"/>
              </a:fgClr>
              <a:bgClr>
                <a:schemeClr val="bg1"/>
              </a:bgClr>
            </a:pattFill>
            <a:ln>
              <a:solidFill>
                <a:schemeClr val="accent2">
                  <a:lumMod val="75000"/>
                </a:schemeClr>
              </a:solidFill>
            </a:ln>
            <a:effectLst/>
          </c:spPr>
          <c:invertIfNegative val="0"/>
          <c:cat>
            <c:strRef>
              <c:f>'Prácticas sostenibles'!$A$16:$A$27</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'Prácticas sostenibles'!$I$16:$I$27</c:f>
              <c:numCache>
                <c:formatCode>0</c:formatCode>
                <c:ptCount val="12"/>
              </c:numCache>
            </c:numRef>
          </c:val>
          <c:extLst>
            <c:ext xmlns:c16="http://schemas.microsoft.com/office/drawing/2014/chart" uri="{C3380CC4-5D6E-409C-BE32-E72D297353CC}">
              <c16:uniqueId val="{00000001-AE27-4A07-99B7-A6FBC089B5BE}"/>
            </c:ext>
          </c:extLst>
        </c:ser>
        <c:ser>
          <c:idx val="11"/>
          <c:order val="11"/>
          <c:tx>
            <c:v>Solicitudes 2024</c:v>
          </c:tx>
          <c:spPr>
            <a:pattFill prst="narHorz">
              <a:fgClr>
                <a:srgbClr val="0DABAB"/>
              </a:fgClr>
              <a:bgClr>
                <a:schemeClr val="bg1"/>
              </a:bgClr>
            </a:pattFill>
            <a:ln>
              <a:solidFill>
                <a:srgbClr val="147C98"/>
              </a:solidFill>
            </a:ln>
            <a:effectLst/>
          </c:spPr>
          <c:invertIfNegative val="0"/>
          <c:cat>
            <c:strRef>
              <c:f>'Prácticas sostenibles'!$A$16:$A$27</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'Prácticas sostenibles'!$Q$16:$Q$27</c:f>
              <c:numCache>
                <c:formatCode>0</c:formatCode>
                <c:ptCount val="12"/>
              </c:numCache>
            </c:numRef>
          </c:val>
          <c:extLst>
            <c:ext xmlns:c16="http://schemas.microsoft.com/office/drawing/2014/chart" uri="{C3380CC4-5D6E-409C-BE32-E72D297353CC}">
              <c16:uniqueId val="{00000002-AE27-4A07-99B7-A6FBC089B5BE}"/>
            </c:ext>
          </c:extLst>
        </c:ser>
        <c:ser>
          <c:idx val="12"/>
          <c:order val="12"/>
          <c:tx>
            <c:v>Requerimientos 2024</c:v>
          </c:tx>
          <c:spPr>
            <a:pattFill prst="narHorz">
              <a:fgClr>
                <a:srgbClr val="F6508B"/>
              </a:fgClr>
              <a:bgClr>
                <a:schemeClr val="bg1"/>
              </a:bgClr>
            </a:pattFill>
            <a:ln>
              <a:solidFill>
                <a:srgbClr val="D7036D"/>
              </a:solidFill>
            </a:ln>
            <a:effectLst/>
          </c:spPr>
          <c:invertIfNegative val="0"/>
          <c:cat>
            <c:strRef>
              <c:f>'Prácticas sostenibles'!$A$16:$A$27</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'Prácticas sostenibles'!$R$16:$R$27</c:f>
              <c:numCache>
                <c:formatCode>0</c:formatCode>
                <c:ptCount val="12"/>
              </c:numCache>
            </c:numRef>
          </c:val>
          <c:extLst>
            <c:ext xmlns:c16="http://schemas.microsoft.com/office/drawing/2014/chart" uri="{C3380CC4-5D6E-409C-BE32-E72D297353CC}">
              <c16:uniqueId val="{00000003-AE27-4A07-99B7-A6FBC089B5BE}"/>
            </c:ext>
          </c:extLst>
        </c:ser>
        <c:dLbls>
          <c:showLegendKey val="0"/>
          <c:showVal val="0"/>
          <c:showCatName val="0"/>
          <c:showSerName val="0"/>
          <c:showPercent val="0"/>
          <c:showBubbleSize val="0"/>
        </c:dLbls>
        <c:gapWidth val="219"/>
        <c:axId val="1360726559"/>
        <c:axId val="1360728639"/>
        <c:extLst>
          <c:ext xmlns:c15="http://schemas.microsoft.com/office/drawing/2012/chart" uri="{02D57815-91ED-43cb-92C2-25804820EDAC}">
            <c15:filteredBarSeries>
              <c15:ser>
                <c:idx val="0"/>
                <c:order val="0"/>
                <c:tx>
                  <c:strRef>
                    <c:extLst>
                      <c:ext uri="{02D57815-91ED-43cb-92C2-25804820EDAC}">
                        <c15:formulaRef>
                          <c15:sqref>'Prácticas sostenibles'!$B$13:$B$15</c15:sqref>
                        </c15:formulaRef>
                      </c:ext>
                    </c:extLst>
                    <c:strCache>
                      <c:ptCount val="3"/>
                      <c:pt idx="0">
                        <c:v>REPORTE VIGENCIA ANTERIOR (VA)</c:v>
                      </c:pt>
                      <c:pt idx="1">
                        <c:v>Comunicaciones internas</c:v>
                      </c:pt>
                      <c:pt idx="2">
                        <c:v>Actividades programadas</c:v>
                      </c:pt>
                    </c:strCache>
                  </c:strRef>
                </c:tx>
                <c:spPr>
                  <a:solidFill>
                    <a:schemeClr val="accent1"/>
                  </a:solidFill>
                  <a:ln>
                    <a:noFill/>
                  </a:ln>
                  <a:effectLst/>
                </c:spPr>
                <c:invertIfNegative val="0"/>
                <c:cat>
                  <c:strRef>
                    <c:extLst>
                      <c:ext uri="{02D57815-91ED-43cb-92C2-25804820EDAC}">
                        <c15:formulaRef>
                          <c15:sqref>'Prácticas sostenibles'!$A$16:$A$27</c15:sqref>
                        </c15:formulaRef>
                      </c:ext>
                    </c:extLst>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extLst>
                      <c:ext uri="{02D57815-91ED-43cb-92C2-25804820EDAC}">
                        <c15:formulaRef>
                          <c15:sqref>'Prácticas sostenibles'!$B$16:$B$27</c15:sqref>
                        </c15:formulaRef>
                      </c:ext>
                    </c:extLst>
                    <c:numCache>
                      <c:formatCode>0</c:formatCode>
                      <c:ptCount val="12"/>
                    </c:numCache>
                  </c:numRef>
                </c:val>
                <c:extLst>
                  <c:ext xmlns:c16="http://schemas.microsoft.com/office/drawing/2014/chart" uri="{C3380CC4-5D6E-409C-BE32-E72D297353CC}">
                    <c16:uniqueId val="{00000004-AE27-4A07-99B7-A6FBC089B5BE}"/>
                  </c:ext>
                </c:extLst>
              </c15:ser>
            </c15:filteredBarSeries>
            <c15:filteredBarSeries>
              <c15:ser>
                <c:idx val="1"/>
                <c:order val="1"/>
                <c:tx>
                  <c:strRef>
                    <c:extLst xmlns:c15="http://schemas.microsoft.com/office/drawing/2012/chart">
                      <c:ext xmlns:c15="http://schemas.microsoft.com/office/drawing/2012/chart" uri="{02D57815-91ED-43cb-92C2-25804820EDAC}">
                        <c15:formulaRef>
                          <c15:sqref>'Prácticas sostenibles'!$C$13:$C$15</c15:sqref>
                        </c15:formulaRef>
                      </c:ext>
                    </c:extLst>
                    <c:strCache>
                      <c:ptCount val="3"/>
                      <c:pt idx="0">
                        <c:v>REPORTE VIGENCIA ANTERIOR (VA)</c:v>
                      </c:pt>
                      <c:pt idx="1">
                        <c:v>Comunicaciones internas</c:v>
                      </c:pt>
                      <c:pt idx="2">
                        <c:v>Actividades ejecutadas</c:v>
                      </c:pt>
                    </c:strCache>
                  </c:strRef>
                </c:tx>
                <c:spPr>
                  <a:solidFill>
                    <a:schemeClr val="accent2"/>
                  </a:solidFill>
                  <a:ln>
                    <a:noFill/>
                  </a:ln>
                  <a:effectLst/>
                </c:spPr>
                <c:invertIfNegative val="0"/>
                <c:cat>
                  <c:strRef>
                    <c:extLst xmlns:c15="http://schemas.microsoft.com/office/drawing/2012/chart">
                      <c:ext xmlns:c15="http://schemas.microsoft.com/office/drawing/2012/chart" uri="{02D57815-91ED-43cb-92C2-25804820EDAC}">
                        <c15:formulaRef>
                          <c15:sqref>'Prácticas sostenibles'!$A$16:$A$27</c15:sqref>
                        </c15:formulaRef>
                      </c:ext>
                    </c:extLst>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extLst xmlns:c15="http://schemas.microsoft.com/office/drawing/2012/chart">
                      <c:ext xmlns:c15="http://schemas.microsoft.com/office/drawing/2012/chart" uri="{02D57815-91ED-43cb-92C2-25804820EDAC}">
                        <c15:formulaRef>
                          <c15:sqref>'Prácticas sostenibles'!$C$16:$C$27</c15:sqref>
                        </c15:formulaRef>
                      </c:ext>
                    </c:extLst>
                    <c:numCache>
                      <c:formatCode>0</c:formatCode>
                      <c:ptCount val="12"/>
                    </c:numCache>
                  </c:numRef>
                </c:val>
                <c:extLst xmlns:c15="http://schemas.microsoft.com/office/drawing/2012/chart">
                  <c:ext xmlns:c16="http://schemas.microsoft.com/office/drawing/2014/chart" uri="{C3380CC4-5D6E-409C-BE32-E72D297353CC}">
                    <c16:uniqueId val="{00000005-AE27-4A07-99B7-A6FBC089B5BE}"/>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'Prácticas sostenibles'!$E$13:$E$15</c15:sqref>
                        </c15:formulaRef>
                      </c:ext>
                    </c:extLst>
                    <c:strCache>
                      <c:ptCount val="3"/>
                      <c:pt idx="0">
                        <c:v>REPORTE VIGENCIA ANTERIOR (VA)</c:v>
                      </c:pt>
                      <c:pt idx="1">
                        <c:v>Comunicaciones internas</c:v>
                      </c:pt>
                      <c:pt idx="2">
                        <c:v>Total servidores públicos</c:v>
                      </c:pt>
                    </c:strCache>
                  </c:strRef>
                </c:tx>
                <c:spPr>
                  <a:solidFill>
                    <a:schemeClr val="accent3"/>
                  </a:solidFill>
                  <a:ln>
                    <a:noFill/>
                  </a:ln>
                  <a:effectLst/>
                </c:spPr>
                <c:invertIfNegative val="0"/>
                <c:cat>
                  <c:strRef>
                    <c:extLst xmlns:c15="http://schemas.microsoft.com/office/drawing/2012/chart">
                      <c:ext xmlns:c15="http://schemas.microsoft.com/office/drawing/2012/chart" uri="{02D57815-91ED-43cb-92C2-25804820EDAC}">
                        <c15:formulaRef>
                          <c15:sqref>'Prácticas sostenibles'!$A$16:$A$27</c15:sqref>
                        </c15:formulaRef>
                      </c:ext>
                    </c:extLst>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extLst xmlns:c15="http://schemas.microsoft.com/office/drawing/2012/chart">
                      <c:ext xmlns:c15="http://schemas.microsoft.com/office/drawing/2012/chart" uri="{02D57815-91ED-43cb-92C2-25804820EDAC}">
                        <c15:formulaRef>
                          <c15:sqref>'Prácticas sostenibles'!$E$16:$E$27</c15:sqref>
                        </c15:formulaRef>
                      </c:ext>
                    </c:extLst>
                    <c:numCache>
                      <c:formatCode>0</c:formatCode>
                      <c:ptCount val="12"/>
                    </c:numCache>
                  </c:numRef>
                </c:val>
                <c:extLst xmlns:c15="http://schemas.microsoft.com/office/drawing/2012/chart">
                  <c:ext xmlns:c16="http://schemas.microsoft.com/office/drawing/2014/chart" uri="{C3380CC4-5D6E-409C-BE32-E72D297353CC}">
                    <c16:uniqueId val="{00000006-AE27-4A07-99B7-A6FBC089B5BE}"/>
                  </c:ext>
                </c:extLst>
              </c15:ser>
            </c15:filteredBarSeries>
            <c15:filteredBarSeries>
              <c15:ser>
                <c:idx val="3"/>
                <c:order val="3"/>
                <c:tx>
                  <c:strRef>
                    <c:extLst xmlns:c15="http://schemas.microsoft.com/office/drawing/2012/chart">
                      <c:ext xmlns:c15="http://schemas.microsoft.com/office/drawing/2012/chart" uri="{02D57815-91ED-43cb-92C2-25804820EDAC}">
                        <c15:formulaRef>
                          <c15:sqref>'Prácticas sostenibles'!$F$13:$F$15</c15:sqref>
                        </c15:formulaRef>
                      </c:ext>
                    </c:extLst>
                    <c:strCache>
                      <c:ptCount val="3"/>
                      <c:pt idx="0">
                        <c:v>REPORTE VIGENCIA ANTERIOR (VA)</c:v>
                      </c:pt>
                      <c:pt idx="1">
                        <c:v>Comunicaciones internas</c:v>
                      </c:pt>
                      <c:pt idx="2">
                        <c:v>Servidores públicos asistentes</c:v>
                      </c:pt>
                    </c:strCache>
                  </c:strRef>
                </c:tx>
                <c:spPr>
                  <a:solidFill>
                    <a:schemeClr val="accent4"/>
                  </a:solidFill>
                  <a:ln>
                    <a:noFill/>
                  </a:ln>
                  <a:effectLst/>
                </c:spPr>
                <c:invertIfNegative val="0"/>
                <c:cat>
                  <c:strRef>
                    <c:extLst xmlns:c15="http://schemas.microsoft.com/office/drawing/2012/chart">
                      <c:ext xmlns:c15="http://schemas.microsoft.com/office/drawing/2012/chart" uri="{02D57815-91ED-43cb-92C2-25804820EDAC}">
                        <c15:formulaRef>
                          <c15:sqref>'Prácticas sostenibles'!$A$16:$A$27</c15:sqref>
                        </c15:formulaRef>
                      </c:ext>
                    </c:extLst>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extLst xmlns:c15="http://schemas.microsoft.com/office/drawing/2012/chart">
                      <c:ext xmlns:c15="http://schemas.microsoft.com/office/drawing/2012/chart" uri="{02D57815-91ED-43cb-92C2-25804820EDAC}">
                        <c15:formulaRef>
                          <c15:sqref>'Prácticas sostenibles'!$F$16:$F$27</c15:sqref>
                        </c15:formulaRef>
                      </c:ext>
                    </c:extLst>
                    <c:numCache>
                      <c:formatCode>0</c:formatCode>
                      <c:ptCount val="12"/>
                    </c:numCache>
                  </c:numRef>
                </c:val>
                <c:extLst xmlns:c15="http://schemas.microsoft.com/office/drawing/2012/chart">
                  <c:ext xmlns:c16="http://schemas.microsoft.com/office/drawing/2014/chart" uri="{C3380CC4-5D6E-409C-BE32-E72D297353CC}">
                    <c16:uniqueId val="{00000007-AE27-4A07-99B7-A6FBC089B5BE}"/>
                  </c:ext>
                </c:extLst>
              </c15:ser>
            </c15:filteredBarSeries>
            <c15:filteredBarSeries>
              <c15:ser>
                <c:idx val="6"/>
                <c:order val="6"/>
                <c:tx>
                  <c:strRef>
                    <c:extLst xmlns:c15="http://schemas.microsoft.com/office/drawing/2012/chart">
                      <c:ext xmlns:c15="http://schemas.microsoft.com/office/drawing/2012/chart" uri="{02D57815-91ED-43cb-92C2-25804820EDAC}">
                        <c15:formulaRef>
                          <c15:sqref>'Prácticas sostenibles'!$J$13:$J$15</c15:sqref>
                        </c15:formulaRef>
                      </c:ext>
                    </c:extLst>
                    <c:strCache>
                      <c:ptCount val="3"/>
                      <c:pt idx="0">
                        <c:v>REPORTE VIGENCIA ANTERIOR (VA)</c:v>
                      </c:pt>
                      <c:pt idx="1">
                        <c:v>Comunicaciones externas</c:v>
                      </c:pt>
                      <c:pt idx="2">
                        <c:v>Total</c:v>
                      </c:pt>
                    </c:strCache>
                  </c:strRef>
                </c:tx>
                <c:spPr>
                  <a:solidFill>
                    <a:schemeClr val="accent1">
                      <a:lumMod val="60000"/>
                    </a:schemeClr>
                  </a:solidFill>
                  <a:ln>
                    <a:noFill/>
                  </a:ln>
                  <a:effectLst/>
                </c:spPr>
                <c:invertIfNegative val="0"/>
                <c:cat>
                  <c:strRef>
                    <c:extLst xmlns:c15="http://schemas.microsoft.com/office/drawing/2012/chart">
                      <c:ext xmlns:c15="http://schemas.microsoft.com/office/drawing/2012/chart" uri="{02D57815-91ED-43cb-92C2-25804820EDAC}">
                        <c15:formulaRef>
                          <c15:sqref>'Prácticas sostenibles'!$A$16:$A$27</c15:sqref>
                        </c15:formulaRef>
                      </c:ext>
                    </c:extLst>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extLst xmlns:c15="http://schemas.microsoft.com/office/drawing/2012/chart">
                      <c:ext xmlns:c15="http://schemas.microsoft.com/office/drawing/2012/chart" uri="{02D57815-91ED-43cb-92C2-25804820EDAC}">
                        <c15:formulaRef>
                          <c15:sqref>'Prácticas sostenibles'!$J$16:$J$27</c15:sqref>
                        </c15:formulaRef>
                      </c:ext>
                    </c:extLst>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xmlns:c15="http://schemas.microsoft.com/office/drawing/2012/chart">
                  <c:ext xmlns:c16="http://schemas.microsoft.com/office/drawing/2014/chart" uri="{C3380CC4-5D6E-409C-BE32-E72D297353CC}">
                    <c16:uniqueId val="{00000008-AE27-4A07-99B7-A6FBC089B5BE}"/>
                  </c:ext>
                </c:extLst>
              </c15:ser>
            </c15:filteredBarSeries>
            <c15:filteredBarSeries>
              <c15:ser>
                <c:idx val="7"/>
                <c:order val="7"/>
                <c:tx>
                  <c:strRef>
                    <c:extLst xmlns:c15="http://schemas.microsoft.com/office/drawing/2012/chart">
                      <c:ext xmlns:c15="http://schemas.microsoft.com/office/drawing/2012/chart" uri="{02D57815-91ED-43cb-92C2-25804820EDAC}">
                        <c15:formulaRef>
                          <c15:sqref>'Prácticas sostenibles'!$K$13:$K$15</c15:sqref>
                        </c15:formulaRef>
                      </c:ext>
                    </c:extLst>
                    <c:strCache>
                      <c:ptCount val="3"/>
                      <c:pt idx="0">
                        <c:v>REPORTE VIGENCIA ACTUAL (VC)</c:v>
                      </c:pt>
                      <c:pt idx="1">
                        <c:v>Comunicaciones internas</c:v>
                      </c:pt>
                      <c:pt idx="2">
                        <c:v>Actividades programadas</c:v>
                      </c:pt>
                    </c:strCache>
                  </c:strRef>
                </c:tx>
                <c:spPr>
                  <a:solidFill>
                    <a:schemeClr val="accent2">
                      <a:lumMod val="60000"/>
                    </a:schemeClr>
                  </a:solidFill>
                  <a:ln>
                    <a:noFill/>
                  </a:ln>
                  <a:effectLst/>
                </c:spPr>
                <c:invertIfNegative val="0"/>
                <c:cat>
                  <c:strRef>
                    <c:extLst xmlns:c15="http://schemas.microsoft.com/office/drawing/2012/chart">
                      <c:ext xmlns:c15="http://schemas.microsoft.com/office/drawing/2012/chart" uri="{02D57815-91ED-43cb-92C2-25804820EDAC}">
                        <c15:formulaRef>
                          <c15:sqref>'Prácticas sostenibles'!$A$16:$A$27</c15:sqref>
                        </c15:formulaRef>
                      </c:ext>
                    </c:extLst>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extLst xmlns:c15="http://schemas.microsoft.com/office/drawing/2012/chart">
                      <c:ext xmlns:c15="http://schemas.microsoft.com/office/drawing/2012/chart" uri="{02D57815-91ED-43cb-92C2-25804820EDAC}">
                        <c15:formulaRef>
                          <c15:sqref>'Prácticas sostenibles'!$K$16:$K$27</c15:sqref>
                        </c15:formulaRef>
                      </c:ext>
                    </c:extLst>
                    <c:numCache>
                      <c:formatCode>0</c:formatCode>
                      <c:ptCount val="12"/>
                    </c:numCache>
                  </c:numRef>
                </c:val>
                <c:extLst xmlns:c15="http://schemas.microsoft.com/office/drawing/2012/chart">
                  <c:ext xmlns:c16="http://schemas.microsoft.com/office/drawing/2014/chart" uri="{C3380CC4-5D6E-409C-BE32-E72D297353CC}">
                    <c16:uniqueId val="{00000009-AE27-4A07-99B7-A6FBC089B5BE}"/>
                  </c:ext>
                </c:extLst>
              </c15:ser>
            </c15:filteredBarSeries>
            <c15:filteredBarSeries>
              <c15:ser>
                <c:idx val="8"/>
                <c:order val="8"/>
                <c:tx>
                  <c:strRef>
                    <c:extLst xmlns:c15="http://schemas.microsoft.com/office/drawing/2012/chart">
                      <c:ext xmlns:c15="http://schemas.microsoft.com/office/drawing/2012/chart" uri="{02D57815-91ED-43cb-92C2-25804820EDAC}">
                        <c15:formulaRef>
                          <c15:sqref>'Prácticas sostenibles'!$L$13:$L$15</c15:sqref>
                        </c15:formulaRef>
                      </c:ext>
                    </c:extLst>
                    <c:strCache>
                      <c:ptCount val="3"/>
                      <c:pt idx="0">
                        <c:v>REPORTE VIGENCIA ACTUAL (VC)</c:v>
                      </c:pt>
                      <c:pt idx="1">
                        <c:v>Comunicaciones internas</c:v>
                      </c:pt>
                      <c:pt idx="2">
                        <c:v>Actividades ejecutadas</c:v>
                      </c:pt>
                    </c:strCache>
                  </c:strRef>
                </c:tx>
                <c:spPr>
                  <a:solidFill>
                    <a:schemeClr val="accent3">
                      <a:lumMod val="60000"/>
                    </a:schemeClr>
                  </a:solidFill>
                  <a:ln>
                    <a:noFill/>
                  </a:ln>
                  <a:effectLst/>
                </c:spPr>
                <c:invertIfNegative val="0"/>
                <c:cat>
                  <c:strRef>
                    <c:extLst xmlns:c15="http://schemas.microsoft.com/office/drawing/2012/chart">
                      <c:ext xmlns:c15="http://schemas.microsoft.com/office/drawing/2012/chart" uri="{02D57815-91ED-43cb-92C2-25804820EDAC}">
                        <c15:formulaRef>
                          <c15:sqref>'Prácticas sostenibles'!$A$16:$A$27</c15:sqref>
                        </c15:formulaRef>
                      </c:ext>
                    </c:extLst>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extLst xmlns:c15="http://schemas.microsoft.com/office/drawing/2012/chart">
                      <c:ext xmlns:c15="http://schemas.microsoft.com/office/drawing/2012/chart" uri="{02D57815-91ED-43cb-92C2-25804820EDAC}">
                        <c15:formulaRef>
                          <c15:sqref>'Prácticas sostenibles'!$L$16:$L$27</c15:sqref>
                        </c15:formulaRef>
                      </c:ext>
                    </c:extLst>
                    <c:numCache>
                      <c:formatCode>0</c:formatCode>
                      <c:ptCount val="12"/>
                    </c:numCache>
                  </c:numRef>
                </c:val>
                <c:extLst xmlns:c15="http://schemas.microsoft.com/office/drawing/2012/chart">
                  <c:ext xmlns:c16="http://schemas.microsoft.com/office/drawing/2014/chart" uri="{C3380CC4-5D6E-409C-BE32-E72D297353CC}">
                    <c16:uniqueId val="{0000000A-AE27-4A07-99B7-A6FBC089B5BE}"/>
                  </c:ext>
                </c:extLst>
              </c15:ser>
            </c15:filteredBarSeries>
            <c15:filteredBarSeries>
              <c15:ser>
                <c:idx val="9"/>
                <c:order val="9"/>
                <c:tx>
                  <c:strRef>
                    <c:extLst xmlns:c15="http://schemas.microsoft.com/office/drawing/2012/chart">
                      <c:ext xmlns:c15="http://schemas.microsoft.com/office/drawing/2012/chart" uri="{02D57815-91ED-43cb-92C2-25804820EDAC}">
                        <c15:formulaRef>
                          <c15:sqref>'Prácticas sostenibles'!$N$13:$N$15</c15:sqref>
                        </c15:formulaRef>
                      </c:ext>
                    </c:extLst>
                    <c:strCache>
                      <c:ptCount val="3"/>
                      <c:pt idx="0">
                        <c:v>REPORTE VIGENCIA ACTUAL (VC)</c:v>
                      </c:pt>
                      <c:pt idx="1">
                        <c:v>Comunicaciones internas</c:v>
                      </c:pt>
                      <c:pt idx="2">
                        <c:v>Total servidores públicos</c:v>
                      </c:pt>
                    </c:strCache>
                  </c:strRef>
                </c:tx>
                <c:spPr>
                  <a:solidFill>
                    <a:schemeClr val="accent4">
                      <a:lumMod val="60000"/>
                    </a:schemeClr>
                  </a:solidFill>
                  <a:ln>
                    <a:noFill/>
                  </a:ln>
                  <a:effectLst/>
                </c:spPr>
                <c:invertIfNegative val="0"/>
                <c:cat>
                  <c:strRef>
                    <c:extLst xmlns:c15="http://schemas.microsoft.com/office/drawing/2012/chart">
                      <c:ext xmlns:c15="http://schemas.microsoft.com/office/drawing/2012/chart" uri="{02D57815-91ED-43cb-92C2-25804820EDAC}">
                        <c15:formulaRef>
                          <c15:sqref>'Prácticas sostenibles'!$A$16:$A$27</c15:sqref>
                        </c15:formulaRef>
                      </c:ext>
                    </c:extLst>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extLst xmlns:c15="http://schemas.microsoft.com/office/drawing/2012/chart">
                      <c:ext xmlns:c15="http://schemas.microsoft.com/office/drawing/2012/chart" uri="{02D57815-91ED-43cb-92C2-25804820EDAC}">
                        <c15:formulaRef>
                          <c15:sqref>'Prácticas sostenibles'!$N$16:$N$27</c15:sqref>
                        </c15:formulaRef>
                      </c:ext>
                    </c:extLst>
                    <c:numCache>
                      <c:formatCode>0</c:formatCode>
                      <c:ptCount val="12"/>
                    </c:numCache>
                  </c:numRef>
                </c:val>
                <c:extLst xmlns:c15="http://schemas.microsoft.com/office/drawing/2012/chart">
                  <c:ext xmlns:c16="http://schemas.microsoft.com/office/drawing/2014/chart" uri="{C3380CC4-5D6E-409C-BE32-E72D297353CC}">
                    <c16:uniqueId val="{0000000B-AE27-4A07-99B7-A6FBC089B5BE}"/>
                  </c:ext>
                </c:extLst>
              </c15:ser>
            </c15:filteredBarSeries>
            <c15:filteredBarSeries>
              <c15:ser>
                <c:idx val="10"/>
                <c:order val="10"/>
                <c:tx>
                  <c:strRef>
                    <c:extLst xmlns:c15="http://schemas.microsoft.com/office/drawing/2012/chart">
                      <c:ext xmlns:c15="http://schemas.microsoft.com/office/drawing/2012/chart" uri="{02D57815-91ED-43cb-92C2-25804820EDAC}">
                        <c15:formulaRef>
                          <c15:sqref>'Prácticas sostenibles'!$O$13:$O$15</c15:sqref>
                        </c15:formulaRef>
                      </c:ext>
                    </c:extLst>
                    <c:strCache>
                      <c:ptCount val="3"/>
                      <c:pt idx="0">
                        <c:v>REPORTE VIGENCIA ACTUAL (VC)</c:v>
                      </c:pt>
                      <c:pt idx="1">
                        <c:v>Comunicaciones internas</c:v>
                      </c:pt>
                      <c:pt idx="2">
                        <c:v>Servidores públicos asistentes</c:v>
                      </c:pt>
                    </c:strCache>
                  </c:strRef>
                </c:tx>
                <c:spPr>
                  <a:solidFill>
                    <a:schemeClr val="accent5">
                      <a:lumMod val="60000"/>
                    </a:schemeClr>
                  </a:solidFill>
                  <a:ln>
                    <a:noFill/>
                  </a:ln>
                  <a:effectLst/>
                </c:spPr>
                <c:invertIfNegative val="0"/>
                <c:cat>
                  <c:strRef>
                    <c:extLst xmlns:c15="http://schemas.microsoft.com/office/drawing/2012/chart">
                      <c:ext xmlns:c15="http://schemas.microsoft.com/office/drawing/2012/chart" uri="{02D57815-91ED-43cb-92C2-25804820EDAC}">
                        <c15:formulaRef>
                          <c15:sqref>'Prácticas sostenibles'!$A$16:$A$27</c15:sqref>
                        </c15:formulaRef>
                      </c:ext>
                    </c:extLst>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extLst xmlns:c15="http://schemas.microsoft.com/office/drawing/2012/chart">
                      <c:ext xmlns:c15="http://schemas.microsoft.com/office/drawing/2012/chart" uri="{02D57815-91ED-43cb-92C2-25804820EDAC}">
                        <c15:formulaRef>
                          <c15:sqref>'Prácticas sostenibles'!$O$16:$O$27</c15:sqref>
                        </c15:formulaRef>
                      </c:ext>
                    </c:extLst>
                    <c:numCache>
                      <c:formatCode>0</c:formatCode>
                      <c:ptCount val="12"/>
                    </c:numCache>
                  </c:numRef>
                </c:val>
                <c:extLst xmlns:c15="http://schemas.microsoft.com/office/drawing/2012/chart">
                  <c:ext xmlns:c16="http://schemas.microsoft.com/office/drawing/2014/chart" uri="{C3380CC4-5D6E-409C-BE32-E72D297353CC}">
                    <c16:uniqueId val="{0000000C-AE27-4A07-99B7-A6FBC089B5BE}"/>
                  </c:ext>
                </c:extLst>
              </c15:ser>
            </c15:filteredBarSeries>
            <c15:filteredBarSeries>
              <c15:ser>
                <c:idx val="13"/>
                <c:order val="13"/>
                <c:tx>
                  <c:strRef>
                    <c:extLst xmlns:c15="http://schemas.microsoft.com/office/drawing/2012/chart">
                      <c:ext xmlns:c15="http://schemas.microsoft.com/office/drawing/2012/chart" uri="{02D57815-91ED-43cb-92C2-25804820EDAC}">
                        <c15:formulaRef>
                          <c15:sqref>'Prácticas sostenibles'!$S$13:$S$15</c15:sqref>
                        </c15:formulaRef>
                      </c:ext>
                    </c:extLst>
                    <c:strCache>
                      <c:ptCount val="3"/>
                      <c:pt idx="0">
                        <c:v>REPORTE VIGENCIA ACTUAL (VC)</c:v>
                      </c:pt>
                      <c:pt idx="1">
                        <c:v>Comunicaciones externas</c:v>
                      </c:pt>
                      <c:pt idx="2">
                        <c:v>Total</c:v>
                      </c:pt>
                    </c:strCache>
                  </c:strRef>
                </c:tx>
                <c:spPr>
                  <a:solidFill>
                    <a:schemeClr val="accent2">
                      <a:lumMod val="80000"/>
                      <a:lumOff val="20000"/>
                    </a:schemeClr>
                  </a:solidFill>
                  <a:ln>
                    <a:noFill/>
                  </a:ln>
                  <a:effectLst/>
                </c:spPr>
                <c:invertIfNegative val="0"/>
                <c:cat>
                  <c:strRef>
                    <c:extLst xmlns:c15="http://schemas.microsoft.com/office/drawing/2012/chart">
                      <c:ext xmlns:c15="http://schemas.microsoft.com/office/drawing/2012/chart" uri="{02D57815-91ED-43cb-92C2-25804820EDAC}">
                        <c15:formulaRef>
                          <c15:sqref>'Prácticas sostenibles'!$A$16:$A$27</c15:sqref>
                        </c15:formulaRef>
                      </c:ext>
                    </c:extLst>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extLst xmlns:c15="http://schemas.microsoft.com/office/drawing/2012/chart">
                      <c:ext xmlns:c15="http://schemas.microsoft.com/office/drawing/2012/chart" uri="{02D57815-91ED-43cb-92C2-25804820EDAC}">
                        <c15:formulaRef>
                          <c15:sqref>'Prácticas sostenibles'!$S$16:$S$27</c15:sqref>
                        </c15:formulaRef>
                      </c:ext>
                    </c:extLst>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xmlns:c15="http://schemas.microsoft.com/office/drawing/2012/chart">
                  <c:ext xmlns:c16="http://schemas.microsoft.com/office/drawing/2014/chart" uri="{C3380CC4-5D6E-409C-BE32-E72D297353CC}">
                    <c16:uniqueId val="{0000000D-AE27-4A07-99B7-A6FBC089B5BE}"/>
                  </c:ext>
                </c:extLst>
              </c15:ser>
            </c15:filteredBarSeries>
          </c:ext>
        </c:extLst>
      </c:barChart>
      <c:catAx>
        <c:axId val="136072655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95000"/>
                    <a:lumOff val="5000"/>
                  </a:schemeClr>
                </a:solidFill>
                <a:latin typeface="Verdana" panose="020B0604030504040204" pitchFamily="34" charset="0"/>
                <a:ea typeface="Verdana" panose="020B0604030504040204" pitchFamily="34" charset="0"/>
                <a:cs typeface="+mn-cs"/>
              </a:defRPr>
            </a:pPr>
            <a:endParaRPr lang="es-CO"/>
          </a:p>
        </c:txPr>
        <c:crossAx val="1360728639"/>
        <c:crosses val="autoZero"/>
        <c:auto val="1"/>
        <c:lblAlgn val="ctr"/>
        <c:lblOffset val="100"/>
        <c:noMultiLvlLbl val="0"/>
      </c:catAx>
      <c:valAx>
        <c:axId val="1360728639"/>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Verdana" panose="020B0604030504040204" pitchFamily="34" charset="0"/>
                <a:ea typeface="Verdana" panose="020B0604030504040204" pitchFamily="34" charset="0"/>
                <a:cs typeface="+mn-cs"/>
              </a:defRPr>
            </a:pPr>
            <a:endParaRPr lang="es-CO"/>
          </a:p>
        </c:txPr>
        <c:crossAx val="136072655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Verdana" panose="020B0604030504040204" pitchFamily="34" charset="0"/>
              <a:ea typeface="Verdana" panose="020B0604030504040204" pitchFamily="34" charset="0"/>
              <a:cs typeface="+mn-cs"/>
            </a:defRPr>
          </a:pPr>
          <a:endParaRPr lang="es-CO"/>
        </a:p>
      </c:txPr>
    </c:legend>
    <c:plotVisOnly val="1"/>
    <c:dispBlanksAs val="gap"/>
    <c:showDLblsOverMax val="0"/>
  </c:chart>
  <c:spPr>
    <a:solidFill>
      <a:schemeClr val="bg1"/>
    </a:solidFill>
    <a:ln w="3175" cap="flat" cmpd="sng" algn="ctr">
      <a:solidFill>
        <a:sysClr val="windowText" lastClr="000000"/>
      </a:solidFill>
      <a:round/>
    </a:ln>
    <a:effectLst/>
  </c:spPr>
  <c:txPr>
    <a:bodyPr/>
    <a:lstStyle/>
    <a:p>
      <a:pPr>
        <a:defRPr sz="900">
          <a:solidFill>
            <a:sysClr val="windowText" lastClr="000000"/>
          </a:solidFill>
          <a:latin typeface="Verdana" panose="020B0604030504040204" pitchFamily="34" charset="0"/>
          <a:ea typeface="Verdana" panose="020B0604030504040204" pitchFamily="34" charset="0"/>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400" b="1" i="1" u="none" strike="noStrike" kern="1200" cap="all" spc="0" baseline="0">
                <a:solidFill>
                  <a:sysClr val="windowText" lastClr="000000"/>
                </a:solidFill>
                <a:latin typeface="Verdana" panose="020B0604030504040204" pitchFamily="34" charset="0"/>
                <a:ea typeface="Verdana" panose="020B0604030504040204" pitchFamily="34" charset="0"/>
                <a:cs typeface="+mn-cs"/>
              </a:defRPr>
            </a:pPr>
            <a:r>
              <a:rPr lang="en-US" sz="1400" b="1" i="1" u="none" strike="noStrike" kern="1200" spc="0" baseline="0">
                <a:solidFill>
                  <a:sysClr val="windowText" lastClr="000000"/>
                </a:solidFill>
                <a:latin typeface="Verdana" panose="020B0604030504040204" pitchFamily="34" charset="0"/>
                <a:ea typeface="Verdana" panose="020B0604030504040204" pitchFamily="34" charset="0"/>
                <a:cs typeface="+mn-cs"/>
              </a:rPr>
              <a:t>Indicador efectividad de ahorro para EL AÑO ACTUAL</a:t>
            </a:r>
          </a:p>
        </c:rich>
      </c:tx>
      <c:overlay val="0"/>
      <c:spPr>
        <a:noFill/>
        <a:ln>
          <a:noFill/>
        </a:ln>
        <a:effectLst/>
      </c:spPr>
      <c:txPr>
        <a:bodyPr rot="0" spcFirstLastPara="1" vertOverflow="ellipsis" vert="horz" wrap="square" anchor="ctr" anchorCtr="1"/>
        <a:lstStyle/>
        <a:p>
          <a:pPr algn="ctr" rtl="0">
            <a:defRPr lang="en-US" sz="1400" b="1" i="1" u="none" strike="noStrike" kern="1200" cap="all" spc="0" baseline="0">
              <a:solidFill>
                <a:sysClr val="windowText" lastClr="000000"/>
              </a:solidFill>
              <a:latin typeface="Verdana" panose="020B0604030504040204" pitchFamily="34" charset="0"/>
              <a:ea typeface="Verdana" panose="020B0604030504040204" pitchFamily="34" charset="0"/>
              <a:cs typeface="+mn-cs"/>
            </a:defRPr>
          </a:pPr>
          <a:endParaRPr lang="es-CO"/>
        </a:p>
      </c:txPr>
    </c:title>
    <c:autoTitleDeleted val="0"/>
    <c:plotArea>
      <c:layout>
        <c:manualLayout>
          <c:layoutTarget val="inner"/>
          <c:xMode val="edge"/>
          <c:yMode val="edge"/>
          <c:x val="6.7288169580976873E-2"/>
          <c:y val="9.8062626262626268E-2"/>
          <c:w val="0.92308408204968739"/>
          <c:h val="0.65054772727272725"/>
        </c:manualLayout>
      </c:layout>
      <c:barChart>
        <c:barDir val="col"/>
        <c:grouping val="clustered"/>
        <c:varyColors val="0"/>
        <c:ser>
          <c:idx val="0"/>
          <c:order val="0"/>
          <c:tx>
            <c:v>Indicador efectividad de ahorro %</c:v>
          </c:tx>
          <c:spPr>
            <a:pattFill prst="dkDnDiag">
              <a:fgClr>
                <a:schemeClr val="accent6">
                  <a:lumMod val="60000"/>
                  <a:lumOff val="40000"/>
                </a:schemeClr>
              </a:fgClr>
              <a:bgClr>
                <a:schemeClr val="bg1"/>
              </a:bgClr>
            </a:pattFill>
            <a:ln>
              <a:solidFill>
                <a:schemeClr val="accent6">
                  <a:lumMod val="50000"/>
                </a:schemeClr>
              </a:solidFill>
            </a:ln>
            <a:effectLst>
              <a:innerShdw blurRad="114300">
                <a:schemeClr val="accent1"/>
              </a:innerShdw>
            </a:effectLst>
          </c:spPr>
          <c:invertIfNegative val="0"/>
          <c:dLbls>
            <c:delete val="1"/>
          </c:dLbls>
          <c:trendline>
            <c:spPr>
              <a:ln w="19050" cap="rnd">
                <a:solidFill>
                  <a:srgbClr val="D00000"/>
                </a:solidFill>
                <a:prstDash val="sysDash"/>
              </a:ln>
              <a:effectLst/>
            </c:spPr>
            <c:trendlineType val="linear"/>
            <c:dispRSqr val="0"/>
            <c:dispEq val="0"/>
          </c:trendline>
          <c:cat>
            <c:strRef>
              <c:f>'INSTRUCTIVO-Agua'!$A$16:$A$27</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'INSTRUCTIVO-Agua'!$R$16:$R$27</c:f>
              <c:numCache>
                <c:formatCode>0%</c:formatCode>
                <c:ptCount val="12"/>
                <c:pt idx="0">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1-39A9-493A-A487-E4EE94BE931B}"/>
            </c:ext>
          </c:extLst>
        </c:ser>
        <c:dLbls>
          <c:dLblPos val="outEnd"/>
          <c:showLegendKey val="0"/>
          <c:showVal val="1"/>
          <c:showCatName val="0"/>
          <c:showSerName val="0"/>
          <c:showPercent val="0"/>
          <c:showBubbleSize val="0"/>
        </c:dLbls>
        <c:gapWidth val="164"/>
        <c:axId val="1550248848"/>
        <c:axId val="1550260912"/>
      </c:barChart>
      <c:lineChart>
        <c:grouping val="standard"/>
        <c:varyColors val="0"/>
        <c:ser>
          <c:idx val="1"/>
          <c:order val="1"/>
          <c:tx>
            <c:v>Meta</c:v>
          </c:tx>
          <c:spPr>
            <a:ln w="28575" cap="rnd">
              <a:solidFill>
                <a:schemeClr val="accent5"/>
              </a:solidFill>
              <a:prstDash val="dash"/>
              <a:round/>
            </a:ln>
            <a:effectLst/>
          </c:spPr>
          <c:marker>
            <c:symbol val="none"/>
          </c:marker>
          <c:cat>
            <c:strRef>
              <c:f>'INSTRUCTIVO-Agua'!$A$16:$A$27</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'INSTRUCTIVO-Agua'!$Y$16:$Y$27</c:f>
              <c:numCache>
                <c:formatCode>0%</c:formatCode>
                <c:ptCount val="12"/>
                <c:pt idx="0">
                  <c:v>0.1</c:v>
                </c:pt>
                <c:pt idx="1">
                  <c:v>0.1</c:v>
                </c:pt>
                <c:pt idx="2">
                  <c:v>0.1</c:v>
                </c:pt>
                <c:pt idx="3">
                  <c:v>0.1</c:v>
                </c:pt>
                <c:pt idx="4">
                  <c:v>0.1</c:v>
                </c:pt>
                <c:pt idx="5">
                  <c:v>0.1</c:v>
                </c:pt>
                <c:pt idx="6">
                  <c:v>0.1</c:v>
                </c:pt>
                <c:pt idx="7">
                  <c:v>0.1</c:v>
                </c:pt>
                <c:pt idx="8">
                  <c:v>0.1</c:v>
                </c:pt>
                <c:pt idx="9">
                  <c:v>0.1</c:v>
                </c:pt>
                <c:pt idx="10">
                  <c:v>0.1</c:v>
                </c:pt>
                <c:pt idx="11">
                  <c:v>0.1</c:v>
                </c:pt>
              </c:numCache>
            </c:numRef>
          </c:val>
          <c:smooth val="0"/>
          <c:extLst>
            <c:ext xmlns:c16="http://schemas.microsoft.com/office/drawing/2014/chart" uri="{C3380CC4-5D6E-409C-BE32-E72D297353CC}">
              <c16:uniqueId val="{00000002-39A9-493A-A487-E4EE94BE931B}"/>
            </c:ext>
          </c:extLst>
        </c:ser>
        <c:dLbls>
          <c:showLegendKey val="0"/>
          <c:showVal val="0"/>
          <c:showCatName val="0"/>
          <c:showSerName val="0"/>
          <c:showPercent val="0"/>
          <c:showBubbleSize val="0"/>
        </c:dLbls>
        <c:marker val="1"/>
        <c:smooth val="0"/>
        <c:axId val="605853712"/>
        <c:axId val="605859536"/>
      </c:lineChart>
      <c:catAx>
        <c:axId val="1550248848"/>
        <c:scaling>
          <c:orientation val="minMax"/>
        </c:scaling>
        <c:delete val="0"/>
        <c:axPos val="b"/>
        <c:numFmt formatCode="General" sourceLinked="1"/>
        <c:majorTickMark val="none"/>
        <c:minorTickMark val="none"/>
        <c:tickLblPos val="nextTo"/>
        <c:spPr>
          <a:noFill/>
          <a:ln w="19050" cap="flat" cmpd="sng" algn="ctr">
            <a:solidFill>
              <a:schemeClr val="tx1">
                <a:lumMod val="25000"/>
                <a:lumOff val="7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Verdana" panose="020B0604030504040204" pitchFamily="34" charset="0"/>
                <a:ea typeface="Verdana" panose="020B0604030504040204" pitchFamily="34" charset="0"/>
                <a:cs typeface="+mn-cs"/>
              </a:defRPr>
            </a:pPr>
            <a:endParaRPr lang="es-CO"/>
          </a:p>
        </c:txPr>
        <c:crossAx val="1550260912"/>
        <c:crosses val="autoZero"/>
        <c:auto val="1"/>
        <c:lblAlgn val="ctr"/>
        <c:lblOffset val="100"/>
        <c:noMultiLvlLbl val="0"/>
      </c:catAx>
      <c:valAx>
        <c:axId val="1550260912"/>
        <c:scaling>
          <c:orientation val="minMax"/>
        </c:scaling>
        <c:delete val="0"/>
        <c:axPos val="l"/>
        <c:majorGridlines>
          <c:spPr>
            <a:ln>
              <a:solidFill>
                <a:schemeClr val="tx1">
                  <a:lumMod val="15000"/>
                  <a:lumOff val="85000"/>
                </a:schemeClr>
              </a:solidFill>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Verdana" panose="020B0604030504040204" pitchFamily="34" charset="0"/>
                <a:ea typeface="Verdana" panose="020B0604030504040204" pitchFamily="34" charset="0"/>
                <a:cs typeface="+mn-cs"/>
              </a:defRPr>
            </a:pPr>
            <a:endParaRPr lang="es-CO"/>
          </a:p>
        </c:txPr>
        <c:crossAx val="1550248848"/>
        <c:crosses val="autoZero"/>
        <c:crossBetween val="between"/>
      </c:valAx>
      <c:valAx>
        <c:axId val="605859536"/>
        <c:scaling>
          <c:orientation val="minMax"/>
        </c:scaling>
        <c:delete val="1"/>
        <c:axPos val="r"/>
        <c:numFmt formatCode="0%" sourceLinked="1"/>
        <c:majorTickMark val="none"/>
        <c:minorTickMark val="none"/>
        <c:tickLblPos val="nextTo"/>
        <c:crossAx val="605853712"/>
        <c:crosses val="max"/>
        <c:crossBetween val="between"/>
      </c:valAx>
      <c:catAx>
        <c:axId val="605853712"/>
        <c:scaling>
          <c:orientation val="minMax"/>
        </c:scaling>
        <c:delete val="1"/>
        <c:axPos val="b"/>
        <c:numFmt formatCode="General" sourceLinked="1"/>
        <c:majorTickMark val="out"/>
        <c:minorTickMark val="none"/>
        <c:tickLblPos val="nextTo"/>
        <c:crossAx val="605859536"/>
        <c:crosses val="autoZero"/>
        <c:auto val="1"/>
        <c:lblAlgn val="ctr"/>
        <c:lblOffset val="100"/>
        <c:noMultiLvlLbl val="0"/>
      </c:catAx>
      <c:spPr>
        <a:noFill/>
        <a:ln>
          <a:noFill/>
        </a:ln>
        <a:effectLst/>
      </c:spPr>
    </c:plotArea>
    <c:legend>
      <c:legendPos val="t"/>
      <c:layout>
        <c:manualLayout>
          <c:xMode val="edge"/>
          <c:yMode val="edge"/>
          <c:x val="1.553024774164251E-2"/>
          <c:y val="0.94486516828412814"/>
          <c:w val="0.97944506613471582"/>
          <c:h val="5.304565806146927E-2"/>
        </c:manualLayout>
      </c:layout>
      <c:overlay val="0"/>
      <c:spPr>
        <a:noFill/>
        <a:ln>
          <a:solidFill>
            <a:schemeClr val="bg1"/>
          </a:solidFill>
        </a:ln>
        <a:effectLst/>
      </c:spPr>
      <c:txPr>
        <a:bodyPr rot="0" spcFirstLastPara="1" vertOverflow="ellipsis" vert="horz" wrap="square" anchor="ctr" anchorCtr="1"/>
        <a:lstStyle/>
        <a:p>
          <a:pPr>
            <a:defRPr sz="1000" b="0" i="0" u="none" strike="noStrike" kern="1200" baseline="0">
              <a:solidFill>
                <a:schemeClr val="tx1"/>
              </a:solidFill>
              <a:latin typeface="Verdana" panose="020B0604030504040204" pitchFamily="34" charset="0"/>
              <a:ea typeface="Verdana" panose="020B0604030504040204" pitchFamily="34" charset="0"/>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bg2">
          <a:lumMod val="25000"/>
        </a:schemeClr>
      </a:solidFill>
      <a:round/>
    </a:ln>
    <a:effectLst/>
  </c:spPr>
  <c:txPr>
    <a:bodyPr/>
    <a:lstStyle/>
    <a:p>
      <a:pPr>
        <a:defRPr>
          <a:solidFill>
            <a:schemeClr val="tx1"/>
          </a:solidFill>
          <a:latin typeface="Verdana" panose="020B0604030504040204" pitchFamily="34" charset="0"/>
          <a:ea typeface="Verdana" panose="020B0604030504040204" pitchFamily="34" charset="0"/>
        </a:defRPr>
      </a:pPr>
      <a:endParaRPr lang="es-CO"/>
    </a:p>
  </c:txPr>
  <c:printSettings>
    <c:headerFooter/>
    <c:pageMargins b="0.75" l="0.7" r="0.7" t="0.75" header="0.3" footer="0.3"/>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200" b="1" i="1" u="none" strike="noStrike" kern="1200" spc="0" baseline="0">
                <a:solidFill>
                  <a:schemeClr val="tx1"/>
                </a:solidFill>
                <a:latin typeface="Verdana" panose="020B0604030504040204" pitchFamily="34" charset="0"/>
                <a:ea typeface="Verdana" panose="020B0604030504040204" pitchFamily="34" charset="0"/>
                <a:cs typeface="+mn-cs"/>
              </a:defRPr>
            </a:pPr>
            <a:r>
              <a:rPr lang="en-US" sz="1200" i="1"/>
              <a:t>COMPARACIÓN DE ACTIVIDAADES</a:t>
            </a:r>
            <a:r>
              <a:rPr lang="en-US" sz="1200" i="1" baseline="0"/>
              <a:t> PROGRAMASA VS. </a:t>
            </a:r>
            <a:r>
              <a:rPr lang="en-US" sz="1200" i="1"/>
              <a:t>EJECUTADAS PARA LA VIGENCIA ACTUAL</a:t>
            </a:r>
          </a:p>
        </c:rich>
      </c:tx>
      <c:layout>
        <c:manualLayout>
          <c:xMode val="edge"/>
          <c:yMode val="edge"/>
          <c:x val="0.12640765889581629"/>
          <c:y val="5.5326684192304951E-3"/>
        </c:manualLayout>
      </c:layout>
      <c:overlay val="0"/>
      <c:spPr>
        <a:noFill/>
        <a:ln>
          <a:noFill/>
        </a:ln>
        <a:effectLst/>
      </c:spPr>
      <c:txPr>
        <a:bodyPr rot="0" spcFirstLastPara="1" vertOverflow="ellipsis" vert="horz" wrap="square" anchor="ctr" anchorCtr="1"/>
        <a:lstStyle/>
        <a:p>
          <a:pPr>
            <a:defRPr sz="1200" b="1" i="1" u="none" strike="noStrike" kern="1200" spc="0" baseline="0">
              <a:solidFill>
                <a:schemeClr val="tx1"/>
              </a:solidFill>
              <a:latin typeface="Verdana" panose="020B0604030504040204" pitchFamily="34" charset="0"/>
              <a:ea typeface="Verdana" panose="020B0604030504040204" pitchFamily="34" charset="0"/>
              <a:cs typeface="+mn-cs"/>
            </a:defRPr>
          </a:pPr>
          <a:endParaRPr lang="es-CO"/>
        </a:p>
      </c:txPr>
    </c:title>
    <c:autoTitleDeleted val="0"/>
    <c:plotArea>
      <c:layout>
        <c:manualLayout>
          <c:layoutTarget val="inner"/>
          <c:xMode val="edge"/>
          <c:yMode val="edge"/>
          <c:x val="5.5780092592592589E-2"/>
          <c:y val="0.126685101010101"/>
          <c:w val="0.93006226851851836"/>
          <c:h val="0.63523611111111111"/>
        </c:manualLayout>
      </c:layout>
      <c:lineChart>
        <c:grouping val="standard"/>
        <c:varyColors val="0"/>
        <c:ser>
          <c:idx val="0"/>
          <c:order val="0"/>
          <c:tx>
            <c:strRef>
              <c:f>'Prácticas sostenibles'!$K$15</c:f>
              <c:strCache>
                <c:ptCount val="1"/>
                <c:pt idx="0">
                  <c:v>Actividades programadas</c:v>
                </c:pt>
              </c:strCache>
            </c:strRef>
          </c:tx>
          <c:spPr>
            <a:ln w="28575" cap="rnd">
              <a:solidFill>
                <a:schemeClr val="accent1"/>
              </a:solidFill>
              <a:round/>
            </a:ln>
            <a:effectLst/>
          </c:spPr>
          <c:marker>
            <c:symbol val="circle"/>
            <c:size val="7"/>
            <c:spPr>
              <a:solidFill>
                <a:sysClr val="window" lastClr="FFFFFF">
                  <a:lumMod val="50000"/>
                </a:sysClr>
              </a:solidFill>
              <a:ln w="9525">
                <a:solidFill>
                  <a:sysClr val="window" lastClr="FFFFFF">
                    <a:lumMod val="50000"/>
                  </a:sysClr>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Verdana" panose="020B0604030504040204" pitchFamily="34" charset="0"/>
                    <a:ea typeface="Verdana" panose="020B0604030504040204" pitchFamily="34" charset="0"/>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'[3]Prácticas sostenibles'!$A$16:$A$27</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'Prácticas sostenibles'!$K$16:$K$27</c:f>
              <c:numCache>
                <c:formatCode>0</c:formatCode>
                <c:ptCount val="12"/>
              </c:numCache>
            </c:numRef>
          </c:val>
          <c:smooth val="0"/>
          <c:extLst>
            <c:ext xmlns:c16="http://schemas.microsoft.com/office/drawing/2014/chart" uri="{C3380CC4-5D6E-409C-BE32-E72D297353CC}">
              <c16:uniqueId val="{00000000-5BC0-4B4E-96D0-381A0709427D}"/>
            </c:ext>
          </c:extLst>
        </c:ser>
        <c:ser>
          <c:idx val="1"/>
          <c:order val="1"/>
          <c:tx>
            <c:strRef>
              <c:f>'Prácticas sostenibles'!$L$15</c:f>
              <c:strCache>
                <c:ptCount val="1"/>
                <c:pt idx="0">
                  <c:v>Actividades ejecutadas</c:v>
                </c:pt>
              </c:strCache>
            </c:strRef>
          </c:tx>
          <c:spPr>
            <a:ln w="28575" cap="rnd">
              <a:solidFill>
                <a:schemeClr val="accent2"/>
              </a:solidFill>
              <a:round/>
            </a:ln>
            <a:effectLst/>
          </c:spPr>
          <c:marker>
            <c:symbol val="circle"/>
            <c:size val="7"/>
            <c:spPr>
              <a:solidFill>
                <a:srgbClr val="FFC000"/>
              </a:solidFill>
              <a:ln w="9525">
                <a:solidFill>
                  <a:srgbClr val="FFC000"/>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solidFill>
                    <a:latin typeface="Verdana" panose="020B0604030504040204" pitchFamily="34" charset="0"/>
                    <a:ea typeface="Verdana" panose="020B0604030504040204" pitchFamily="34" charset="0"/>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38100" cap="rnd">
                <a:solidFill>
                  <a:srgbClr val="C00000"/>
                </a:solidFill>
                <a:prstDash val="sysDot"/>
              </a:ln>
              <a:effectLst/>
            </c:spPr>
            <c:trendlineType val="linear"/>
            <c:dispRSqr val="0"/>
            <c:dispEq val="0"/>
          </c:trendline>
          <c:cat>
            <c:strRef>
              <c:f>'[3]Prácticas sostenibles'!$A$16:$A$27</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'Prácticas sostenibles'!$L$16:$L$27</c:f>
              <c:numCache>
                <c:formatCode>0</c:formatCode>
                <c:ptCount val="12"/>
              </c:numCache>
            </c:numRef>
          </c:val>
          <c:smooth val="0"/>
          <c:extLst>
            <c:ext xmlns:c16="http://schemas.microsoft.com/office/drawing/2014/chart" uri="{C3380CC4-5D6E-409C-BE32-E72D297353CC}">
              <c16:uniqueId val="{00000002-5BC0-4B4E-96D0-381A0709427D}"/>
            </c:ext>
          </c:extLst>
        </c:ser>
        <c:dLbls>
          <c:dLblPos val="t"/>
          <c:showLegendKey val="0"/>
          <c:showVal val="1"/>
          <c:showCatName val="0"/>
          <c:showSerName val="0"/>
          <c:showPercent val="0"/>
          <c:showBubbleSize val="0"/>
        </c:dLbls>
        <c:marker val="1"/>
        <c:smooth val="0"/>
        <c:axId val="1481456400"/>
        <c:axId val="1481447248"/>
      </c:lineChart>
      <c:catAx>
        <c:axId val="14814564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Verdana" panose="020B0604030504040204" pitchFamily="34" charset="0"/>
                <a:ea typeface="Verdana" panose="020B0604030504040204" pitchFamily="34" charset="0"/>
                <a:cs typeface="+mn-cs"/>
              </a:defRPr>
            </a:pPr>
            <a:endParaRPr lang="es-CO"/>
          </a:p>
        </c:txPr>
        <c:crossAx val="1481447248"/>
        <c:crosses val="autoZero"/>
        <c:auto val="1"/>
        <c:lblAlgn val="ctr"/>
        <c:lblOffset val="100"/>
        <c:noMultiLvlLbl val="0"/>
      </c:catAx>
      <c:valAx>
        <c:axId val="1481447248"/>
        <c:scaling>
          <c:orientation val="minMax"/>
        </c:scaling>
        <c:delete val="0"/>
        <c:axPos val="l"/>
        <c:majorGridlines>
          <c:spPr>
            <a:ln w="6350" cap="flat" cmpd="sng" algn="ctr">
              <a:solidFill>
                <a:schemeClr val="bg1">
                  <a:lumMod val="65000"/>
                </a:schemeClr>
              </a:solidFill>
              <a:prstDash val="dash"/>
              <a:round/>
            </a:ln>
            <a:effectLst/>
          </c:spPr>
        </c:majorGridlines>
        <c:title>
          <c:tx>
            <c:rich>
              <a:bodyPr rot="-5400000" spcFirstLastPara="1" vertOverflow="ellipsis" vert="horz" wrap="square" anchor="ctr" anchorCtr="1"/>
              <a:lstStyle/>
              <a:p>
                <a:pPr>
                  <a:defRPr sz="1000" b="0" i="0" u="none" strike="noStrike" kern="1200" baseline="0">
                    <a:solidFill>
                      <a:sysClr val="windowText" lastClr="000000"/>
                    </a:solidFill>
                    <a:latin typeface="Verdana" panose="020B0604030504040204" pitchFamily="34" charset="0"/>
                    <a:ea typeface="Verdana" panose="020B0604030504040204" pitchFamily="34" charset="0"/>
                    <a:cs typeface="+mn-cs"/>
                  </a:defRPr>
                </a:pPr>
                <a:r>
                  <a:rPr lang="es-CO">
                    <a:solidFill>
                      <a:sysClr val="windowText" lastClr="000000"/>
                    </a:solidFill>
                  </a:rPr>
                  <a:t>N° actividades</a:t>
                </a:r>
              </a:p>
            </c:rich>
          </c:tx>
          <c:layout>
            <c:manualLayout>
              <c:xMode val="edge"/>
              <c:yMode val="edge"/>
              <c:x val="1.4699074074074074E-3"/>
              <c:y val="0.377442171717171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ysClr val="windowText" lastClr="000000"/>
                  </a:solidFill>
                  <a:latin typeface="Verdana" panose="020B0604030504040204" pitchFamily="34" charset="0"/>
                  <a:ea typeface="Verdana" panose="020B0604030504040204" pitchFamily="34" charset="0"/>
                  <a:cs typeface="+mn-cs"/>
                </a:defRPr>
              </a:pPr>
              <a:endParaRPr lang="es-CO"/>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Verdana" panose="020B0604030504040204" pitchFamily="34" charset="0"/>
                <a:ea typeface="Verdana" panose="020B0604030504040204" pitchFamily="34" charset="0"/>
                <a:cs typeface="+mn-cs"/>
              </a:defRPr>
            </a:pPr>
            <a:endParaRPr lang="es-CO"/>
          </a:p>
        </c:txPr>
        <c:crossAx val="1481456400"/>
        <c:crosses val="autoZero"/>
        <c:crossBetween val="between"/>
      </c:valAx>
      <c:spPr>
        <a:noFill/>
        <a:ln>
          <a:noFill/>
        </a:ln>
        <a:effectLst/>
      </c:spPr>
    </c:plotArea>
    <c:legend>
      <c:legendPos val="b"/>
      <c:layout>
        <c:manualLayout>
          <c:xMode val="edge"/>
          <c:yMode val="edge"/>
          <c:x val="1.3822692862239095E-2"/>
          <c:y val="0.92366473292808537"/>
          <c:w val="0.96790944961052949"/>
          <c:h val="7.6335267071914639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Verdana" panose="020B0604030504040204" pitchFamily="34" charset="0"/>
              <a:ea typeface="Verdana" panose="020B0604030504040204" pitchFamily="34" charset="0"/>
              <a:cs typeface="+mn-cs"/>
            </a:defRPr>
          </a:pPr>
          <a:endParaRPr lang="es-CO"/>
        </a:p>
      </c:txPr>
    </c:legend>
    <c:plotVisOnly val="1"/>
    <c:dispBlanksAs val="gap"/>
    <c:showDLblsOverMax val="0"/>
    <c:extLst/>
  </c:chart>
  <c:spPr>
    <a:solidFill>
      <a:schemeClr val="bg1"/>
    </a:solidFill>
    <a:ln w="9525" cap="flat" cmpd="sng" algn="ctr">
      <a:solidFill>
        <a:schemeClr val="bg2">
          <a:lumMod val="25000"/>
        </a:schemeClr>
      </a:solidFill>
      <a:round/>
    </a:ln>
    <a:effectLst/>
  </c:spPr>
  <c:txPr>
    <a:bodyPr/>
    <a:lstStyle/>
    <a:p>
      <a:pPr>
        <a:defRPr>
          <a:solidFill>
            <a:schemeClr val="tx1"/>
          </a:solidFill>
          <a:latin typeface="Verdana" panose="020B0604030504040204" pitchFamily="34" charset="0"/>
          <a:ea typeface="Verdana" panose="020B0604030504040204" pitchFamily="34" charset="0"/>
        </a:defRPr>
      </a:pPr>
      <a:endParaRPr lang="es-CO"/>
    </a:p>
  </c:txPr>
  <c:printSettings>
    <c:headerFooter/>
    <c:pageMargins b="0.75" l="0.7" r="0.7" t="0.75" header="0.3" footer="0.3"/>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200" b="1" i="1" u="none" strike="noStrike" kern="1200" spc="0" baseline="0">
                <a:solidFill>
                  <a:schemeClr val="tx1"/>
                </a:solidFill>
                <a:latin typeface="Verdana" panose="020B0604030504040204" pitchFamily="34" charset="0"/>
                <a:ea typeface="Verdana" panose="020B0604030504040204" pitchFamily="34" charset="0"/>
                <a:cs typeface="+mn-cs"/>
              </a:defRPr>
            </a:pPr>
            <a:r>
              <a:rPr lang="en-US" sz="1200" i="1"/>
              <a:t>COBERTURA DE SENSIBILIZACIÓN EN ACCIÓN CLIMÁTICA AÑO ANTERIOR</a:t>
            </a:r>
            <a:r>
              <a:rPr lang="en-US" sz="1200" i="1" baseline="0"/>
              <a:t> VS. AÑO ACTUAL</a:t>
            </a:r>
            <a:endParaRPr lang="en-US" sz="1200" i="1"/>
          </a:p>
        </c:rich>
      </c:tx>
      <c:layout>
        <c:manualLayout>
          <c:xMode val="edge"/>
          <c:yMode val="edge"/>
          <c:x val="0.12640765889581629"/>
          <c:y val="5.5326684192304951E-3"/>
        </c:manualLayout>
      </c:layout>
      <c:overlay val="0"/>
      <c:spPr>
        <a:noFill/>
        <a:ln>
          <a:noFill/>
        </a:ln>
        <a:effectLst/>
      </c:spPr>
      <c:txPr>
        <a:bodyPr rot="0" spcFirstLastPara="1" vertOverflow="ellipsis" vert="horz" wrap="square" anchor="ctr" anchorCtr="1"/>
        <a:lstStyle/>
        <a:p>
          <a:pPr>
            <a:defRPr sz="1200" b="1" i="1" u="none" strike="noStrike" kern="1200" spc="0" baseline="0">
              <a:solidFill>
                <a:schemeClr val="tx1"/>
              </a:solidFill>
              <a:latin typeface="Verdana" panose="020B0604030504040204" pitchFamily="34" charset="0"/>
              <a:ea typeface="Verdana" panose="020B0604030504040204" pitchFamily="34" charset="0"/>
              <a:cs typeface="+mn-cs"/>
            </a:defRPr>
          </a:pPr>
          <a:endParaRPr lang="es-CO"/>
        </a:p>
      </c:txPr>
    </c:title>
    <c:autoTitleDeleted val="0"/>
    <c:plotArea>
      <c:layout>
        <c:manualLayout>
          <c:layoutTarget val="inner"/>
          <c:xMode val="edge"/>
          <c:yMode val="edge"/>
          <c:x val="0.1444951388888889"/>
          <c:y val="0.16177140122109246"/>
          <c:w val="0.85056435185185186"/>
          <c:h val="0.56120232280633009"/>
        </c:manualLayout>
      </c:layout>
      <c:lineChart>
        <c:grouping val="standard"/>
        <c:varyColors val="0"/>
        <c:ser>
          <c:idx val="0"/>
          <c:order val="0"/>
          <c:tx>
            <c:v>Vigencia anterior</c:v>
          </c:tx>
          <c:spPr>
            <a:ln w="28575" cap="rnd">
              <a:solidFill>
                <a:sysClr val="window" lastClr="FFFFFF">
                  <a:lumMod val="50000"/>
                </a:sysClr>
              </a:solidFill>
              <a:round/>
            </a:ln>
            <a:effectLst/>
          </c:spPr>
          <c:marker>
            <c:symbol val="circle"/>
            <c:size val="7"/>
            <c:spPr>
              <a:solidFill>
                <a:sysClr val="windowText" lastClr="000000"/>
              </a:solidFill>
              <a:ln w="9525">
                <a:solidFill>
                  <a:sysClr val="window" lastClr="FFFFFF">
                    <a:lumMod val="50000"/>
                  </a:sysClr>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Verdana" panose="020B0604030504040204" pitchFamily="34" charset="0"/>
                    <a:ea typeface="Verdana" panose="020B0604030504040204" pitchFamily="34" charset="0"/>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'Prácticas sostenibles'!$A$16:$A$27</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'Prácticas sostenibles'!$G$16:$G$27</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0-1360-477B-AF6B-431EDB1A16B9}"/>
            </c:ext>
          </c:extLst>
        </c:ser>
        <c:ser>
          <c:idx val="1"/>
          <c:order val="1"/>
          <c:tx>
            <c:v>Vigencia actual</c:v>
          </c:tx>
          <c:spPr>
            <a:ln w="28575" cap="rnd">
              <a:solidFill>
                <a:schemeClr val="accent2"/>
              </a:solidFill>
              <a:round/>
            </a:ln>
            <a:effectLst/>
          </c:spPr>
          <c:marker>
            <c:symbol val="circle"/>
            <c:size val="7"/>
            <c:spPr>
              <a:solidFill>
                <a:srgbClr val="FFC000"/>
              </a:solidFill>
              <a:ln w="9525">
                <a:solidFill>
                  <a:srgbClr val="FFC000"/>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solidFill>
                    <a:latin typeface="Verdana" panose="020B0604030504040204" pitchFamily="34" charset="0"/>
                    <a:ea typeface="Verdana" panose="020B0604030504040204" pitchFamily="34" charset="0"/>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38100" cap="rnd">
                <a:solidFill>
                  <a:srgbClr val="C00000"/>
                </a:solidFill>
                <a:prstDash val="sysDot"/>
              </a:ln>
              <a:effectLst/>
            </c:spPr>
            <c:trendlineType val="linear"/>
            <c:dispRSqr val="0"/>
            <c:dispEq val="0"/>
          </c:trendline>
          <c:cat>
            <c:strRef>
              <c:f>'Prácticas sostenibles'!$A$16:$A$27</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'Prácticas sostenibles'!$P$16:$P$27</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2-1360-477B-AF6B-431EDB1A16B9}"/>
            </c:ext>
          </c:extLst>
        </c:ser>
        <c:dLbls>
          <c:dLblPos val="t"/>
          <c:showLegendKey val="0"/>
          <c:showVal val="1"/>
          <c:showCatName val="0"/>
          <c:showSerName val="0"/>
          <c:showPercent val="0"/>
          <c:showBubbleSize val="0"/>
        </c:dLbls>
        <c:marker val="1"/>
        <c:smooth val="0"/>
        <c:axId val="1481456400"/>
        <c:axId val="1481447248"/>
      </c:lineChart>
      <c:catAx>
        <c:axId val="14814564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1" i="0" u="none" strike="noStrike" kern="1200" baseline="0">
                <a:solidFill>
                  <a:sysClr val="windowText" lastClr="000000"/>
                </a:solidFill>
                <a:latin typeface="Verdana" panose="020B0604030504040204" pitchFamily="34" charset="0"/>
                <a:ea typeface="Verdana" panose="020B0604030504040204" pitchFamily="34" charset="0"/>
                <a:cs typeface="+mn-cs"/>
              </a:defRPr>
            </a:pPr>
            <a:endParaRPr lang="es-CO"/>
          </a:p>
        </c:txPr>
        <c:crossAx val="1481447248"/>
        <c:crosses val="autoZero"/>
        <c:auto val="1"/>
        <c:lblAlgn val="ctr"/>
        <c:lblOffset val="100"/>
        <c:noMultiLvlLbl val="0"/>
      </c:catAx>
      <c:valAx>
        <c:axId val="1481447248"/>
        <c:scaling>
          <c:orientation val="minMax"/>
        </c:scaling>
        <c:delete val="0"/>
        <c:axPos val="l"/>
        <c:majorGridlines>
          <c:spPr>
            <a:ln w="6350" cap="flat" cmpd="sng" algn="ctr">
              <a:solidFill>
                <a:schemeClr val="bg1">
                  <a:lumMod val="65000"/>
                </a:schemeClr>
              </a:solidFill>
              <a:prstDash val="dash"/>
              <a:round/>
            </a:ln>
            <a:effectLst/>
          </c:spPr>
        </c:majorGridlines>
        <c:title>
          <c:tx>
            <c:rich>
              <a:bodyPr rot="-5400000" spcFirstLastPara="1" vertOverflow="ellipsis" vert="horz" wrap="square" anchor="ctr" anchorCtr="1"/>
              <a:lstStyle/>
              <a:p>
                <a:pPr>
                  <a:defRPr sz="1000" b="0" i="0" u="none" strike="noStrike" kern="1200" baseline="0">
                    <a:solidFill>
                      <a:sysClr val="windowText" lastClr="000000"/>
                    </a:solidFill>
                    <a:latin typeface="Verdana" panose="020B0604030504040204" pitchFamily="34" charset="0"/>
                    <a:ea typeface="Verdana" panose="020B0604030504040204" pitchFamily="34" charset="0"/>
                    <a:cs typeface="+mn-cs"/>
                  </a:defRPr>
                </a:pPr>
                <a:r>
                  <a:rPr lang="es-CO">
                    <a:solidFill>
                      <a:sysClr val="windowText" lastClr="000000"/>
                    </a:solidFill>
                  </a:rPr>
                  <a:t>N° actividades</a:t>
                </a:r>
              </a:p>
            </c:rich>
          </c:tx>
          <c:layout>
            <c:manualLayout>
              <c:xMode val="edge"/>
              <c:yMode val="edge"/>
              <c:x val="0"/>
              <c:y val="0.27802285580263925"/>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ysClr val="windowText" lastClr="000000"/>
                  </a:solidFill>
                  <a:latin typeface="Verdana" panose="020B0604030504040204" pitchFamily="34" charset="0"/>
                  <a:ea typeface="Verdana" panose="020B0604030504040204" pitchFamily="34" charset="0"/>
                  <a:cs typeface="+mn-cs"/>
                </a:defRPr>
              </a:pPr>
              <a:endParaRPr lang="es-CO"/>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Verdana" panose="020B0604030504040204" pitchFamily="34" charset="0"/>
                <a:ea typeface="Verdana" panose="020B0604030504040204" pitchFamily="34" charset="0"/>
                <a:cs typeface="+mn-cs"/>
              </a:defRPr>
            </a:pPr>
            <a:endParaRPr lang="es-CO"/>
          </a:p>
        </c:txPr>
        <c:crossAx val="1481456400"/>
        <c:crosses val="autoZero"/>
        <c:crossBetween val="between"/>
      </c:valAx>
      <c:spPr>
        <a:noFill/>
        <a:ln>
          <a:noFill/>
        </a:ln>
        <a:effectLst/>
      </c:spPr>
    </c:plotArea>
    <c:legend>
      <c:legendPos val="b"/>
      <c:layout>
        <c:manualLayout>
          <c:xMode val="edge"/>
          <c:yMode val="edge"/>
          <c:x val="0"/>
          <c:y val="0.90110359186337652"/>
          <c:w val="0.99730763888888885"/>
          <c:h val="9.8896408136623482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Verdana" panose="020B0604030504040204" pitchFamily="34" charset="0"/>
              <a:ea typeface="Verdana" panose="020B0604030504040204" pitchFamily="34" charset="0"/>
              <a:cs typeface="+mn-cs"/>
            </a:defRPr>
          </a:pPr>
          <a:endParaRPr lang="es-CO"/>
        </a:p>
      </c:txPr>
    </c:legend>
    <c:plotVisOnly val="1"/>
    <c:dispBlanksAs val="gap"/>
    <c:showDLblsOverMax val="0"/>
    <c:extLst/>
  </c:chart>
  <c:spPr>
    <a:solidFill>
      <a:schemeClr val="bg1"/>
    </a:solidFill>
    <a:ln w="9525" cap="flat" cmpd="sng" algn="ctr">
      <a:solidFill>
        <a:schemeClr val="bg2">
          <a:lumMod val="25000"/>
        </a:schemeClr>
      </a:solidFill>
      <a:round/>
    </a:ln>
    <a:effectLst/>
  </c:spPr>
  <c:txPr>
    <a:bodyPr/>
    <a:lstStyle/>
    <a:p>
      <a:pPr>
        <a:defRPr>
          <a:solidFill>
            <a:schemeClr val="tx1"/>
          </a:solidFill>
          <a:latin typeface="Verdana" panose="020B0604030504040204" pitchFamily="34" charset="0"/>
          <a:ea typeface="Verdana" panose="020B0604030504040204" pitchFamily="34" charset="0"/>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400" b="1" i="1" u="none" strike="noStrike" kern="1200" cap="all" spc="0" baseline="0">
                <a:solidFill>
                  <a:sysClr val="windowText" lastClr="000000"/>
                </a:solidFill>
                <a:latin typeface="Verdana" panose="020B0604030504040204" pitchFamily="34" charset="0"/>
                <a:ea typeface="Verdana" panose="020B0604030504040204" pitchFamily="34" charset="0"/>
                <a:cs typeface="+mn-cs"/>
              </a:defRPr>
            </a:pPr>
            <a:r>
              <a:rPr lang="en-US" sz="1400" b="1" i="1" u="none" strike="noStrike" kern="1200" spc="0" baseline="0">
                <a:solidFill>
                  <a:sysClr val="windowText" lastClr="000000"/>
                </a:solidFill>
                <a:latin typeface="Verdana" panose="020B0604030504040204" pitchFamily="34" charset="0"/>
                <a:ea typeface="Verdana" panose="020B0604030504040204" pitchFamily="34" charset="0"/>
                <a:cs typeface="+mn-cs"/>
              </a:rPr>
              <a:t>Intensidad Hídrica – Climática (IHC) para EL AÑO ACTUAL</a:t>
            </a:r>
          </a:p>
        </c:rich>
      </c:tx>
      <c:overlay val="0"/>
      <c:spPr>
        <a:noFill/>
        <a:ln>
          <a:noFill/>
        </a:ln>
        <a:effectLst/>
      </c:spPr>
      <c:txPr>
        <a:bodyPr rot="0" spcFirstLastPara="1" vertOverflow="ellipsis" vert="horz" wrap="square" anchor="ctr" anchorCtr="1"/>
        <a:lstStyle/>
        <a:p>
          <a:pPr algn="ctr" rtl="0">
            <a:defRPr lang="en-US" sz="1400" b="1" i="1" u="none" strike="noStrike" kern="1200" cap="all" spc="0" baseline="0">
              <a:solidFill>
                <a:sysClr val="windowText" lastClr="000000"/>
              </a:solidFill>
              <a:latin typeface="Verdana" panose="020B0604030504040204" pitchFamily="34" charset="0"/>
              <a:ea typeface="Verdana" panose="020B0604030504040204" pitchFamily="34" charset="0"/>
              <a:cs typeface="+mn-cs"/>
            </a:defRPr>
          </a:pPr>
          <a:endParaRPr lang="es-CO"/>
        </a:p>
      </c:txPr>
    </c:title>
    <c:autoTitleDeleted val="0"/>
    <c:plotArea>
      <c:layout>
        <c:manualLayout>
          <c:layoutTarget val="inner"/>
          <c:xMode val="edge"/>
          <c:yMode val="edge"/>
          <c:x val="7.9063016224957663E-2"/>
          <c:y val="0.11443881668837977"/>
          <c:w val="0.90542967292913423"/>
          <c:h val="0.5988937116710622"/>
        </c:manualLayout>
      </c:layout>
      <c:barChart>
        <c:barDir val="col"/>
        <c:grouping val="clustered"/>
        <c:varyColors val="0"/>
        <c:ser>
          <c:idx val="0"/>
          <c:order val="0"/>
          <c:tx>
            <c:v>Intensidad Hídrica – Climática (IHC)</c:v>
          </c:tx>
          <c:spPr>
            <a:pattFill prst="narHorz">
              <a:fgClr>
                <a:schemeClr val="accent1"/>
              </a:fgClr>
              <a:bgClr>
                <a:schemeClr val="accent1">
                  <a:lumMod val="20000"/>
                  <a:lumOff val="80000"/>
                </a:schemeClr>
              </a:bgClr>
            </a:pattFill>
            <a:ln>
              <a:noFill/>
            </a:ln>
            <a:effectLst>
              <a:innerShdw blurRad="114300">
                <a:schemeClr val="accent1"/>
              </a:innerShdw>
            </a:effectLst>
          </c:spPr>
          <c:invertIfNegative val="0"/>
          <c:dLbls>
            <c:delete val="1"/>
          </c:dLbls>
          <c:trendline>
            <c:spPr>
              <a:ln w="19050" cap="rnd">
                <a:solidFill>
                  <a:srgbClr val="D00000"/>
                </a:solidFill>
                <a:prstDash val="sysDash"/>
              </a:ln>
              <a:effectLst/>
            </c:spPr>
            <c:trendlineType val="linear"/>
            <c:dispRSqr val="0"/>
            <c:dispEq val="0"/>
          </c:trendline>
          <c:cat>
            <c:strRef>
              <c:f>'INSTRUCTIVO-Agua'!$A$16:$A$27</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'INSTRUCTIVO-Agua'!$O$16:$O$27</c:f>
              <c:numCache>
                <c:formatCode>0%</c:formatCode>
                <c:ptCount val="12"/>
                <c:pt idx="0">
                  <c:v>0</c:v>
                </c:pt>
                <c:pt idx="2" formatCode="#,##0.00">
                  <c:v>0</c:v>
                </c:pt>
                <c:pt idx="3" formatCode="#,##0.00">
                  <c:v>0</c:v>
                </c:pt>
                <c:pt idx="4" formatCode="#,##0.00">
                  <c:v>0</c:v>
                </c:pt>
                <c:pt idx="5" formatCode="#,##0.00">
                  <c:v>0</c:v>
                </c:pt>
                <c:pt idx="6" formatCode="#,##0.00">
                  <c:v>0</c:v>
                </c:pt>
                <c:pt idx="7" formatCode="#,##0.00">
                  <c:v>0</c:v>
                </c:pt>
                <c:pt idx="8" formatCode="#,##0.00">
                  <c:v>0</c:v>
                </c:pt>
                <c:pt idx="9" formatCode="#,##0.00">
                  <c:v>0</c:v>
                </c:pt>
                <c:pt idx="10" formatCode="#,##0.00">
                  <c:v>0</c:v>
                </c:pt>
                <c:pt idx="11" formatCode="#,##0.00">
                  <c:v>0</c:v>
                </c:pt>
              </c:numCache>
            </c:numRef>
          </c:val>
          <c:extLst>
            <c:ext xmlns:c16="http://schemas.microsoft.com/office/drawing/2014/chart" uri="{C3380CC4-5D6E-409C-BE32-E72D297353CC}">
              <c16:uniqueId val="{00000001-CE3B-408B-B666-B588215D2563}"/>
            </c:ext>
          </c:extLst>
        </c:ser>
        <c:dLbls>
          <c:dLblPos val="outEnd"/>
          <c:showLegendKey val="0"/>
          <c:showVal val="1"/>
          <c:showCatName val="0"/>
          <c:showSerName val="0"/>
          <c:showPercent val="0"/>
          <c:showBubbleSize val="0"/>
        </c:dLbls>
        <c:gapWidth val="164"/>
        <c:axId val="1550248848"/>
        <c:axId val="1550260912"/>
      </c:barChart>
      <c:lineChart>
        <c:grouping val="standard"/>
        <c:varyColors val="0"/>
        <c:dLbls>
          <c:showLegendKey val="0"/>
          <c:showVal val="0"/>
          <c:showCatName val="0"/>
          <c:showSerName val="0"/>
          <c:showPercent val="0"/>
          <c:showBubbleSize val="0"/>
        </c:dLbls>
        <c:marker val="1"/>
        <c:smooth val="0"/>
        <c:axId val="605853712"/>
        <c:axId val="605859536"/>
        <c:extLst>
          <c:ext xmlns:c15="http://schemas.microsoft.com/office/drawing/2012/chart" uri="{02D57815-91ED-43cb-92C2-25804820EDAC}">
            <c15:filteredLineSeries>
              <c15:ser>
                <c:idx val="1"/>
                <c:order val="1"/>
                <c:tx>
                  <c:v>Meta</c:v>
                </c:tx>
                <c:spPr>
                  <a:ln w="28575" cap="rnd">
                    <a:solidFill>
                      <a:schemeClr val="accent5"/>
                    </a:solidFill>
                    <a:prstDash val="dash"/>
                    <a:round/>
                  </a:ln>
                  <a:effectLst/>
                </c:spPr>
                <c:marker>
                  <c:symbol val="none"/>
                </c:marker>
                <c:cat>
                  <c:strRef>
                    <c:extLst>
                      <c:ext uri="{02D57815-91ED-43cb-92C2-25804820EDAC}">
                        <c15:formulaRef>
                          <c15:sqref>'INSTRUCTIVO-Agua'!$A$16:$A$27</c15:sqref>
                        </c15:formulaRef>
                      </c:ext>
                    </c:extLst>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extLst>
                      <c:ext uri="{02D57815-91ED-43cb-92C2-25804820EDAC}">
                        <c15:formulaRef>
                          <c15:sqref>'INSTRUCTIVO-Agua'!$Y$16:$Y$27</c15:sqref>
                        </c15:formulaRef>
                      </c:ext>
                    </c:extLst>
                    <c:numCache>
                      <c:formatCode>0%</c:formatCode>
                      <c:ptCount val="12"/>
                      <c:pt idx="0">
                        <c:v>0.1</c:v>
                      </c:pt>
                      <c:pt idx="1">
                        <c:v>0.1</c:v>
                      </c:pt>
                      <c:pt idx="2">
                        <c:v>0.1</c:v>
                      </c:pt>
                      <c:pt idx="3">
                        <c:v>0.1</c:v>
                      </c:pt>
                      <c:pt idx="4">
                        <c:v>0.1</c:v>
                      </c:pt>
                      <c:pt idx="5">
                        <c:v>0.1</c:v>
                      </c:pt>
                      <c:pt idx="6">
                        <c:v>0.1</c:v>
                      </c:pt>
                      <c:pt idx="7">
                        <c:v>0.1</c:v>
                      </c:pt>
                      <c:pt idx="8">
                        <c:v>0.1</c:v>
                      </c:pt>
                      <c:pt idx="9">
                        <c:v>0.1</c:v>
                      </c:pt>
                      <c:pt idx="10">
                        <c:v>0.1</c:v>
                      </c:pt>
                      <c:pt idx="11">
                        <c:v>0.1</c:v>
                      </c:pt>
                    </c:numCache>
                  </c:numRef>
                </c:val>
                <c:smooth val="0"/>
                <c:extLst>
                  <c:ext xmlns:c16="http://schemas.microsoft.com/office/drawing/2014/chart" uri="{C3380CC4-5D6E-409C-BE32-E72D297353CC}">
                    <c16:uniqueId val="{00000002-CE3B-408B-B666-B588215D2563}"/>
                  </c:ext>
                </c:extLst>
              </c15:ser>
            </c15:filteredLineSeries>
          </c:ext>
        </c:extLst>
      </c:lineChart>
      <c:catAx>
        <c:axId val="1550248848"/>
        <c:scaling>
          <c:orientation val="minMax"/>
        </c:scaling>
        <c:delete val="0"/>
        <c:axPos val="b"/>
        <c:title>
          <c:tx>
            <c:rich>
              <a:bodyPr rot="0" spcFirstLastPara="1" vertOverflow="ellipsis" vert="horz" wrap="square" anchor="ctr" anchorCtr="1"/>
              <a:lstStyle/>
              <a:p>
                <a:pPr>
                  <a:defRPr sz="900" b="1" i="0" u="none" strike="noStrike" kern="1200" baseline="0">
                    <a:solidFill>
                      <a:schemeClr val="tx1"/>
                    </a:solidFill>
                    <a:latin typeface="Verdana" panose="020B0604030504040204" pitchFamily="34" charset="0"/>
                    <a:ea typeface="Verdana" panose="020B0604030504040204" pitchFamily="34" charset="0"/>
                    <a:cs typeface="+mn-cs"/>
                  </a:defRPr>
                </a:pPr>
                <a:r>
                  <a:rPr lang="en-US"/>
                  <a:t>TIEMPO (MES)</a:t>
                </a:r>
              </a:p>
            </c:rich>
          </c:tx>
          <c:layout>
            <c:manualLayout>
              <c:xMode val="edge"/>
              <c:yMode val="edge"/>
              <c:x val="0.4538144622782847"/>
              <c:y val="0.87530285024308085"/>
            </c:manualLayout>
          </c:layout>
          <c:overlay val="0"/>
          <c:spPr>
            <a:noFill/>
            <a:ln>
              <a:noFill/>
            </a:ln>
            <a:effectLst/>
          </c:spPr>
          <c:txPr>
            <a:bodyPr rot="0" spcFirstLastPara="1" vertOverflow="ellipsis" vert="horz" wrap="square" anchor="ctr" anchorCtr="1"/>
            <a:lstStyle/>
            <a:p>
              <a:pPr>
                <a:defRPr sz="900" b="1" i="0" u="none" strike="noStrike" kern="1200" baseline="0">
                  <a:solidFill>
                    <a:schemeClr val="tx1"/>
                  </a:solidFill>
                  <a:latin typeface="Verdana" panose="020B0604030504040204" pitchFamily="34" charset="0"/>
                  <a:ea typeface="Verdana" panose="020B0604030504040204" pitchFamily="34" charset="0"/>
                  <a:cs typeface="+mn-cs"/>
                </a:defRPr>
              </a:pPr>
              <a:endParaRPr lang="es-CO"/>
            </a:p>
          </c:txPr>
        </c:title>
        <c:numFmt formatCode="General" sourceLinked="1"/>
        <c:majorTickMark val="none"/>
        <c:minorTickMark val="none"/>
        <c:tickLblPos val="nextTo"/>
        <c:spPr>
          <a:noFill/>
          <a:ln w="19050" cap="flat" cmpd="sng" algn="ctr">
            <a:solidFill>
              <a:schemeClr val="tx1">
                <a:lumMod val="25000"/>
                <a:lumOff val="7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Verdana" panose="020B0604030504040204" pitchFamily="34" charset="0"/>
                <a:ea typeface="Verdana" panose="020B0604030504040204" pitchFamily="34" charset="0"/>
                <a:cs typeface="+mn-cs"/>
              </a:defRPr>
            </a:pPr>
            <a:endParaRPr lang="es-CO"/>
          </a:p>
        </c:txPr>
        <c:crossAx val="1550260912"/>
        <c:crosses val="autoZero"/>
        <c:auto val="1"/>
        <c:lblAlgn val="ctr"/>
        <c:lblOffset val="100"/>
        <c:noMultiLvlLbl val="0"/>
      </c:catAx>
      <c:valAx>
        <c:axId val="1550260912"/>
        <c:scaling>
          <c:orientation val="minMax"/>
        </c:scaling>
        <c:delete val="0"/>
        <c:axPos val="l"/>
        <c:majorGridlines>
          <c:spPr>
            <a:ln>
              <a:solidFill>
                <a:schemeClr val="tx1">
                  <a:lumMod val="15000"/>
                  <a:lumOff val="85000"/>
                </a:schemeClr>
              </a:solidFill>
            </a:ln>
            <a:effectLst/>
          </c:spPr>
        </c:majorGridlines>
        <c:title>
          <c:tx>
            <c:rich>
              <a:bodyPr rot="-5400000" spcFirstLastPara="1" vertOverflow="ellipsis" vert="horz" wrap="square" anchor="ctr" anchorCtr="1"/>
              <a:lstStyle/>
              <a:p>
                <a:pPr>
                  <a:defRPr sz="900" b="1" i="0" u="none" strike="noStrike" kern="1200" baseline="0">
                    <a:solidFill>
                      <a:schemeClr val="tx1"/>
                    </a:solidFill>
                    <a:latin typeface="Verdana" panose="020B0604030504040204" pitchFamily="34" charset="0"/>
                    <a:ea typeface="Verdana" panose="020B0604030504040204" pitchFamily="34" charset="0"/>
                    <a:cs typeface="+mn-cs"/>
                  </a:defRPr>
                </a:pPr>
                <a:r>
                  <a:rPr lang="en-US"/>
                  <a:t>IHC (m3/mm)</a:t>
                </a:r>
              </a:p>
            </c:rich>
          </c:tx>
          <c:layout>
            <c:manualLayout>
              <c:xMode val="edge"/>
              <c:yMode val="edge"/>
              <c:x val="7.8911030329990115E-3"/>
              <c:y val="0.28671706263498919"/>
            </c:manualLayout>
          </c:layout>
          <c:overlay val="0"/>
          <c:spPr>
            <a:noFill/>
            <a:ln>
              <a:noFill/>
            </a:ln>
            <a:effectLst/>
          </c:spPr>
          <c:txPr>
            <a:bodyPr rot="-5400000" spcFirstLastPara="1" vertOverflow="ellipsis" vert="horz" wrap="square" anchor="ctr" anchorCtr="1"/>
            <a:lstStyle/>
            <a:p>
              <a:pPr>
                <a:defRPr sz="900" b="1" i="0" u="none" strike="noStrike" kern="1200" baseline="0">
                  <a:solidFill>
                    <a:schemeClr val="tx1"/>
                  </a:solidFill>
                  <a:latin typeface="Verdana" panose="020B0604030504040204" pitchFamily="34" charset="0"/>
                  <a:ea typeface="Verdana" panose="020B0604030504040204" pitchFamily="34" charset="0"/>
                  <a:cs typeface="+mn-cs"/>
                </a:defRPr>
              </a:pPr>
              <a:endParaRPr lang="es-CO"/>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ysClr val="windowText" lastClr="000000"/>
                </a:solidFill>
                <a:latin typeface="Verdana" panose="020B0604030504040204" pitchFamily="34" charset="0"/>
                <a:ea typeface="Verdana" panose="020B0604030504040204" pitchFamily="34" charset="0"/>
                <a:cs typeface="+mn-cs"/>
              </a:defRPr>
            </a:pPr>
            <a:endParaRPr lang="es-CO"/>
          </a:p>
        </c:txPr>
        <c:crossAx val="1550248848"/>
        <c:crosses val="autoZero"/>
        <c:crossBetween val="between"/>
      </c:valAx>
      <c:valAx>
        <c:axId val="605859536"/>
        <c:scaling>
          <c:orientation val="minMax"/>
        </c:scaling>
        <c:delete val="1"/>
        <c:axPos val="r"/>
        <c:numFmt formatCode="0%" sourceLinked="1"/>
        <c:majorTickMark val="none"/>
        <c:minorTickMark val="none"/>
        <c:tickLblPos val="nextTo"/>
        <c:crossAx val="605853712"/>
        <c:crosses val="max"/>
        <c:crossBetween val="between"/>
      </c:valAx>
      <c:catAx>
        <c:axId val="605853712"/>
        <c:scaling>
          <c:orientation val="minMax"/>
        </c:scaling>
        <c:delete val="1"/>
        <c:axPos val="b"/>
        <c:numFmt formatCode="General" sourceLinked="1"/>
        <c:majorTickMark val="out"/>
        <c:minorTickMark val="none"/>
        <c:tickLblPos val="nextTo"/>
        <c:crossAx val="605859536"/>
        <c:crosses val="autoZero"/>
        <c:auto val="1"/>
        <c:lblAlgn val="ctr"/>
        <c:lblOffset val="100"/>
        <c:noMultiLvlLbl val="0"/>
      </c:catAx>
      <c:spPr>
        <a:noFill/>
        <a:ln>
          <a:noFill/>
        </a:ln>
        <a:effectLst/>
      </c:spPr>
    </c:plotArea>
    <c:legend>
      <c:legendPos val="t"/>
      <c:layout>
        <c:manualLayout>
          <c:xMode val="edge"/>
          <c:yMode val="edge"/>
          <c:x val="3.7606083142771745E-3"/>
          <c:y val="0.94486516828412814"/>
          <c:w val="0.99121470556208136"/>
          <c:h val="5.304565806146927E-2"/>
        </c:manualLayout>
      </c:layout>
      <c:overlay val="0"/>
      <c:spPr>
        <a:noFill/>
        <a:ln>
          <a:solidFill>
            <a:schemeClr val="bg1"/>
          </a:solidFill>
        </a:ln>
        <a:effectLst/>
      </c:spPr>
      <c:txPr>
        <a:bodyPr rot="0" spcFirstLastPara="1" vertOverflow="ellipsis" vert="horz" wrap="square" anchor="ctr" anchorCtr="1"/>
        <a:lstStyle/>
        <a:p>
          <a:pPr>
            <a:defRPr sz="1000" b="0" i="0" u="none" strike="noStrike" kern="1200" baseline="0">
              <a:solidFill>
                <a:schemeClr val="tx1"/>
              </a:solidFill>
              <a:latin typeface="Verdana" panose="020B0604030504040204" pitchFamily="34" charset="0"/>
              <a:ea typeface="Verdana" panose="020B0604030504040204" pitchFamily="34" charset="0"/>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bg2">
          <a:lumMod val="25000"/>
        </a:schemeClr>
      </a:solidFill>
      <a:round/>
    </a:ln>
    <a:effectLst/>
  </c:spPr>
  <c:txPr>
    <a:bodyPr/>
    <a:lstStyle/>
    <a:p>
      <a:pPr>
        <a:defRPr>
          <a:solidFill>
            <a:schemeClr val="tx1"/>
          </a:solidFill>
          <a:latin typeface="Verdana" panose="020B0604030504040204" pitchFamily="34" charset="0"/>
          <a:ea typeface="Verdana" panose="020B0604030504040204" pitchFamily="34" charset="0"/>
        </a:defRPr>
      </a:pPr>
      <a:endParaRPr lang="es-CO"/>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1" u="none" strike="noStrike" kern="1200" spc="0" baseline="0">
                <a:solidFill>
                  <a:sysClr val="windowText" lastClr="000000"/>
                </a:solidFill>
                <a:latin typeface="Verdana" panose="020B0604030504040204" pitchFamily="34" charset="0"/>
                <a:ea typeface="Verdana" panose="020B0604030504040204" pitchFamily="34" charset="0"/>
                <a:cs typeface="+mn-cs"/>
              </a:defRPr>
            </a:pPr>
            <a:r>
              <a:rPr lang="en-US" sz="1400" b="1" i="1" u="none" strike="noStrike" kern="1200" spc="0" baseline="0">
                <a:solidFill>
                  <a:sysClr val="windowText" lastClr="000000"/>
                </a:solidFill>
                <a:latin typeface="Verdana" panose="020B0604030504040204" pitchFamily="34" charset="0"/>
                <a:ea typeface="Verdana" panose="020B0604030504040204" pitchFamily="34" charset="0"/>
              </a:rPr>
              <a:t>COMPARATIVO DE CONSUMO AÑO ANTERIOR VS. AÑO ACTUAL</a:t>
            </a:r>
          </a:p>
        </c:rich>
      </c:tx>
      <c:overlay val="0"/>
      <c:spPr>
        <a:noFill/>
        <a:ln>
          <a:noFill/>
        </a:ln>
        <a:effectLst/>
      </c:spPr>
      <c:txPr>
        <a:bodyPr rot="0" spcFirstLastPara="1" vertOverflow="ellipsis" vert="horz" wrap="square" anchor="ctr" anchorCtr="1"/>
        <a:lstStyle/>
        <a:p>
          <a:pPr>
            <a:defRPr sz="1400" b="1" i="1" u="none" strike="noStrike" kern="1200" spc="0" baseline="0">
              <a:solidFill>
                <a:sysClr val="windowText" lastClr="000000"/>
              </a:solidFill>
              <a:latin typeface="Verdana" panose="020B0604030504040204" pitchFamily="34" charset="0"/>
              <a:ea typeface="Verdana" panose="020B0604030504040204" pitchFamily="34" charset="0"/>
              <a:cs typeface="+mn-cs"/>
            </a:defRPr>
          </a:pPr>
          <a:endParaRPr lang="es-CO"/>
        </a:p>
      </c:txPr>
    </c:title>
    <c:autoTitleDeleted val="0"/>
    <c:plotArea>
      <c:layout>
        <c:manualLayout>
          <c:layoutTarget val="inner"/>
          <c:xMode val="edge"/>
          <c:yMode val="edge"/>
          <c:x val="8.5037845877961829E-2"/>
          <c:y val="0.11420158791242177"/>
          <c:w val="0.89554954717007362"/>
          <c:h val="0.62420427156543046"/>
        </c:manualLayout>
      </c:layout>
      <c:barChart>
        <c:barDir val="col"/>
        <c:grouping val="clustered"/>
        <c:varyColors val="0"/>
        <c:ser>
          <c:idx val="0"/>
          <c:order val="0"/>
          <c:tx>
            <c:v>Vigencia Anterior</c:v>
          </c:tx>
          <c:spPr>
            <a:pattFill prst="dkDnDiag">
              <a:fgClr>
                <a:srgbClr val="84CFF4"/>
              </a:fgClr>
              <a:bgClr>
                <a:schemeClr val="bg1"/>
              </a:bgClr>
            </a:pattFill>
            <a:ln>
              <a:solidFill>
                <a:srgbClr val="7FDCF5"/>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Verdana" panose="020B0604030504040204" pitchFamily="34" charset="0"/>
                    <a:ea typeface="Verdana" panose="020B0604030504040204" pitchFamily="34" charset="0"/>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Lit>
          </c:cat>
          <c:val>
            <c:numRef>
              <c:f>Agua!$B$16:$B$27</c:f>
              <c:numCache>
                <c:formatCode>#,##0.00</c:formatCode>
                <c:ptCount val="12"/>
              </c:numCache>
            </c:numRef>
          </c:val>
          <c:extLst>
            <c:ext xmlns:c16="http://schemas.microsoft.com/office/drawing/2014/chart" uri="{C3380CC4-5D6E-409C-BE32-E72D297353CC}">
              <c16:uniqueId val="{00000000-69F5-4E0C-BB07-8BE102FB39A8}"/>
            </c:ext>
          </c:extLst>
        </c:ser>
        <c:ser>
          <c:idx val="1"/>
          <c:order val="1"/>
          <c:tx>
            <c:v>Vigencia Actual</c:v>
          </c:tx>
          <c:spPr>
            <a:pattFill prst="narHorz">
              <a:fgClr>
                <a:srgbClr val="147C98"/>
              </a:fgClr>
              <a:bgClr>
                <a:schemeClr val="bg1"/>
              </a:bgClr>
            </a:patt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Verdana" panose="020B0604030504040204" pitchFamily="34" charset="0"/>
                    <a:ea typeface="Verdana" panose="020B0604030504040204" pitchFamily="34" charset="0"/>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28575" cap="rnd">
                <a:solidFill>
                  <a:srgbClr val="D80202"/>
                </a:solidFill>
                <a:prstDash val="sysDot"/>
              </a:ln>
              <a:effectLst/>
            </c:spPr>
            <c:trendlineType val="linear"/>
            <c:dispRSqr val="0"/>
            <c:dispEq val="0"/>
          </c:trendline>
          <c:cat>
            <c:strLit>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Lit>
          </c:cat>
          <c:val>
            <c:numRef>
              <c:f>Agua!$H$16:$H$27</c:f>
              <c:numCache>
                <c:formatCode>#,##0.00</c:formatCode>
                <c:ptCount val="12"/>
              </c:numCache>
            </c:numRef>
          </c:val>
          <c:extLst>
            <c:ext xmlns:c16="http://schemas.microsoft.com/office/drawing/2014/chart" uri="{C3380CC4-5D6E-409C-BE32-E72D297353CC}">
              <c16:uniqueId val="{00000002-69F5-4E0C-BB07-8BE102FB39A8}"/>
            </c:ext>
          </c:extLst>
        </c:ser>
        <c:dLbls>
          <c:dLblPos val="outEnd"/>
          <c:showLegendKey val="0"/>
          <c:showVal val="1"/>
          <c:showCatName val="0"/>
          <c:showSerName val="0"/>
          <c:showPercent val="0"/>
          <c:showBubbleSize val="0"/>
        </c:dLbls>
        <c:gapWidth val="219"/>
        <c:overlap val="-27"/>
        <c:axId val="70413087"/>
        <c:axId val="70413503"/>
      </c:barChart>
      <c:catAx>
        <c:axId val="70413087"/>
        <c:scaling>
          <c:orientation val="minMax"/>
        </c:scaling>
        <c:delete val="0"/>
        <c:axPos val="b"/>
        <c:title>
          <c:tx>
            <c:rich>
              <a:bodyPr rot="0" spcFirstLastPara="1" vertOverflow="ellipsis" vert="horz" wrap="square" anchor="ctr" anchorCtr="1"/>
              <a:lstStyle/>
              <a:p>
                <a:pPr>
                  <a:defRPr sz="1050" b="1" i="0" u="none" strike="noStrike" kern="1200" baseline="0">
                    <a:solidFill>
                      <a:sysClr val="windowText" lastClr="000000"/>
                    </a:solidFill>
                    <a:latin typeface="Verdana" panose="020B0604030504040204" pitchFamily="34" charset="0"/>
                    <a:ea typeface="Verdana" panose="020B0604030504040204" pitchFamily="34" charset="0"/>
                    <a:cs typeface="+mn-cs"/>
                  </a:defRPr>
                </a:pPr>
                <a:r>
                  <a:rPr lang="en-US" sz="1050" b="1"/>
                  <a:t>TIEMPO (mes)</a:t>
                </a:r>
              </a:p>
            </c:rich>
          </c:tx>
          <c:layout>
            <c:manualLayout>
              <c:xMode val="edge"/>
              <c:yMode val="edge"/>
              <c:x val="0.44263968917030999"/>
              <c:y val="0.87886471350738249"/>
            </c:manualLayout>
          </c:layout>
          <c:overlay val="0"/>
          <c:spPr>
            <a:noFill/>
            <a:ln>
              <a:noFill/>
            </a:ln>
            <a:effectLst/>
          </c:spPr>
          <c:txPr>
            <a:bodyPr rot="0" spcFirstLastPara="1" vertOverflow="ellipsis" vert="horz" wrap="square" anchor="ctr" anchorCtr="1"/>
            <a:lstStyle/>
            <a:p>
              <a:pPr>
                <a:defRPr sz="1050" b="1" i="0" u="none" strike="noStrike" kern="1200" baseline="0">
                  <a:solidFill>
                    <a:sysClr val="windowText" lastClr="000000"/>
                  </a:solidFill>
                  <a:latin typeface="Verdana" panose="020B0604030504040204" pitchFamily="34" charset="0"/>
                  <a:ea typeface="Verdana" panose="020B0604030504040204" pitchFamily="34" charset="0"/>
                  <a:cs typeface="+mn-cs"/>
                </a:defRPr>
              </a:pPr>
              <a:endParaRPr lang="es-CO"/>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Verdana" panose="020B0604030504040204" pitchFamily="34" charset="0"/>
                <a:ea typeface="Verdana" panose="020B0604030504040204" pitchFamily="34" charset="0"/>
                <a:cs typeface="+mn-cs"/>
              </a:defRPr>
            </a:pPr>
            <a:endParaRPr lang="es-CO"/>
          </a:p>
        </c:txPr>
        <c:crossAx val="70413503"/>
        <c:crosses val="autoZero"/>
        <c:auto val="1"/>
        <c:lblAlgn val="ctr"/>
        <c:lblOffset val="100"/>
        <c:noMultiLvlLbl val="0"/>
      </c:catAx>
      <c:valAx>
        <c:axId val="70413503"/>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1" i="0" u="none" strike="noStrike" kern="1200" baseline="0">
                    <a:solidFill>
                      <a:sysClr val="windowText" lastClr="000000"/>
                    </a:solidFill>
                    <a:latin typeface="Verdana" panose="020B0604030504040204" pitchFamily="34" charset="0"/>
                    <a:ea typeface="Verdana" panose="020B0604030504040204" pitchFamily="34" charset="0"/>
                    <a:cs typeface="+mn-cs"/>
                  </a:defRPr>
                </a:pPr>
                <a:r>
                  <a:rPr lang="en-US" b="1"/>
                  <a:t>CONSUMO (m3)</a:t>
                </a:r>
              </a:p>
            </c:rich>
          </c:tx>
          <c:overlay val="0"/>
          <c:spPr>
            <a:noFill/>
            <a:ln>
              <a:noFill/>
            </a:ln>
            <a:effectLst/>
          </c:spPr>
          <c:txPr>
            <a:bodyPr rot="-5400000" spcFirstLastPara="1" vertOverflow="ellipsis" vert="horz" wrap="square" anchor="ctr" anchorCtr="1"/>
            <a:lstStyle/>
            <a:p>
              <a:pPr>
                <a:defRPr sz="1000" b="1" i="0" u="none" strike="noStrike" kern="1200" baseline="0">
                  <a:solidFill>
                    <a:sysClr val="windowText" lastClr="000000"/>
                  </a:solidFill>
                  <a:latin typeface="Verdana" panose="020B0604030504040204" pitchFamily="34" charset="0"/>
                  <a:ea typeface="Verdana" panose="020B0604030504040204" pitchFamily="34" charset="0"/>
                  <a:cs typeface="+mn-cs"/>
                </a:defRPr>
              </a:pPr>
              <a:endParaRPr lang="es-CO"/>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1050" b="1" i="0" u="none" strike="noStrike" kern="1200" baseline="0">
                <a:solidFill>
                  <a:sysClr val="windowText" lastClr="000000"/>
                </a:solidFill>
                <a:latin typeface="Verdana" panose="020B0604030504040204" pitchFamily="34" charset="0"/>
                <a:ea typeface="Verdana" panose="020B0604030504040204" pitchFamily="34" charset="0"/>
                <a:cs typeface="+mn-cs"/>
              </a:defRPr>
            </a:pPr>
            <a:endParaRPr lang="es-CO"/>
          </a:p>
        </c:txPr>
        <c:crossAx val="70413087"/>
        <c:crosses val="autoZero"/>
        <c:crossBetween val="between"/>
      </c:valAx>
      <c:spPr>
        <a:noFill/>
        <a:ln>
          <a:noFill/>
        </a:ln>
        <a:effectLst/>
      </c:spPr>
    </c:plotArea>
    <c:legend>
      <c:legendPos val="b"/>
      <c:layout>
        <c:manualLayout>
          <c:xMode val="edge"/>
          <c:yMode val="edge"/>
          <c:x val="0.18427881944444441"/>
          <c:y val="0.94602323232323238"/>
          <c:w val="0.67259976851851855"/>
          <c:h val="5.3976767676767679E-2"/>
        </c:manualLayout>
      </c:layout>
      <c:overlay val="0"/>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Verdana" panose="020B0604030504040204" pitchFamily="34" charset="0"/>
              <a:ea typeface="Verdana" panose="020B0604030504040204" pitchFamily="34" charset="0"/>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Verdana" panose="020B0604030504040204" pitchFamily="34" charset="0"/>
          <a:ea typeface="Verdana" panose="020B0604030504040204" pitchFamily="34" charset="0"/>
        </a:defRPr>
      </a:pPr>
      <a:endParaRPr lang="es-CO"/>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400" b="1" i="1" u="none" strike="noStrike" kern="1200" cap="all" spc="0" baseline="0">
                <a:solidFill>
                  <a:sysClr val="windowText" lastClr="000000"/>
                </a:solidFill>
                <a:latin typeface="Verdana" panose="020B0604030504040204" pitchFamily="34" charset="0"/>
                <a:ea typeface="Verdana" panose="020B0604030504040204" pitchFamily="34" charset="0"/>
                <a:cs typeface="+mn-cs"/>
              </a:defRPr>
            </a:pPr>
            <a:r>
              <a:rPr lang="en-US" sz="1400" b="1" i="1" u="none" strike="noStrike" kern="1200" spc="0" baseline="0">
                <a:solidFill>
                  <a:sysClr val="windowText" lastClr="000000"/>
                </a:solidFill>
                <a:latin typeface="Verdana" panose="020B0604030504040204" pitchFamily="34" charset="0"/>
                <a:ea typeface="Verdana" panose="020B0604030504040204" pitchFamily="34" charset="0"/>
                <a:cs typeface="+mn-cs"/>
              </a:rPr>
              <a:t>Indicador PER CÁPITA año actual</a:t>
            </a:r>
          </a:p>
        </c:rich>
      </c:tx>
      <c:overlay val="0"/>
      <c:spPr>
        <a:noFill/>
        <a:ln>
          <a:noFill/>
        </a:ln>
        <a:effectLst/>
      </c:spPr>
      <c:txPr>
        <a:bodyPr rot="0" spcFirstLastPara="1" vertOverflow="ellipsis" vert="horz" wrap="square" anchor="ctr" anchorCtr="1"/>
        <a:lstStyle/>
        <a:p>
          <a:pPr algn="ctr" rtl="0">
            <a:defRPr lang="en-US" sz="1400" b="1" i="1" u="none" strike="noStrike" kern="1200" cap="all" spc="0" baseline="0">
              <a:solidFill>
                <a:sysClr val="windowText" lastClr="000000"/>
              </a:solidFill>
              <a:latin typeface="Verdana" panose="020B0604030504040204" pitchFamily="34" charset="0"/>
              <a:ea typeface="Verdana" panose="020B0604030504040204" pitchFamily="34" charset="0"/>
              <a:cs typeface="+mn-cs"/>
            </a:defRPr>
          </a:pPr>
          <a:endParaRPr lang="es-CO"/>
        </a:p>
      </c:txPr>
    </c:title>
    <c:autoTitleDeleted val="0"/>
    <c:plotArea>
      <c:layout>
        <c:manualLayout>
          <c:layoutTarget val="inner"/>
          <c:xMode val="edge"/>
          <c:yMode val="edge"/>
          <c:x val="5.5528935185185181E-2"/>
          <c:y val="9.8752525252525258E-2"/>
          <c:w val="0.93484328703703701"/>
          <c:h val="0.66979015151515153"/>
        </c:manualLayout>
      </c:layout>
      <c:barChart>
        <c:barDir val="col"/>
        <c:grouping val="clustered"/>
        <c:varyColors val="0"/>
        <c:ser>
          <c:idx val="0"/>
          <c:order val="0"/>
          <c:tx>
            <c:v>Indicador consumo agua 2024</c:v>
          </c:tx>
          <c:spPr>
            <a:pattFill prst="narHorz">
              <a:fgClr>
                <a:schemeClr val="accent1"/>
              </a:fgClr>
              <a:bgClr>
                <a:schemeClr val="accent1">
                  <a:lumMod val="20000"/>
                  <a:lumOff val="80000"/>
                </a:schemeClr>
              </a:bgClr>
            </a:pattFill>
            <a:ln>
              <a:noFill/>
            </a:ln>
            <a:effectLst>
              <a:innerShdw blurRad="114300">
                <a:schemeClr val="accent1"/>
              </a:innerShdw>
            </a:effectLst>
          </c:spPr>
          <c:invertIfNegative val="0"/>
          <c:dLbls>
            <c:delete val="1"/>
          </c:dLbls>
          <c:trendline>
            <c:spPr>
              <a:ln w="19050" cap="rnd">
                <a:solidFill>
                  <a:srgbClr val="D00000"/>
                </a:solidFill>
                <a:prstDash val="sysDash"/>
              </a:ln>
              <a:effectLst/>
            </c:spPr>
            <c:trendlineType val="linear"/>
            <c:dispRSqr val="0"/>
            <c:dispEq val="0"/>
          </c:trendline>
          <c:cat>
            <c:strRef>
              <c:f>Agua!$A$16:$A$27</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Agua!$P$16:$P$27</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1-AAED-414C-A946-8A5AF813B178}"/>
            </c:ext>
          </c:extLst>
        </c:ser>
        <c:dLbls>
          <c:dLblPos val="outEnd"/>
          <c:showLegendKey val="0"/>
          <c:showVal val="1"/>
          <c:showCatName val="0"/>
          <c:showSerName val="0"/>
          <c:showPercent val="0"/>
          <c:showBubbleSize val="0"/>
        </c:dLbls>
        <c:gapWidth val="164"/>
        <c:axId val="1550248848"/>
        <c:axId val="1550260912"/>
      </c:barChart>
      <c:lineChart>
        <c:grouping val="standard"/>
        <c:varyColors val="0"/>
        <c:ser>
          <c:idx val="1"/>
          <c:order val="1"/>
          <c:tx>
            <c:v>Meta</c:v>
          </c:tx>
          <c:spPr>
            <a:ln w="28575" cap="rnd">
              <a:solidFill>
                <a:srgbClr val="00B050"/>
              </a:solidFill>
              <a:prstDash val="dash"/>
              <a:round/>
            </a:ln>
            <a:effectLst/>
          </c:spPr>
          <c:marker>
            <c:symbol val="none"/>
          </c:marker>
          <c:cat>
            <c:strRef>
              <c:f>Agua!$A$16:$A$27</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Agua!$Y$16:$Y$27</c:f>
              <c:numCache>
                <c:formatCode>0%</c:formatCode>
                <c:ptCount val="12"/>
                <c:pt idx="0">
                  <c:v>0.1</c:v>
                </c:pt>
                <c:pt idx="1">
                  <c:v>0.1</c:v>
                </c:pt>
                <c:pt idx="2">
                  <c:v>0.1</c:v>
                </c:pt>
                <c:pt idx="3">
                  <c:v>0.1</c:v>
                </c:pt>
                <c:pt idx="4">
                  <c:v>0.1</c:v>
                </c:pt>
                <c:pt idx="5">
                  <c:v>0.1</c:v>
                </c:pt>
                <c:pt idx="6">
                  <c:v>0.1</c:v>
                </c:pt>
                <c:pt idx="7">
                  <c:v>0.1</c:v>
                </c:pt>
                <c:pt idx="8">
                  <c:v>0.1</c:v>
                </c:pt>
                <c:pt idx="9">
                  <c:v>0.1</c:v>
                </c:pt>
                <c:pt idx="10">
                  <c:v>0.1</c:v>
                </c:pt>
                <c:pt idx="11">
                  <c:v>0.1</c:v>
                </c:pt>
              </c:numCache>
            </c:numRef>
          </c:val>
          <c:smooth val="0"/>
          <c:extLst>
            <c:ext xmlns:c16="http://schemas.microsoft.com/office/drawing/2014/chart" uri="{C3380CC4-5D6E-409C-BE32-E72D297353CC}">
              <c16:uniqueId val="{00000002-AAED-414C-A946-8A5AF813B178}"/>
            </c:ext>
          </c:extLst>
        </c:ser>
        <c:dLbls>
          <c:showLegendKey val="0"/>
          <c:showVal val="0"/>
          <c:showCatName val="0"/>
          <c:showSerName val="0"/>
          <c:showPercent val="0"/>
          <c:showBubbleSize val="0"/>
        </c:dLbls>
        <c:marker val="1"/>
        <c:smooth val="0"/>
        <c:axId val="605853712"/>
        <c:axId val="605859536"/>
      </c:lineChart>
      <c:catAx>
        <c:axId val="1550248848"/>
        <c:scaling>
          <c:orientation val="minMax"/>
        </c:scaling>
        <c:delete val="0"/>
        <c:axPos val="b"/>
        <c:numFmt formatCode="General" sourceLinked="1"/>
        <c:majorTickMark val="none"/>
        <c:minorTickMark val="none"/>
        <c:tickLblPos val="nextTo"/>
        <c:spPr>
          <a:noFill/>
          <a:ln w="19050" cap="flat" cmpd="sng" algn="ctr">
            <a:solidFill>
              <a:schemeClr val="tx1">
                <a:lumMod val="25000"/>
                <a:lumOff val="7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Verdana" panose="020B0604030504040204" pitchFamily="34" charset="0"/>
                <a:ea typeface="Verdana" panose="020B0604030504040204" pitchFamily="34" charset="0"/>
                <a:cs typeface="+mn-cs"/>
              </a:defRPr>
            </a:pPr>
            <a:endParaRPr lang="es-CO"/>
          </a:p>
        </c:txPr>
        <c:crossAx val="1550260912"/>
        <c:crosses val="autoZero"/>
        <c:auto val="1"/>
        <c:lblAlgn val="ctr"/>
        <c:lblOffset val="100"/>
        <c:noMultiLvlLbl val="0"/>
      </c:catAx>
      <c:valAx>
        <c:axId val="1550260912"/>
        <c:scaling>
          <c:orientation val="minMax"/>
        </c:scaling>
        <c:delete val="0"/>
        <c:axPos val="l"/>
        <c:majorGridlines>
          <c:spPr>
            <a:ln>
              <a:solidFill>
                <a:schemeClr val="tx1">
                  <a:lumMod val="15000"/>
                  <a:lumOff val="85000"/>
                </a:schemeClr>
              </a:solidFill>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Verdana" panose="020B0604030504040204" pitchFamily="34" charset="0"/>
                <a:ea typeface="Verdana" panose="020B0604030504040204" pitchFamily="34" charset="0"/>
                <a:cs typeface="+mn-cs"/>
              </a:defRPr>
            </a:pPr>
            <a:endParaRPr lang="es-CO"/>
          </a:p>
        </c:txPr>
        <c:crossAx val="1550248848"/>
        <c:crosses val="autoZero"/>
        <c:crossBetween val="between"/>
      </c:valAx>
      <c:valAx>
        <c:axId val="605859536"/>
        <c:scaling>
          <c:orientation val="minMax"/>
        </c:scaling>
        <c:delete val="1"/>
        <c:axPos val="r"/>
        <c:numFmt formatCode="0%" sourceLinked="1"/>
        <c:majorTickMark val="none"/>
        <c:minorTickMark val="none"/>
        <c:tickLblPos val="nextTo"/>
        <c:crossAx val="605853712"/>
        <c:crosses val="max"/>
        <c:crossBetween val="between"/>
      </c:valAx>
      <c:catAx>
        <c:axId val="605853712"/>
        <c:scaling>
          <c:orientation val="minMax"/>
        </c:scaling>
        <c:delete val="1"/>
        <c:axPos val="b"/>
        <c:numFmt formatCode="General" sourceLinked="1"/>
        <c:majorTickMark val="out"/>
        <c:minorTickMark val="none"/>
        <c:tickLblPos val="nextTo"/>
        <c:crossAx val="605859536"/>
        <c:crosses val="autoZero"/>
        <c:auto val="1"/>
        <c:lblAlgn val="ctr"/>
        <c:lblOffset val="100"/>
        <c:noMultiLvlLbl val="0"/>
      </c:catAx>
      <c:spPr>
        <a:noFill/>
        <a:ln>
          <a:noFill/>
        </a:ln>
        <a:effectLst/>
      </c:spPr>
    </c:plotArea>
    <c:legend>
      <c:legendPos val="t"/>
      <c:layout>
        <c:manualLayout>
          <c:xMode val="edge"/>
          <c:yMode val="edge"/>
          <c:x val="6.7809027777777833E-3"/>
          <c:y val="0.94486516828412814"/>
          <c:w val="0.98819444444444471"/>
          <c:h val="5.304565806146927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Verdana" panose="020B0604030504040204" pitchFamily="34" charset="0"/>
              <a:ea typeface="Verdana" panose="020B0604030504040204" pitchFamily="34" charset="0"/>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bg2">
          <a:lumMod val="25000"/>
        </a:schemeClr>
      </a:solidFill>
      <a:round/>
    </a:ln>
    <a:effectLst/>
  </c:spPr>
  <c:txPr>
    <a:bodyPr/>
    <a:lstStyle/>
    <a:p>
      <a:pPr>
        <a:defRPr>
          <a:solidFill>
            <a:schemeClr val="tx1"/>
          </a:solidFill>
          <a:latin typeface="Verdana" panose="020B0604030504040204" pitchFamily="34" charset="0"/>
          <a:ea typeface="Verdana" panose="020B0604030504040204" pitchFamily="34" charset="0"/>
        </a:defRPr>
      </a:pPr>
      <a:endParaRPr lang="es-CO"/>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400" b="1" i="1" u="none" strike="noStrike" kern="1200" cap="all" spc="0" baseline="0">
                <a:solidFill>
                  <a:sysClr val="windowText" lastClr="000000"/>
                </a:solidFill>
                <a:latin typeface="Verdana" panose="020B0604030504040204" pitchFamily="34" charset="0"/>
                <a:ea typeface="Verdana" panose="020B0604030504040204" pitchFamily="34" charset="0"/>
                <a:cs typeface="+mn-cs"/>
              </a:defRPr>
            </a:pPr>
            <a:r>
              <a:rPr lang="en-US" sz="1400" b="1" i="1" u="none" strike="noStrike" kern="1200" spc="0" baseline="0">
                <a:solidFill>
                  <a:sysClr val="windowText" lastClr="000000"/>
                </a:solidFill>
                <a:latin typeface="Verdana" panose="020B0604030504040204" pitchFamily="34" charset="0"/>
                <a:ea typeface="Verdana" panose="020B0604030504040204" pitchFamily="34" charset="0"/>
                <a:cs typeface="+mn-cs"/>
              </a:rPr>
              <a:t>Indicador efectividad de ahorro para EL AÑO ACTUAL</a:t>
            </a:r>
          </a:p>
        </c:rich>
      </c:tx>
      <c:overlay val="0"/>
      <c:spPr>
        <a:noFill/>
        <a:ln>
          <a:noFill/>
        </a:ln>
        <a:effectLst/>
      </c:spPr>
      <c:txPr>
        <a:bodyPr rot="0" spcFirstLastPara="1" vertOverflow="ellipsis" vert="horz" wrap="square" anchor="ctr" anchorCtr="1"/>
        <a:lstStyle/>
        <a:p>
          <a:pPr algn="ctr" rtl="0">
            <a:defRPr lang="en-US" sz="1400" b="1" i="1" u="none" strike="noStrike" kern="1200" cap="all" spc="0" baseline="0">
              <a:solidFill>
                <a:sysClr val="windowText" lastClr="000000"/>
              </a:solidFill>
              <a:latin typeface="Verdana" panose="020B0604030504040204" pitchFamily="34" charset="0"/>
              <a:ea typeface="Verdana" panose="020B0604030504040204" pitchFamily="34" charset="0"/>
              <a:cs typeface="+mn-cs"/>
            </a:defRPr>
          </a:pPr>
          <a:endParaRPr lang="es-CO"/>
        </a:p>
      </c:txPr>
    </c:title>
    <c:autoTitleDeleted val="0"/>
    <c:plotArea>
      <c:layout>
        <c:manualLayout>
          <c:layoutTarget val="inner"/>
          <c:xMode val="edge"/>
          <c:yMode val="edge"/>
          <c:x val="6.7288169580976873E-2"/>
          <c:y val="9.8062626262626268E-2"/>
          <c:w val="0.92308408204968739"/>
          <c:h val="0.65054772727272725"/>
        </c:manualLayout>
      </c:layout>
      <c:barChart>
        <c:barDir val="col"/>
        <c:grouping val="clustered"/>
        <c:varyColors val="0"/>
        <c:ser>
          <c:idx val="0"/>
          <c:order val="0"/>
          <c:tx>
            <c:v>Indicador efectividad de ahorro %</c:v>
          </c:tx>
          <c:spPr>
            <a:pattFill prst="dkDnDiag">
              <a:fgClr>
                <a:schemeClr val="accent6">
                  <a:lumMod val="60000"/>
                  <a:lumOff val="40000"/>
                </a:schemeClr>
              </a:fgClr>
              <a:bgClr>
                <a:schemeClr val="bg1"/>
              </a:bgClr>
            </a:pattFill>
            <a:ln>
              <a:solidFill>
                <a:schemeClr val="accent6">
                  <a:lumMod val="50000"/>
                </a:schemeClr>
              </a:solidFill>
            </a:ln>
            <a:effectLst>
              <a:innerShdw blurRad="114300">
                <a:schemeClr val="accent1"/>
              </a:innerShdw>
            </a:effectLst>
          </c:spPr>
          <c:invertIfNegative val="0"/>
          <c:dLbls>
            <c:delete val="1"/>
          </c:dLbls>
          <c:trendline>
            <c:spPr>
              <a:ln w="19050" cap="rnd">
                <a:solidFill>
                  <a:srgbClr val="D00000"/>
                </a:solidFill>
                <a:prstDash val="sysDash"/>
              </a:ln>
              <a:effectLst/>
            </c:spPr>
            <c:trendlineType val="linear"/>
            <c:dispRSqr val="0"/>
            <c:dispEq val="0"/>
          </c:trendline>
          <c:cat>
            <c:strRef>
              <c:f>Agua!$A$16:$A$27</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Agua!$R$16:$R$27</c:f>
              <c:numCache>
                <c:formatCode>0%</c:formatCode>
                <c:ptCount val="12"/>
                <c:pt idx="0">
                  <c:v>0</c:v>
                </c:pt>
                <c:pt idx="1">
                  <c:v>0</c:v>
                </c:pt>
                <c:pt idx="2">
                  <c:v>0</c:v>
                </c:pt>
                <c:pt idx="3">
                  <c:v>0</c:v>
                </c:pt>
              </c:numCache>
            </c:numRef>
          </c:val>
          <c:extLst>
            <c:ext xmlns:c16="http://schemas.microsoft.com/office/drawing/2014/chart" uri="{C3380CC4-5D6E-409C-BE32-E72D297353CC}">
              <c16:uniqueId val="{00000001-24C3-4642-A732-6BCFFEE2F299}"/>
            </c:ext>
          </c:extLst>
        </c:ser>
        <c:dLbls>
          <c:dLblPos val="outEnd"/>
          <c:showLegendKey val="0"/>
          <c:showVal val="1"/>
          <c:showCatName val="0"/>
          <c:showSerName val="0"/>
          <c:showPercent val="0"/>
          <c:showBubbleSize val="0"/>
        </c:dLbls>
        <c:gapWidth val="164"/>
        <c:axId val="1550248848"/>
        <c:axId val="1550260912"/>
      </c:barChart>
      <c:lineChart>
        <c:grouping val="standard"/>
        <c:varyColors val="0"/>
        <c:ser>
          <c:idx val="1"/>
          <c:order val="1"/>
          <c:tx>
            <c:v>Meta</c:v>
          </c:tx>
          <c:spPr>
            <a:ln w="28575" cap="rnd">
              <a:solidFill>
                <a:schemeClr val="accent5"/>
              </a:solidFill>
              <a:prstDash val="dash"/>
              <a:round/>
            </a:ln>
            <a:effectLst/>
          </c:spPr>
          <c:marker>
            <c:symbol val="none"/>
          </c:marker>
          <c:cat>
            <c:strRef>
              <c:f>Agua!$A$16:$A$27</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Agua!$Y$16:$Y$27</c:f>
              <c:numCache>
                <c:formatCode>0%</c:formatCode>
                <c:ptCount val="12"/>
                <c:pt idx="0">
                  <c:v>0.1</c:v>
                </c:pt>
                <c:pt idx="1">
                  <c:v>0.1</c:v>
                </c:pt>
                <c:pt idx="2">
                  <c:v>0.1</c:v>
                </c:pt>
                <c:pt idx="3">
                  <c:v>0.1</c:v>
                </c:pt>
                <c:pt idx="4">
                  <c:v>0.1</c:v>
                </c:pt>
                <c:pt idx="5">
                  <c:v>0.1</c:v>
                </c:pt>
                <c:pt idx="6">
                  <c:v>0.1</c:v>
                </c:pt>
                <c:pt idx="7">
                  <c:v>0.1</c:v>
                </c:pt>
                <c:pt idx="8">
                  <c:v>0.1</c:v>
                </c:pt>
                <c:pt idx="9">
                  <c:v>0.1</c:v>
                </c:pt>
                <c:pt idx="10">
                  <c:v>0.1</c:v>
                </c:pt>
                <c:pt idx="11">
                  <c:v>0.1</c:v>
                </c:pt>
              </c:numCache>
            </c:numRef>
          </c:val>
          <c:smooth val="0"/>
          <c:extLst>
            <c:ext xmlns:c16="http://schemas.microsoft.com/office/drawing/2014/chart" uri="{C3380CC4-5D6E-409C-BE32-E72D297353CC}">
              <c16:uniqueId val="{00000002-24C3-4642-A732-6BCFFEE2F299}"/>
            </c:ext>
          </c:extLst>
        </c:ser>
        <c:dLbls>
          <c:showLegendKey val="0"/>
          <c:showVal val="0"/>
          <c:showCatName val="0"/>
          <c:showSerName val="0"/>
          <c:showPercent val="0"/>
          <c:showBubbleSize val="0"/>
        </c:dLbls>
        <c:marker val="1"/>
        <c:smooth val="0"/>
        <c:axId val="605853712"/>
        <c:axId val="605859536"/>
      </c:lineChart>
      <c:catAx>
        <c:axId val="1550248848"/>
        <c:scaling>
          <c:orientation val="minMax"/>
        </c:scaling>
        <c:delete val="0"/>
        <c:axPos val="b"/>
        <c:numFmt formatCode="General" sourceLinked="1"/>
        <c:majorTickMark val="none"/>
        <c:minorTickMark val="none"/>
        <c:tickLblPos val="nextTo"/>
        <c:spPr>
          <a:noFill/>
          <a:ln w="19050" cap="flat" cmpd="sng" algn="ctr">
            <a:solidFill>
              <a:schemeClr val="tx1">
                <a:lumMod val="25000"/>
                <a:lumOff val="7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Verdana" panose="020B0604030504040204" pitchFamily="34" charset="0"/>
                <a:ea typeface="Verdana" panose="020B0604030504040204" pitchFamily="34" charset="0"/>
                <a:cs typeface="+mn-cs"/>
              </a:defRPr>
            </a:pPr>
            <a:endParaRPr lang="es-CO"/>
          </a:p>
        </c:txPr>
        <c:crossAx val="1550260912"/>
        <c:crosses val="autoZero"/>
        <c:auto val="1"/>
        <c:lblAlgn val="ctr"/>
        <c:lblOffset val="100"/>
        <c:noMultiLvlLbl val="0"/>
      </c:catAx>
      <c:valAx>
        <c:axId val="1550260912"/>
        <c:scaling>
          <c:orientation val="minMax"/>
        </c:scaling>
        <c:delete val="0"/>
        <c:axPos val="l"/>
        <c:majorGridlines>
          <c:spPr>
            <a:ln>
              <a:solidFill>
                <a:schemeClr val="tx1">
                  <a:lumMod val="15000"/>
                  <a:lumOff val="85000"/>
                </a:schemeClr>
              </a:solidFill>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Verdana" panose="020B0604030504040204" pitchFamily="34" charset="0"/>
                <a:ea typeface="Verdana" panose="020B0604030504040204" pitchFamily="34" charset="0"/>
                <a:cs typeface="+mn-cs"/>
              </a:defRPr>
            </a:pPr>
            <a:endParaRPr lang="es-CO"/>
          </a:p>
        </c:txPr>
        <c:crossAx val="1550248848"/>
        <c:crosses val="autoZero"/>
        <c:crossBetween val="between"/>
      </c:valAx>
      <c:valAx>
        <c:axId val="605859536"/>
        <c:scaling>
          <c:orientation val="minMax"/>
        </c:scaling>
        <c:delete val="1"/>
        <c:axPos val="r"/>
        <c:numFmt formatCode="0%" sourceLinked="1"/>
        <c:majorTickMark val="none"/>
        <c:minorTickMark val="none"/>
        <c:tickLblPos val="nextTo"/>
        <c:crossAx val="605853712"/>
        <c:crosses val="max"/>
        <c:crossBetween val="between"/>
      </c:valAx>
      <c:catAx>
        <c:axId val="605853712"/>
        <c:scaling>
          <c:orientation val="minMax"/>
        </c:scaling>
        <c:delete val="1"/>
        <c:axPos val="b"/>
        <c:numFmt formatCode="General" sourceLinked="1"/>
        <c:majorTickMark val="out"/>
        <c:minorTickMark val="none"/>
        <c:tickLblPos val="nextTo"/>
        <c:crossAx val="605859536"/>
        <c:crosses val="autoZero"/>
        <c:auto val="1"/>
        <c:lblAlgn val="ctr"/>
        <c:lblOffset val="100"/>
        <c:noMultiLvlLbl val="0"/>
      </c:catAx>
      <c:spPr>
        <a:noFill/>
        <a:ln>
          <a:noFill/>
        </a:ln>
        <a:effectLst/>
      </c:spPr>
    </c:plotArea>
    <c:legend>
      <c:legendPos val="t"/>
      <c:layout>
        <c:manualLayout>
          <c:xMode val="edge"/>
          <c:yMode val="edge"/>
          <c:x val="1.553024774164251E-2"/>
          <c:y val="0.94486516828412814"/>
          <c:w val="0.97944506613471582"/>
          <c:h val="5.304565806146927E-2"/>
        </c:manualLayout>
      </c:layout>
      <c:overlay val="0"/>
      <c:spPr>
        <a:noFill/>
        <a:ln>
          <a:solidFill>
            <a:schemeClr val="bg1"/>
          </a:solidFill>
        </a:ln>
        <a:effectLst/>
      </c:spPr>
      <c:txPr>
        <a:bodyPr rot="0" spcFirstLastPara="1" vertOverflow="ellipsis" vert="horz" wrap="square" anchor="ctr" anchorCtr="1"/>
        <a:lstStyle/>
        <a:p>
          <a:pPr>
            <a:defRPr sz="1000" b="0" i="0" u="none" strike="noStrike" kern="1200" baseline="0">
              <a:solidFill>
                <a:schemeClr val="tx1"/>
              </a:solidFill>
              <a:latin typeface="Verdana" panose="020B0604030504040204" pitchFamily="34" charset="0"/>
              <a:ea typeface="Verdana" panose="020B0604030504040204" pitchFamily="34" charset="0"/>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bg2">
          <a:lumMod val="25000"/>
        </a:schemeClr>
      </a:solidFill>
      <a:round/>
    </a:ln>
    <a:effectLst/>
  </c:spPr>
  <c:txPr>
    <a:bodyPr/>
    <a:lstStyle/>
    <a:p>
      <a:pPr>
        <a:defRPr>
          <a:solidFill>
            <a:schemeClr val="tx1"/>
          </a:solidFill>
          <a:latin typeface="Verdana" panose="020B0604030504040204" pitchFamily="34" charset="0"/>
          <a:ea typeface="Verdana" panose="020B0604030504040204" pitchFamily="34" charset="0"/>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3">
  <cs:axisTitle>
    <cs:lnRef idx="0"/>
    <cs:fillRef idx="0"/>
    <cs:effectRef idx="0"/>
    <cs:fontRef idx="minor">
      <a:schemeClr val="tx1">
        <a:lumMod val="65000"/>
        <a:lumOff val="35000"/>
      </a:schemeClr>
    </cs:fontRef>
    <cs:defRPr sz="900" b="1" kern="1200"/>
  </cs:axisTitle>
  <cs:categoryAxis>
    <cs:lnRef idx="0"/>
    <cs:fillRef idx="0"/>
    <cs:effectRef idx="0"/>
    <cs:fontRef idx="minor">
      <a:schemeClr val="tx1">
        <a:lumMod val="65000"/>
        <a:lumOff val="35000"/>
      </a:schemeClr>
    </cs:fontRef>
    <cs:spPr>
      <a:ln w="19050"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styleClr val="auto"/>
    </cs:effectRef>
    <cs:fontRef idx="minor">
      <a:schemeClr val="dk1"/>
    </cs:fontRef>
    <cs:spPr>
      <a:pattFill prst="narHorz">
        <a:fgClr>
          <a:schemeClr val="phClr"/>
        </a:fgClr>
        <a:bgClr>
          <a:schemeClr val="phClr">
            <a:lumMod val="20000"/>
            <a:lumOff val="80000"/>
          </a:schemeClr>
        </a:bgClr>
      </a:pattFill>
      <a:effectLst>
        <a:innerShdw blurRad="114300">
          <a:schemeClr val="phClr"/>
        </a:innerShdw>
      </a:effectLst>
    </cs:spPr>
  </cs:dataPoint>
  <cs:dataPoint3D>
    <cs:lnRef idx="0"/>
    <cs:fillRef idx="0">
      <cs:styleClr val="auto"/>
    </cs:fillRef>
    <cs:effectRef idx="0"/>
    <cs:fontRef idx="minor">
      <a:schemeClr val="dk1"/>
    </cs:fontRef>
    <cs:spPr>
      <a:pattFill prst="narHorz">
        <a:fgClr>
          <a:schemeClr val="phClr"/>
        </a:fgClr>
        <a:bgClr>
          <a:schemeClr val="phClr">
            <a:lumMod val="20000"/>
            <a:lumOff val="80000"/>
          </a:schemeClr>
        </a:bgClr>
      </a:pattFill>
      <a:effectLst>
        <a:innerShdw blurRad="114300">
          <a:schemeClr val="phClr"/>
        </a:innerShdw>
      </a:effectLst>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a:solidFill>
          <a:schemeClr val="tx1">
            <a:lumMod val="15000"/>
            <a:lumOff val="85000"/>
          </a:schemeClr>
        </a:solidFill>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35000"/>
            <a:lumOff val="65000"/>
          </a:schemeClr>
        </a:solidFill>
        <a:round/>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50000"/>
        <a:lumOff val="50000"/>
      </a:schemeClr>
    </cs:fontRef>
    <cs:defRPr sz="1800" b="1" kern="1200" cap="all" spc="15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11.xml><?xml version="1.0" encoding="utf-8"?>
<cs:chartStyle xmlns:cs="http://schemas.microsoft.com/office/drawing/2012/chartStyle" xmlns:a="http://schemas.openxmlformats.org/drawingml/2006/main" id="203">
  <cs:axisTitle>
    <cs:lnRef idx="0"/>
    <cs:fillRef idx="0"/>
    <cs:effectRef idx="0"/>
    <cs:fontRef idx="minor">
      <a:schemeClr val="tx1">
        <a:lumMod val="65000"/>
        <a:lumOff val="35000"/>
      </a:schemeClr>
    </cs:fontRef>
    <cs:defRPr sz="900" b="1" kern="1200"/>
  </cs:axisTitle>
  <cs:categoryAxis>
    <cs:lnRef idx="0"/>
    <cs:fillRef idx="0"/>
    <cs:effectRef idx="0"/>
    <cs:fontRef idx="minor">
      <a:schemeClr val="tx1">
        <a:lumMod val="65000"/>
        <a:lumOff val="35000"/>
      </a:schemeClr>
    </cs:fontRef>
    <cs:spPr>
      <a:ln w="19050"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styleClr val="auto"/>
    </cs:effectRef>
    <cs:fontRef idx="minor">
      <a:schemeClr val="dk1"/>
    </cs:fontRef>
    <cs:spPr>
      <a:pattFill prst="narHorz">
        <a:fgClr>
          <a:schemeClr val="phClr"/>
        </a:fgClr>
        <a:bgClr>
          <a:schemeClr val="phClr">
            <a:lumMod val="20000"/>
            <a:lumOff val="80000"/>
          </a:schemeClr>
        </a:bgClr>
      </a:pattFill>
      <a:effectLst>
        <a:innerShdw blurRad="114300">
          <a:schemeClr val="phClr"/>
        </a:innerShdw>
      </a:effectLst>
    </cs:spPr>
  </cs:dataPoint>
  <cs:dataPoint3D>
    <cs:lnRef idx="0"/>
    <cs:fillRef idx="0">
      <cs:styleClr val="auto"/>
    </cs:fillRef>
    <cs:effectRef idx="0"/>
    <cs:fontRef idx="minor">
      <a:schemeClr val="dk1"/>
    </cs:fontRef>
    <cs:spPr>
      <a:pattFill prst="narHorz">
        <a:fgClr>
          <a:schemeClr val="phClr"/>
        </a:fgClr>
        <a:bgClr>
          <a:schemeClr val="phClr">
            <a:lumMod val="20000"/>
            <a:lumOff val="80000"/>
          </a:schemeClr>
        </a:bgClr>
      </a:pattFill>
      <a:effectLst>
        <a:innerShdw blurRad="114300">
          <a:schemeClr val="phClr"/>
        </a:innerShdw>
      </a:effectLst>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a:solidFill>
          <a:schemeClr val="tx1">
            <a:lumMod val="15000"/>
            <a:lumOff val="85000"/>
          </a:schemeClr>
        </a:solidFill>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35000"/>
            <a:lumOff val="65000"/>
          </a:schemeClr>
        </a:solidFill>
        <a:round/>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50000"/>
        <a:lumOff val="50000"/>
      </a:schemeClr>
    </cs:fontRef>
    <cs:defRPr sz="1800" b="1" kern="1200" cap="all" spc="15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12.xml><?xml version="1.0" encoding="utf-8"?>
<cs:chartStyle xmlns:cs="http://schemas.microsoft.com/office/drawing/2012/chartStyle" xmlns:a="http://schemas.openxmlformats.org/drawingml/2006/main" id="203">
  <cs:axisTitle>
    <cs:lnRef idx="0"/>
    <cs:fillRef idx="0"/>
    <cs:effectRef idx="0"/>
    <cs:fontRef idx="minor">
      <a:schemeClr val="tx1">
        <a:lumMod val="65000"/>
        <a:lumOff val="35000"/>
      </a:schemeClr>
    </cs:fontRef>
    <cs:defRPr sz="900" b="1" kern="1200"/>
  </cs:axisTitle>
  <cs:categoryAxis>
    <cs:lnRef idx="0"/>
    <cs:fillRef idx="0"/>
    <cs:effectRef idx="0"/>
    <cs:fontRef idx="minor">
      <a:schemeClr val="tx1">
        <a:lumMod val="65000"/>
        <a:lumOff val="35000"/>
      </a:schemeClr>
    </cs:fontRef>
    <cs:spPr>
      <a:ln w="19050"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styleClr val="auto"/>
    </cs:effectRef>
    <cs:fontRef idx="minor">
      <a:schemeClr val="dk1"/>
    </cs:fontRef>
    <cs:spPr>
      <a:pattFill prst="narHorz">
        <a:fgClr>
          <a:schemeClr val="phClr"/>
        </a:fgClr>
        <a:bgClr>
          <a:schemeClr val="phClr">
            <a:lumMod val="20000"/>
            <a:lumOff val="80000"/>
          </a:schemeClr>
        </a:bgClr>
      </a:pattFill>
      <a:effectLst>
        <a:innerShdw blurRad="114300">
          <a:schemeClr val="phClr"/>
        </a:innerShdw>
      </a:effectLst>
    </cs:spPr>
  </cs:dataPoint>
  <cs:dataPoint3D>
    <cs:lnRef idx="0"/>
    <cs:fillRef idx="0">
      <cs:styleClr val="auto"/>
    </cs:fillRef>
    <cs:effectRef idx="0"/>
    <cs:fontRef idx="minor">
      <a:schemeClr val="dk1"/>
    </cs:fontRef>
    <cs:spPr>
      <a:pattFill prst="narHorz">
        <a:fgClr>
          <a:schemeClr val="phClr"/>
        </a:fgClr>
        <a:bgClr>
          <a:schemeClr val="phClr">
            <a:lumMod val="20000"/>
            <a:lumOff val="80000"/>
          </a:schemeClr>
        </a:bgClr>
      </a:pattFill>
      <a:effectLst>
        <a:innerShdw blurRad="114300">
          <a:schemeClr val="phClr"/>
        </a:innerShdw>
      </a:effectLst>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a:solidFill>
          <a:schemeClr val="tx1">
            <a:lumMod val="15000"/>
            <a:lumOff val="85000"/>
          </a:schemeClr>
        </a:solidFill>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35000"/>
            <a:lumOff val="65000"/>
          </a:schemeClr>
        </a:solidFill>
        <a:round/>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50000"/>
        <a:lumOff val="50000"/>
      </a:schemeClr>
    </cs:fontRef>
    <cs:defRPr sz="1800" b="1" kern="1200" cap="all" spc="15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1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03">
  <cs:axisTitle>
    <cs:lnRef idx="0"/>
    <cs:fillRef idx="0"/>
    <cs:effectRef idx="0"/>
    <cs:fontRef idx="minor">
      <a:schemeClr val="tx1">
        <a:lumMod val="65000"/>
        <a:lumOff val="35000"/>
      </a:schemeClr>
    </cs:fontRef>
    <cs:defRPr sz="900" b="1" kern="1200"/>
  </cs:axisTitle>
  <cs:categoryAxis>
    <cs:lnRef idx="0"/>
    <cs:fillRef idx="0"/>
    <cs:effectRef idx="0"/>
    <cs:fontRef idx="minor">
      <a:schemeClr val="tx1">
        <a:lumMod val="65000"/>
        <a:lumOff val="35000"/>
      </a:schemeClr>
    </cs:fontRef>
    <cs:spPr>
      <a:ln w="19050"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styleClr val="auto"/>
    </cs:effectRef>
    <cs:fontRef idx="minor">
      <a:schemeClr val="dk1"/>
    </cs:fontRef>
    <cs:spPr>
      <a:pattFill prst="narHorz">
        <a:fgClr>
          <a:schemeClr val="phClr"/>
        </a:fgClr>
        <a:bgClr>
          <a:schemeClr val="phClr">
            <a:lumMod val="20000"/>
            <a:lumOff val="80000"/>
          </a:schemeClr>
        </a:bgClr>
      </a:pattFill>
      <a:effectLst>
        <a:innerShdw blurRad="114300">
          <a:schemeClr val="phClr"/>
        </a:innerShdw>
      </a:effectLst>
    </cs:spPr>
  </cs:dataPoint>
  <cs:dataPoint3D>
    <cs:lnRef idx="0"/>
    <cs:fillRef idx="0">
      <cs:styleClr val="auto"/>
    </cs:fillRef>
    <cs:effectRef idx="0"/>
    <cs:fontRef idx="minor">
      <a:schemeClr val="dk1"/>
    </cs:fontRef>
    <cs:spPr>
      <a:pattFill prst="narHorz">
        <a:fgClr>
          <a:schemeClr val="phClr"/>
        </a:fgClr>
        <a:bgClr>
          <a:schemeClr val="phClr">
            <a:lumMod val="20000"/>
            <a:lumOff val="80000"/>
          </a:schemeClr>
        </a:bgClr>
      </a:pattFill>
      <a:effectLst>
        <a:innerShdw blurRad="114300">
          <a:schemeClr val="phClr"/>
        </a:innerShdw>
      </a:effectLst>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a:solidFill>
          <a:schemeClr val="tx1">
            <a:lumMod val="15000"/>
            <a:lumOff val="85000"/>
          </a:schemeClr>
        </a:solidFill>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35000"/>
            <a:lumOff val="65000"/>
          </a:schemeClr>
        </a:solidFill>
        <a:round/>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50000"/>
        <a:lumOff val="50000"/>
      </a:schemeClr>
    </cs:fontRef>
    <cs:defRPr sz="1800" b="1" kern="1200" cap="all" spc="15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16.xml><?xml version="1.0" encoding="utf-8"?>
<cs:chartStyle xmlns:cs="http://schemas.microsoft.com/office/drawing/2012/chartStyle" xmlns:a="http://schemas.openxmlformats.org/drawingml/2006/main" id="203">
  <cs:axisTitle>
    <cs:lnRef idx="0"/>
    <cs:fillRef idx="0"/>
    <cs:effectRef idx="0"/>
    <cs:fontRef idx="minor">
      <a:schemeClr val="tx1">
        <a:lumMod val="65000"/>
        <a:lumOff val="35000"/>
      </a:schemeClr>
    </cs:fontRef>
    <cs:defRPr sz="900" b="1" kern="1200"/>
  </cs:axisTitle>
  <cs:categoryAxis>
    <cs:lnRef idx="0"/>
    <cs:fillRef idx="0"/>
    <cs:effectRef idx="0"/>
    <cs:fontRef idx="minor">
      <a:schemeClr val="tx1">
        <a:lumMod val="65000"/>
        <a:lumOff val="35000"/>
      </a:schemeClr>
    </cs:fontRef>
    <cs:spPr>
      <a:ln w="19050"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styleClr val="auto"/>
    </cs:effectRef>
    <cs:fontRef idx="minor">
      <a:schemeClr val="dk1"/>
    </cs:fontRef>
    <cs:spPr>
      <a:pattFill prst="narHorz">
        <a:fgClr>
          <a:schemeClr val="phClr"/>
        </a:fgClr>
        <a:bgClr>
          <a:schemeClr val="phClr">
            <a:lumMod val="20000"/>
            <a:lumOff val="80000"/>
          </a:schemeClr>
        </a:bgClr>
      </a:pattFill>
      <a:effectLst>
        <a:innerShdw blurRad="114300">
          <a:schemeClr val="phClr"/>
        </a:innerShdw>
      </a:effectLst>
    </cs:spPr>
  </cs:dataPoint>
  <cs:dataPoint3D>
    <cs:lnRef idx="0"/>
    <cs:fillRef idx="0">
      <cs:styleClr val="auto"/>
    </cs:fillRef>
    <cs:effectRef idx="0"/>
    <cs:fontRef idx="minor">
      <a:schemeClr val="dk1"/>
    </cs:fontRef>
    <cs:spPr>
      <a:pattFill prst="narHorz">
        <a:fgClr>
          <a:schemeClr val="phClr"/>
        </a:fgClr>
        <a:bgClr>
          <a:schemeClr val="phClr">
            <a:lumMod val="20000"/>
            <a:lumOff val="80000"/>
          </a:schemeClr>
        </a:bgClr>
      </a:pattFill>
      <a:effectLst>
        <a:innerShdw blurRad="114300">
          <a:schemeClr val="phClr"/>
        </a:innerShdw>
      </a:effectLst>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a:solidFill>
          <a:schemeClr val="tx1">
            <a:lumMod val="15000"/>
            <a:lumOff val="85000"/>
          </a:schemeClr>
        </a:solidFill>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35000"/>
            <a:lumOff val="65000"/>
          </a:schemeClr>
        </a:solidFill>
        <a:round/>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50000"/>
        <a:lumOff val="50000"/>
      </a:schemeClr>
    </cs:fontRef>
    <cs:defRPr sz="1800" b="1" kern="1200" cap="all" spc="15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1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03">
  <cs:axisTitle>
    <cs:lnRef idx="0"/>
    <cs:fillRef idx="0"/>
    <cs:effectRef idx="0"/>
    <cs:fontRef idx="minor">
      <a:schemeClr val="tx1">
        <a:lumMod val="65000"/>
        <a:lumOff val="35000"/>
      </a:schemeClr>
    </cs:fontRef>
    <cs:defRPr sz="900" b="1" kern="1200"/>
  </cs:axisTitle>
  <cs:categoryAxis>
    <cs:lnRef idx="0"/>
    <cs:fillRef idx="0"/>
    <cs:effectRef idx="0"/>
    <cs:fontRef idx="minor">
      <a:schemeClr val="tx1">
        <a:lumMod val="65000"/>
        <a:lumOff val="35000"/>
      </a:schemeClr>
    </cs:fontRef>
    <cs:spPr>
      <a:ln w="19050"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styleClr val="auto"/>
    </cs:effectRef>
    <cs:fontRef idx="minor">
      <a:schemeClr val="dk1"/>
    </cs:fontRef>
    <cs:spPr>
      <a:pattFill prst="narHorz">
        <a:fgClr>
          <a:schemeClr val="phClr"/>
        </a:fgClr>
        <a:bgClr>
          <a:schemeClr val="phClr">
            <a:lumMod val="20000"/>
            <a:lumOff val="80000"/>
          </a:schemeClr>
        </a:bgClr>
      </a:pattFill>
      <a:effectLst>
        <a:innerShdw blurRad="114300">
          <a:schemeClr val="phClr"/>
        </a:innerShdw>
      </a:effectLst>
    </cs:spPr>
  </cs:dataPoint>
  <cs:dataPoint3D>
    <cs:lnRef idx="0"/>
    <cs:fillRef idx="0">
      <cs:styleClr val="auto"/>
    </cs:fillRef>
    <cs:effectRef idx="0"/>
    <cs:fontRef idx="minor">
      <a:schemeClr val="dk1"/>
    </cs:fontRef>
    <cs:spPr>
      <a:pattFill prst="narHorz">
        <a:fgClr>
          <a:schemeClr val="phClr"/>
        </a:fgClr>
        <a:bgClr>
          <a:schemeClr val="phClr">
            <a:lumMod val="20000"/>
            <a:lumOff val="80000"/>
          </a:schemeClr>
        </a:bgClr>
      </a:pattFill>
      <a:effectLst>
        <a:innerShdw blurRad="114300">
          <a:schemeClr val="phClr"/>
        </a:innerShdw>
      </a:effectLst>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a:solidFill>
          <a:schemeClr val="tx1">
            <a:lumMod val="15000"/>
            <a:lumOff val="85000"/>
          </a:schemeClr>
        </a:solidFill>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35000"/>
            <a:lumOff val="65000"/>
          </a:schemeClr>
        </a:solidFill>
        <a:round/>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50000"/>
        <a:lumOff val="50000"/>
      </a:schemeClr>
    </cs:fontRef>
    <cs:defRPr sz="1800" b="1" kern="1200" cap="all" spc="15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22.xml><?xml version="1.0" encoding="utf-8"?>
<cs:chartStyle xmlns:cs="http://schemas.microsoft.com/office/drawing/2012/chartStyle" xmlns:a="http://schemas.openxmlformats.org/drawingml/2006/main" id="203">
  <cs:axisTitle>
    <cs:lnRef idx="0"/>
    <cs:fillRef idx="0"/>
    <cs:effectRef idx="0"/>
    <cs:fontRef idx="minor">
      <a:schemeClr val="tx1">
        <a:lumMod val="65000"/>
        <a:lumOff val="35000"/>
      </a:schemeClr>
    </cs:fontRef>
    <cs:defRPr sz="900" b="1" kern="1200"/>
  </cs:axisTitle>
  <cs:categoryAxis>
    <cs:lnRef idx="0"/>
    <cs:fillRef idx="0"/>
    <cs:effectRef idx="0"/>
    <cs:fontRef idx="minor">
      <a:schemeClr val="tx1">
        <a:lumMod val="65000"/>
        <a:lumOff val="35000"/>
      </a:schemeClr>
    </cs:fontRef>
    <cs:spPr>
      <a:ln w="19050"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styleClr val="auto"/>
    </cs:effectRef>
    <cs:fontRef idx="minor">
      <a:schemeClr val="dk1"/>
    </cs:fontRef>
    <cs:spPr>
      <a:pattFill prst="narHorz">
        <a:fgClr>
          <a:schemeClr val="phClr"/>
        </a:fgClr>
        <a:bgClr>
          <a:schemeClr val="phClr">
            <a:lumMod val="20000"/>
            <a:lumOff val="80000"/>
          </a:schemeClr>
        </a:bgClr>
      </a:pattFill>
      <a:effectLst>
        <a:innerShdw blurRad="114300">
          <a:schemeClr val="phClr"/>
        </a:innerShdw>
      </a:effectLst>
    </cs:spPr>
  </cs:dataPoint>
  <cs:dataPoint3D>
    <cs:lnRef idx="0"/>
    <cs:fillRef idx="0">
      <cs:styleClr val="auto"/>
    </cs:fillRef>
    <cs:effectRef idx="0"/>
    <cs:fontRef idx="minor">
      <a:schemeClr val="dk1"/>
    </cs:fontRef>
    <cs:spPr>
      <a:pattFill prst="narHorz">
        <a:fgClr>
          <a:schemeClr val="phClr"/>
        </a:fgClr>
        <a:bgClr>
          <a:schemeClr val="phClr">
            <a:lumMod val="20000"/>
            <a:lumOff val="80000"/>
          </a:schemeClr>
        </a:bgClr>
      </a:pattFill>
      <a:effectLst>
        <a:innerShdw blurRad="114300">
          <a:schemeClr val="phClr"/>
        </a:innerShdw>
      </a:effectLst>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a:solidFill>
          <a:schemeClr val="tx1">
            <a:lumMod val="15000"/>
            <a:lumOff val="85000"/>
          </a:schemeClr>
        </a:solidFill>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35000"/>
            <a:lumOff val="65000"/>
          </a:schemeClr>
        </a:solidFill>
        <a:round/>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50000"/>
        <a:lumOff val="50000"/>
      </a:schemeClr>
    </cs:fontRef>
    <cs:defRPr sz="1800" b="1" kern="1200" cap="all" spc="15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2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03">
  <cs:axisTitle>
    <cs:lnRef idx="0"/>
    <cs:fillRef idx="0"/>
    <cs:effectRef idx="0"/>
    <cs:fontRef idx="minor">
      <a:schemeClr val="tx1">
        <a:lumMod val="65000"/>
        <a:lumOff val="35000"/>
      </a:schemeClr>
    </cs:fontRef>
    <cs:defRPr sz="900" b="1" kern="1200"/>
  </cs:axisTitle>
  <cs:categoryAxis>
    <cs:lnRef idx="0"/>
    <cs:fillRef idx="0"/>
    <cs:effectRef idx="0"/>
    <cs:fontRef idx="minor">
      <a:schemeClr val="tx1">
        <a:lumMod val="65000"/>
        <a:lumOff val="35000"/>
      </a:schemeClr>
    </cs:fontRef>
    <cs:spPr>
      <a:ln w="19050"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styleClr val="auto"/>
    </cs:effectRef>
    <cs:fontRef idx="minor">
      <a:schemeClr val="dk1"/>
    </cs:fontRef>
    <cs:spPr>
      <a:pattFill prst="narHorz">
        <a:fgClr>
          <a:schemeClr val="phClr"/>
        </a:fgClr>
        <a:bgClr>
          <a:schemeClr val="phClr">
            <a:lumMod val="20000"/>
            <a:lumOff val="80000"/>
          </a:schemeClr>
        </a:bgClr>
      </a:pattFill>
      <a:effectLst>
        <a:innerShdw blurRad="114300">
          <a:schemeClr val="phClr"/>
        </a:innerShdw>
      </a:effectLst>
    </cs:spPr>
  </cs:dataPoint>
  <cs:dataPoint3D>
    <cs:lnRef idx="0"/>
    <cs:fillRef idx="0">
      <cs:styleClr val="auto"/>
    </cs:fillRef>
    <cs:effectRef idx="0"/>
    <cs:fontRef idx="minor">
      <a:schemeClr val="dk1"/>
    </cs:fontRef>
    <cs:spPr>
      <a:pattFill prst="narHorz">
        <a:fgClr>
          <a:schemeClr val="phClr"/>
        </a:fgClr>
        <a:bgClr>
          <a:schemeClr val="phClr">
            <a:lumMod val="20000"/>
            <a:lumOff val="80000"/>
          </a:schemeClr>
        </a:bgClr>
      </a:pattFill>
      <a:effectLst>
        <a:innerShdw blurRad="114300">
          <a:schemeClr val="phClr"/>
        </a:innerShdw>
      </a:effectLst>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a:solidFill>
          <a:schemeClr val="tx1">
            <a:lumMod val="15000"/>
            <a:lumOff val="85000"/>
          </a:schemeClr>
        </a:solidFill>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35000"/>
            <a:lumOff val="65000"/>
          </a:schemeClr>
        </a:solidFill>
        <a:round/>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50000"/>
        <a:lumOff val="50000"/>
      </a:schemeClr>
    </cs:fontRef>
    <cs:defRPr sz="1800" b="1" kern="1200" cap="all" spc="15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26.xml><?xml version="1.0" encoding="utf-8"?>
<cs:chartStyle xmlns:cs="http://schemas.microsoft.com/office/drawing/2012/chartStyle" xmlns:a="http://schemas.openxmlformats.org/drawingml/2006/main" id="203">
  <cs:axisTitle>
    <cs:lnRef idx="0"/>
    <cs:fillRef idx="0"/>
    <cs:effectRef idx="0"/>
    <cs:fontRef idx="minor">
      <a:schemeClr val="tx1">
        <a:lumMod val="65000"/>
        <a:lumOff val="35000"/>
      </a:schemeClr>
    </cs:fontRef>
    <cs:defRPr sz="900" b="1" kern="1200"/>
  </cs:axisTitle>
  <cs:categoryAxis>
    <cs:lnRef idx="0"/>
    <cs:fillRef idx="0"/>
    <cs:effectRef idx="0"/>
    <cs:fontRef idx="minor">
      <a:schemeClr val="tx1">
        <a:lumMod val="65000"/>
        <a:lumOff val="35000"/>
      </a:schemeClr>
    </cs:fontRef>
    <cs:spPr>
      <a:ln w="19050"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styleClr val="auto"/>
    </cs:effectRef>
    <cs:fontRef idx="minor">
      <a:schemeClr val="dk1"/>
    </cs:fontRef>
    <cs:spPr>
      <a:pattFill prst="narHorz">
        <a:fgClr>
          <a:schemeClr val="phClr"/>
        </a:fgClr>
        <a:bgClr>
          <a:schemeClr val="phClr">
            <a:lumMod val="20000"/>
            <a:lumOff val="80000"/>
          </a:schemeClr>
        </a:bgClr>
      </a:pattFill>
      <a:effectLst>
        <a:innerShdw blurRad="114300">
          <a:schemeClr val="phClr"/>
        </a:innerShdw>
      </a:effectLst>
    </cs:spPr>
  </cs:dataPoint>
  <cs:dataPoint3D>
    <cs:lnRef idx="0"/>
    <cs:fillRef idx="0">
      <cs:styleClr val="auto"/>
    </cs:fillRef>
    <cs:effectRef idx="0"/>
    <cs:fontRef idx="minor">
      <a:schemeClr val="dk1"/>
    </cs:fontRef>
    <cs:spPr>
      <a:pattFill prst="narHorz">
        <a:fgClr>
          <a:schemeClr val="phClr"/>
        </a:fgClr>
        <a:bgClr>
          <a:schemeClr val="phClr">
            <a:lumMod val="20000"/>
            <a:lumOff val="80000"/>
          </a:schemeClr>
        </a:bgClr>
      </a:pattFill>
      <a:effectLst>
        <a:innerShdw blurRad="114300">
          <a:schemeClr val="phClr"/>
        </a:innerShdw>
      </a:effectLst>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a:solidFill>
          <a:schemeClr val="tx1">
            <a:lumMod val="15000"/>
            <a:lumOff val="85000"/>
          </a:schemeClr>
        </a:solidFill>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35000"/>
            <a:lumOff val="65000"/>
          </a:schemeClr>
        </a:solidFill>
        <a:round/>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50000"/>
        <a:lumOff val="50000"/>
      </a:schemeClr>
    </cs:fontRef>
    <cs:defRPr sz="1800" b="1" kern="1200" cap="all" spc="15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2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9.xml><?xml version="1.0" encoding="utf-8"?>
<cs:chartStyle xmlns:cs="http://schemas.microsoft.com/office/drawing/2012/chartStyle" xmlns:a="http://schemas.openxmlformats.org/drawingml/2006/main" id="203">
  <cs:axisTitle>
    <cs:lnRef idx="0"/>
    <cs:fillRef idx="0"/>
    <cs:effectRef idx="0"/>
    <cs:fontRef idx="minor">
      <a:schemeClr val="tx1">
        <a:lumMod val="65000"/>
        <a:lumOff val="35000"/>
      </a:schemeClr>
    </cs:fontRef>
    <cs:defRPr sz="900" b="1" kern="1200"/>
  </cs:axisTitle>
  <cs:categoryAxis>
    <cs:lnRef idx="0"/>
    <cs:fillRef idx="0"/>
    <cs:effectRef idx="0"/>
    <cs:fontRef idx="minor">
      <a:schemeClr val="tx1">
        <a:lumMod val="65000"/>
        <a:lumOff val="35000"/>
      </a:schemeClr>
    </cs:fontRef>
    <cs:spPr>
      <a:ln w="19050"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styleClr val="auto"/>
    </cs:effectRef>
    <cs:fontRef idx="minor">
      <a:schemeClr val="dk1"/>
    </cs:fontRef>
    <cs:spPr>
      <a:pattFill prst="narHorz">
        <a:fgClr>
          <a:schemeClr val="phClr"/>
        </a:fgClr>
        <a:bgClr>
          <a:schemeClr val="phClr">
            <a:lumMod val="20000"/>
            <a:lumOff val="80000"/>
          </a:schemeClr>
        </a:bgClr>
      </a:pattFill>
      <a:effectLst>
        <a:innerShdw blurRad="114300">
          <a:schemeClr val="phClr"/>
        </a:innerShdw>
      </a:effectLst>
    </cs:spPr>
  </cs:dataPoint>
  <cs:dataPoint3D>
    <cs:lnRef idx="0"/>
    <cs:fillRef idx="0">
      <cs:styleClr val="auto"/>
    </cs:fillRef>
    <cs:effectRef idx="0"/>
    <cs:fontRef idx="minor">
      <a:schemeClr val="dk1"/>
    </cs:fontRef>
    <cs:spPr>
      <a:pattFill prst="narHorz">
        <a:fgClr>
          <a:schemeClr val="phClr"/>
        </a:fgClr>
        <a:bgClr>
          <a:schemeClr val="phClr">
            <a:lumMod val="20000"/>
            <a:lumOff val="80000"/>
          </a:schemeClr>
        </a:bgClr>
      </a:pattFill>
      <a:effectLst>
        <a:innerShdw blurRad="114300">
          <a:schemeClr val="phClr"/>
        </a:innerShdw>
      </a:effectLst>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a:solidFill>
          <a:schemeClr val="tx1">
            <a:lumMod val="15000"/>
            <a:lumOff val="85000"/>
          </a:schemeClr>
        </a:solidFill>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35000"/>
            <a:lumOff val="65000"/>
          </a:schemeClr>
        </a:solidFill>
        <a:round/>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50000"/>
        <a:lumOff val="50000"/>
      </a:schemeClr>
    </cs:fontRef>
    <cs:defRPr sz="1800" b="1" kern="1200" cap="all" spc="15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0.xml><?xml version="1.0" encoding="utf-8"?>
<cs:chartStyle xmlns:cs="http://schemas.microsoft.com/office/drawing/2012/chartStyle" xmlns:a="http://schemas.openxmlformats.org/drawingml/2006/main" id="203">
  <cs:axisTitle>
    <cs:lnRef idx="0"/>
    <cs:fillRef idx="0"/>
    <cs:effectRef idx="0"/>
    <cs:fontRef idx="minor">
      <a:schemeClr val="tx1">
        <a:lumMod val="65000"/>
        <a:lumOff val="35000"/>
      </a:schemeClr>
    </cs:fontRef>
    <cs:defRPr sz="900" b="1" kern="1200"/>
  </cs:axisTitle>
  <cs:categoryAxis>
    <cs:lnRef idx="0"/>
    <cs:fillRef idx="0"/>
    <cs:effectRef idx="0"/>
    <cs:fontRef idx="minor">
      <a:schemeClr val="tx1">
        <a:lumMod val="65000"/>
        <a:lumOff val="35000"/>
      </a:schemeClr>
    </cs:fontRef>
    <cs:spPr>
      <a:ln w="19050"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styleClr val="auto"/>
    </cs:effectRef>
    <cs:fontRef idx="minor">
      <a:schemeClr val="dk1"/>
    </cs:fontRef>
    <cs:spPr>
      <a:pattFill prst="narHorz">
        <a:fgClr>
          <a:schemeClr val="phClr"/>
        </a:fgClr>
        <a:bgClr>
          <a:schemeClr val="phClr">
            <a:lumMod val="20000"/>
            <a:lumOff val="80000"/>
          </a:schemeClr>
        </a:bgClr>
      </a:pattFill>
      <a:effectLst>
        <a:innerShdw blurRad="114300">
          <a:schemeClr val="phClr"/>
        </a:innerShdw>
      </a:effectLst>
    </cs:spPr>
  </cs:dataPoint>
  <cs:dataPoint3D>
    <cs:lnRef idx="0"/>
    <cs:fillRef idx="0">
      <cs:styleClr val="auto"/>
    </cs:fillRef>
    <cs:effectRef idx="0"/>
    <cs:fontRef idx="minor">
      <a:schemeClr val="dk1"/>
    </cs:fontRef>
    <cs:spPr>
      <a:pattFill prst="narHorz">
        <a:fgClr>
          <a:schemeClr val="phClr"/>
        </a:fgClr>
        <a:bgClr>
          <a:schemeClr val="phClr">
            <a:lumMod val="20000"/>
            <a:lumOff val="80000"/>
          </a:schemeClr>
        </a:bgClr>
      </a:pattFill>
      <a:effectLst>
        <a:innerShdw blurRad="114300">
          <a:schemeClr val="phClr"/>
        </a:innerShdw>
      </a:effectLst>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a:solidFill>
          <a:schemeClr val="tx1">
            <a:lumMod val="15000"/>
            <a:lumOff val="85000"/>
          </a:schemeClr>
        </a:solidFill>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35000"/>
            <a:lumOff val="65000"/>
          </a:schemeClr>
        </a:solidFill>
        <a:round/>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50000"/>
        <a:lumOff val="50000"/>
      </a:schemeClr>
    </cs:fontRef>
    <cs:defRPr sz="1800" b="1" kern="1200" cap="all" spc="15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3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3.xml><?xml version="1.0" encoding="utf-8"?>
<cs:chartStyle xmlns:cs="http://schemas.microsoft.com/office/drawing/2012/chartStyle" xmlns:a="http://schemas.openxmlformats.org/drawingml/2006/main" id="203">
  <cs:axisTitle>
    <cs:lnRef idx="0"/>
    <cs:fillRef idx="0"/>
    <cs:effectRef idx="0"/>
    <cs:fontRef idx="minor">
      <a:schemeClr val="tx1">
        <a:lumMod val="65000"/>
        <a:lumOff val="35000"/>
      </a:schemeClr>
    </cs:fontRef>
    <cs:defRPr sz="900" b="1" kern="1200"/>
  </cs:axisTitle>
  <cs:categoryAxis>
    <cs:lnRef idx="0"/>
    <cs:fillRef idx="0"/>
    <cs:effectRef idx="0"/>
    <cs:fontRef idx="minor">
      <a:schemeClr val="tx1">
        <a:lumMod val="65000"/>
        <a:lumOff val="35000"/>
      </a:schemeClr>
    </cs:fontRef>
    <cs:spPr>
      <a:ln w="19050"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styleClr val="auto"/>
    </cs:effectRef>
    <cs:fontRef idx="minor">
      <a:schemeClr val="dk1"/>
    </cs:fontRef>
    <cs:spPr>
      <a:pattFill prst="narHorz">
        <a:fgClr>
          <a:schemeClr val="phClr"/>
        </a:fgClr>
        <a:bgClr>
          <a:schemeClr val="phClr">
            <a:lumMod val="20000"/>
            <a:lumOff val="80000"/>
          </a:schemeClr>
        </a:bgClr>
      </a:pattFill>
      <a:effectLst>
        <a:innerShdw blurRad="114300">
          <a:schemeClr val="phClr"/>
        </a:innerShdw>
      </a:effectLst>
    </cs:spPr>
  </cs:dataPoint>
  <cs:dataPoint3D>
    <cs:lnRef idx="0"/>
    <cs:fillRef idx="0">
      <cs:styleClr val="auto"/>
    </cs:fillRef>
    <cs:effectRef idx="0"/>
    <cs:fontRef idx="minor">
      <a:schemeClr val="dk1"/>
    </cs:fontRef>
    <cs:spPr>
      <a:pattFill prst="narHorz">
        <a:fgClr>
          <a:schemeClr val="phClr"/>
        </a:fgClr>
        <a:bgClr>
          <a:schemeClr val="phClr">
            <a:lumMod val="20000"/>
            <a:lumOff val="80000"/>
          </a:schemeClr>
        </a:bgClr>
      </a:pattFill>
      <a:effectLst>
        <a:innerShdw blurRad="114300">
          <a:schemeClr val="phClr"/>
        </a:innerShdw>
      </a:effectLst>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a:solidFill>
          <a:schemeClr val="tx1">
            <a:lumMod val="15000"/>
            <a:lumOff val="85000"/>
          </a:schemeClr>
        </a:solidFill>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35000"/>
            <a:lumOff val="65000"/>
          </a:schemeClr>
        </a:solidFill>
        <a:round/>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50000"/>
        <a:lumOff val="50000"/>
      </a:schemeClr>
    </cs:fontRef>
    <cs:defRPr sz="1800" b="1" kern="1200" cap="all" spc="15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34.xml><?xml version="1.0" encoding="utf-8"?>
<cs:chartStyle xmlns:cs="http://schemas.microsoft.com/office/drawing/2012/chartStyle" xmlns:a="http://schemas.openxmlformats.org/drawingml/2006/main" id="203">
  <cs:axisTitle>
    <cs:lnRef idx="0"/>
    <cs:fillRef idx="0"/>
    <cs:effectRef idx="0"/>
    <cs:fontRef idx="minor">
      <a:schemeClr val="tx1">
        <a:lumMod val="65000"/>
        <a:lumOff val="35000"/>
      </a:schemeClr>
    </cs:fontRef>
    <cs:defRPr sz="900" b="1" kern="1200"/>
  </cs:axisTitle>
  <cs:categoryAxis>
    <cs:lnRef idx="0"/>
    <cs:fillRef idx="0"/>
    <cs:effectRef idx="0"/>
    <cs:fontRef idx="minor">
      <a:schemeClr val="tx1">
        <a:lumMod val="65000"/>
        <a:lumOff val="35000"/>
      </a:schemeClr>
    </cs:fontRef>
    <cs:spPr>
      <a:ln w="19050"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styleClr val="auto"/>
    </cs:effectRef>
    <cs:fontRef idx="minor">
      <a:schemeClr val="dk1"/>
    </cs:fontRef>
    <cs:spPr>
      <a:pattFill prst="narHorz">
        <a:fgClr>
          <a:schemeClr val="phClr"/>
        </a:fgClr>
        <a:bgClr>
          <a:schemeClr val="phClr">
            <a:lumMod val="20000"/>
            <a:lumOff val="80000"/>
          </a:schemeClr>
        </a:bgClr>
      </a:pattFill>
      <a:effectLst>
        <a:innerShdw blurRad="114300">
          <a:schemeClr val="phClr"/>
        </a:innerShdw>
      </a:effectLst>
    </cs:spPr>
  </cs:dataPoint>
  <cs:dataPoint3D>
    <cs:lnRef idx="0"/>
    <cs:fillRef idx="0">
      <cs:styleClr val="auto"/>
    </cs:fillRef>
    <cs:effectRef idx="0"/>
    <cs:fontRef idx="minor">
      <a:schemeClr val="dk1"/>
    </cs:fontRef>
    <cs:spPr>
      <a:pattFill prst="narHorz">
        <a:fgClr>
          <a:schemeClr val="phClr"/>
        </a:fgClr>
        <a:bgClr>
          <a:schemeClr val="phClr">
            <a:lumMod val="20000"/>
            <a:lumOff val="80000"/>
          </a:schemeClr>
        </a:bgClr>
      </a:pattFill>
      <a:effectLst>
        <a:innerShdw blurRad="114300">
          <a:schemeClr val="phClr"/>
        </a:innerShdw>
      </a:effectLst>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a:solidFill>
          <a:schemeClr val="tx1">
            <a:lumMod val="15000"/>
            <a:lumOff val="85000"/>
          </a:schemeClr>
        </a:solidFill>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35000"/>
            <a:lumOff val="65000"/>
          </a:schemeClr>
        </a:solidFill>
        <a:round/>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50000"/>
        <a:lumOff val="50000"/>
      </a:schemeClr>
    </cs:fontRef>
    <cs:defRPr sz="1800" b="1" kern="1200" cap="all" spc="15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3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6.xml><?xml version="1.0" encoding="utf-8"?>
<cs:chartStyle xmlns:cs="http://schemas.microsoft.com/office/drawing/2012/chartStyle" xmlns:a="http://schemas.openxmlformats.org/drawingml/2006/main" id="203">
  <cs:axisTitle>
    <cs:lnRef idx="0"/>
    <cs:fillRef idx="0"/>
    <cs:effectRef idx="0"/>
    <cs:fontRef idx="minor">
      <a:schemeClr val="tx1">
        <a:lumMod val="65000"/>
        <a:lumOff val="35000"/>
      </a:schemeClr>
    </cs:fontRef>
    <cs:defRPr sz="900" b="1" kern="1200"/>
  </cs:axisTitle>
  <cs:categoryAxis>
    <cs:lnRef idx="0"/>
    <cs:fillRef idx="0"/>
    <cs:effectRef idx="0"/>
    <cs:fontRef idx="minor">
      <a:schemeClr val="tx1">
        <a:lumMod val="65000"/>
        <a:lumOff val="35000"/>
      </a:schemeClr>
    </cs:fontRef>
    <cs:spPr>
      <a:ln w="19050"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styleClr val="auto"/>
    </cs:effectRef>
    <cs:fontRef idx="minor">
      <a:schemeClr val="dk1"/>
    </cs:fontRef>
    <cs:spPr>
      <a:pattFill prst="narHorz">
        <a:fgClr>
          <a:schemeClr val="phClr"/>
        </a:fgClr>
        <a:bgClr>
          <a:schemeClr val="phClr">
            <a:lumMod val="20000"/>
            <a:lumOff val="80000"/>
          </a:schemeClr>
        </a:bgClr>
      </a:pattFill>
      <a:effectLst>
        <a:innerShdw blurRad="114300">
          <a:schemeClr val="phClr"/>
        </a:innerShdw>
      </a:effectLst>
    </cs:spPr>
  </cs:dataPoint>
  <cs:dataPoint3D>
    <cs:lnRef idx="0"/>
    <cs:fillRef idx="0">
      <cs:styleClr val="auto"/>
    </cs:fillRef>
    <cs:effectRef idx="0"/>
    <cs:fontRef idx="minor">
      <a:schemeClr val="dk1"/>
    </cs:fontRef>
    <cs:spPr>
      <a:pattFill prst="narHorz">
        <a:fgClr>
          <a:schemeClr val="phClr"/>
        </a:fgClr>
        <a:bgClr>
          <a:schemeClr val="phClr">
            <a:lumMod val="20000"/>
            <a:lumOff val="80000"/>
          </a:schemeClr>
        </a:bgClr>
      </a:pattFill>
      <a:effectLst>
        <a:innerShdw blurRad="114300">
          <a:schemeClr val="phClr"/>
        </a:innerShdw>
      </a:effectLst>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a:solidFill>
          <a:schemeClr val="tx1">
            <a:lumMod val="15000"/>
            <a:lumOff val="85000"/>
          </a:schemeClr>
        </a:solidFill>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35000"/>
            <a:lumOff val="65000"/>
          </a:schemeClr>
        </a:solidFill>
        <a:round/>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50000"/>
        <a:lumOff val="50000"/>
      </a:schemeClr>
    </cs:fontRef>
    <cs:defRPr sz="1800" b="1" kern="1200" cap="all" spc="15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3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8.xml><?xml version="1.0" encoding="utf-8"?>
<cs:chartStyle xmlns:cs="http://schemas.microsoft.com/office/drawing/2012/chartStyle" xmlns:a="http://schemas.openxmlformats.org/drawingml/2006/main" id="203">
  <cs:axisTitle>
    <cs:lnRef idx="0"/>
    <cs:fillRef idx="0"/>
    <cs:effectRef idx="0"/>
    <cs:fontRef idx="minor">
      <a:schemeClr val="tx1">
        <a:lumMod val="65000"/>
        <a:lumOff val="35000"/>
      </a:schemeClr>
    </cs:fontRef>
    <cs:defRPr sz="900" b="1" kern="1200"/>
  </cs:axisTitle>
  <cs:categoryAxis>
    <cs:lnRef idx="0"/>
    <cs:fillRef idx="0"/>
    <cs:effectRef idx="0"/>
    <cs:fontRef idx="minor">
      <a:schemeClr val="tx1">
        <a:lumMod val="65000"/>
        <a:lumOff val="35000"/>
      </a:schemeClr>
    </cs:fontRef>
    <cs:spPr>
      <a:ln w="19050"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styleClr val="auto"/>
    </cs:effectRef>
    <cs:fontRef idx="minor">
      <a:schemeClr val="dk1"/>
    </cs:fontRef>
    <cs:spPr>
      <a:pattFill prst="narHorz">
        <a:fgClr>
          <a:schemeClr val="phClr"/>
        </a:fgClr>
        <a:bgClr>
          <a:schemeClr val="phClr">
            <a:lumMod val="20000"/>
            <a:lumOff val="80000"/>
          </a:schemeClr>
        </a:bgClr>
      </a:pattFill>
      <a:effectLst>
        <a:innerShdw blurRad="114300">
          <a:schemeClr val="phClr"/>
        </a:innerShdw>
      </a:effectLst>
    </cs:spPr>
  </cs:dataPoint>
  <cs:dataPoint3D>
    <cs:lnRef idx="0"/>
    <cs:fillRef idx="0">
      <cs:styleClr val="auto"/>
    </cs:fillRef>
    <cs:effectRef idx="0"/>
    <cs:fontRef idx="minor">
      <a:schemeClr val="dk1"/>
    </cs:fontRef>
    <cs:spPr>
      <a:pattFill prst="narHorz">
        <a:fgClr>
          <a:schemeClr val="phClr"/>
        </a:fgClr>
        <a:bgClr>
          <a:schemeClr val="phClr">
            <a:lumMod val="20000"/>
            <a:lumOff val="80000"/>
          </a:schemeClr>
        </a:bgClr>
      </a:pattFill>
      <a:effectLst>
        <a:innerShdw blurRad="114300">
          <a:schemeClr val="phClr"/>
        </a:innerShdw>
      </a:effectLst>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a:solidFill>
          <a:schemeClr val="tx1">
            <a:lumMod val="15000"/>
            <a:lumOff val="85000"/>
          </a:schemeClr>
        </a:solidFill>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35000"/>
            <a:lumOff val="65000"/>
          </a:schemeClr>
        </a:solidFill>
        <a:round/>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50000"/>
        <a:lumOff val="50000"/>
      </a:schemeClr>
    </cs:fontRef>
    <cs:defRPr sz="1800" b="1" kern="1200" cap="all" spc="15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3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3">
  <cs:axisTitle>
    <cs:lnRef idx="0"/>
    <cs:fillRef idx="0"/>
    <cs:effectRef idx="0"/>
    <cs:fontRef idx="minor">
      <a:schemeClr val="tx1">
        <a:lumMod val="65000"/>
        <a:lumOff val="35000"/>
      </a:schemeClr>
    </cs:fontRef>
    <cs:defRPr sz="900" b="1" kern="1200"/>
  </cs:axisTitle>
  <cs:categoryAxis>
    <cs:lnRef idx="0"/>
    <cs:fillRef idx="0"/>
    <cs:effectRef idx="0"/>
    <cs:fontRef idx="minor">
      <a:schemeClr val="tx1">
        <a:lumMod val="65000"/>
        <a:lumOff val="35000"/>
      </a:schemeClr>
    </cs:fontRef>
    <cs:spPr>
      <a:ln w="19050"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styleClr val="auto"/>
    </cs:effectRef>
    <cs:fontRef idx="minor">
      <a:schemeClr val="dk1"/>
    </cs:fontRef>
    <cs:spPr>
      <a:pattFill prst="narHorz">
        <a:fgClr>
          <a:schemeClr val="phClr"/>
        </a:fgClr>
        <a:bgClr>
          <a:schemeClr val="phClr">
            <a:lumMod val="20000"/>
            <a:lumOff val="80000"/>
          </a:schemeClr>
        </a:bgClr>
      </a:pattFill>
      <a:effectLst>
        <a:innerShdw blurRad="114300">
          <a:schemeClr val="phClr"/>
        </a:innerShdw>
      </a:effectLst>
    </cs:spPr>
  </cs:dataPoint>
  <cs:dataPoint3D>
    <cs:lnRef idx="0"/>
    <cs:fillRef idx="0">
      <cs:styleClr val="auto"/>
    </cs:fillRef>
    <cs:effectRef idx="0"/>
    <cs:fontRef idx="minor">
      <a:schemeClr val="dk1"/>
    </cs:fontRef>
    <cs:spPr>
      <a:pattFill prst="narHorz">
        <a:fgClr>
          <a:schemeClr val="phClr"/>
        </a:fgClr>
        <a:bgClr>
          <a:schemeClr val="phClr">
            <a:lumMod val="20000"/>
            <a:lumOff val="80000"/>
          </a:schemeClr>
        </a:bgClr>
      </a:pattFill>
      <a:effectLst>
        <a:innerShdw blurRad="114300">
          <a:schemeClr val="phClr"/>
        </a:innerShdw>
      </a:effectLst>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a:solidFill>
          <a:schemeClr val="tx1">
            <a:lumMod val="15000"/>
            <a:lumOff val="85000"/>
          </a:schemeClr>
        </a:solidFill>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35000"/>
            <a:lumOff val="65000"/>
          </a:schemeClr>
        </a:solidFill>
        <a:round/>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50000"/>
        <a:lumOff val="50000"/>
      </a:schemeClr>
    </cs:fontRef>
    <cs:defRPr sz="1800" b="1" kern="1200" cap="all" spc="15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4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4.xml><?xml version="1.0" encoding="utf-8"?>
<cs:chartStyle xmlns:cs="http://schemas.microsoft.com/office/drawing/2012/chartStyle" xmlns:a="http://schemas.openxmlformats.org/drawingml/2006/main" id="203">
  <cs:axisTitle>
    <cs:lnRef idx="0"/>
    <cs:fillRef idx="0"/>
    <cs:effectRef idx="0"/>
    <cs:fontRef idx="minor">
      <a:schemeClr val="tx1">
        <a:lumMod val="65000"/>
        <a:lumOff val="35000"/>
      </a:schemeClr>
    </cs:fontRef>
    <cs:defRPr sz="900" b="1" kern="1200"/>
  </cs:axisTitle>
  <cs:categoryAxis>
    <cs:lnRef idx="0"/>
    <cs:fillRef idx="0"/>
    <cs:effectRef idx="0"/>
    <cs:fontRef idx="minor">
      <a:schemeClr val="tx1">
        <a:lumMod val="65000"/>
        <a:lumOff val="35000"/>
      </a:schemeClr>
    </cs:fontRef>
    <cs:spPr>
      <a:ln w="19050"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styleClr val="auto"/>
    </cs:effectRef>
    <cs:fontRef idx="minor">
      <a:schemeClr val="dk1"/>
    </cs:fontRef>
    <cs:spPr>
      <a:pattFill prst="narHorz">
        <a:fgClr>
          <a:schemeClr val="phClr"/>
        </a:fgClr>
        <a:bgClr>
          <a:schemeClr val="phClr">
            <a:lumMod val="20000"/>
            <a:lumOff val="80000"/>
          </a:schemeClr>
        </a:bgClr>
      </a:pattFill>
      <a:effectLst>
        <a:innerShdw blurRad="114300">
          <a:schemeClr val="phClr"/>
        </a:innerShdw>
      </a:effectLst>
    </cs:spPr>
  </cs:dataPoint>
  <cs:dataPoint3D>
    <cs:lnRef idx="0"/>
    <cs:fillRef idx="0">
      <cs:styleClr val="auto"/>
    </cs:fillRef>
    <cs:effectRef idx="0"/>
    <cs:fontRef idx="minor">
      <a:schemeClr val="dk1"/>
    </cs:fontRef>
    <cs:spPr>
      <a:pattFill prst="narHorz">
        <a:fgClr>
          <a:schemeClr val="phClr"/>
        </a:fgClr>
        <a:bgClr>
          <a:schemeClr val="phClr">
            <a:lumMod val="20000"/>
            <a:lumOff val="80000"/>
          </a:schemeClr>
        </a:bgClr>
      </a:pattFill>
      <a:effectLst>
        <a:innerShdw blurRad="114300">
          <a:schemeClr val="phClr"/>
        </a:innerShdw>
      </a:effectLst>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a:solidFill>
          <a:schemeClr val="tx1">
            <a:lumMod val="15000"/>
            <a:lumOff val="85000"/>
          </a:schemeClr>
        </a:solidFill>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35000"/>
            <a:lumOff val="65000"/>
          </a:schemeClr>
        </a:solidFill>
        <a:round/>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50000"/>
        <a:lumOff val="50000"/>
      </a:schemeClr>
    </cs:fontRef>
    <cs:defRPr sz="1800" b="1" kern="1200" cap="all" spc="15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45.xml><?xml version="1.0" encoding="utf-8"?>
<cs:chartStyle xmlns:cs="http://schemas.microsoft.com/office/drawing/2012/chartStyle" xmlns:a="http://schemas.openxmlformats.org/drawingml/2006/main" id="203">
  <cs:axisTitle>
    <cs:lnRef idx="0"/>
    <cs:fillRef idx="0"/>
    <cs:effectRef idx="0"/>
    <cs:fontRef idx="minor">
      <a:schemeClr val="tx1">
        <a:lumMod val="65000"/>
        <a:lumOff val="35000"/>
      </a:schemeClr>
    </cs:fontRef>
    <cs:defRPr sz="900" b="1" kern="1200"/>
  </cs:axisTitle>
  <cs:categoryAxis>
    <cs:lnRef idx="0"/>
    <cs:fillRef idx="0"/>
    <cs:effectRef idx="0"/>
    <cs:fontRef idx="minor">
      <a:schemeClr val="tx1">
        <a:lumMod val="65000"/>
        <a:lumOff val="35000"/>
      </a:schemeClr>
    </cs:fontRef>
    <cs:spPr>
      <a:ln w="19050"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styleClr val="auto"/>
    </cs:effectRef>
    <cs:fontRef idx="minor">
      <a:schemeClr val="dk1"/>
    </cs:fontRef>
    <cs:spPr>
      <a:pattFill prst="narHorz">
        <a:fgClr>
          <a:schemeClr val="phClr"/>
        </a:fgClr>
        <a:bgClr>
          <a:schemeClr val="phClr">
            <a:lumMod val="20000"/>
            <a:lumOff val="80000"/>
          </a:schemeClr>
        </a:bgClr>
      </a:pattFill>
      <a:effectLst>
        <a:innerShdw blurRad="114300">
          <a:schemeClr val="phClr"/>
        </a:innerShdw>
      </a:effectLst>
    </cs:spPr>
  </cs:dataPoint>
  <cs:dataPoint3D>
    <cs:lnRef idx="0"/>
    <cs:fillRef idx="0">
      <cs:styleClr val="auto"/>
    </cs:fillRef>
    <cs:effectRef idx="0"/>
    <cs:fontRef idx="minor">
      <a:schemeClr val="dk1"/>
    </cs:fontRef>
    <cs:spPr>
      <a:pattFill prst="narHorz">
        <a:fgClr>
          <a:schemeClr val="phClr"/>
        </a:fgClr>
        <a:bgClr>
          <a:schemeClr val="phClr">
            <a:lumMod val="20000"/>
            <a:lumOff val="80000"/>
          </a:schemeClr>
        </a:bgClr>
      </a:pattFill>
      <a:effectLst>
        <a:innerShdw blurRad="114300">
          <a:schemeClr val="phClr"/>
        </a:innerShdw>
      </a:effectLst>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a:solidFill>
          <a:schemeClr val="tx1">
            <a:lumMod val="15000"/>
            <a:lumOff val="85000"/>
          </a:schemeClr>
        </a:solidFill>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35000"/>
            <a:lumOff val="65000"/>
          </a:schemeClr>
        </a:solidFill>
        <a:round/>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50000"/>
        <a:lumOff val="50000"/>
      </a:schemeClr>
    </cs:fontRef>
    <cs:defRPr sz="1800" b="1" kern="1200" cap="all" spc="15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4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7.xml><?xml version="1.0" encoding="utf-8"?>
<cs:chartStyle xmlns:cs="http://schemas.microsoft.com/office/drawing/2012/chartStyle" xmlns:a="http://schemas.openxmlformats.org/drawingml/2006/main" id="203">
  <cs:axisTitle>
    <cs:lnRef idx="0"/>
    <cs:fillRef idx="0"/>
    <cs:effectRef idx="0"/>
    <cs:fontRef idx="minor">
      <a:schemeClr val="tx1">
        <a:lumMod val="65000"/>
        <a:lumOff val="35000"/>
      </a:schemeClr>
    </cs:fontRef>
    <cs:defRPr sz="900" b="1" kern="1200"/>
  </cs:axisTitle>
  <cs:categoryAxis>
    <cs:lnRef idx="0"/>
    <cs:fillRef idx="0"/>
    <cs:effectRef idx="0"/>
    <cs:fontRef idx="minor">
      <a:schemeClr val="tx1">
        <a:lumMod val="65000"/>
        <a:lumOff val="35000"/>
      </a:schemeClr>
    </cs:fontRef>
    <cs:spPr>
      <a:ln w="19050"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styleClr val="auto"/>
    </cs:effectRef>
    <cs:fontRef idx="minor">
      <a:schemeClr val="dk1"/>
    </cs:fontRef>
    <cs:spPr>
      <a:pattFill prst="narHorz">
        <a:fgClr>
          <a:schemeClr val="phClr"/>
        </a:fgClr>
        <a:bgClr>
          <a:schemeClr val="phClr">
            <a:lumMod val="20000"/>
            <a:lumOff val="80000"/>
          </a:schemeClr>
        </a:bgClr>
      </a:pattFill>
      <a:effectLst>
        <a:innerShdw blurRad="114300">
          <a:schemeClr val="phClr"/>
        </a:innerShdw>
      </a:effectLst>
    </cs:spPr>
  </cs:dataPoint>
  <cs:dataPoint3D>
    <cs:lnRef idx="0"/>
    <cs:fillRef idx="0">
      <cs:styleClr val="auto"/>
    </cs:fillRef>
    <cs:effectRef idx="0"/>
    <cs:fontRef idx="minor">
      <a:schemeClr val="dk1"/>
    </cs:fontRef>
    <cs:spPr>
      <a:pattFill prst="narHorz">
        <a:fgClr>
          <a:schemeClr val="phClr"/>
        </a:fgClr>
        <a:bgClr>
          <a:schemeClr val="phClr">
            <a:lumMod val="20000"/>
            <a:lumOff val="80000"/>
          </a:schemeClr>
        </a:bgClr>
      </a:pattFill>
      <a:effectLst>
        <a:innerShdw blurRad="114300">
          <a:schemeClr val="phClr"/>
        </a:innerShdw>
      </a:effectLst>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a:solidFill>
          <a:schemeClr val="tx1">
            <a:lumMod val="15000"/>
            <a:lumOff val="85000"/>
          </a:schemeClr>
        </a:solidFill>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35000"/>
            <a:lumOff val="65000"/>
          </a:schemeClr>
        </a:solidFill>
        <a:round/>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50000"/>
        <a:lumOff val="50000"/>
      </a:schemeClr>
    </cs:fontRef>
    <cs:defRPr sz="1800" b="1" kern="1200" cap="all" spc="15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4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3">
  <cs:axisTitle>
    <cs:lnRef idx="0"/>
    <cs:fillRef idx="0"/>
    <cs:effectRef idx="0"/>
    <cs:fontRef idx="minor">
      <a:schemeClr val="tx1">
        <a:lumMod val="65000"/>
        <a:lumOff val="35000"/>
      </a:schemeClr>
    </cs:fontRef>
    <cs:defRPr sz="900" b="1" kern="1200"/>
  </cs:axisTitle>
  <cs:categoryAxis>
    <cs:lnRef idx="0"/>
    <cs:fillRef idx="0"/>
    <cs:effectRef idx="0"/>
    <cs:fontRef idx="minor">
      <a:schemeClr val="tx1">
        <a:lumMod val="65000"/>
        <a:lumOff val="35000"/>
      </a:schemeClr>
    </cs:fontRef>
    <cs:spPr>
      <a:ln w="19050"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styleClr val="auto"/>
    </cs:effectRef>
    <cs:fontRef idx="minor">
      <a:schemeClr val="dk1"/>
    </cs:fontRef>
    <cs:spPr>
      <a:pattFill prst="narHorz">
        <a:fgClr>
          <a:schemeClr val="phClr"/>
        </a:fgClr>
        <a:bgClr>
          <a:schemeClr val="phClr">
            <a:lumMod val="20000"/>
            <a:lumOff val="80000"/>
          </a:schemeClr>
        </a:bgClr>
      </a:pattFill>
      <a:effectLst>
        <a:innerShdw blurRad="114300">
          <a:schemeClr val="phClr"/>
        </a:innerShdw>
      </a:effectLst>
    </cs:spPr>
  </cs:dataPoint>
  <cs:dataPoint3D>
    <cs:lnRef idx="0"/>
    <cs:fillRef idx="0">
      <cs:styleClr val="auto"/>
    </cs:fillRef>
    <cs:effectRef idx="0"/>
    <cs:fontRef idx="minor">
      <a:schemeClr val="dk1"/>
    </cs:fontRef>
    <cs:spPr>
      <a:pattFill prst="narHorz">
        <a:fgClr>
          <a:schemeClr val="phClr"/>
        </a:fgClr>
        <a:bgClr>
          <a:schemeClr val="phClr">
            <a:lumMod val="20000"/>
            <a:lumOff val="80000"/>
          </a:schemeClr>
        </a:bgClr>
      </a:pattFill>
      <a:effectLst>
        <a:innerShdw blurRad="114300">
          <a:schemeClr val="phClr"/>
        </a:innerShdw>
      </a:effectLst>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a:solidFill>
          <a:schemeClr val="tx1">
            <a:lumMod val="15000"/>
            <a:lumOff val="85000"/>
          </a:schemeClr>
        </a:solidFill>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35000"/>
            <a:lumOff val="65000"/>
          </a:schemeClr>
        </a:solidFill>
        <a:round/>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50000"/>
        <a:lumOff val="50000"/>
      </a:schemeClr>
    </cs:fontRef>
    <cs:defRPr sz="1800" b="1" kern="1200" cap="all" spc="15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5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3">
  <cs:axisTitle>
    <cs:lnRef idx="0"/>
    <cs:fillRef idx="0"/>
    <cs:effectRef idx="0"/>
    <cs:fontRef idx="minor">
      <a:schemeClr val="tx1">
        <a:lumMod val="65000"/>
        <a:lumOff val="35000"/>
      </a:schemeClr>
    </cs:fontRef>
    <cs:defRPr sz="900" b="1" kern="1200"/>
  </cs:axisTitle>
  <cs:categoryAxis>
    <cs:lnRef idx="0"/>
    <cs:fillRef idx="0"/>
    <cs:effectRef idx="0"/>
    <cs:fontRef idx="minor">
      <a:schemeClr val="tx1">
        <a:lumMod val="65000"/>
        <a:lumOff val="35000"/>
      </a:schemeClr>
    </cs:fontRef>
    <cs:spPr>
      <a:ln w="19050"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styleClr val="auto"/>
    </cs:effectRef>
    <cs:fontRef idx="minor">
      <a:schemeClr val="dk1"/>
    </cs:fontRef>
    <cs:spPr>
      <a:pattFill prst="narHorz">
        <a:fgClr>
          <a:schemeClr val="phClr"/>
        </a:fgClr>
        <a:bgClr>
          <a:schemeClr val="phClr">
            <a:lumMod val="20000"/>
            <a:lumOff val="80000"/>
          </a:schemeClr>
        </a:bgClr>
      </a:pattFill>
      <a:effectLst>
        <a:innerShdw blurRad="114300">
          <a:schemeClr val="phClr"/>
        </a:innerShdw>
      </a:effectLst>
    </cs:spPr>
  </cs:dataPoint>
  <cs:dataPoint3D>
    <cs:lnRef idx="0"/>
    <cs:fillRef idx="0">
      <cs:styleClr val="auto"/>
    </cs:fillRef>
    <cs:effectRef idx="0"/>
    <cs:fontRef idx="minor">
      <a:schemeClr val="dk1"/>
    </cs:fontRef>
    <cs:spPr>
      <a:pattFill prst="narHorz">
        <a:fgClr>
          <a:schemeClr val="phClr"/>
        </a:fgClr>
        <a:bgClr>
          <a:schemeClr val="phClr">
            <a:lumMod val="20000"/>
            <a:lumOff val="80000"/>
          </a:schemeClr>
        </a:bgClr>
      </a:pattFill>
      <a:effectLst>
        <a:innerShdw blurRad="114300">
          <a:schemeClr val="phClr"/>
        </a:innerShdw>
      </a:effectLst>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a:solidFill>
          <a:schemeClr val="tx1">
            <a:lumMod val="15000"/>
            <a:lumOff val="85000"/>
          </a:schemeClr>
        </a:solidFill>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35000"/>
            <a:lumOff val="65000"/>
          </a:schemeClr>
        </a:solidFill>
        <a:round/>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50000"/>
        <a:lumOff val="50000"/>
      </a:schemeClr>
    </cs:fontRef>
    <cs:defRPr sz="1800" b="1" kern="1200" cap="all" spc="15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3">
  <cs:axisTitle>
    <cs:lnRef idx="0"/>
    <cs:fillRef idx="0"/>
    <cs:effectRef idx="0"/>
    <cs:fontRef idx="minor">
      <a:schemeClr val="tx1">
        <a:lumMod val="65000"/>
        <a:lumOff val="35000"/>
      </a:schemeClr>
    </cs:fontRef>
    <cs:defRPr sz="900" b="1" kern="1200"/>
  </cs:axisTitle>
  <cs:categoryAxis>
    <cs:lnRef idx="0"/>
    <cs:fillRef idx="0"/>
    <cs:effectRef idx="0"/>
    <cs:fontRef idx="minor">
      <a:schemeClr val="tx1">
        <a:lumMod val="65000"/>
        <a:lumOff val="35000"/>
      </a:schemeClr>
    </cs:fontRef>
    <cs:spPr>
      <a:ln w="19050"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styleClr val="auto"/>
    </cs:effectRef>
    <cs:fontRef idx="minor">
      <a:schemeClr val="dk1"/>
    </cs:fontRef>
    <cs:spPr>
      <a:pattFill prst="narHorz">
        <a:fgClr>
          <a:schemeClr val="phClr"/>
        </a:fgClr>
        <a:bgClr>
          <a:schemeClr val="phClr">
            <a:lumMod val="20000"/>
            <a:lumOff val="80000"/>
          </a:schemeClr>
        </a:bgClr>
      </a:pattFill>
      <a:effectLst>
        <a:innerShdw blurRad="114300">
          <a:schemeClr val="phClr"/>
        </a:innerShdw>
      </a:effectLst>
    </cs:spPr>
  </cs:dataPoint>
  <cs:dataPoint3D>
    <cs:lnRef idx="0"/>
    <cs:fillRef idx="0">
      <cs:styleClr val="auto"/>
    </cs:fillRef>
    <cs:effectRef idx="0"/>
    <cs:fontRef idx="minor">
      <a:schemeClr val="dk1"/>
    </cs:fontRef>
    <cs:spPr>
      <a:pattFill prst="narHorz">
        <a:fgClr>
          <a:schemeClr val="phClr"/>
        </a:fgClr>
        <a:bgClr>
          <a:schemeClr val="phClr">
            <a:lumMod val="20000"/>
            <a:lumOff val="80000"/>
          </a:schemeClr>
        </a:bgClr>
      </a:pattFill>
      <a:effectLst>
        <a:innerShdw blurRad="114300">
          <a:schemeClr val="phClr"/>
        </a:innerShdw>
      </a:effectLst>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a:solidFill>
          <a:schemeClr val="tx1">
            <a:lumMod val="15000"/>
            <a:lumOff val="85000"/>
          </a:schemeClr>
        </a:solidFill>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35000"/>
            <a:lumOff val="65000"/>
          </a:schemeClr>
        </a:solidFill>
        <a:round/>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50000"/>
        <a:lumOff val="50000"/>
      </a:schemeClr>
    </cs:fontRef>
    <cs:defRPr sz="1800" b="1" kern="1200" cap="all" spc="15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9.xml><?xml version="1.0" encoding="utf-8"?>
<cs:chartStyle xmlns:cs="http://schemas.microsoft.com/office/drawing/2012/chartStyle" xmlns:a="http://schemas.openxmlformats.org/drawingml/2006/main" id="203">
  <cs:axisTitle>
    <cs:lnRef idx="0"/>
    <cs:fillRef idx="0"/>
    <cs:effectRef idx="0"/>
    <cs:fontRef idx="minor">
      <a:schemeClr val="tx1">
        <a:lumMod val="65000"/>
        <a:lumOff val="35000"/>
      </a:schemeClr>
    </cs:fontRef>
    <cs:defRPr sz="900" b="1" kern="1200"/>
  </cs:axisTitle>
  <cs:categoryAxis>
    <cs:lnRef idx="0"/>
    <cs:fillRef idx="0"/>
    <cs:effectRef idx="0"/>
    <cs:fontRef idx="minor">
      <a:schemeClr val="tx1">
        <a:lumMod val="65000"/>
        <a:lumOff val="35000"/>
      </a:schemeClr>
    </cs:fontRef>
    <cs:spPr>
      <a:ln w="19050"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styleClr val="auto"/>
    </cs:effectRef>
    <cs:fontRef idx="minor">
      <a:schemeClr val="dk1"/>
    </cs:fontRef>
    <cs:spPr>
      <a:pattFill prst="narHorz">
        <a:fgClr>
          <a:schemeClr val="phClr"/>
        </a:fgClr>
        <a:bgClr>
          <a:schemeClr val="phClr">
            <a:lumMod val="20000"/>
            <a:lumOff val="80000"/>
          </a:schemeClr>
        </a:bgClr>
      </a:pattFill>
      <a:effectLst>
        <a:innerShdw blurRad="114300">
          <a:schemeClr val="phClr"/>
        </a:innerShdw>
      </a:effectLst>
    </cs:spPr>
  </cs:dataPoint>
  <cs:dataPoint3D>
    <cs:lnRef idx="0"/>
    <cs:fillRef idx="0">
      <cs:styleClr val="auto"/>
    </cs:fillRef>
    <cs:effectRef idx="0"/>
    <cs:fontRef idx="minor">
      <a:schemeClr val="dk1"/>
    </cs:fontRef>
    <cs:spPr>
      <a:pattFill prst="narHorz">
        <a:fgClr>
          <a:schemeClr val="phClr"/>
        </a:fgClr>
        <a:bgClr>
          <a:schemeClr val="phClr">
            <a:lumMod val="20000"/>
            <a:lumOff val="80000"/>
          </a:schemeClr>
        </a:bgClr>
      </a:pattFill>
      <a:effectLst>
        <a:innerShdw blurRad="114300">
          <a:schemeClr val="phClr"/>
        </a:innerShdw>
      </a:effectLst>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a:solidFill>
          <a:schemeClr val="tx1">
            <a:lumMod val="15000"/>
            <a:lumOff val="85000"/>
          </a:schemeClr>
        </a:solidFill>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35000"/>
            <a:lumOff val="65000"/>
          </a:schemeClr>
        </a:solidFill>
        <a:round/>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50000"/>
        <a:lumOff val="50000"/>
      </a:schemeClr>
    </cs:fontRef>
    <cs:defRPr sz="1800" b="1" kern="1200" cap="all" spc="15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3" Type="http://schemas.openxmlformats.org/officeDocument/2006/relationships/chart" Target="../charts/chart45.xml"/><Relationship Id="rId2" Type="http://schemas.openxmlformats.org/officeDocument/2006/relationships/chart" Target="../charts/chart44.xml"/><Relationship Id="rId1" Type="http://schemas.openxmlformats.org/officeDocument/2006/relationships/chart" Target="../charts/chart43.xml"/></Relationships>
</file>

<file path=xl/drawings/_rels/drawing11.xml.rels><?xml version="1.0" encoding="UTF-8" standalone="yes"?>
<Relationships xmlns="http://schemas.openxmlformats.org/package/2006/relationships"><Relationship Id="rId3" Type="http://schemas.openxmlformats.org/officeDocument/2006/relationships/chart" Target="../charts/chart48.xml"/><Relationship Id="rId2" Type="http://schemas.openxmlformats.org/officeDocument/2006/relationships/chart" Target="../charts/chart47.xml"/><Relationship Id="rId1" Type="http://schemas.openxmlformats.org/officeDocument/2006/relationships/chart" Target="../charts/chart46.xml"/><Relationship Id="rId6" Type="http://schemas.openxmlformats.org/officeDocument/2006/relationships/chart" Target="../charts/chart51.xml"/><Relationship Id="rId5" Type="http://schemas.openxmlformats.org/officeDocument/2006/relationships/chart" Target="../charts/chart50.xml"/><Relationship Id="rId4" Type="http://schemas.openxmlformats.org/officeDocument/2006/relationships/chart" Target="../charts/chart49.xml"/></Relationships>
</file>

<file path=xl/drawings/_rels/drawing2.xml.rels><?xml version="1.0" encoding="UTF-8" standalone="yes"?>
<Relationships xmlns="http://schemas.openxmlformats.org/package/2006/relationships"><Relationship Id="rId3" Type="http://schemas.openxmlformats.org/officeDocument/2006/relationships/chart" Target="../charts/chart5.xml"/><Relationship Id="rId2" Type="http://schemas.openxmlformats.org/officeDocument/2006/relationships/chart" Target="../charts/chart4.xml"/><Relationship Id="rId1" Type="http://schemas.openxmlformats.org/officeDocument/2006/relationships/chart" Target="../charts/chart3.xml"/><Relationship Id="rId4" Type="http://schemas.openxmlformats.org/officeDocument/2006/relationships/chart" Target="../charts/chart6.xml"/></Relationships>
</file>

<file path=xl/drawings/_rels/drawing3.xml.rels><?xml version="1.0" encoding="UTF-8" standalone="yes"?>
<Relationships xmlns="http://schemas.openxmlformats.org/package/2006/relationships"><Relationship Id="rId3" Type="http://schemas.openxmlformats.org/officeDocument/2006/relationships/chart" Target="../charts/chart9.xml"/><Relationship Id="rId2" Type="http://schemas.openxmlformats.org/officeDocument/2006/relationships/chart" Target="../charts/chart8.xml"/><Relationship Id="rId1" Type="http://schemas.openxmlformats.org/officeDocument/2006/relationships/chart" Target="../charts/chart7.xml"/><Relationship Id="rId4" Type="http://schemas.openxmlformats.org/officeDocument/2006/relationships/chart" Target="../charts/chart10.xml"/></Relationships>
</file>

<file path=xl/drawings/_rels/drawing4.xml.rels><?xml version="1.0" encoding="UTF-8" standalone="yes"?>
<Relationships xmlns="http://schemas.openxmlformats.org/package/2006/relationships"><Relationship Id="rId3" Type="http://schemas.openxmlformats.org/officeDocument/2006/relationships/chart" Target="../charts/chart13.xml"/><Relationship Id="rId2" Type="http://schemas.openxmlformats.org/officeDocument/2006/relationships/chart" Target="../charts/chart12.xml"/><Relationship Id="rId1" Type="http://schemas.openxmlformats.org/officeDocument/2006/relationships/chart" Target="../charts/chart11.xml"/><Relationship Id="rId4" Type="http://schemas.openxmlformats.org/officeDocument/2006/relationships/chart" Target="../charts/chart14.xml"/></Relationships>
</file>

<file path=xl/drawings/_rels/drawing5.xml.rels><?xml version="1.0" encoding="UTF-8" standalone="yes"?>
<Relationships xmlns="http://schemas.openxmlformats.org/package/2006/relationships"><Relationship Id="rId3" Type="http://schemas.openxmlformats.org/officeDocument/2006/relationships/chart" Target="../charts/chart17.xml"/><Relationship Id="rId2" Type="http://schemas.openxmlformats.org/officeDocument/2006/relationships/chart" Target="../charts/chart16.xml"/><Relationship Id="rId1" Type="http://schemas.openxmlformats.org/officeDocument/2006/relationships/chart" Target="../charts/chart15.xml"/><Relationship Id="rId4" Type="http://schemas.openxmlformats.org/officeDocument/2006/relationships/chart" Target="../charts/chart18.xml"/></Relationships>
</file>

<file path=xl/drawings/_rels/drawing6.xml.rels><?xml version="1.0" encoding="UTF-8" standalone="yes"?>
<Relationships xmlns="http://schemas.openxmlformats.org/package/2006/relationships"><Relationship Id="rId8" Type="http://schemas.openxmlformats.org/officeDocument/2006/relationships/chart" Target="../charts/chart26.xml"/><Relationship Id="rId3" Type="http://schemas.openxmlformats.org/officeDocument/2006/relationships/chart" Target="../charts/chart21.xml"/><Relationship Id="rId7" Type="http://schemas.openxmlformats.org/officeDocument/2006/relationships/chart" Target="../charts/chart25.xml"/><Relationship Id="rId2" Type="http://schemas.openxmlformats.org/officeDocument/2006/relationships/chart" Target="../charts/chart20.xml"/><Relationship Id="rId1" Type="http://schemas.openxmlformats.org/officeDocument/2006/relationships/chart" Target="../charts/chart19.xml"/><Relationship Id="rId6" Type="http://schemas.openxmlformats.org/officeDocument/2006/relationships/chart" Target="../charts/chart24.xml"/><Relationship Id="rId5" Type="http://schemas.openxmlformats.org/officeDocument/2006/relationships/chart" Target="../charts/chart23.xml"/><Relationship Id="rId4" Type="http://schemas.openxmlformats.org/officeDocument/2006/relationships/chart" Target="../charts/chart22.xml"/></Relationships>
</file>

<file path=xl/drawings/_rels/drawing7.xml.rels><?xml version="1.0" encoding="UTF-8" standalone="yes"?>
<Relationships xmlns="http://schemas.openxmlformats.org/package/2006/relationships"><Relationship Id="rId8" Type="http://schemas.openxmlformats.org/officeDocument/2006/relationships/chart" Target="../charts/chart34.xml"/><Relationship Id="rId3" Type="http://schemas.openxmlformats.org/officeDocument/2006/relationships/chart" Target="../charts/chart29.xml"/><Relationship Id="rId7" Type="http://schemas.openxmlformats.org/officeDocument/2006/relationships/chart" Target="../charts/chart33.xml"/><Relationship Id="rId2" Type="http://schemas.openxmlformats.org/officeDocument/2006/relationships/chart" Target="../charts/chart28.xml"/><Relationship Id="rId1" Type="http://schemas.openxmlformats.org/officeDocument/2006/relationships/chart" Target="../charts/chart27.xml"/><Relationship Id="rId6" Type="http://schemas.openxmlformats.org/officeDocument/2006/relationships/chart" Target="../charts/chart32.xml"/><Relationship Id="rId5" Type="http://schemas.openxmlformats.org/officeDocument/2006/relationships/chart" Target="../charts/chart31.xml"/><Relationship Id="rId4" Type="http://schemas.openxmlformats.org/officeDocument/2006/relationships/chart" Target="../charts/chart30.xml"/></Relationships>
</file>

<file path=xl/drawings/_rels/drawing8.xml.rels><?xml version="1.0" encoding="UTF-8" standalone="yes"?>
<Relationships xmlns="http://schemas.openxmlformats.org/package/2006/relationships"><Relationship Id="rId3" Type="http://schemas.openxmlformats.org/officeDocument/2006/relationships/chart" Target="../charts/chart37.xml"/><Relationship Id="rId2" Type="http://schemas.openxmlformats.org/officeDocument/2006/relationships/chart" Target="../charts/chart36.xml"/><Relationship Id="rId1" Type="http://schemas.openxmlformats.org/officeDocument/2006/relationships/chart" Target="../charts/chart35.xml"/><Relationship Id="rId6" Type="http://schemas.openxmlformats.org/officeDocument/2006/relationships/chart" Target="../charts/chart40.xml"/><Relationship Id="rId5" Type="http://schemas.openxmlformats.org/officeDocument/2006/relationships/chart" Target="../charts/chart39.xml"/><Relationship Id="rId4" Type="http://schemas.openxmlformats.org/officeDocument/2006/relationships/chart" Target="../charts/chart38.xml"/></Relationships>
</file>

<file path=xl/drawings/_rels/drawing9.xml.rels><?xml version="1.0" encoding="UTF-8" standalone="yes"?>
<Relationships xmlns="http://schemas.openxmlformats.org/package/2006/relationships"><Relationship Id="rId2" Type="http://schemas.openxmlformats.org/officeDocument/2006/relationships/chart" Target="../charts/chart42.xml"/><Relationship Id="rId1" Type="http://schemas.openxmlformats.org/officeDocument/2006/relationships/chart" Target="../charts/chart41.xml"/></Relationships>
</file>

<file path=xl/drawings/drawing1.xml><?xml version="1.0" encoding="utf-8"?>
<xdr:wsDr xmlns:xdr="http://schemas.openxmlformats.org/drawingml/2006/spreadsheetDrawing" xmlns:a="http://schemas.openxmlformats.org/drawingml/2006/main">
  <xdr:twoCellAnchor>
    <xdr:from>
      <xdr:col>7</xdr:col>
      <xdr:colOff>123825</xdr:colOff>
      <xdr:row>0</xdr:row>
      <xdr:rowOff>30480</xdr:rowOff>
    </xdr:from>
    <xdr:to>
      <xdr:col>29</xdr:col>
      <xdr:colOff>228600</xdr:colOff>
      <xdr:row>28</xdr:row>
      <xdr:rowOff>76200</xdr:rowOff>
    </xdr:to>
    <xdr:graphicFrame macro="">
      <xdr:nvGraphicFramePr>
        <xdr:cNvPr id="2" name="Gráfico 1">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57497</xdr:colOff>
      <xdr:row>29</xdr:row>
      <xdr:rowOff>38793</xdr:rowOff>
    </xdr:from>
    <xdr:to>
      <xdr:col>28</xdr:col>
      <xdr:colOff>302963</xdr:colOff>
      <xdr:row>58</xdr:row>
      <xdr:rowOff>10886</xdr:rowOff>
    </xdr:to>
    <xdr:graphicFrame macro="">
      <xdr:nvGraphicFramePr>
        <xdr:cNvPr id="3" name="Gráfico 2">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16</xdr:col>
      <xdr:colOff>79550</xdr:colOff>
      <xdr:row>14</xdr:row>
      <xdr:rowOff>224273</xdr:rowOff>
    </xdr:from>
    <xdr:to>
      <xdr:col>17</xdr:col>
      <xdr:colOff>4406630</xdr:colOff>
      <xdr:row>18</xdr:row>
      <xdr:rowOff>951353</xdr:rowOff>
    </xdr:to>
    <xdr:graphicFrame macro="">
      <xdr:nvGraphicFramePr>
        <xdr:cNvPr id="2" name="Gráfico 1">
          <a:extLst>
            <a:ext uri="{FF2B5EF4-FFF2-40B4-BE49-F238E27FC236}">
              <a16:creationId xmlns:a16="http://schemas.microsoft.com/office/drawing/2014/main" id="{75EBCF03-4525-4A7F-8E9B-2E8332AB3D1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16</xdr:col>
      <xdr:colOff>91440</xdr:colOff>
      <xdr:row>23</xdr:row>
      <xdr:rowOff>243840</xdr:rowOff>
    </xdr:from>
    <xdr:to>
      <xdr:col>17</xdr:col>
      <xdr:colOff>4418520</xdr:colOff>
      <xdr:row>27</xdr:row>
      <xdr:rowOff>163200</xdr:rowOff>
    </xdr:to>
    <xdr:graphicFrame macro="">
      <xdr:nvGraphicFramePr>
        <xdr:cNvPr id="3" name="Gráfico 2">
          <a:extLst>
            <a:ext uri="{FF2B5EF4-FFF2-40B4-BE49-F238E27FC236}">
              <a16:creationId xmlns:a16="http://schemas.microsoft.com/office/drawing/2014/main" id="{5B966CBA-6032-4342-A98E-0D5F5ED70F5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16</xdr:col>
      <xdr:colOff>76200</xdr:colOff>
      <xdr:row>19</xdr:row>
      <xdr:rowOff>15240</xdr:rowOff>
    </xdr:from>
    <xdr:to>
      <xdr:col>17</xdr:col>
      <xdr:colOff>4403280</xdr:colOff>
      <xdr:row>22</xdr:row>
      <xdr:rowOff>1214760</xdr:rowOff>
    </xdr:to>
    <xdr:graphicFrame macro="">
      <xdr:nvGraphicFramePr>
        <xdr:cNvPr id="4" name="Gráfico 3">
          <a:extLst>
            <a:ext uri="{FF2B5EF4-FFF2-40B4-BE49-F238E27FC236}">
              <a16:creationId xmlns:a16="http://schemas.microsoft.com/office/drawing/2014/main" id="{7C72D73C-1531-4F7E-9363-99981E806FE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27</xdr:col>
      <xdr:colOff>139699</xdr:colOff>
      <xdr:row>14</xdr:row>
      <xdr:rowOff>91440</xdr:rowOff>
    </xdr:from>
    <xdr:to>
      <xdr:col>28</xdr:col>
      <xdr:colOff>4466779</xdr:colOff>
      <xdr:row>17</xdr:row>
      <xdr:rowOff>896760</xdr:rowOff>
    </xdr:to>
    <xdr:graphicFrame macro="">
      <xdr:nvGraphicFramePr>
        <xdr:cNvPr id="2" name="Gráfico 1">
          <a:extLst>
            <a:ext uri="{FF2B5EF4-FFF2-40B4-BE49-F238E27FC236}">
              <a16:creationId xmlns:a16="http://schemas.microsoft.com/office/drawing/2014/main" id="{85BFFDC0-C4D5-4CC2-8E6B-61FBC4DFC1A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28</xdr:col>
      <xdr:colOff>189807</xdr:colOff>
      <xdr:row>20</xdr:row>
      <xdr:rowOff>1155746</xdr:rowOff>
    </xdr:from>
    <xdr:to>
      <xdr:col>28</xdr:col>
      <xdr:colOff>4509807</xdr:colOff>
      <xdr:row>24</xdr:row>
      <xdr:rowOff>1638</xdr:rowOff>
    </xdr:to>
    <xdr:graphicFrame macro="">
      <xdr:nvGraphicFramePr>
        <xdr:cNvPr id="3" name="Gráfico 2">
          <a:extLst>
            <a:ext uri="{FF2B5EF4-FFF2-40B4-BE49-F238E27FC236}">
              <a16:creationId xmlns:a16="http://schemas.microsoft.com/office/drawing/2014/main" id="{268A9411-407C-4641-8650-E84FCAB01A8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27</xdr:col>
      <xdr:colOff>165099</xdr:colOff>
      <xdr:row>20</xdr:row>
      <xdr:rowOff>1148805</xdr:rowOff>
    </xdr:from>
    <xdr:to>
      <xdr:col>28</xdr:col>
      <xdr:colOff>172179</xdr:colOff>
      <xdr:row>23</xdr:row>
      <xdr:rowOff>1268325</xdr:rowOff>
    </xdr:to>
    <xdr:graphicFrame macro="">
      <xdr:nvGraphicFramePr>
        <xdr:cNvPr id="4" name="Gráfico 3">
          <a:extLst>
            <a:ext uri="{FF2B5EF4-FFF2-40B4-BE49-F238E27FC236}">
              <a16:creationId xmlns:a16="http://schemas.microsoft.com/office/drawing/2014/main" id="{A90646EC-C5F7-44BD-9025-CFA79E2EE6A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27</xdr:col>
      <xdr:colOff>162560</xdr:colOff>
      <xdr:row>24</xdr:row>
      <xdr:rowOff>78740</xdr:rowOff>
    </xdr:from>
    <xdr:to>
      <xdr:col>28</xdr:col>
      <xdr:colOff>169640</xdr:colOff>
      <xdr:row>27</xdr:row>
      <xdr:rowOff>198260</xdr:rowOff>
    </xdr:to>
    <xdr:graphicFrame macro="">
      <xdr:nvGraphicFramePr>
        <xdr:cNvPr id="5" name="Gráfico 4">
          <a:extLst>
            <a:ext uri="{FF2B5EF4-FFF2-40B4-BE49-F238E27FC236}">
              <a16:creationId xmlns:a16="http://schemas.microsoft.com/office/drawing/2014/main" id="{591422AE-415C-40FB-AE98-82DE4FEE93C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27</xdr:col>
      <xdr:colOff>154940</xdr:colOff>
      <xdr:row>17</xdr:row>
      <xdr:rowOff>965200</xdr:rowOff>
    </xdr:from>
    <xdr:to>
      <xdr:col>28</xdr:col>
      <xdr:colOff>4482020</xdr:colOff>
      <xdr:row>20</xdr:row>
      <xdr:rowOff>1084720</xdr:rowOff>
    </xdr:to>
    <xdr:graphicFrame macro="">
      <xdr:nvGraphicFramePr>
        <xdr:cNvPr id="6" name="Gráfico 1">
          <a:extLst>
            <a:ext uri="{FF2B5EF4-FFF2-40B4-BE49-F238E27FC236}">
              <a16:creationId xmlns:a16="http://schemas.microsoft.com/office/drawing/2014/main" id="{70B505E2-D306-47FC-A101-48A0F7EBBF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28</xdr:col>
      <xdr:colOff>182880</xdr:colOff>
      <xdr:row>24</xdr:row>
      <xdr:rowOff>76200</xdr:rowOff>
    </xdr:from>
    <xdr:to>
      <xdr:col>28</xdr:col>
      <xdr:colOff>4502880</xdr:colOff>
      <xdr:row>27</xdr:row>
      <xdr:rowOff>195720</xdr:rowOff>
    </xdr:to>
    <xdr:graphicFrame macro="">
      <xdr:nvGraphicFramePr>
        <xdr:cNvPr id="7" name="Gráfico 6">
          <a:extLst>
            <a:ext uri="{FF2B5EF4-FFF2-40B4-BE49-F238E27FC236}">
              <a16:creationId xmlns:a16="http://schemas.microsoft.com/office/drawing/2014/main" id="{B7A73DD2-6582-4C17-97AF-CC626122C57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2.xml><?xml version="1.0" encoding="utf-8"?>
<xdr:wsDr xmlns:xdr="http://schemas.openxmlformats.org/drawingml/2006/spreadsheetDrawing" xmlns:a="http://schemas.openxmlformats.org/drawingml/2006/main">
  <xdr:oneCellAnchor>
    <xdr:from>
      <xdr:col>7</xdr:col>
      <xdr:colOff>361591</xdr:colOff>
      <xdr:row>14</xdr:row>
      <xdr:rowOff>340612</xdr:rowOff>
    </xdr:from>
    <xdr:ext cx="257175" cy="196016"/>
    <mc:AlternateContent xmlns:mc="http://schemas.openxmlformats.org/markup-compatibility/2006" xmlns:a14="http://schemas.microsoft.com/office/drawing/2010/main">
      <mc:Choice Requires="a14">
        <xdr:sp macro="" textlink="">
          <xdr:nvSpPr>
            <xdr:cNvPr id="2" name="CuadroTexto 1">
              <a:extLst>
                <a:ext uri="{FF2B5EF4-FFF2-40B4-BE49-F238E27FC236}">
                  <a16:creationId xmlns:a16="http://schemas.microsoft.com/office/drawing/2014/main" id="{56D9F56F-1C44-4864-AC40-943A9AC9B0C5}"/>
                </a:ext>
              </a:extLst>
            </xdr:cNvPr>
            <xdr:cNvSpPr txBox="1"/>
          </xdr:nvSpPr>
          <xdr:spPr>
            <a:xfrm>
              <a:off x="7029091" y="4158232"/>
              <a:ext cx="257175" cy="19601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sSup>
                      <m:sSupPr>
                        <m:ctrlPr>
                          <a:rPr lang="es-CO" sz="1200" b="1" i="1">
                            <a:solidFill>
                              <a:schemeClr val="bg1"/>
                            </a:solidFill>
                            <a:latin typeface="Cambria Math" panose="02040503050406030204" pitchFamily="18" charset="0"/>
                          </a:rPr>
                        </m:ctrlPr>
                      </m:sSupPr>
                      <m:e>
                        <m:r>
                          <a:rPr lang="es-CO" sz="1200" b="1" i="1">
                            <a:solidFill>
                              <a:schemeClr val="bg1"/>
                            </a:solidFill>
                            <a:latin typeface="Cambria Math" panose="02040503050406030204" pitchFamily="18" charset="0"/>
                          </a:rPr>
                          <m:t>𝒎</m:t>
                        </m:r>
                      </m:e>
                      <m:sup>
                        <m:r>
                          <a:rPr lang="es-CO" sz="1200" b="1" i="1">
                            <a:solidFill>
                              <a:schemeClr val="bg1"/>
                            </a:solidFill>
                            <a:latin typeface="Cambria Math" panose="02040503050406030204" pitchFamily="18" charset="0"/>
                          </a:rPr>
                          <m:t>𝟑</m:t>
                        </m:r>
                      </m:sup>
                    </m:sSup>
                  </m:oMath>
                </m:oMathPara>
              </a14:m>
              <a:endParaRPr lang="es-CO" sz="1200" b="1">
                <a:solidFill>
                  <a:schemeClr val="bg1"/>
                </a:solidFill>
              </a:endParaRPr>
            </a:p>
          </xdr:txBody>
        </xdr:sp>
      </mc:Choice>
      <mc:Fallback xmlns="">
        <xdr:sp macro="" textlink="">
          <xdr:nvSpPr>
            <xdr:cNvPr id="2" name="CuadroTexto 1">
              <a:extLst>
                <a:ext uri="{FF2B5EF4-FFF2-40B4-BE49-F238E27FC236}">
                  <a16:creationId xmlns:a16="http://schemas.microsoft.com/office/drawing/2014/main" id="{56D9F56F-1C44-4864-AC40-943A9AC9B0C5}"/>
                </a:ext>
              </a:extLst>
            </xdr:cNvPr>
            <xdr:cNvSpPr txBox="1"/>
          </xdr:nvSpPr>
          <xdr:spPr>
            <a:xfrm>
              <a:off x="7029091" y="4158232"/>
              <a:ext cx="257175" cy="19601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es-CO" sz="1200" b="1" i="0">
                  <a:solidFill>
                    <a:schemeClr val="bg1"/>
                  </a:solidFill>
                  <a:latin typeface="Cambria Math" panose="02040503050406030204" pitchFamily="18" charset="0"/>
                </a:rPr>
                <a:t>𝒎^𝟑</a:t>
              </a:r>
              <a:endParaRPr lang="es-CO" sz="1200" b="1">
                <a:solidFill>
                  <a:schemeClr val="bg1"/>
                </a:solidFill>
              </a:endParaRPr>
            </a:p>
          </xdr:txBody>
        </xdr:sp>
      </mc:Fallback>
    </mc:AlternateContent>
    <xdr:clientData/>
  </xdr:oneCellAnchor>
  <xdr:oneCellAnchor>
    <xdr:from>
      <xdr:col>16</xdr:col>
      <xdr:colOff>419552</xdr:colOff>
      <xdr:row>14</xdr:row>
      <xdr:rowOff>338200</xdr:rowOff>
    </xdr:from>
    <xdr:ext cx="257175" cy="196016"/>
    <mc:AlternateContent xmlns:mc="http://schemas.openxmlformats.org/markup-compatibility/2006" xmlns:a14="http://schemas.microsoft.com/office/drawing/2010/main">
      <mc:Choice Requires="a14">
        <xdr:sp macro="" textlink="">
          <xdr:nvSpPr>
            <xdr:cNvPr id="3" name="CuadroTexto 2">
              <a:extLst>
                <a:ext uri="{FF2B5EF4-FFF2-40B4-BE49-F238E27FC236}">
                  <a16:creationId xmlns:a16="http://schemas.microsoft.com/office/drawing/2014/main" id="{A38DAF00-9465-4501-B5E2-53C15430D576}"/>
                </a:ext>
              </a:extLst>
            </xdr:cNvPr>
            <xdr:cNvSpPr txBox="1"/>
          </xdr:nvSpPr>
          <xdr:spPr>
            <a:xfrm>
              <a:off x="15750992" y="4155820"/>
              <a:ext cx="257175" cy="19601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sSup>
                      <m:sSupPr>
                        <m:ctrlPr>
                          <a:rPr lang="es-CO" sz="1200" b="1" i="1">
                            <a:solidFill>
                              <a:sysClr val="windowText" lastClr="000000"/>
                            </a:solidFill>
                            <a:latin typeface="Cambria Math" panose="02040503050406030204" pitchFamily="18" charset="0"/>
                          </a:rPr>
                        </m:ctrlPr>
                      </m:sSupPr>
                      <m:e>
                        <m:r>
                          <a:rPr lang="es-CO" sz="1200" b="1" i="1">
                            <a:solidFill>
                              <a:sysClr val="windowText" lastClr="000000"/>
                            </a:solidFill>
                            <a:latin typeface="Cambria Math" panose="02040503050406030204" pitchFamily="18" charset="0"/>
                          </a:rPr>
                          <m:t>𝒎</m:t>
                        </m:r>
                      </m:e>
                      <m:sup>
                        <m:r>
                          <a:rPr lang="es-CO" sz="1200" b="1" i="1">
                            <a:solidFill>
                              <a:sysClr val="windowText" lastClr="000000"/>
                            </a:solidFill>
                            <a:latin typeface="Cambria Math" panose="02040503050406030204" pitchFamily="18" charset="0"/>
                          </a:rPr>
                          <m:t>𝟑</m:t>
                        </m:r>
                      </m:sup>
                    </m:sSup>
                  </m:oMath>
                </m:oMathPara>
              </a14:m>
              <a:endParaRPr lang="es-CO" sz="1200" b="1">
                <a:solidFill>
                  <a:sysClr val="windowText" lastClr="000000"/>
                </a:solidFill>
              </a:endParaRPr>
            </a:p>
          </xdr:txBody>
        </xdr:sp>
      </mc:Choice>
      <mc:Fallback xmlns="">
        <xdr:sp macro="" textlink="">
          <xdr:nvSpPr>
            <xdr:cNvPr id="3" name="CuadroTexto 2">
              <a:extLst>
                <a:ext uri="{FF2B5EF4-FFF2-40B4-BE49-F238E27FC236}">
                  <a16:creationId xmlns:a16="http://schemas.microsoft.com/office/drawing/2014/main" id="{A38DAF00-9465-4501-B5E2-53C15430D576}"/>
                </a:ext>
              </a:extLst>
            </xdr:cNvPr>
            <xdr:cNvSpPr txBox="1"/>
          </xdr:nvSpPr>
          <xdr:spPr>
            <a:xfrm>
              <a:off x="15750992" y="4155820"/>
              <a:ext cx="257175" cy="19601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es-CO" sz="1200" b="1" i="0">
                  <a:solidFill>
                    <a:sysClr val="windowText" lastClr="000000"/>
                  </a:solidFill>
                  <a:latin typeface="Cambria Math" panose="02040503050406030204" pitchFamily="18" charset="0"/>
                </a:rPr>
                <a:t>𝒎^𝟑</a:t>
              </a:r>
              <a:endParaRPr lang="es-CO" sz="1200" b="1">
                <a:solidFill>
                  <a:sysClr val="windowText" lastClr="000000"/>
                </a:solidFill>
              </a:endParaRPr>
            </a:p>
          </xdr:txBody>
        </xdr:sp>
      </mc:Fallback>
    </mc:AlternateContent>
    <xdr:clientData/>
  </xdr:oneCellAnchor>
  <xdr:twoCellAnchor>
    <xdr:from>
      <xdr:col>22</xdr:col>
      <xdr:colOff>91077</xdr:colOff>
      <xdr:row>15</xdr:row>
      <xdr:rowOff>18143</xdr:rowOff>
    </xdr:from>
    <xdr:to>
      <xdr:col>23</xdr:col>
      <xdr:colOff>4418157</xdr:colOff>
      <xdr:row>17</xdr:row>
      <xdr:rowOff>1173983</xdr:rowOff>
    </xdr:to>
    <xdr:graphicFrame macro="">
      <xdr:nvGraphicFramePr>
        <xdr:cNvPr id="4" name="Gráfico 3">
          <a:extLst>
            <a:ext uri="{FF2B5EF4-FFF2-40B4-BE49-F238E27FC236}">
              <a16:creationId xmlns:a16="http://schemas.microsoft.com/office/drawing/2014/main" id="{CB6B23AF-87F1-451C-9ABF-D09B73ADECC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308822</xdr:colOff>
      <xdr:row>14</xdr:row>
      <xdr:rowOff>242798</xdr:rowOff>
    </xdr:from>
    <xdr:ext cx="257175" cy="196016"/>
    <mc:AlternateContent xmlns:mc="http://schemas.openxmlformats.org/markup-compatibility/2006" xmlns:a14="http://schemas.microsoft.com/office/drawing/2010/main">
      <mc:Choice Requires="a14">
        <xdr:sp macro="" textlink="">
          <xdr:nvSpPr>
            <xdr:cNvPr id="5" name="CuadroTexto 4">
              <a:extLst>
                <a:ext uri="{FF2B5EF4-FFF2-40B4-BE49-F238E27FC236}">
                  <a16:creationId xmlns:a16="http://schemas.microsoft.com/office/drawing/2014/main" id="{B642763B-72DF-435A-9659-B0EC1AC33625}"/>
                </a:ext>
              </a:extLst>
            </xdr:cNvPr>
            <xdr:cNvSpPr txBox="1"/>
          </xdr:nvSpPr>
          <xdr:spPr>
            <a:xfrm>
              <a:off x="1307042" y="4060418"/>
              <a:ext cx="257175" cy="19601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sSup>
                      <m:sSupPr>
                        <m:ctrlPr>
                          <a:rPr lang="es-CO" sz="1200" b="1" i="1">
                            <a:solidFill>
                              <a:sysClr val="windowText" lastClr="000000"/>
                            </a:solidFill>
                            <a:latin typeface="Cambria Math" panose="02040503050406030204" pitchFamily="18" charset="0"/>
                          </a:rPr>
                        </m:ctrlPr>
                      </m:sSupPr>
                      <m:e>
                        <m:r>
                          <a:rPr lang="es-CO" sz="1200" b="1" i="1">
                            <a:solidFill>
                              <a:sysClr val="windowText" lastClr="000000"/>
                            </a:solidFill>
                            <a:latin typeface="Cambria Math" panose="02040503050406030204" pitchFamily="18" charset="0"/>
                          </a:rPr>
                          <m:t>𝒎</m:t>
                        </m:r>
                      </m:e>
                      <m:sup>
                        <m:r>
                          <a:rPr lang="es-CO" sz="1200" b="1" i="1">
                            <a:solidFill>
                              <a:sysClr val="windowText" lastClr="000000"/>
                            </a:solidFill>
                            <a:latin typeface="Cambria Math" panose="02040503050406030204" pitchFamily="18" charset="0"/>
                          </a:rPr>
                          <m:t>𝟑</m:t>
                        </m:r>
                      </m:sup>
                    </m:sSup>
                  </m:oMath>
                </m:oMathPara>
              </a14:m>
              <a:endParaRPr lang="es-CO" sz="1200" b="1">
                <a:solidFill>
                  <a:sysClr val="windowText" lastClr="000000"/>
                </a:solidFill>
              </a:endParaRPr>
            </a:p>
          </xdr:txBody>
        </xdr:sp>
      </mc:Choice>
      <mc:Fallback xmlns="">
        <xdr:sp macro="" textlink="">
          <xdr:nvSpPr>
            <xdr:cNvPr id="5" name="CuadroTexto 4">
              <a:extLst>
                <a:ext uri="{FF2B5EF4-FFF2-40B4-BE49-F238E27FC236}">
                  <a16:creationId xmlns:a16="http://schemas.microsoft.com/office/drawing/2014/main" id="{B642763B-72DF-435A-9659-B0EC1AC33625}"/>
                </a:ext>
              </a:extLst>
            </xdr:cNvPr>
            <xdr:cNvSpPr txBox="1"/>
          </xdr:nvSpPr>
          <xdr:spPr>
            <a:xfrm>
              <a:off x="1307042" y="4060418"/>
              <a:ext cx="257175" cy="19601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es-CO" sz="1200" b="1" i="0">
                  <a:solidFill>
                    <a:sysClr val="windowText" lastClr="000000"/>
                  </a:solidFill>
                  <a:latin typeface="Cambria Math" panose="02040503050406030204" pitchFamily="18" charset="0"/>
                </a:rPr>
                <a:t>𝒎^𝟑</a:t>
              </a:r>
              <a:endParaRPr lang="es-CO" sz="1200" b="1">
                <a:solidFill>
                  <a:sysClr val="windowText" lastClr="000000"/>
                </a:solidFill>
              </a:endParaRPr>
            </a:p>
          </xdr:txBody>
        </xdr:sp>
      </mc:Fallback>
    </mc:AlternateContent>
    <xdr:clientData/>
  </xdr:oneCellAnchor>
  <xdr:twoCellAnchor>
    <xdr:from>
      <xdr:col>22</xdr:col>
      <xdr:colOff>91440</xdr:colOff>
      <xdr:row>24</xdr:row>
      <xdr:rowOff>33020</xdr:rowOff>
    </xdr:from>
    <xdr:to>
      <xdr:col>23</xdr:col>
      <xdr:colOff>4426140</xdr:colOff>
      <xdr:row>26</xdr:row>
      <xdr:rowOff>1199020</xdr:rowOff>
    </xdr:to>
    <xdr:graphicFrame macro="">
      <xdr:nvGraphicFramePr>
        <xdr:cNvPr id="6" name="Gráfico 5">
          <a:extLst>
            <a:ext uri="{FF2B5EF4-FFF2-40B4-BE49-F238E27FC236}">
              <a16:creationId xmlns:a16="http://schemas.microsoft.com/office/drawing/2014/main" id="{31FE692F-2793-4A14-B9BF-8F8A3012BCB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oneCellAnchor>
    <xdr:from>
      <xdr:col>11</xdr:col>
      <xdr:colOff>337896</xdr:colOff>
      <xdr:row>14</xdr:row>
      <xdr:rowOff>235794</xdr:rowOff>
    </xdr:from>
    <xdr:ext cx="372923" cy="258789"/>
    <mc:AlternateContent xmlns:mc="http://schemas.openxmlformats.org/markup-compatibility/2006" xmlns:a14="http://schemas.microsoft.com/office/drawing/2010/main">
      <mc:Choice Requires="a14">
        <xdr:sp macro="" textlink="">
          <xdr:nvSpPr>
            <xdr:cNvPr id="7" name="CuadroTexto 6">
              <a:extLst>
                <a:ext uri="{FF2B5EF4-FFF2-40B4-BE49-F238E27FC236}">
                  <a16:creationId xmlns:a16="http://schemas.microsoft.com/office/drawing/2014/main" id="{FD1E6717-26DF-4CCF-853B-03BC72C97CC6}"/>
                </a:ext>
              </a:extLst>
            </xdr:cNvPr>
            <xdr:cNvSpPr txBox="1"/>
          </xdr:nvSpPr>
          <xdr:spPr>
            <a:xfrm>
              <a:off x="10784916" y="4053414"/>
              <a:ext cx="372923" cy="25878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f>
                      <m:fPr>
                        <m:type m:val="skw"/>
                        <m:ctrlPr>
                          <a:rPr lang="es-CO" sz="1100" b="1" i="1">
                            <a:solidFill>
                              <a:schemeClr val="bg1"/>
                            </a:solidFill>
                            <a:latin typeface="Cambria Math" panose="02040503050406030204" pitchFamily="18" charset="0"/>
                          </a:rPr>
                        </m:ctrlPr>
                      </m:fPr>
                      <m:num>
                        <m:r>
                          <a:rPr lang="es-CO" sz="1100" b="1" i="1">
                            <a:solidFill>
                              <a:schemeClr val="bg1"/>
                            </a:solidFill>
                            <a:latin typeface="Cambria Math" panose="02040503050406030204" pitchFamily="18" charset="0"/>
                          </a:rPr>
                          <m:t>$</m:t>
                        </m:r>
                      </m:num>
                      <m:den>
                        <m:sSup>
                          <m:sSupPr>
                            <m:ctrlPr>
                              <a:rPr lang="es-CO" sz="1100" b="1" i="1">
                                <a:solidFill>
                                  <a:schemeClr val="bg1"/>
                                </a:solidFill>
                                <a:latin typeface="Cambria Math" panose="02040503050406030204" pitchFamily="18" charset="0"/>
                              </a:rPr>
                            </m:ctrlPr>
                          </m:sSupPr>
                          <m:e>
                            <m:r>
                              <a:rPr lang="es-CO" sz="1100" b="1" i="1">
                                <a:solidFill>
                                  <a:schemeClr val="bg1"/>
                                </a:solidFill>
                                <a:latin typeface="Cambria Math" panose="02040503050406030204" pitchFamily="18" charset="0"/>
                              </a:rPr>
                              <m:t>𝒎</m:t>
                            </m:r>
                          </m:e>
                          <m:sup>
                            <m:r>
                              <a:rPr lang="es-CO" sz="1100" b="1" i="1">
                                <a:solidFill>
                                  <a:schemeClr val="bg1"/>
                                </a:solidFill>
                                <a:latin typeface="Cambria Math" panose="02040503050406030204" pitchFamily="18" charset="0"/>
                              </a:rPr>
                              <m:t>𝟑</m:t>
                            </m:r>
                          </m:sup>
                        </m:sSup>
                      </m:den>
                    </m:f>
                  </m:oMath>
                </m:oMathPara>
              </a14:m>
              <a:endParaRPr lang="es-CO" sz="1100" b="1">
                <a:solidFill>
                  <a:schemeClr val="bg1"/>
                </a:solidFill>
                <a:latin typeface="Verdana" panose="020B0604030504040204" pitchFamily="34" charset="0"/>
                <a:ea typeface="Verdana" panose="020B0604030504040204" pitchFamily="34" charset="0"/>
              </a:endParaRPr>
            </a:p>
          </xdr:txBody>
        </xdr:sp>
      </mc:Choice>
      <mc:Fallback xmlns="">
        <xdr:sp macro="" textlink="">
          <xdr:nvSpPr>
            <xdr:cNvPr id="7" name="CuadroTexto 6">
              <a:extLst>
                <a:ext uri="{FF2B5EF4-FFF2-40B4-BE49-F238E27FC236}">
                  <a16:creationId xmlns:a16="http://schemas.microsoft.com/office/drawing/2014/main" id="{FD1E6717-26DF-4CCF-853B-03BC72C97CC6}"/>
                </a:ext>
              </a:extLst>
            </xdr:cNvPr>
            <xdr:cNvSpPr txBox="1"/>
          </xdr:nvSpPr>
          <xdr:spPr>
            <a:xfrm>
              <a:off x="10784916" y="4053414"/>
              <a:ext cx="372923" cy="25878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s-CO" sz="1100" b="1" i="0">
                  <a:solidFill>
                    <a:schemeClr val="bg1"/>
                  </a:solidFill>
                  <a:latin typeface="Cambria Math" panose="02040503050406030204" pitchFamily="18" charset="0"/>
                </a:rPr>
                <a:t>$⁄𝒎^𝟑 </a:t>
              </a:r>
              <a:endParaRPr lang="es-CO" sz="1100" b="1">
                <a:solidFill>
                  <a:schemeClr val="bg1"/>
                </a:solidFill>
                <a:latin typeface="Verdana" panose="020B0604030504040204" pitchFamily="34" charset="0"/>
                <a:ea typeface="Verdana" panose="020B0604030504040204" pitchFamily="34" charset="0"/>
              </a:endParaRPr>
            </a:p>
          </xdr:txBody>
        </xdr:sp>
      </mc:Fallback>
    </mc:AlternateContent>
    <xdr:clientData/>
  </xdr:oneCellAnchor>
  <xdr:oneCellAnchor>
    <xdr:from>
      <xdr:col>8</xdr:col>
      <xdr:colOff>375599</xdr:colOff>
      <xdr:row>14</xdr:row>
      <xdr:rowOff>344230</xdr:rowOff>
    </xdr:from>
    <xdr:ext cx="257175" cy="196016"/>
    <mc:AlternateContent xmlns:mc="http://schemas.openxmlformats.org/markup-compatibility/2006" xmlns:a14="http://schemas.microsoft.com/office/drawing/2010/main">
      <mc:Choice Requires="a14">
        <xdr:sp macro="" textlink="">
          <xdr:nvSpPr>
            <xdr:cNvPr id="8" name="CuadroTexto 7">
              <a:extLst>
                <a:ext uri="{FF2B5EF4-FFF2-40B4-BE49-F238E27FC236}">
                  <a16:creationId xmlns:a16="http://schemas.microsoft.com/office/drawing/2014/main" id="{2D7C58EF-C1DC-4B8E-9A94-2C3BD46B2410}"/>
                </a:ext>
              </a:extLst>
            </xdr:cNvPr>
            <xdr:cNvSpPr txBox="1"/>
          </xdr:nvSpPr>
          <xdr:spPr>
            <a:xfrm>
              <a:off x="7987979" y="4161850"/>
              <a:ext cx="257175" cy="19601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sSup>
                      <m:sSupPr>
                        <m:ctrlPr>
                          <a:rPr lang="es-CO" sz="1200" b="1" i="1">
                            <a:solidFill>
                              <a:schemeClr val="bg1"/>
                            </a:solidFill>
                            <a:latin typeface="Cambria Math" panose="02040503050406030204" pitchFamily="18" charset="0"/>
                          </a:rPr>
                        </m:ctrlPr>
                      </m:sSupPr>
                      <m:e>
                        <m:r>
                          <a:rPr lang="es-CO" sz="1200" b="1" i="1">
                            <a:solidFill>
                              <a:schemeClr val="bg1"/>
                            </a:solidFill>
                            <a:latin typeface="Cambria Math" panose="02040503050406030204" pitchFamily="18" charset="0"/>
                          </a:rPr>
                          <m:t>𝒎</m:t>
                        </m:r>
                      </m:e>
                      <m:sup>
                        <m:r>
                          <a:rPr lang="es-CO" sz="1200" b="1" i="1">
                            <a:solidFill>
                              <a:schemeClr val="bg1"/>
                            </a:solidFill>
                            <a:latin typeface="Cambria Math" panose="02040503050406030204" pitchFamily="18" charset="0"/>
                          </a:rPr>
                          <m:t>𝟐</m:t>
                        </m:r>
                      </m:sup>
                    </m:sSup>
                  </m:oMath>
                </m:oMathPara>
              </a14:m>
              <a:endParaRPr lang="es-CO" sz="1200" b="1">
                <a:solidFill>
                  <a:schemeClr val="bg1"/>
                </a:solidFill>
              </a:endParaRPr>
            </a:p>
          </xdr:txBody>
        </xdr:sp>
      </mc:Choice>
      <mc:Fallback xmlns="">
        <xdr:sp macro="" textlink="">
          <xdr:nvSpPr>
            <xdr:cNvPr id="8" name="CuadroTexto 7">
              <a:extLst>
                <a:ext uri="{FF2B5EF4-FFF2-40B4-BE49-F238E27FC236}">
                  <a16:creationId xmlns:a16="http://schemas.microsoft.com/office/drawing/2014/main" id="{2D7C58EF-C1DC-4B8E-9A94-2C3BD46B2410}"/>
                </a:ext>
              </a:extLst>
            </xdr:cNvPr>
            <xdr:cNvSpPr txBox="1"/>
          </xdr:nvSpPr>
          <xdr:spPr>
            <a:xfrm>
              <a:off x="7987979" y="4161850"/>
              <a:ext cx="257175" cy="19601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es-CO" sz="1200" b="1" i="0">
                  <a:solidFill>
                    <a:schemeClr val="bg1"/>
                  </a:solidFill>
                  <a:latin typeface="Cambria Math" panose="02040503050406030204" pitchFamily="18" charset="0"/>
                </a:rPr>
                <a:t>𝒎^𝟐</a:t>
              </a:r>
              <a:endParaRPr lang="es-CO" sz="1200" b="1">
                <a:solidFill>
                  <a:schemeClr val="bg1"/>
                </a:solidFill>
              </a:endParaRPr>
            </a:p>
          </xdr:txBody>
        </xdr:sp>
      </mc:Fallback>
    </mc:AlternateContent>
    <xdr:clientData/>
  </xdr:oneCellAnchor>
  <xdr:oneCellAnchor>
    <xdr:from>
      <xdr:col>9</xdr:col>
      <xdr:colOff>399460</xdr:colOff>
      <xdr:row>14</xdr:row>
      <xdr:rowOff>323833</xdr:rowOff>
    </xdr:from>
    <xdr:ext cx="257175" cy="196016"/>
    <mc:AlternateContent xmlns:mc="http://schemas.openxmlformats.org/markup-compatibility/2006" xmlns:a14="http://schemas.microsoft.com/office/drawing/2010/main">
      <mc:Choice Requires="a14">
        <xdr:sp macro="" textlink="">
          <xdr:nvSpPr>
            <xdr:cNvPr id="9" name="CuadroTexto 8">
              <a:extLst>
                <a:ext uri="{FF2B5EF4-FFF2-40B4-BE49-F238E27FC236}">
                  <a16:creationId xmlns:a16="http://schemas.microsoft.com/office/drawing/2014/main" id="{7E138DB0-5876-4586-B13D-4A2EC1B85D72}"/>
                </a:ext>
              </a:extLst>
            </xdr:cNvPr>
            <xdr:cNvSpPr txBox="1"/>
          </xdr:nvSpPr>
          <xdr:spPr>
            <a:xfrm>
              <a:off x="8956720" y="4141453"/>
              <a:ext cx="257175" cy="19601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sSup>
                      <m:sSupPr>
                        <m:ctrlPr>
                          <a:rPr lang="es-CO" sz="1200" b="1" i="1">
                            <a:solidFill>
                              <a:schemeClr val="bg1"/>
                            </a:solidFill>
                            <a:latin typeface="Cambria Math" panose="02040503050406030204" pitchFamily="18" charset="0"/>
                          </a:rPr>
                        </m:ctrlPr>
                      </m:sSupPr>
                      <m:e>
                        <m:r>
                          <a:rPr lang="es-CO" sz="1200" b="1" i="1">
                            <a:solidFill>
                              <a:schemeClr val="bg1"/>
                            </a:solidFill>
                            <a:latin typeface="Cambria Math" panose="02040503050406030204" pitchFamily="18" charset="0"/>
                          </a:rPr>
                          <m:t>𝒎</m:t>
                        </m:r>
                      </m:e>
                      <m:sup>
                        <m:r>
                          <a:rPr lang="es-CO" sz="1200" b="1" i="1">
                            <a:solidFill>
                              <a:schemeClr val="bg1"/>
                            </a:solidFill>
                            <a:latin typeface="Cambria Math" panose="02040503050406030204" pitchFamily="18" charset="0"/>
                          </a:rPr>
                          <m:t>𝟐</m:t>
                        </m:r>
                      </m:sup>
                    </m:sSup>
                  </m:oMath>
                </m:oMathPara>
              </a14:m>
              <a:endParaRPr lang="es-CO" sz="1200" b="1">
                <a:solidFill>
                  <a:schemeClr val="bg1"/>
                </a:solidFill>
              </a:endParaRPr>
            </a:p>
          </xdr:txBody>
        </xdr:sp>
      </mc:Choice>
      <mc:Fallback xmlns="">
        <xdr:sp macro="" textlink="">
          <xdr:nvSpPr>
            <xdr:cNvPr id="9" name="CuadroTexto 8">
              <a:extLst>
                <a:ext uri="{FF2B5EF4-FFF2-40B4-BE49-F238E27FC236}">
                  <a16:creationId xmlns:a16="http://schemas.microsoft.com/office/drawing/2014/main" id="{7E138DB0-5876-4586-B13D-4A2EC1B85D72}"/>
                </a:ext>
              </a:extLst>
            </xdr:cNvPr>
            <xdr:cNvSpPr txBox="1"/>
          </xdr:nvSpPr>
          <xdr:spPr>
            <a:xfrm>
              <a:off x="8956720" y="4141453"/>
              <a:ext cx="257175" cy="19601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es-CO" sz="1200" b="1" i="0">
                  <a:solidFill>
                    <a:schemeClr val="bg1"/>
                  </a:solidFill>
                  <a:latin typeface="Cambria Math" panose="02040503050406030204" pitchFamily="18" charset="0"/>
                </a:rPr>
                <a:t>𝒎^𝟐</a:t>
              </a:r>
              <a:endParaRPr lang="es-CO" sz="1200" b="1">
                <a:solidFill>
                  <a:schemeClr val="bg1"/>
                </a:solidFill>
              </a:endParaRPr>
            </a:p>
          </xdr:txBody>
        </xdr:sp>
      </mc:Fallback>
    </mc:AlternateContent>
    <xdr:clientData/>
  </xdr:oneCellAnchor>
  <xdr:oneCellAnchor>
    <xdr:from>
      <xdr:col>3</xdr:col>
      <xdr:colOff>264376</xdr:colOff>
      <xdr:row>14</xdr:row>
      <xdr:rowOff>139196</xdr:rowOff>
    </xdr:from>
    <xdr:ext cx="372923" cy="258789"/>
    <mc:AlternateContent xmlns:mc="http://schemas.openxmlformats.org/markup-compatibility/2006" xmlns:a14="http://schemas.microsoft.com/office/drawing/2010/main">
      <mc:Choice Requires="a14">
        <xdr:sp macro="" textlink="">
          <xdr:nvSpPr>
            <xdr:cNvPr id="10" name="CuadroTexto 9">
              <a:extLst>
                <a:ext uri="{FF2B5EF4-FFF2-40B4-BE49-F238E27FC236}">
                  <a16:creationId xmlns:a16="http://schemas.microsoft.com/office/drawing/2014/main" id="{D2869B03-BAE5-4598-82C9-D5BF89971BDC}"/>
                </a:ext>
              </a:extLst>
            </xdr:cNvPr>
            <xdr:cNvSpPr txBox="1"/>
          </xdr:nvSpPr>
          <xdr:spPr>
            <a:xfrm>
              <a:off x="3152356" y="3956816"/>
              <a:ext cx="372923" cy="25878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f>
                      <m:fPr>
                        <m:type m:val="skw"/>
                        <m:ctrlPr>
                          <a:rPr lang="es-CO" sz="1100" b="1" i="1">
                            <a:solidFill>
                              <a:schemeClr val="tx1"/>
                            </a:solidFill>
                            <a:latin typeface="Cambria Math" panose="02040503050406030204" pitchFamily="18" charset="0"/>
                          </a:rPr>
                        </m:ctrlPr>
                      </m:fPr>
                      <m:num>
                        <m:r>
                          <a:rPr lang="es-CO" sz="1100" b="1" i="1">
                            <a:solidFill>
                              <a:schemeClr val="tx1"/>
                            </a:solidFill>
                            <a:latin typeface="Cambria Math" panose="02040503050406030204" pitchFamily="18" charset="0"/>
                          </a:rPr>
                          <m:t>$</m:t>
                        </m:r>
                      </m:num>
                      <m:den>
                        <m:sSup>
                          <m:sSupPr>
                            <m:ctrlPr>
                              <a:rPr lang="es-CO" sz="1100" b="1" i="1">
                                <a:solidFill>
                                  <a:schemeClr val="tx1"/>
                                </a:solidFill>
                                <a:latin typeface="Cambria Math" panose="02040503050406030204" pitchFamily="18" charset="0"/>
                              </a:rPr>
                            </m:ctrlPr>
                          </m:sSupPr>
                          <m:e>
                            <m:r>
                              <a:rPr lang="es-CO" sz="1100" b="1" i="1">
                                <a:solidFill>
                                  <a:schemeClr val="tx1"/>
                                </a:solidFill>
                                <a:latin typeface="Cambria Math" panose="02040503050406030204" pitchFamily="18" charset="0"/>
                              </a:rPr>
                              <m:t>𝒎</m:t>
                            </m:r>
                          </m:e>
                          <m:sup>
                            <m:r>
                              <a:rPr lang="es-CO" sz="1100" b="1" i="1">
                                <a:solidFill>
                                  <a:schemeClr val="tx1"/>
                                </a:solidFill>
                                <a:latin typeface="Cambria Math" panose="02040503050406030204" pitchFamily="18" charset="0"/>
                              </a:rPr>
                              <m:t>𝟑</m:t>
                            </m:r>
                          </m:sup>
                        </m:sSup>
                      </m:den>
                    </m:f>
                  </m:oMath>
                </m:oMathPara>
              </a14:m>
              <a:endParaRPr lang="es-CO" sz="1100" b="1">
                <a:solidFill>
                  <a:schemeClr val="tx1"/>
                </a:solidFill>
                <a:latin typeface="Verdana" panose="020B0604030504040204" pitchFamily="34" charset="0"/>
                <a:ea typeface="Verdana" panose="020B0604030504040204" pitchFamily="34" charset="0"/>
              </a:endParaRPr>
            </a:p>
          </xdr:txBody>
        </xdr:sp>
      </mc:Choice>
      <mc:Fallback xmlns="">
        <xdr:sp macro="" textlink="">
          <xdr:nvSpPr>
            <xdr:cNvPr id="10" name="CuadroTexto 9">
              <a:extLst>
                <a:ext uri="{FF2B5EF4-FFF2-40B4-BE49-F238E27FC236}">
                  <a16:creationId xmlns:a16="http://schemas.microsoft.com/office/drawing/2014/main" id="{D2869B03-BAE5-4598-82C9-D5BF89971BDC}"/>
                </a:ext>
              </a:extLst>
            </xdr:cNvPr>
            <xdr:cNvSpPr txBox="1"/>
          </xdr:nvSpPr>
          <xdr:spPr>
            <a:xfrm>
              <a:off x="3152356" y="3956816"/>
              <a:ext cx="372923" cy="25878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s-CO" sz="1100" b="1" i="0">
                  <a:solidFill>
                    <a:schemeClr val="tx1"/>
                  </a:solidFill>
                  <a:latin typeface="Cambria Math" panose="02040503050406030204" pitchFamily="18" charset="0"/>
                </a:rPr>
                <a:t>$⁄𝒎^𝟑 </a:t>
              </a:r>
              <a:endParaRPr lang="es-CO" sz="1100" b="1">
                <a:solidFill>
                  <a:schemeClr val="tx1"/>
                </a:solidFill>
                <a:latin typeface="Verdana" panose="020B0604030504040204" pitchFamily="34" charset="0"/>
                <a:ea typeface="Verdana" panose="020B0604030504040204" pitchFamily="34" charset="0"/>
              </a:endParaRPr>
            </a:p>
          </xdr:txBody>
        </xdr:sp>
      </mc:Fallback>
    </mc:AlternateContent>
    <xdr:clientData/>
  </xdr:oneCellAnchor>
  <xdr:twoCellAnchor>
    <xdr:from>
      <xdr:col>22</xdr:col>
      <xdr:colOff>96520</xdr:colOff>
      <xdr:row>18</xdr:row>
      <xdr:rowOff>53340</xdr:rowOff>
    </xdr:from>
    <xdr:to>
      <xdr:col>23</xdr:col>
      <xdr:colOff>4423600</xdr:colOff>
      <xdr:row>20</xdr:row>
      <xdr:rowOff>1204100</xdr:rowOff>
    </xdr:to>
    <xdr:graphicFrame macro="">
      <xdr:nvGraphicFramePr>
        <xdr:cNvPr id="11" name="Gráfico 10">
          <a:extLst>
            <a:ext uri="{FF2B5EF4-FFF2-40B4-BE49-F238E27FC236}">
              <a16:creationId xmlns:a16="http://schemas.microsoft.com/office/drawing/2014/main" id="{F7F85E58-F6E3-4547-975A-A20601DC12D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oneCellAnchor>
    <xdr:from>
      <xdr:col>14</xdr:col>
      <xdr:colOff>152400</xdr:colOff>
      <xdr:row>14</xdr:row>
      <xdr:rowOff>279400</xdr:rowOff>
    </xdr:from>
    <xdr:ext cx="723899" cy="330200"/>
    <mc:AlternateContent xmlns:mc="http://schemas.openxmlformats.org/markup-compatibility/2006" xmlns:a14="http://schemas.microsoft.com/office/drawing/2010/main">
      <mc:Choice Requires="a14">
        <xdr:sp macro="" textlink="">
          <xdr:nvSpPr>
            <xdr:cNvPr id="12" name="CuadroTexto 11">
              <a:extLst>
                <a:ext uri="{FF2B5EF4-FFF2-40B4-BE49-F238E27FC236}">
                  <a16:creationId xmlns:a16="http://schemas.microsoft.com/office/drawing/2014/main" id="{6C3A84D5-70F3-41F5-8BEF-9C5FD1B1AD6C}"/>
                </a:ext>
              </a:extLst>
            </xdr:cNvPr>
            <xdr:cNvSpPr txBox="1"/>
          </xdr:nvSpPr>
          <xdr:spPr>
            <a:xfrm>
              <a:off x="13434060" y="4097020"/>
              <a:ext cx="723899" cy="3302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pPr/>
              <a14:m>
                <m:oMathPara xmlns:m="http://schemas.openxmlformats.org/officeDocument/2006/math">
                  <m:oMathParaPr>
                    <m:jc m:val="centerGroup"/>
                  </m:oMathParaPr>
                  <m:oMath xmlns:m="http://schemas.openxmlformats.org/officeDocument/2006/math">
                    <m:f>
                      <m:fPr>
                        <m:type m:val="skw"/>
                        <m:ctrlPr>
                          <a:rPr lang="es-CO" sz="1200" b="1" i="1">
                            <a:solidFill>
                              <a:sysClr val="windowText" lastClr="000000"/>
                            </a:solidFill>
                            <a:latin typeface="Cambria Math" panose="02040503050406030204" pitchFamily="18" charset="0"/>
                          </a:rPr>
                        </m:ctrlPr>
                      </m:fPr>
                      <m:num>
                        <m:sSup>
                          <m:sSupPr>
                            <m:ctrlPr>
                              <a:rPr lang="es-CO" sz="1200" b="1" i="1">
                                <a:solidFill>
                                  <a:sysClr val="windowText" lastClr="000000"/>
                                </a:solidFill>
                                <a:effectLst/>
                                <a:latin typeface="Cambria Math" panose="02040503050406030204" pitchFamily="18" charset="0"/>
                                <a:ea typeface="+mn-ea"/>
                                <a:cs typeface="+mn-cs"/>
                              </a:rPr>
                            </m:ctrlPr>
                          </m:sSupPr>
                          <m:e>
                            <m:r>
                              <a:rPr lang="es-CO" sz="1200" b="1" i="1">
                                <a:solidFill>
                                  <a:sysClr val="windowText" lastClr="000000"/>
                                </a:solidFill>
                                <a:effectLst/>
                                <a:latin typeface="Cambria Math" panose="02040503050406030204" pitchFamily="18" charset="0"/>
                                <a:ea typeface="+mn-ea"/>
                                <a:cs typeface="+mn-cs"/>
                              </a:rPr>
                              <m:t>𝒎</m:t>
                            </m:r>
                          </m:e>
                          <m:sup>
                            <m:r>
                              <a:rPr lang="es-CO" sz="1200" b="1" i="1">
                                <a:solidFill>
                                  <a:sysClr val="windowText" lastClr="000000"/>
                                </a:solidFill>
                                <a:effectLst/>
                                <a:latin typeface="Cambria Math" panose="02040503050406030204" pitchFamily="18" charset="0"/>
                                <a:ea typeface="+mn-ea"/>
                                <a:cs typeface="+mn-cs"/>
                              </a:rPr>
                              <m:t>𝟑</m:t>
                            </m:r>
                          </m:sup>
                        </m:sSup>
                      </m:num>
                      <m:den>
                        <m:r>
                          <a:rPr lang="es-CO" sz="1200" b="1" i="1">
                            <a:solidFill>
                              <a:sysClr val="windowText" lastClr="000000"/>
                            </a:solidFill>
                            <a:effectLst/>
                            <a:latin typeface="Cambria Math" panose="02040503050406030204" pitchFamily="18" charset="0"/>
                            <a:ea typeface="+mn-ea"/>
                            <a:cs typeface="+mn-cs"/>
                          </a:rPr>
                          <m:t>𝒎𝒎</m:t>
                        </m:r>
                      </m:den>
                    </m:f>
                  </m:oMath>
                </m:oMathPara>
              </a14:m>
              <a:endParaRPr lang="es-CO" sz="1200" b="1">
                <a:solidFill>
                  <a:sysClr val="windowText" lastClr="000000"/>
                </a:solidFill>
                <a:latin typeface="Verdana" panose="020B0604030504040204" pitchFamily="34" charset="0"/>
                <a:ea typeface="Verdana" panose="020B0604030504040204" pitchFamily="34" charset="0"/>
              </a:endParaRPr>
            </a:p>
          </xdr:txBody>
        </xdr:sp>
      </mc:Choice>
      <mc:Fallback xmlns="">
        <xdr:sp macro="" textlink="">
          <xdr:nvSpPr>
            <xdr:cNvPr id="12" name="CuadroTexto 11">
              <a:extLst>
                <a:ext uri="{FF2B5EF4-FFF2-40B4-BE49-F238E27FC236}">
                  <a16:creationId xmlns:a16="http://schemas.microsoft.com/office/drawing/2014/main" id="{6C3A84D5-70F3-41F5-8BEF-9C5FD1B1AD6C}"/>
                </a:ext>
              </a:extLst>
            </xdr:cNvPr>
            <xdr:cNvSpPr txBox="1"/>
          </xdr:nvSpPr>
          <xdr:spPr>
            <a:xfrm>
              <a:off x="13434060" y="4097020"/>
              <a:ext cx="723899" cy="3302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pPr/>
              <a:r>
                <a:rPr lang="es-CO" sz="1200" b="1" i="0">
                  <a:solidFill>
                    <a:sysClr val="windowText" lastClr="000000"/>
                  </a:solidFill>
                  <a:effectLst/>
                  <a:latin typeface="Cambria Math" panose="02040503050406030204" pitchFamily="18" charset="0"/>
                  <a:ea typeface="+mn-ea"/>
                  <a:cs typeface="+mn-cs"/>
                </a:rPr>
                <a:t>𝒎^𝟑⁄𝒎𝒎</a:t>
              </a:r>
              <a:endParaRPr lang="es-CO" sz="1200" b="1">
                <a:solidFill>
                  <a:sysClr val="windowText" lastClr="000000"/>
                </a:solidFill>
                <a:latin typeface="Verdana" panose="020B0604030504040204" pitchFamily="34" charset="0"/>
                <a:ea typeface="Verdana" panose="020B0604030504040204" pitchFamily="34" charset="0"/>
              </a:endParaRPr>
            </a:p>
          </xdr:txBody>
        </xdr:sp>
      </mc:Fallback>
    </mc:AlternateContent>
    <xdr:clientData/>
  </xdr:oneCellAnchor>
  <xdr:twoCellAnchor>
    <xdr:from>
      <xdr:col>22</xdr:col>
      <xdr:colOff>106680</xdr:colOff>
      <xdr:row>21</xdr:row>
      <xdr:rowOff>83820</xdr:rowOff>
    </xdr:from>
    <xdr:to>
      <xdr:col>23</xdr:col>
      <xdr:colOff>4433760</xdr:colOff>
      <xdr:row>23</xdr:row>
      <xdr:rowOff>1234580</xdr:rowOff>
    </xdr:to>
    <xdr:graphicFrame macro="">
      <xdr:nvGraphicFramePr>
        <xdr:cNvPr id="13" name="Gráfico 12">
          <a:extLst>
            <a:ext uri="{FF2B5EF4-FFF2-40B4-BE49-F238E27FC236}">
              <a16:creationId xmlns:a16="http://schemas.microsoft.com/office/drawing/2014/main" id="{7CE40638-9745-4B3C-BD93-F9B0C3B9600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3.xml><?xml version="1.0" encoding="utf-8"?>
<xdr:wsDr xmlns:xdr="http://schemas.openxmlformats.org/drawingml/2006/spreadsheetDrawing" xmlns:a="http://schemas.openxmlformats.org/drawingml/2006/main">
  <xdr:oneCellAnchor>
    <xdr:from>
      <xdr:col>7</xdr:col>
      <xdr:colOff>361591</xdr:colOff>
      <xdr:row>14</xdr:row>
      <xdr:rowOff>340612</xdr:rowOff>
    </xdr:from>
    <xdr:ext cx="257175" cy="196016"/>
    <mc:AlternateContent xmlns:mc="http://schemas.openxmlformats.org/markup-compatibility/2006" xmlns:a14="http://schemas.microsoft.com/office/drawing/2010/main">
      <mc:Choice Requires="a14">
        <xdr:sp macro="" textlink="">
          <xdr:nvSpPr>
            <xdr:cNvPr id="3" name="CuadroTexto 2">
              <a:extLst>
                <a:ext uri="{FF2B5EF4-FFF2-40B4-BE49-F238E27FC236}">
                  <a16:creationId xmlns:a16="http://schemas.microsoft.com/office/drawing/2014/main" id="{E65CF92B-80FF-4B98-A7D4-078E2B667DB0}"/>
                </a:ext>
              </a:extLst>
            </xdr:cNvPr>
            <xdr:cNvSpPr txBox="1"/>
          </xdr:nvSpPr>
          <xdr:spPr>
            <a:xfrm>
              <a:off x="7050258" y="4159079"/>
              <a:ext cx="257175" cy="19601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sSup>
                      <m:sSupPr>
                        <m:ctrlPr>
                          <a:rPr lang="es-CO" sz="1200" b="1" i="1">
                            <a:solidFill>
                              <a:schemeClr val="bg1"/>
                            </a:solidFill>
                            <a:latin typeface="Cambria Math" panose="02040503050406030204" pitchFamily="18" charset="0"/>
                          </a:rPr>
                        </m:ctrlPr>
                      </m:sSupPr>
                      <m:e>
                        <m:r>
                          <a:rPr lang="es-CO" sz="1200" b="1" i="1">
                            <a:solidFill>
                              <a:schemeClr val="bg1"/>
                            </a:solidFill>
                            <a:latin typeface="Cambria Math" panose="02040503050406030204" pitchFamily="18" charset="0"/>
                          </a:rPr>
                          <m:t>𝒎</m:t>
                        </m:r>
                      </m:e>
                      <m:sup>
                        <m:r>
                          <a:rPr lang="es-CO" sz="1200" b="1" i="1">
                            <a:solidFill>
                              <a:schemeClr val="bg1"/>
                            </a:solidFill>
                            <a:latin typeface="Cambria Math" panose="02040503050406030204" pitchFamily="18" charset="0"/>
                          </a:rPr>
                          <m:t>𝟑</m:t>
                        </m:r>
                      </m:sup>
                    </m:sSup>
                  </m:oMath>
                </m:oMathPara>
              </a14:m>
              <a:endParaRPr lang="es-CO" sz="1200" b="1">
                <a:solidFill>
                  <a:schemeClr val="bg1"/>
                </a:solidFill>
              </a:endParaRPr>
            </a:p>
          </xdr:txBody>
        </xdr:sp>
      </mc:Choice>
      <mc:Fallback xmlns="">
        <xdr:sp macro="" textlink="">
          <xdr:nvSpPr>
            <xdr:cNvPr id="3" name="CuadroTexto 2">
              <a:extLst>
                <a:ext uri="{FF2B5EF4-FFF2-40B4-BE49-F238E27FC236}">
                  <a16:creationId xmlns:a16="http://schemas.microsoft.com/office/drawing/2014/main" id="{E65CF92B-80FF-4B98-A7D4-078E2B667DB0}"/>
                </a:ext>
              </a:extLst>
            </xdr:cNvPr>
            <xdr:cNvSpPr txBox="1"/>
          </xdr:nvSpPr>
          <xdr:spPr>
            <a:xfrm>
              <a:off x="7050258" y="4159079"/>
              <a:ext cx="257175" cy="19601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es-CO" sz="1200" b="1" i="0">
                  <a:solidFill>
                    <a:schemeClr val="bg1"/>
                  </a:solidFill>
                  <a:latin typeface="Cambria Math" panose="02040503050406030204" pitchFamily="18" charset="0"/>
                </a:rPr>
                <a:t>𝒎^𝟑</a:t>
              </a:r>
              <a:endParaRPr lang="es-CO" sz="1200" b="1">
                <a:solidFill>
                  <a:schemeClr val="bg1"/>
                </a:solidFill>
              </a:endParaRPr>
            </a:p>
          </xdr:txBody>
        </xdr:sp>
      </mc:Fallback>
    </mc:AlternateContent>
    <xdr:clientData/>
  </xdr:oneCellAnchor>
  <xdr:oneCellAnchor>
    <xdr:from>
      <xdr:col>16</xdr:col>
      <xdr:colOff>419552</xdr:colOff>
      <xdr:row>14</xdr:row>
      <xdr:rowOff>338200</xdr:rowOff>
    </xdr:from>
    <xdr:ext cx="257175" cy="196016"/>
    <mc:AlternateContent xmlns:mc="http://schemas.openxmlformats.org/markup-compatibility/2006" xmlns:a14="http://schemas.microsoft.com/office/drawing/2010/main">
      <mc:Choice Requires="a14">
        <xdr:sp macro="" textlink="">
          <xdr:nvSpPr>
            <xdr:cNvPr id="5" name="CuadroTexto 4">
              <a:extLst>
                <a:ext uri="{FF2B5EF4-FFF2-40B4-BE49-F238E27FC236}">
                  <a16:creationId xmlns:a16="http://schemas.microsoft.com/office/drawing/2014/main" id="{16DB459C-BD7D-4032-A037-E920AD2D42BF}"/>
                </a:ext>
              </a:extLst>
            </xdr:cNvPr>
            <xdr:cNvSpPr txBox="1"/>
          </xdr:nvSpPr>
          <xdr:spPr>
            <a:xfrm>
              <a:off x="15795019" y="4156667"/>
              <a:ext cx="257175" cy="19601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sSup>
                      <m:sSupPr>
                        <m:ctrlPr>
                          <a:rPr lang="es-CO" sz="1200" b="1" i="1">
                            <a:solidFill>
                              <a:sysClr val="windowText" lastClr="000000"/>
                            </a:solidFill>
                            <a:latin typeface="Cambria Math" panose="02040503050406030204" pitchFamily="18" charset="0"/>
                          </a:rPr>
                        </m:ctrlPr>
                      </m:sSupPr>
                      <m:e>
                        <m:r>
                          <a:rPr lang="es-CO" sz="1200" b="1" i="1">
                            <a:solidFill>
                              <a:sysClr val="windowText" lastClr="000000"/>
                            </a:solidFill>
                            <a:latin typeface="Cambria Math" panose="02040503050406030204" pitchFamily="18" charset="0"/>
                          </a:rPr>
                          <m:t>𝒎</m:t>
                        </m:r>
                      </m:e>
                      <m:sup>
                        <m:r>
                          <a:rPr lang="es-CO" sz="1200" b="1" i="1">
                            <a:solidFill>
                              <a:sysClr val="windowText" lastClr="000000"/>
                            </a:solidFill>
                            <a:latin typeface="Cambria Math" panose="02040503050406030204" pitchFamily="18" charset="0"/>
                          </a:rPr>
                          <m:t>𝟑</m:t>
                        </m:r>
                      </m:sup>
                    </m:sSup>
                  </m:oMath>
                </m:oMathPara>
              </a14:m>
              <a:endParaRPr lang="es-CO" sz="1200" b="1">
                <a:solidFill>
                  <a:sysClr val="windowText" lastClr="000000"/>
                </a:solidFill>
              </a:endParaRPr>
            </a:p>
          </xdr:txBody>
        </xdr:sp>
      </mc:Choice>
      <mc:Fallback xmlns="">
        <xdr:sp macro="" textlink="">
          <xdr:nvSpPr>
            <xdr:cNvPr id="5" name="CuadroTexto 4">
              <a:extLst>
                <a:ext uri="{FF2B5EF4-FFF2-40B4-BE49-F238E27FC236}">
                  <a16:creationId xmlns:a16="http://schemas.microsoft.com/office/drawing/2014/main" id="{16DB459C-BD7D-4032-A037-E920AD2D42BF}"/>
                </a:ext>
              </a:extLst>
            </xdr:cNvPr>
            <xdr:cNvSpPr txBox="1"/>
          </xdr:nvSpPr>
          <xdr:spPr>
            <a:xfrm>
              <a:off x="15795019" y="4156667"/>
              <a:ext cx="257175" cy="19601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es-CO" sz="1200" b="1" i="0">
                  <a:solidFill>
                    <a:sysClr val="windowText" lastClr="000000"/>
                  </a:solidFill>
                  <a:latin typeface="Cambria Math" panose="02040503050406030204" pitchFamily="18" charset="0"/>
                </a:rPr>
                <a:t>𝒎^𝟑</a:t>
              </a:r>
              <a:endParaRPr lang="es-CO" sz="1200" b="1">
                <a:solidFill>
                  <a:sysClr val="windowText" lastClr="000000"/>
                </a:solidFill>
              </a:endParaRPr>
            </a:p>
          </xdr:txBody>
        </xdr:sp>
      </mc:Fallback>
    </mc:AlternateContent>
    <xdr:clientData/>
  </xdr:oneCellAnchor>
  <xdr:twoCellAnchor>
    <xdr:from>
      <xdr:col>22</xdr:col>
      <xdr:colOff>91077</xdr:colOff>
      <xdr:row>15</xdr:row>
      <xdr:rowOff>18143</xdr:rowOff>
    </xdr:from>
    <xdr:to>
      <xdr:col>23</xdr:col>
      <xdr:colOff>4418157</xdr:colOff>
      <xdr:row>17</xdr:row>
      <xdr:rowOff>1173983</xdr:rowOff>
    </xdr:to>
    <xdr:graphicFrame macro="">
      <xdr:nvGraphicFramePr>
        <xdr:cNvPr id="6" name="Gráfico 5">
          <a:extLst>
            <a:ext uri="{FF2B5EF4-FFF2-40B4-BE49-F238E27FC236}">
              <a16:creationId xmlns:a16="http://schemas.microsoft.com/office/drawing/2014/main" id="{054AC0CB-4491-48FE-8AD7-D39696180FD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308822</xdr:colOff>
      <xdr:row>14</xdr:row>
      <xdr:rowOff>242798</xdr:rowOff>
    </xdr:from>
    <xdr:ext cx="257175" cy="196016"/>
    <mc:AlternateContent xmlns:mc="http://schemas.openxmlformats.org/markup-compatibility/2006" xmlns:a14="http://schemas.microsoft.com/office/drawing/2010/main">
      <mc:Choice Requires="a14">
        <xdr:sp macro="" textlink="">
          <xdr:nvSpPr>
            <xdr:cNvPr id="8" name="CuadroTexto 7">
              <a:extLst>
                <a:ext uri="{FF2B5EF4-FFF2-40B4-BE49-F238E27FC236}">
                  <a16:creationId xmlns:a16="http://schemas.microsoft.com/office/drawing/2014/main" id="{7BFCA1F9-C63E-4A1E-8792-05417EBF1B68}"/>
                </a:ext>
              </a:extLst>
            </xdr:cNvPr>
            <xdr:cNvSpPr txBox="1"/>
          </xdr:nvSpPr>
          <xdr:spPr>
            <a:xfrm>
              <a:off x="1305284" y="3712829"/>
              <a:ext cx="257175" cy="19601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sSup>
                      <m:sSupPr>
                        <m:ctrlPr>
                          <a:rPr lang="es-CO" sz="1200" b="1" i="1">
                            <a:solidFill>
                              <a:sysClr val="windowText" lastClr="000000"/>
                            </a:solidFill>
                            <a:latin typeface="Cambria Math" panose="02040503050406030204" pitchFamily="18" charset="0"/>
                          </a:rPr>
                        </m:ctrlPr>
                      </m:sSupPr>
                      <m:e>
                        <m:r>
                          <a:rPr lang="es-CO" sz="1200" b="1" i="1">
                            <a:solidFill>
                              <a:sysClr val="windowText" lastClr="000000"/>
                            </a:solidFill>
                            <a:latin typeface="Cambria Math" panose="02040503050406030204" pitchFamily="18" charset="0"/>
                          </a:rPr>
                          <m:t>𝒎</m:t>
                        </m:r>
                      </m:e>
                      <m:sup>
                        <m:r>
                          <a:rPr lang="es-CO" sz="1200" b="1" i="1">
                            <a:solidFill>
                              <a:sysClr val="windowText" lastClr="000000"/>
                            </a:solidFill>
                            <a:latin typeface="Cambria Math" panose="02040503050406030204" pitchFamily="18" charset="0"/>
                          </a:rPr>
                          <m:t>𝟑</m:t>
                        </m:r>
                      </m:sup>
                    </m:sSup>
                  </m:oMath>
                </m:oMathPara>
              </a14:m>
              <a:endParaRPr lang="es-CO" sz="1200" b="1">
                <a:solidFill>
                  <a:sysClr val="windowText" lastClr="000000"/>
                </a:solidFill>
              </a:endParaRPr>
            </a:p>
          </xdr:txBody>
        </xdr:sp>
      </mc:Choice>
      <mc:Fallback xmlns="">
        <xdr:sp macro="" textlink="">
          <xdr:nvSpPr>
            <xdr:cNvPr id="8" name="CuadroTexto 7">
              <a:extLst>
                <a:ext uri="{FF2B5EF4-FFF2-40B4-BE49-F238E27FC236}">
                  <a16:creationId xmlns:a16="http://schemas.microsoft.com/office/drawing/2014/main" id="{7BFCA1F9-C63E-4A1E-8792-05417EBF1B68}"/>
                </a:ext>
              </a:extLst>
            </xdr:cNvPr>
            <xdr:cNvSpPr txBox="1"/>
          </xdr:nvSpPr>
          <xdr:spPr>
            <a:xfrm>
              <a:off x="1305284" y="3712829"/>
              <a:ext cx="257175" cy="19601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es-CO" sz="1200" b="1" i="0">
                  <a:solidFill>
                    <a:sysClr val="windowText" lastClr="000000"/>
                  </a:solidFill>
                  <a:latin typeface="Cambria Math" panose="02040503050406030204" pitchFamily="18" charset="0"/>
                </a:rPr>
                <a:t>𝒎^𝟑</a:t>
              </a:r>
              <a:endParaRPr lang="es-CO" sz="1200" b="1">
                <a:solidFill>
                  <a:sysClr val="windowText" lastClr="000000"/>
                </a:solidFill>
              </a:endParaRPr>
            </a:p>
          </xdr:txBody>
        </xdr:sp>
      </mc:Fallback>
    </mc:AlternateContent>
    <xdr:clientData/>
  </xdr:oneCellAnchor>
  <xdr:twoCellAnchor>
    <xdr:from>
      <xdr:col>22</xdr:col>
      <xdr:colOff>91440</xdr:colOff>
      <xdr:row>24</xdr:row>
      <xdr:rowOff>33020</xdr:rowOff>
    </xdr:from>
    <xdr:to>
      <xdr:col>23</xdr:col>
      <xdr:colOff>4426140</xdr:colOff>
      <xdr:row>26</xdr:row>
      <xdr:rowOff>1199020</xdr:rowOff>
    </xdr:to>
    <xdr:graphicFrame macro="">
      <xdr:nvGraphicFramePr>
        <xdr:cNvPr id="15" name="Gráfico 14">
          <a:extLst>
            <a:ext uri="{FF2B5EF4-FFF2-40B4-BE49-F238E27FC236}">
              <a16:creationId xmlns:a16="http://schemas.microsoft.com/office/drawing/2014/main" id="{ADB243FB-53D0-4061-B944-59FD612410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oneCellAnchor>
    <xdr:from>
      <xdr:col>11</xdr:col>
      <xdr:colOff>337896</xdr:colOff>
      <xdr:row>14</xdr:row>
      <xdr:rowOff>235794</xdr:rowOff>
    </xdr:from>
    <xdr:ext cx="372923" cy="258789"/>
    <mc:AlternateContent xmlns:mc="http://schemas.openxmlformats.org/markup-compatibility/2006" xmlns:a14="http://schemas.microsoft.com/office/drawing/2010/main">
      <mc:Choice Requires="a14">
        <xdr:sp macro="" textlink="">
          <xdr:nvSpPr>
            <xdr:cNvPr id="10" name="CuadroTexto 9">
              <a:extLst>
                <a:ext uri="{FF2B5EF4-FFF2-40B4-BE49-F238E27FC236}">
                  <a16:creationId xmlns:a16="http://schemas.microsoft.com/office/drawing/2014/main" id="{19B7858C-91EC-629E-6BD7-60EDA299BEEF}"/>
                </a:ext>
              </a:extLst>
            </xdr:cNvPr>
            <xdr:cNvSpPr txBox="1"/>
          </xdr:nvSpPr>
          <xdr:spPr>
            <a:xfrm>
              <a:off x="10819629" y="4054261"/>
              <a:ext cx="372923" cy="25878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f>
                      <m:fPr>
                        <m:type m:val="skw"/>
                        <m:ctrlPr>
                          <a:rPr lang="es-CO" sz="1100" b="1" i="1">
                            <a:solidFill>
                              <a:schemeClr val="bg1"/>
                            </a:solidFill>
                            <a:latin typeface="Cambria Math" panose="02040503050406030204" pitchFamily="18" charset="0"/>
                          </a:rPr>
                        </m:ctrlPr>
                      </m:fPr>
                      <m:num>
                        <m:r>
                          <a:rPr lang="es-CO" sz="1100" b="1" i="1">
                            <a:solidFill>
                              <a:schemeClr val="bg1"/>
                            </a:solidFill>
                            <a:latin typeface="Cambria Math" panose="02040503050406030204" pitchFamily="18" charset="0"/>
                          </a:rPr>
                          <m:t>$</m:t>
                        </m:r>
                      </m:num>
                      <m:den>
                        <m:sSup>
                          <m:sSupPr>
                            <m:ctrlPr>
                              <a:rPr lang="es-CO" sz="1100" b="1" i="1">
                                <a:solidFill>
                                  <a:schemeClr val="bg1"/>
                                </a:solidFill>
                                <a:latin typeface="Cambria Math" panose="02040503050406030204" pitchFamily="18" charset="0"/>
                              </a:rPr>
                            </m:ctrlPr>
                          </m:sSupPr>
                          <m:e>
                            <m:r>
                              <a:rPr lang="es-CO" sz="1100" b="1" i="1">
                                <a:solidFill>
                                  <a:schemeClr val="bg1"/>
                                </a:solidFill>
                                <a:latin typeface="Cambria Math" panose="02040503050406030204" pitchFamily="18" charset="0"/>
                              </a:rPr>
                              <m:t>𝒎</m:t>
                            </m:r>
                          </m:e>
                          <m:sup>
                            <m:r>
                              <a:rPr lang="es-CO" sz="1100" b="1" i="1">
                                <a:solidFill>
                                  <a:schemeClr val="bg1"/>
                                </a:solidFill>
                                <a:latin typeface="Cambria Math" panose="02040503050406030204" pitchFamily="18" charset="0"/>
                              </a:rPr>
                              <m:t>𝟑</m:t>
                            </m:r>
                          </m:sup>
                        </m:sSup>
                      </m:den>
                    </m:f>
                  </m:oMath>
                </m:oMathPara>
              </a14:m>
              <a:endParaRPr lang="es-CO" sz="1100" b="1">
                <a:solidFill>
                  <a:schemeClr val="bg1"/>
                </a:solidFill>
                <a:latin typeface="Verdana" panose="020B0604030504040204" pitchFamily="34" charset="0"/>
                <a:ea typeface="Verdana" panose="020B0604030504040204" pitchFamily="34" charset="0"/>
              </a:endParaRPr>
            </a:p>
          </xdr:txBody>
        </xdr:sp>
      </mc:Choice>
      <mc:Fallback xmlns="">
        <xdr:sp macro="" textlink="">
          <xdr:nvSpPr>
            <xdr:cNvPr id="10" name="CuadroTexto 9">
              <a:extLst>
                <a:ext uri="{FF2B5EF4-FFF2-40B4-BE49-F238E27FC236}">
                  <a16:creationId xmlns:a16="http://schemas.microsoft.com/office/drawing/2014/main" id="{19B7858C-91EC-629E-6BD7-60EDA299BEEF}"/>
                </a:ext>
              </a:extLst>
            </xdr:cNvPr>
            <xdr:cNvSpPr txBox="1"/>
          </xdr:nvSpPr>
          <xdr:spPr>
            <a:xfrm>
              <a:off x="10819629" y="4054261"/>
              <a:ext cx="372923" cy="25878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s-CO" sz="1100" b="1" i="0">
                  <a:solidFill>
                    <a:schemeClr val="bg1"/>
                  </a:solidFill>
                  <a:latin typeface="Cambria Math" panose="02040503050406030204" pitchFamily="18" charset="0"/>
                </a:rPr>
                <a:t>$⁄𝒎^𝟑 </a:t>
              </a:r>
              <a:endParaRPr lang="es-CO" sz="1100" b="1">
                <a:solidFill>
                  <a:schemeClr val="bg1"/>
                </a:solidFill>
                <a:latin typeface="Verdana" panose="020B0604030504040204" pitchFamily="34" charset="0"/>
                <a:ea typeface="Verdana" panose="020B0604030504040204" pitchFamily="34" charset="0"/>
              </a:endParaRPr>
            </a:p>
          </xdr:txBody>
        </xdr:sp>
      </mc:Fallback>
    </mc:AlternateContent>
    <xdr:clientData/>
  </xdr:oneCellAnchor>
  <xdr:oneCellAnchor>
    <xdr:from>
      <xdr:col>8</xdr:col>
      <xdr:colOff>375599</xdr:colOff>
      <xdr:row>14</xdr:row>
      <xdr:rowOff>344230</xdr:rowOff>
    </xdr:from>
    <xdr:ext cx="257175" cy="196016"/>
    <mc:AlternateContent xmlns:mc="http://schemas.openxmlformats.org/markup-compatibility/2006" xmlns:a14="http://schemas.microsoft.com/office/drawing/2010/main">
      <mc:Choice Requires="a14">
        <xdr:sp macro="" textlink="">
          <xdr:nvSpPr>
            <xdr:cNvPr id="11" name="CuadroTexto 10">
              <a:extLst>
                <a:ext uri="{FF2B5EF4-FFF2-40B4-BE49-F238E27FC236}">
                  <a16:creationId xmlns:a16="http://schemas.microsoft.com/office/drawing/2014/main" id="{5A1322D7-2901-498E-8EDC-89576FD31897}"/>
                </a:ext>
              </a:extLst>
            </xdr:cNvPr>
            <xdr:cNvSpPr txBox="1"/>
          </xdr:nvSpPr>
          <xdr:spPr>
            <a:xfrm>
              <a:off x="8012532" y="4162697"/>
              <a:ext cx="257175" cy="19601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sSup>
                      <m:sSupPr>
                        <m:ctrlPr>
                          <a:rPr lang="es-CO" sz="1200" b="1" i="1">
                            <a:solidFill>
                              <a:schemeClr val="bg1"/>
                            </a:solidFill>
                            <a:latin typeface="Cambria Math" panose="02040503050406030204" pitchFamily="18" charset="0"/>
                          </a:rPr>
                        </m:ctrlPr>
                      </m:sSupPr>
                      <m:e>
                        <m:r>
                          <a:rPr lang="es-CO" sz="1200" b="1" i="1">
                            <a:solidFill>
                              <a:schemeClr val="bg1"/>
                            </a:solidFill>
                            <a:latin typeface="Cambria Math" panose="02040503050406030204" pitchFamily="18" charset="0"/>
                          </a:rPr>
                          <m:t>𝒎</m:t>
                        </m:r>
                      </m:e>
                      <m:sup>
                        <m:r>
                          <a:rPr lang="es-CO" sz="1200" b="1" i="1">
                            <a:solidFill>
                              <a:schemeClr val="bg1"/>
                            </a:solidFill>
                            <a:latin typeface="Cambria Math" panose="02040503050406030204" pitchFamily="18" charset="0"/>
                          </a:rPr>
                          <m:t>𝟐</m:t>
                        </m:r>
                      </m:sup>
                    </m:sSup>
                  </m:oMath>
                </m:oMathPara>
              </a14:m>
              <a:endParaRPr lang="es-CO" sz="1200" b="1">
                <a:solidFill>
                  <a:schemeClr val="bg1"/>
                </a:solidFill>
              </a:endParaRPr>
            </a:p>
          </xdr:txBody>
        </xdr:sp>
      </mc:Choice>
      <mc:Fallback xmlns="">
        <xdr:sp macro="" textlink="">
          <xdr:nvSpPr>
            <xdr:cNvPr id="11" name="CuadroTexto 10">
              <a:extLst>
                <a:ext uri="{FF2B5EF4-FFF2-40B4-BE49-F238E27FC236}">
                  <a16:creationId xmlns:a16="http://schemas.microsoft.com/office/drawing/2014/main" id="{5A1322D7-2901-498E-8EDC-89576FD31897}"/>
                </a:ext>
              </a:extLst>
            </xdr:cNvPr>
            <xdr:cNvSpPr txBox="1"/>
          </xdr:nvSpPr>
          <xdr:spPr>
            <a:xfrm>
              <a:off x="8012532" y="4162697"/>
              <a:ext cx="257175" cy="19601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es-CO" sz="1200" b="1" i="0">
                  <a:solidFill>
                    <a:schemeClr val="bg1"/>
                  </a:solidFill>
                  <a:latin typeface="Cambria Math" panose="02040503050406030204" pitchFamily="18" charset="0"/>
                </a:rPr>
                <a:t>𝒎^𝟐</a:t>
              </a:r>
              <a:endParaRPr lang="es-CO" sz="1200" b="1">
                <a:solidFill>
                  <a:schemeClr val="bg1"/>
                </a:solidFill>
              </a:endParaRPr>
            </a:p>
          </xdr:txBody>
        </xdr:sp>
      </mc:Fallback>
    </mc:AlternateContent>
    <xdr:clientData/>
  </xdr:oneCellAnchor>
  <xdr:oneCellAnchor>
    <xdr:from>
      <xdr:col>9</xdr:col>
      <xdr:colOff>399460</xdr:colOff>
      <xdr:row>14</xdr:row>
      <xdr:rowOff>323833</xdr:rowOff>
    </xdr:from>
    <xdr:ext cx="257175" cy="196016"/>
    <mc:AlternateContent xmlns:mc="http://schemas.openxmlformats.org/markup-compatibility/2006" xmlns:a14="http://schemas.microsoft.com/office/drawing/2010/main">
      <mc:Choice Requires="a14">
        <xdr:sp macro="" textlink="">
          <xdr:nvSpPr>
            <xdr:cNvPr id="12" name="CuadroTexto 11">
              <a:extLst>
                <a:ext uri="{FF2B5EF4-FFF2-40B4-BE49-F238E27FC236}">
                  <a16:creationId xmlns:a16="http://schemas.microsoft.com/office/drawing/2014/main" id="{DB5622F5-D3FC-4300-8808-737E1479FE69}"/>
                </a:ext>
              </a:extLst>
            </xdr:cNvPr>
            <xdr:cNvSpPr txBox="1"/>
          </xdr:nvSpPr>
          <xdr:spPr>
            <a:xfrm>
              <a:off x="8984660" y="4142300"/>
              <a:ext cx="257175" cy="19601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sSup>
                      <m:sSupPr>
                        <m:ctrlPr>
                          <a:rPr lang="es-CO" sz="1200" b="1" i="1">
                            <a:solidFill>
                              <a:schemeClr val="bg1"/>
                            </a:solidFill>
                            <a:latin typeface="Cambria Math" panose="02040503050406030204" pitchFamily="18" charset="0"/>
                          </a:rPr>
                        </m:ctrlPr>
                      </m:sSupPr>
                      <m:e>
                        <m:r>
                          <a:rPr lang="es-CO" sz="1200" b="1" i="1">
                            <a:solidFill>
                              <a:schemeClr val="bg1"/>
                            </a:solidFill>
                            <a:latin typeface="Cambria Math" panose="02040503050406030204" pitchFamily="18" charset="0"/>
                          </a:rPr>
                          <m:t>𝒎</m:t>
                        </m:r>
                      </m:e>
                      <m:sup>
                        <m:r>
                          <a:rPr lang="es-CO" sz="1200" b="1" i="1">
                            <a:solidFill>
                              <a:schemeClr val="bg1"/>
                            </a:solidFill>
                            <a:latin typeface="Cambria Math" panose="02040503050406030204" pitchFamily="18" charset="0"/>
                          </a:rPr>
                          <m:t>𝟐</m:t>
                        </m:r>
                      </m:sup>
                    </m:sSup>
                  </m:oMath>
                </m:oMathPara>
              </a14:m>
              <a:endParaRPr lang="es-CO" sz="1200" b="1">
                <a:solidFill>
                  <a:schemeClr val="bg1"/>
                </a:solidFill>
              </a:endParaRPr>
            </a:p>
          </xdr:txBody>
        </xdr:sp>
      </mc:Choice>
      <mc:Fallback xmlns="">
        <xdr:sp macro="" textlink="">
          <xdr:nvSpPr>
            <xdr:cNvPr id="12" name="CuadroTexto 11">
              <a:extLst>
                <a:ext uri="{FF2B5EF4-FFF2-40B4-BE49-F238E27FC236}">
                  <a16:creationId xmlns:a16="http://schemas.microsoft.com/office/drawing/2014/main" id="{DB5622F5-D3FC-4300-8808-737E1479FE69}"/>
                </a:ext>
              </a:extLst>
            </xdr:cNvPr>
            <xdr:cNvSpPr txBox="1"/>
          </xdr:nvSpPr>
          <xdr:spPr>
            <a:xfrm>
              <a:off x="8984660" y="4142300"/>
              <a:ext cx="257175" cy="19601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es-CO" sz="1200" b="1" i="0">
                  <a:solidFill>
                    <a:schemeClr val="bg1"/>
                  </a:solidFill>
                  <a:latin typeface="Cambria Math" panose="02040503050406030204" pitchFamily="18" charset="0"/>
                </a:rPr>
                <a:t>𝒎^𝟐</a:t>
              </a:r>
              <a:endParaRPr lang="es-CO" sz="1200" b="1">
                <a:solidFill>
                  <a:schemeClr val="bg1"/>
                </a:solidFill>
              </a:endParaRPr>
            </a:p>
          </xdr:txBody>
        </xdr:sp>
      </mc:Fallback>
    </mc:AlternateContent>
    <xdr:clientData/>
  </xdr:oneCellAnchor>
  <xdr:oneCellAnchor>
    <xdr:from>
      <xdr:col>3</xdr:col>
      <xdr:colOff>264376</xdr:colOff>
      <xdr:row>14</xdr:row>
      <xdr:rowOff>139196</xdr:rowOff>
    </xdr:from>
    <xdr:ext cx="372923" cy="258789"/>
    <mc:AlternateContent xmlns:mc="http://schemas.openxmlformats.org/markup-compatibility/2006" xmlns:a14="http://schemas.microsoft.com/office/drawing/2010/main">
      <mc:Choice Requires="a14">
        <xdr:sp macro="" textlink="">
          <xdr:nvSpPr>
            <xdr:cNvPr id="13" name="CuadroTexto 12">
              <a:extLst>
                <a:ext uri="{FF2B5EF4-FFF2-40B4-BE49-F238E27FC236}">
                  <a16:creationId xmlns:a16="http://schemas.microsoft.com/office/drawing/2014/main" id="{1E9D1CE2-790E-4926-A127-4DAC3F89003C}"/>
                </a:ext>
              </a:extLst>
            </xdr:cNvPr>
            <xdr:cNvSpPr txBox="1"/>
          </xdr:nvSpPr>
          <xdr:spPr>
            <a:xfrm>
              <a:off x="2948961" y="3609227"/>
              <a:ext cx="372923" cy="25878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f>
                      <m:fPr>
                        <m:type m:val="skw"/>
                        <m:ctrlPr>
                          <a:rPr lang="es-CO" sz="1100" b="1" i="1">
                            <a:solidFill>
                              <a:schemeClr val="tx1"/>
                            </a:solidFill>
                            <a:latin typeface="Cambria Math" panose="02040503050406030204" pitchFamily="18" charset="0"/>
                          </a:rPr>
                        </m:ctrlPr>
                      </m:fPr>
                      <m:num>
                        <m:r>
                          <a:rPr lang="es-CO" sz="1100" b="1" i="1">
                            <a:solidFill>
                              <a:schemeClr val="tx1"/>
                            </a:solidFill>
                            <a:latin typeface="Cambria Math" panose="02040503050406030204" pitchFamily="18" charset="0"/>
                          </a:rPr>
                          <m:t>$</m:t>
                        </m:r>
                      </m:num>
                      <m:den>
                        <m:sSup>
                          <m:sSupPr>
                            <m:ctrlPr>
                              <a:rPr lang="es-CO" sz="1100" b="1" i="1">
                                <a:solidFill>
                                  <a:schemeClr val="tx1"/>
                                </a:solidFill>
                                <a:latin typeface="Cambria Math" panose="02040503050406030204" pitchFamily="18" charset="0"/>
                              </a:rPr>
                            </m:ctrlPr>
                          </m:sSupPr>
                          <m:e>
                            <m:r>
                              <a:rPr lang="es-CO" sz="1100" b="1" i="1">
                                <a:solidFill>
                                  <a:schemeClr val="tx1"/>
                                </a:solidFill>
                                <a:latin typeface="Cambria Math" panose="02040503050406030204" pitchFamily="18" charset="0"/>
                              </a:rPr>
                              <m:t>𝒎</m:t>
                            </m:r>
                          </m:e>
                          <m:sup>
                            <m:r>
                              <a:rPr lang="es-CO" sz="1100" b="1" i="1">
                                <a:solidFill>
                                  <a:schemeClr val="tx1"/>
                                </a:solidFill>
                                <a:latin typeface="Cambria Math" panose="02040503050406030204" pitchFamily="18" charset="0"/>
                              </a:rPr>
                              <m:t>𝟑</m:t>
                            </m:r>
                          </m:sup>
                        </m:sSup>
                      </m:den>
                    </m:f>
                  </m:oMath>
                </m:oMathPara>
              </a14:m>
              <a:endParaRPr lang="es-CO" sz="1100" b="1">
                <a:solidFill>
                  <a:schemeClr val="tx1"/>
                </a:solidFill>
                <a:latin typeface="Verdana" panose="020B0604030504040204" pitchFamily="34" charset="0"/>
                <a:ea typeface="Verdana" panose="020B0604030504040204" pitchFamily="34" charset="0"/>
              </a:endParaRPr>
            </a:p>
          </xdr:txBody>
        </xdr:sp>
      </mc:Choice>
      <mc:Fallback xmlns="">
        <xdr:sp macro="" textlink="">
          <xdr:nvSpPr>
            <xdr:cNvPr id="13" name="CuadroTexto 12">
              <a:extLst>
                <a:ext uri="{FF2B5EF4-FFF2-40B4-BE49-F238E27FC236}">
                  <a16:creationId xmlns:a16="http://schemas.microsoft.com/office/drawing/2014/main" id="{1E9D1CE2-790E-4926-A127-4DAC3F89003C}"/>
                </a:ext>
              </a:extLst>
            </xdr:cNvPr>
            <xdr:cNvSpPr txBox="1"/>
          </xdr:nvSpPr>
          <xdr:spPr>
            <a:xfrm>
              <a:off x="2948961" y="3609227"/>
              <a:ext cx="372923" cy="25878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s-CO" sz="1100" b="1" i="0">
                  <a:solidFill>
                    <a:schemeClr val="tx1"/>
                  </a:solidFill>
                  <a:latin typeface="Cambria Math" panose="02040503050406030204" pitchFamily="18" charset="0"/>
                </a:rPr>
                <a:t>$⁄𝒎^𝟑 </a:t>
              </a:r>
              <a:endParaRPr lang="es-CO" sz="1100" b="1">
                <a:solidFill>
                  <a:schemeClr val="tx1"/>
                </a:solidFill>
                <a:latin typeface="Verdana" panose="020B0604030504040204" pitchFamily="34" charset="0"/>
                <a:ea typeface="Verdana" panose="020B0604030504040204" pitchFamily="34" charset="0"/>
              </a:endParaRPr>
            </a:p>
          </xdr:txBody>
        </xdr:sp>
      </mc:Fallback>
    </mc:AlternateContent>
    <xdr:clientData/>
  </xdr:oneCellAnchor>
  <xdr:twoCellAnchor>
    <xdr:from>
      <xdr:col>22</xdr:col>
      <xdr:colOff>96520</xdr:colOff>
      <xdr:row>18</xdr:row>
      <xdr:rowOff>53340</xdr:rowOff>
    </xdr:from>
    <xdr:to>
      <xdr:col>23</xdr:col>
      <xdr:colOff>4423600</xdr:colOff>
      <xdr:row>20</xdr:row>
      <xdr:rowOff>1204100</xdr:rowOff>
    </xdr:to>
    <xdr:graphicFrame macro="">
      <xdr:nvGraphicFramePr>
        <xdr:cNvPr id="2" name="Gráfico 1">
          <a:extLst>
            <a:ext uri="{FF2B5EF4-FFF2-40B4-BE49-F238E27FC236}">
              <a16:creationId xmlns:a16="http://schemas.microsoft.com/office/drawing/2014/main" id="{B8A0C15E-ACF4-4F8E-AA41-173026EDE57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oneCellAnchor>
    <xdr:from>
      <xdr:col>14</xdr:col>
      <xdr:colOff>152400</xdr:colOff>
      <xdr:row>14</xdr:row>
      <xdr:rowOff>279400</xdr:rowOff>
    </xdr:from>
    <xdr:ext cx="723899" cy="330200"/>
    <mc:AlternateContent xmlns:mc="http://schemas.openxmlformats.org/markup-compatibility/2006" xmlns:a14="http://schemas.microsoft.com/office/drawing/2010/main">
      <mc:Choice Requires="a14">
        <xdr:sp macro="" textlink="">
          <xdr:nvSpPr>
            <xdr:cNvPr id="4" name="CuadroTexto 3">
              <a:extLst>
                <a:ext uri="{FF2B5EF4-FFF2-40B4-BE49-F238E27FC236}">
                  <a16:creationId xmlns:a16="http://schemas.microsoft.com/office/drawing/2014/main" id="{B7F35C61-B3F7-4485-A4F6-67109D4E9595}"/>
                </a:ext>
              </a:extLst>
            </xdr:cNvPr>
            <xdr:cNvSpPr txBox="1"/>
          </xdr:nvSpPr>
          <xdr:spPr>
            <a:xfrm>
              <a:off x="13373100" y="4089400"/>
              <a:ext cx="723899" cy="3302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pPr/>
              <a14:m>
                <m:oMathPara xmlns:m="http://schemas.openxmlformats.org/officeDocument/2006/math">
                  <m:oMathParaPr>
                    <m:jc m:val="centerGroup"/>
                  </m:oMathParaPr>
                  <m:oMath xmlns:m="http://schemas.openxmlformats.org/officeDocument/2006/math">
                    <m:f>
                      <m:fPr>
                        <m:type m:val="skw"/>
                        <m:ctrlPr>
                          <a:rPr lang="es-CO" sz="1200" b="1" i="1">
                            <a:solidFill>
                              <a:sysClr val="windowText" lastClr="000000"/>
                            </a:solidFill>
                            <a:latin typeface="Cambria Math" panose="02040503050406030204" pitchFamily="18" charset="0"/>
                          </a:rPr>
                        </m:ctrlPr>
                      </m:fPr>
                      <m:num>
                        <m:sSup>
                          <m:sSupPr>
                            <m:ctrlPr>
                              <a:rPr lang="es-CO" sz="1200" b="1" i="1">
                                <a:solidFill>
                                  <a:sysClr val="windowText" lastClr="000000"/>
                                </a:solidFill>
                                <a:effectLst/>
                                <a:latin typeface="Cambria Math" panose="02040503050406030204" pitchFamily="18" charset="0"/>
                                <a:ea typeface="+mn-ea"/>
                                <a:cs typeface="+mn-cs"/>
                              </a:rPr>
                            </m:ctrlPr>
                          </m:sSupPr>
                          <m:e>
                            <m:r>
                              <a:rPr lang="es-CO" sz="1200" b="1" i="1">
                                <a:solidFill>
                                  <a:sysClr val="windowText" lastClr="000000"/>
                                </a:solidFill>
                                <a:effectLst/>
                                <a:latin typeface="Cambria Math" panose="02040503050406030204" pitchFamily="18" charset="0"/>
                                <a:ea typeface="+mn-ea"/>
                                <a:cs typeface="+mn-cs"/>
                              </a:rPr>
                              <m:t>𝒎</m:t>
                            </m:r>
                          </m:e>
                          <m:sup>
                            <m:r>
                              <a:rPr lang="es-CO" sz="1200" b="1" i="1">
                                <a:solidFill>
                                  <a:sysClr val="windowText" lastClr="000000"/>
                                </a:solidFill>
                                <a:effectLst/>
                                <a:latin typeface="Cambria Math" panose="02040503050406030204" pitchFamily="18" charset="0"/>
                                <a:ea typeface="+mn-ea"/>
                                <a:cs typeface="+mn-cs"/>
                              </a:rPr>
                              <m:t>𝟑</m:t>
                            </m:r>
                          </m:sup>
                        </m:sSup>
                      </m:num>
                      <m:den>
                        <m:r>
                          <a:rPr lang="es-CO" sz="1200" b="1" i="1">
                            <a:solidFill>
                              <a:sysClr val="windowText" lastClr="000000"/>
                            </a:solidFill>
                            <a:effectLst/>
                            <a:latin typeface="Cambria Math" panose="02040503050406030204" pitchFamily="18" charset="0"/>
                            <a:ea typeface="+mn-ea"/>
                            <a:cs typeface="+mn-cs"/>
                          </a:rPr>
                          <m:t>𝒎𝒎</m:t>
                        </m:r>
                      </m:den>
                    </m:f>
                  </m:oMath>
                </m:oMathPara>
              </a14:m>
              <a:endParaRPr lang="es-CO" sz="1200" b="1">
                <a:solidFill>
                  <a:sysClr val="windowText" lastClr="000000"/>
                </a:solidFill>
                <a:latin typeface="Verdana" panose="020B0604030504040204" pitchFamily="34" charset="0"/>
                <a:ea typeface="Verdana" panose="020B0604030504040204" pitchFamily="34" charset="0"/>
              </a:endParaRPr>
            </a:p>
          </xdr:txBody>
        </xdr:sp>
      </mc:Choice>
      <mc:Fallback xmlns="">
        <xdr:sp macro="" textlink="">
          <xdr:nvSpPr>
            <xdr:cNvPr id="4" name="CuadroTexto 3">
              <a:extLst>
                <a:ext uri="{FF2B5EF4-FFF2-40B4-BE49-F238E27FC236}">
                  <a16:creationId xmlns:a16="http://schemas.microsoft.com/office/drawing/2014/main" id="{B7F35C61-B3F7-4485-A4F6-67109D4E9595}"/>
                </a:ext>
              </a:extLst>
            </xdr:cNvPr>
            <xdr:cNvSpPr txBox="1"/>
          </xdr:nvSpPr>
          <xdr:spPr>
            <a:xfrm>
              <a:off x="13373100" y="4089400"/>
              <a:ext cx="723899" cy="3302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pPr/>
              <a:r>
                <a:rPr lang="es-CO" sz="1200" b="1" i="0">
                  <a:solidFill>
                    <a:sysClr val="windowText" lastClr="000000"/>
                  </a:solidFill>
                  <a:effectLst/>
                  <a:latin typeface="Cambria Math" panose="02040503050406030204" pitchFamily="18" charset="0"/>
                  <a:ea typeface="+mn-ea"/>
                  <a:cs typeface="+mn-cs"/>
                </a:rPr>
                <a:t>𝒎^𝟑⁄𝒎𝒎</a:t>
              </a:r>
              <a:endParaRPr lang="es-CO" sz="1200" b="1">
                <a:solidFill>
                  <a:sysClr val="windowText" lastClr="000000"/>
                </a:solidFill>
                <a:latin typeface="Verdana" panose="020B0604030504040204" pitchFamily="34" charset="0"/>
                <a:ea typeface="Verdana" panose="020B0604030504040204" pitchFamily="34" charset="0"/>
              </a:endParaRPr>
            </a:p>
          </xdr:txBody>
        </xdr:sp>
      </mc:Fallback>
    </mc:AlternateContent>
    <xdr:clientData/>
  </xdr:oneCellAnchor>
  <xdr:twoCellAnchor>
    <xdr:from>
      <xdr:col>22</xdr:col>
      <xdr:colOff>106680</xdr:colOff>
      <xdr:row>21</xdr:row>
      <xdr:rowOff>83820</xdr:rowOff>
    </xdr:from>
    <xdr:to>
      <xdr:col>23</xdr:col>
      <xdr:colOff>4433760</xdr:colOff>
      <xdr:row>23</xdr:row>
      <xdr:rowOff>1234580</xdr:rowOff>
    </xdr:to>
    <xdr:graphicFrame macro="">
      <xdr:nvGraphicFramePr>
        <xdr:cNvPr id="9" name="Gráfico 8">
          <a:extLst>
            <a:ext uri="{FF2B5EF4-FFF2-40B4-BE49-F238E27FC236}">
              <a16:creationId xmlns:a16="http://schemas.microsoft.com/office/drawing/2014/main" id="{9FCABE76-4095-4028-9DAF-A8BEFC32207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22</xdr:col>
      <xdr:colOff>131618</xdr:colOff>
      <xdr:row>18</xdr:row>
      <xdr:rowOff>77355</xdr:rowOff>
    </xdr:from>
    <xdr:to>
      <xdr:col>23</xdr:col>
      <xdr:colOff>4462854</xdr:colOff>
      <xdr:row>20</xdr:row>
      <xdr:rowOff>1236427</xdr:rowOff>
    </xdr:to>
    <xdr:graphicFrame macro="">
      <xdr:nvGraphicFramePr>
        <xdr:cNvPr id="2" name="Gráfico 1">
          <a:extLst>
            <a:ext uri="{FF2B5EF4-FFF2-40B4-BE49-F238E27FC236}">
              <a16:creationId xmlns:a16="http://schemas.microsoft.com/office/drawing/2014/main" id="{BB27F8B3-F5E9-416D-B35E-38DD5D29198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11</xdr:col>
      <xdr:colOff>193963</xdr:colOff>
      <xdr:row>14</xdr:row>
      <xdr:rowOff>156663</xdr:rowOff>
    </xdr:from>
    <xdr:ext cx="488788" cy="245580"/>
    <mc:AlternateContent xmlns:mc="http://schemas.openxmlformats.org/markup-compatibility/2006" xmlns:a14="http://schemas.microsoft.com/office/drawing/2010/main">
      <mc:Choice Requires="a14">
        <xdr:sp macro="" textlink="">
          <xdr:nvSpPr>
            <xdr:cNvPr id="3" name="CuadroTexto 2">
              <a:extLst>
                <a:ext uri="{FF2B5EF4-FFF2-40B4-BE49-F238E27FC236}">
                  <a16:creationId xmlns:a16="http://schemas.microsoft.com/office/drawing/2014/main" id="{ABC26B49-A77C-4D62-A9EB-BD5CA4349CE7}"/>
                </a:ext>
              </a:extLst>
            </xdr:cNvPr>
            <xdr:cNvSpPr txBox="1"/>
          </xdr:nvSpPr>
          <xdr:spPr>
            <a:xfrm>
              <a:off x="10000903" y="3974283"/>
              <a:ext cx="488788" cy="24558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f>
                      <m:fPr>
                        <m:type m:val="skw"/>
                        <m:ctrlPr>
                          <a:rPr lang="es-CO" sz="1100" b="1" i="1">
                            <a:solidFill>
                              <a:sysClr val="windowText" lastClr="000000"/>
                            </a:solidFill>
                            <a:latin typeface="Cambria Math" panose="02040503050406030204" pitchFamily="18" charset="0"/>
                          </a:rPr>
                        </m:ctrlPr>
                      </m:fPr>
                      <m:num>
                        <m:r>
                          <a:rPr lang="es-CO" sz="1100" b="1" i="1">
                            <a:solidFill>
                              <a:sysClr val="windowText" lastClr="000000"/>
                            </a:solidFill>
                            <a:latin typeface="Cambria Math" panose="02040503050406030204" pitchFamily="18" charset="0"/>
                          </a:rPr>
                          <m:t>$</m:t>
                        </m:r>
                      </m:num>
                      <m:den>
                        <m:r>
                          <a:rPr lang="es-CO" sz="1100" b="1" i="1">
                            <a:solidFill>
                              <a:sysClr val="windowText" lastClr="000000"/>
                            </a:solidFill>
                            <a:latin typeface="Cambria Math" panose="02040503050406030204" pitchFamily="18" charset="0"/>
                          </a:rPr>
                          <m:t>𝒌𝑾𝒉</m:t>
                        </m:r>
                      </m:den>
                    </m:f>
                  </m:oMath>
                </m:oMathPara>
              </a14:m>
              <a:endParaRPr lang="es-CO" sz="1100" b="1">
                <a:solidFill>
                  <a:sysClr val="windowText" lastClr="000000"/>
                </a:solidFill>
                <a:latin typeface="Verdana" panose="020B0604030504040204" pitchFamily="34" charset="0"/>
                <a:ea typeface="Verdana" panose="020B0604030504040204" pitchFamily="34" charset="0"/>
              </a:endParaRPr>
            </a:p>
          </xdr:txBody>
        </xdr:sp>
      </mc:Choice>
      <mc:Fallback xmlns="">
        <xdr:sp macro="" textlink="">
          <xdr:nvSpPr>
            <xdr:cNvPr id="3" name="CuadroTexto 2">
              <a:extLst>
                <a:ext uri="{FF2B5EF4-FFF2-40B4-BE49-F238E27FC236}">
                  <a16:creationId xmlns:a16="http://schemas.microsoft.com/office/drawing/2014/main" id="{ABC26B49-A77C-4D62-A9EB-BD5CA4349CE7}"/>
                </a:ext>
              </a:extLst>
            </xdr:cNvPr>
            <xdr:cNvSpPr txBox="1"/>
          </xdr:nvSpPr>
          <xdr:spPr>
            <a:xfrm>
              <a:off x="10000903" y="3974283"/>
              <a:ext cx="488788" cy="24558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s-CO" sz="1100" b="1" i="0">
                  <a:solidFill>
                    <a:sysClr val="windowText" lastClr="000000"/>
                  </a:solidFill>
                  <a:latin typeface="Cambria Math" panose="02040503050406030204" pitchFamily="18" charset="0"/>
                </a:rPr>
                <a:t>$⁄𝒌𝑾𝒉</a:t>
              </a:r>
              <a:endParaRPr lang="es-CO" sz="1100" b="1">
                <a:solidFill>
                  <a:sysClr val="windowText" lastClr="000000"/>
                </a:solidFill>
                <a:latin typeface="Verdana" panose="020B0604030504040204" pitchFamily="34" charset="0"/>
                <a:ea typeface="Verdana" panose="020B0604030504040204" pitchFamily="34" charset="0"/>
              </a:endParaRPr>
            </a:p>
          </xdr:txBody>
        </xdr:sp>
      </mc:Fallback>
    </mc:AlternateContent>
    <xdr:clientData/>
  </xdr:oneCellAnchor>
  <xdr:oneCellAnchor>
    <xdr:from>
      <xdr:col>8</xdr:col>
      <xdr:colOff>357897</xdr:colOff>
      <xdr:row>14</xdr:row>
      <xdr:rowOff>188159</xdr:rowOff>
    </xdr:from>
    <xdr:ext cx="257175" cy="196016"/>
    <mc:AlternateContent xmlns:mc="http://schemas.openxmlformats.org/markup-compatibility/2006" xmlns:a14="http://schemas.microsoft.com/office/drawing/2010/main">
      <mc:Choice Requires="a14">
        <xdr:sp macro="" textlink="">
          <xdr:nvSpPr>
            <xdr:cNvPr id="4" name="CuadroTexto 3">
              <a:extLst>
                <a:ext uri="{FF2B5EF4-FFF2-40B4-BE49-F238E27FC236}">
                  <a16:creationId xmlns:a16="http://schemas.microsoft.com/office/drawing/2014/main" id="{C833D9B9-C3F4-4E52-82BF-F2D3C48E1B12}"/>
                </a:ext>
              </a:extLst>
            </xdr:cNvPr>
            <xdr:cNvSpPr txBox="1"/>
          </xdr:nvSpPr>
          <xdr:spPr>
            <a:xfrm>
              <a:off x="7330197" y="4005779"/>
              <a:ext cx="257175" cy="19601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sSup>
                      <m:sSupPr>
                        <m:ctrlPr>
                          <a:rPr lang="es-CO" sz="1200" b="1" i="1">
                            <a:solidFill>
                              <a:sysClr val="windowText" lastClr="000000"/>
                            </a:solidFill>
                            <a:latin typeface="Cambria Math" panose="02040503050406030204" pitchFamily="18" charset="0"/>
                          </a:rPr>
                        </m:ctrlPr>
                      </m:sSupPr>
                      <m:e>
                        <m:r>
                          <a:rPr lang="es-CO" sz="1200" b="1" i="1">
                            <a:solidFill>
                              <a:sysClr val="windowText" lastClr="000000"/>
                            </a:solidFill>
                            <a:latin typeface="Cambria Math" panose="02040503050406030204" pitchFamily="18" charset="0"/>
                          </a:rPr>
                          <m:t>𝒎</m:t>
                        </m:r>
                      </m:e>
                      <m:sup>
                        <m:r>
                          <a:rPr lang="es-CO" sz="1200" b="1" i="1">
                            <a:solidFill>
                              <a:sysClr val="windowText" lastClr="000000"/>
                            </a:solidFill>
                            <a:latin typeface="Cambria Math" panose="02040503050406030204" pitchFamily="18" charset="0"/>
                          </a:rPr>
                          <m:t>𝟐</m:t>
                        </m:r>
                      </m:sup>
                    </m:sSup>
                  </m:oMath>
                </m:oMathPara>
              </a14:m>
              <a:endParaRPr lang="es-CO" sz="1200" b="1">
                <a:solidFill>
                  <a:schemeClr val="bg1"/>
                </a:solidFill>
              </a:endParaRPr>
            </a:p>
          </xdr:txBody>
        </xdr:sp>
      </mc:Choice>
      <mc:Fallback xmlns="">
        <xdr:sp macro="" textlink="">
          <xdr:nvSpPr>
            <xdr:cNvPr id="4" name="CuadroTexto 3">
              <a:extLst>
                <a:ext uri="{FF2B5EF4-FFF2-40B4-BE49-F238E27FC236}">
                  <a16:creationId xmlns:a16="http://schemas.microsoft.com/office/drawing/2014/main" id="{C833D9B9-C3F4-4E52-82BF-F2D3C48E1B12}"/>
                </a:ext>
              </a:extLst>
            </xdr:cNvPr>
            <xdr:cNvSpPr txBox="1"/>
          </xdr:nvSpPr>
          <xdr:spPr>
            <a:xfrm>
              <a:off x="7330197" y="4005779"/>
              <a:ext cx="257175" cy="19601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es-CO" sz="1200" b="1" i="0">
                  <a:solidFill>
                    <a:sysClr val="windowText" lastClr="000000"/>
                  </a:solidFill>
                  <a:latin typeface="Cambria Math" panose="02040503050406030204" pitchFamily="18" charset="0"/>
                </a:rPr>
                <a:t>𝒎^𝟐</a:t>
              </a:r>
              <a:endParaRPr lang="es-CO" sz="1200" b="1">
                <a:solidFill>
                  <a:schemeClr val="bg1"/>
                </a:solidFill>
              </a:endParaRPr>
            </a:p>
          </xdr:txBody>
        </xdr:sp>
      </mc:Fallback>
    </mc:AlternateContent>
    <xdr:clientData/>
  </xdr:oneCellAnchor>
  <xdr:oneCellAnchor>
    <xdr:from>
      <xdr:col>9</xdr:col>
      <xdr:colOff>392532</xdr:colOff>
      <xdr:row>14</xdr:row>
      <xdr:rowOff>262436</xdr:rowOff>
    </xdr:from>
    <xdr:ext cx="257175" cy="196016"/>
    <mc:AlternateContent xmlns:mc="http://schemas.openxmlformats.org/markup-compatibility/2006" xmlns:a14="http://schemas.microsoft.com/office/drawing/2010/main">
      <mc:Choice Requires="a14">
        <xdr:sp macro="" textlink="">
          <xdr:nvSpPr>
            <xdr:cNvPr id="5" name="CuadroTexto 4">
              <a:extLst>
                <a:ext uri="{FF2B5EF4-FFF2-40B4-BE49-F238E27FC236}">
                  <a16:creationId xmlns:a16="http://schemas.microsoft.com/office/drawing/2014/main" id="{28160598-E335-4EB8-BB56-D5C7B2AB53BF}"/>
                </a:ext>
              </a:extLst>
            </xdr:cNvPr>
            <xdr:cNvSpPr txBox="1"/>
          </xdr:nvSpPr>
          <xdr:spPr>
            <a:xfrm>
              <a:off x="8309712" y="4080056"/>
              <a:ext cx="257175" cy="19601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sSup>
                      <m:sSupPr>
                        <m:ctrlPr>
                          <a:rPr lang="es-CO" sz="1200" b="1" i="1">
                            <a:solidFill>
                              <a:sysClr val="windowText" lastClr="000000"/>
                            </a:solidFill>
                            <a:latin typeface="Cambria Math" panose="02040503050406030204" pitchFamily="18" charset="0"/>
                          </a:rPr>
                        </m:ctrlPr>
                      </m:sSupPr>
                      <m:e>
                        <m:r>
                          <a:rPr lang="es-CO" sz="1200" b="1" i="1">
                            <a:solidFill>
                              <a:sysClr val="windowText" lastClr="000000"/>
                            </a:solidFill>
                            <a:latin typeface="Cambria Math" panose="02040503050406030204" pitchFamily="18" charset="0"/>
                          </a:rPr>
                          <m:t>𝒎</m:t>
                        </m:r>
                      </m:e>
                      <m:sup>
                        <m:r>
                          <a:rPr lang="es-CO" sz="1200" b="1" i="1">
                            <a:solidFill>
                              <a:sysClr val="windowText" lastClr="000000"/>
                            </a:solidFill>
                            <a:latin typeface="Cambria Math" panose="02040503050406030204" pitchFamily="18" charset="0"/>
                          </a:rPr>
                          <m:t>𝟐</m:t>
                        </m:r>
                      </m:sup>
                    </m:sSup>
                  </m:oMath>
                </m:oMathPara>
              </a14:m>
              <a:endParaRPr lang="es-CO" sz="1200" b="1">
                <a:solidFill>
                  <a:schemeClr val="bg1"/>
                </a:solidFill>
              </a:endParaRPr>
            </a:p>
          </xdr:txBody>
        </xdr:sp>
      </mc:Choice>
      <mc:Fallback xmlns="">
        <xdr:sp macro="" textlink="">
          <xdr:nvSpPr>
            <xdr:cNvPr id="5" name="CuadroTexto 4">
              <a:extLst>
                <a:ext uri="{FF2B5EF4-FFF2-40B4-BE49-F238E27FC236}">
                  <a16:creationId xmlns:a16="http://schemas.microsoft.com/office/drawing/2014/main" id="{28160598-E335-4EB8-BB56-D5C7B2AB53BF}"/>
                </a:ext>
              </a:extLst>
            </xdr:cNvPr>
            <xdr:cNvSpPr txBox="1"/>
          </xdr:nvSpPr>
          <xdr:spPr>
            <a:xfrm>
              <a:off x="8309712" y="4080056"/>
              <a:ext cx="257175" cy="19601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es-CO" sz="1200" b="1" i="0">
                  <a:solidFill>
                    <a:sysClr val="windowText" lastClr="000000"/>
                  </a:solidFill>
                  <a:latin typeface="Cambria Math" panose="02040503050406030204" pitchFamily="18" charset="0"/>
                </a:rPr>
                <a:t>𝒎^𝟐</a:t>
              </a:r>
              <a:endParaRPr lang="es-CO" sz="1200" b="1">
                <a:solidFill>
                  <a:schemeClr val="bg1"/>
                </a:solidFill>
              </a:endParaRPr>
            </a:p>
          </xdr:txBody>
        </xdr:sp>
      </mc:Fallback>
    </mc:AlternateContent>
    <xdr:clientData/>
  </xdr:oneCellAnchor>
  <xdr:oneCellAnchor>
    <xdr:from>
      <xdr:col>3</xdr:col>
      <xdr:colOff>175476</xdr:colOff>
      <xdr:row>14</xdr:row>
      <xdr:rowOff>150919</xdr:rowOff>
    </xdr:from>
    <xdr:ext cx="488788" cy="245580"/>
    <mc:AlternateContent xmlns:mc="http://schemas.openxmlformats.org/markup-compatibility/2006" xmlns:a14="http://schemas.microsoft.com/office/drawing/2010/main">
      <mc:Choice Requires="a14">
        <xdr:sp macro="" textlink="">
          <xdr:nvSpPr>
            <xdr:cNvPr id="6" name="CuadroTexto 5">
              <a:extLst>
                <a:ext uri="{FF2B5EF4-FFF2-40B4-BE49-F238E27FC236}">
                  <a16:creationId xmlns:a16="http://schemas.microsoft.com/office/drawing/2014/main" id="{9F241D1F-B1FD-4852-8429-09B35C5D8EC7}"/>
                </a:ext>
              </a:extLst>
            </xdr:cNvPr>
            <xdr:cNvSpPr txBox="1"/>
          </xdr:nvSpPr>
          <xdr:spPr>
            <a:xfrm>
              <a:off x="2850096" y="3968539"/>
              <a:ext cx="488788" cy="24558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f>
                      <m:fPr>
                        <m:type m:val="skw"/>
                        <m:ctrlPr>
                          <a:rPr lang="es-CO" sz="1100" b="1" i="1">
                            <a:solidFill>
                              <a:schemeClr val="tx1"/>
                            </a:solidFill>
                            <a:latin typeface="Cambria Math" panose="02040503050406030204" pitchFamily="18" charset="0"/>
                          </a:rPr>
                        </m:ctrlPr>
                      </m:fPr>
                      <m:num>
                        <m:r>
                          <a:rPr lang="es-CO" sz="1100" b="1" i="1">
                            <a:solidFill>
                              <a:schemeClr val="tx1"/>
                            </a:solidFill>
                            <a:latin typeface="Cambria Math" panose="02040503050406030204" pitchFamily="18" charset="0"/>
                          </a:rPr>
                          <m:t>$</m:t>
                        </m:r>
                      </m:num>
                      <m:den>
                        <m:r>
                          <a:rPr lang="es-CO" sz="1100" b="1" i="1">
                            <a:solidFill>
                              <a:schemeClr val="tx1"/>
                            </a:solidFill>
                            <a:latin typeface="Cambria Math" panose="02040503050406030204" pitchFamily="18" charset="0"/>
                          </a:rPr>
                          <m:t>𝒌𝑾𝒉</m:t>
                        </m:r>
                      </m:den>
                    </m:f>
                  </m:oMath>
                </m:oMathPara>
              </a14:m>
              <a:endParaRPr lang="es-CO" sz="1100" b="1">
                <a:solidFill>
                  <a:schemeClr val="tx1"/>
                </a:solidFill>
                <a:latin typeface="Verdana" panose="020B0604030504040204" pitchFamily="34" charset="0"/>
                <a:ea typeface="Verdana" panose="020B0604030504040204" pitchFamily="34" charset="0"/>
              </a:endParaRPr>
            </a:p>
          </xdr:txBody>
        </xdr:sp>
      </mc:Choice>
      <mc:Fallback xmlns="">
        <xdr:sp macro="" textlink="">
          <xdr:nvSpPr>
            <xdr:cNvPr id="6" name="CuadroTexto 5">
              <a:extLst>
                <a:ext uri="{FF2B5EF4-FFF2-40B4-BE49-F238E27FC236}">
                  <a16:creationId xmlns:a16="http://schemas.microsoft.com/office/drawing/2014/main" id="{9F241D1F-B1FD-4852-8429-09B35C5D8EC7}"/>
                </a:ext>
              </a:extLst>
            </xdr:cNvPr>
            <xdr:cNvSpPr txBox="1"/>
          </xdr:nvSpPr>
          <xdr:spPr>
            <a:xfrm>
              <a:off x="2850096" y="3968539"/>
              <a:ext cx="488788" cy="24558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s-CO" sz="1100" b="1" i="0">
                  <a:solidFill>
                    <a:schemeClr val="tx1"/>
                  </a:solidFill>
                  <a:latin typeface="Cambria Math" panose="02040503050406030204" pitchFamily="18" charset="0"/>
                </a:rPr>
                <a:t>$⁄𝒌𝑾𝒉</a:t>
              </a:r>
              <a:endParaRPr lang="es-CO" sz="1100" b="1">
                <a:solidFill>
                  <a:schemeClr val="tx1"/>
                </a:solidFill>
                <a:latin typeface="Verdana" panose="020B0604030504040204" pitchFamily="34" charset="0"/>
                <a:ea typeface="Verdana" panose="020B0604030504040204" pitchFamily="34" charset="0"/>
              </a:endParaRPr>
            </a:p>
          </xdr:txBody>
        </xdr:sp>
      </mc:Fallback>
    </mc:AlternateContent>
    <xdr:clientData/>
  </xdr:oneCellAnchor>
  <xdr:twoCellAnchor>
    <xdr:from>
      <xdr:col>22</xdr:col>
      <xdr:colOff>117763</xdr:colOff>
      <xdr:row>24</xdr:row>
      <xdr:rowOff>41564</xdr:rowOff>
    </xdr:from>
    <xdr:to>
      <xdr:col>23</xdr:col>
      <xdr:colOff>4448999</xdr:colOff>
      <xdr:row>26</xdr:row>
      <xdr:rowOff>1200637</xdr:rowOff>
    </xdr:to>
    <xdr:graphicFrame macro="">
      <xdr:nvGraphicFramePr>
        <xdr:cNvPr id="7" name="Gráfico 6">
          <a:extLst>
            <a:ext uri="{FF2B5EF4-FFF2-40B4-BE49-F238E27FC236}">
              <a16:creationId xmlns:a16="http://schemas.microsoft.com/office/drawing/2014/main" id="{481EC6F1-C9E6-4162-83A0-FEB0413567F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22</xdr:col>
      <xdr:colOff>131618</xdr:colOff>
      <xdr:row>15</xdr:row>
      <xdr:rowOff>55418</xdr:rowOff>
    </xdr:from>
    <xdr:to>
      <xdr:col>23</xdr:col>
      <xdr:colOff>4462854</xdr:colOff>
      <xdr:row>17</xdr:row>
      <xdr:rowOff>1239891</xdr:rowOff>
    </xdr:to>
    <xdr:graphicFrame macro="">
      <xdr:nvGraphicFramePr>
        <xdr:cNvPr id="8" name="Gráfico 7">
          <a:extLst>
            <a:ext uri="{FF2B5EF4-FFF2-40B4-BE49-F238E27FC236}">
              <a16:creationId xmlns:a16="http://schemas.microsoft.com/office/drawing/2014/main" id="{98084FDB-8ABC-48AE-8197-FF1BE2408B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oneCellAnchor>
    <xdr:from>
      <xdr:col>16</xdr:col>
      <xdr:colOff>140084</xdr:colOff>
      <xdr:row>14</xdr:row>
      <xdr:rowOff>92008</xdr:rowOff>
    </xdr:from>
    <xdr:ext cx="599202" cy="258917"/>
    <mc:AlternateContent xmlns:mc="http://schemas.openxmlformats.org/markup-compatibility/2006" xmlns:a14="http://schemas.microsoft.com/office/drawing/2010/main">
      <mc:Choice Requires="a14">
        <xdr:sp macro="" textlink="">
          <xdr:nvSpPr>
            <xdr:cNvPr id="9" name="CuadroTexto 8">
              <a:extLst>
                <a:ext uri="{FF2B5EF4-FFF2-40B4-BE49-F238E27FC236}">
                  <a16:creationId xmlns:a16="http://schemas.microsoft.com/office/drawing/2014/main" id="{644ADB71-1F37-4128-95B4-C83E659DF6AA}"/>
                </a:ext>
              </a:extLst>
            </xdr:cNvPr>
            <xdr:cNvSpPr txBox="1"/>
          </xdr:nvSpPr>
          <xdr:spPr>
            <a:xfrm>
              <a:off x="14671424" y="3909628"/>
              <a:ext cx="599202" cy="2589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f>
                      <m:fPr>
                        <m:type m:val="skw"/>
                        <m:ctrlPr>
                          <a:rPr lang="es-CO" sz="1100" b="1" i="1">
                            <a:solidFill>
                              <a:sysClr val="windowText" lastClr="000000"/>
                            </a:solidFill>
                            <a:latin typeface="Cambria Math" panose="02040503050406030204" pitchFamily="18" charset="0"/>
                          </a:rPr>
                        </m:ctrlPr>
                      </m:fPr>
                      <m:num>
                        <m:r>
                          <a:rPr lang="es-CO" sz="1100" b="1" i="1">
                            <a:solidFill>
                              <a:sysClr val="windowText" lastClr="000000"/>
                            </a:solidFill>
                            <a:latin typeface="Cambria Math" panose="02040503050406030204" pitchFamily="18" charset="0"/>
                          </a:rPr>
                          <m:t>𝒌𝒈</m:t>
                        </m:r>
                      </m:num>
                      <m:den>
                        <m:r>
                          <a:rPr lang="es-CO" sz="1100" b="1" i="1">
                            <a:solidFill>
                              <a:sysClr val="windowText" lastClr="000000"/>
                            </a:solidFill>
                            <a:latin typeface="Cambria Math" panose="02040503050406030204" pitchFamily="18" charset="0"/>
                          </a:rPr>
                          <m:t>𝒌𝑾𝒉</m:t>
                        </m:r>
                      </m:den>
                    </m:f>
                  </m:oMath>
                </m:oMathPara>
              </a14:m>
              <a:endParaRPr lang="es-CO" sz="1100" b="1">
                <a:solidFill>
                  <a:sysClr val="windowText" lastClr="000000"/>
                </a:solidFill>
                <a:latin typeface="Verdana" panose="020B0604030504040204" pitchFamily="34" charset="0"/>
                <a:ea typeface="Verdana" panose="020B0604030504040204" pitchFamily="34" charset="0"/>
              </a:endParaRPr>
            </a:p>
          </xdr:txBody>
        </xdr:sp>
      </mc:Choice>
      <mc:Fallback xmlns="">
        <xdr:sp macro="" textlink="">
          <xdr:nvSpPr>
            <xdr:cNvPr id="9" name="CuadroTexto 8">
              <a:extLst>
                <a:ext uri="{FF2B5EF4-FFF2-40B4-BE49-F238E27FC236}">
                  <a16:creationId xmlns:a16="http://schemas.microsoft.com/office/drawing/2014/main" id="{644ADB71-1F37-4128-95B4-C83E659DF6AA}"/>
                </a:ext>
              </a:extLst>
            </xdr:cNvPr>
            <xdr:cNvSpPr txBox="1"/>
          </xdr:nvSpPr>
          <xdr:spPr>
            <a:xfrm>
              <a:off x="14671424" y="3909628"/>
              <a:ext cx="599202" cy="2589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s-CO" sz="1100" b="1" i="0">
                  <a:solidFill>
                    <a:sysClr val="windowText" lastClr="000000"/>
                  </a:solidFill>
                  <a:latin typeface="Cambria Math" panose="02040503050406030204" pitchFamily="18" charset="0"/>
                </a:rPr>
                <a:t>𝒌𝒈⁄𝒌𝑾𝒉</a:t>
              </a:r>
              <a:endParaRPr lang="es-CO" sz="1100" b="1">
                <a:solidFill>
                  <a:sysClr val="windowText" lastClr="000000"/>
                </a:solidFill>
                <a:latin typeface="Verdana" panose="020B0604030504040204" pitchFamily="34" charset="0"/>
                <a:ea typeface="Verdana" panose="020B0604030504040204" pitchFamily="34" charset="0"/>
              </a:endParaRPr>
            </a:p>
          </xdr:txBody>
        </xdr:sp>
      </mc:Fallback>
    </mc:AlternateContent>
    <xdr:clientData/>
  </xdr:oneCellAnchor>
  <xdr:twoCellAnchor>
    <xdr:from>
      <xdr:col>22</xdr:col>
      <xdr:colOff>123536</xdr:colOff>
      <xdr:row>21</xdr:row>
      <xdr:rowOff>42716</xdr:rowOff>
    </xdr:from>
    <xdr:to>
      <xdr:col>23</xdr:col>
      <xdr:colOff>4454772</xdr:colOff>
      <xdr:row>23</xdr:row>
      <xdr:rowOff>1201789</xdr:rowOff>
    </xdr:to>
    <xdr:graphicFrame macro="">
      <xdr:nvGraphicFramePr>
        <xdr:cNvPr id="10" name="Gráfico 9" descr="EMISIONES GEI">
          <a:extLst>
            <a:ext uri="{FF2B5EF4-FFF2-40B4-BE49-F238E27FC236}">
              <a16:creationId xmlns:a16="http://schemas.microsoft.com/office/drawing/2014/main" id="{5C60332B-3289-4A4A-8722-CAB48125C9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22</xdr:col>
      <xdr:colOff>131618</xdr:colOff>
      <xdr:row>18</xdr:row>
      <xdr:rowOff>77355</xdr:rowOff>
    </xdr:from>
    <xdr:to>
      <xdr:col>23</xdr:col>
      <xdr:colOff>4462854</xdr:colOff>
      <xdr:row>20</xdr:row>
      <xdr:rowOff>1236427</xdr:rowOff>
    </xdr:to>
    <xdr:graphicFrame macro="">
      <xdr:nvGraphicFramePr>
        <xdr:cNvPr id="6" name="Gráfico 5">
          <a:extLst>
            <a:ext uri="{FF2B5EF4-FFF2-40B4-BE49-F238E27FC236}">
              <a16:creationId xmlns:a16="http://schemas.microsoft.com/office/drawing/2014/main" id="{C0989459-8664-433B-AF84-7A77B425DF1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11</xdr:col>
      <xdr:colOff>193963</xdr:colOff>
      <xdr:row>14</xdr:row>
      <xdr:rowOff>156663</xdr:rowOff>
    </xdr:from>
    <xdr:ext cx="488788" cy="245580"/>
    <mc:AlternateContent xmlns:mc="http://schemas.openxmlformats.org/markup-compatibility/2006" xmlns:a14="http://schemas.microsoft.com/office/drawing/2010/main">
      <mc:Choice Requires="a14">
        <xdr:sp macro="" textlink="">
          <xdr:nvSpPr>
            <xdr:cNvPr id="7" name="CuadroTexto 6">
              <a:extLst>
                <a:ext uri="{FF2B5EF4-FFF2-40B4-BE49-F238E27FC236}">
                  <a16:creationId xmlns:a16="http://schemas.microsoft.com/office/drawing/2014/main" id="{1B80CDE0-9E08-4C4D-BBA5-A91A9F4A7B87}"/>
                </a:ext>
              </a:extLst>
            </xdr:cNvPr>
            <xdr:cNvSpPr txBox="1"/>
          </xdr:nvSpPr>
          <xdr:spPr>
            <a:xfrm>
              <a:off x="9631040" y="3626694"/>
              <a:ext cx="488788" cy="24558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f>
                      <m:fPr>
                        <m:type m:val="skw"/>
                        <m:ctrlPr>
                          <a:rPr lang="es-CO" sz="1100" b="1" i="1">
                            <a:solidFill>
                              <a:sysClr val="windowText" lastClr="000000"/>
                            </a:solidFill>
                            <a:latin typeface="Cambria Math" panose="02040503050406030204" pitchFamily="18" charset="0"/>
                          </a:rPr>
                        </m:ctrlPr>
                      </m:fPr>
                      <m:num>
                        <m:r>
                          <a:rPr lang="es-CO" sz="1100" b="1" i="1">
                            <a:solidFill>
                              <a:sysClr val="windowText" lastClr="000000"/>
                            </a:solidFill>
                            <a:latin typeface="Cambria Math" panose="02040503050406030204" pitchFamily="18" charset="0"/>
                          </a:rPr>
                          <m:t>$</m:t>
                        </m:r>
                      </m:num>
                      <m:den>
                        <m:r>
                          <a:rPr lang="es-CO" sz="1100" b="1" i="1">
                            <a:solidFill>
                              <a:sysClr val="windowText" lastClr="000000"/>
                            </a:solidFill>
                            <a:latin typeface="Cambria Math" panose="02040503050406030204" pitchFamily="18" charset="0"/>
                          </a:rPr>
                          <m:t>𝒌𝑾𝒉</m:t>
                        </m:r>
                      </m:den>
                    </m:f>
                  </m:oMath>
                </m:oMathPara>
              </a14:m>
              <a:endParaRPr lang="es-CO" sz="1100" b="1">
                <a:solidFill>
                  <a:sysClr val="windowText" lastClr="000000"/>
                </a:solidFill>
                <a:latin typeface="Verdana" panose="020B0604030504040204" pitchFamily="34" charset="0"/>
                <a:ea typeface="Verdana" panose="020B0604030504040204" pitchFamily="34" charset="0"/>
              </a:endParaRPr>
            </a:p>
          </xdr:txBody>
        </xdr:sp>
      </mc:Choice>
      <mc:Fallback xmlns="">
        <xdr:sp macro="" textlink="">
          <xdr:nvSpPr>
            <xdr:cNvPr id="7" name="CuadroTexto 6">
              <a:extLst>
                <a:ext uri="{FF2B5EF4-FFF2-40B4-BE49-F238E27FC236}">
                  <a16:creationId xmlns:a16="http://schemas.microsoft.com/office/drawing/2014/main" id="{1B80CDE0-9E08-4C4D-BBA5-A91A9F4A7B87}"/>
                </a:ext>
              </a:extLst>
            </xdr:cNvPr>
            <xdr:cNvSpPr txBox="1"/>
          </xdr:nvSpPr>
          <xdr:spPr>
            <a:xfrm>
              <a:off x="9631040" y="3626694"/>
              <a:ext cx="488788" cy="24558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s-CO" sz="1100" b="1" i="0">
                  <a:solidFill>
                    <a:sysClr val="windowText" lastClr="000000"/>
                  </a:solidFill>
                  <a:latin typeface="Cambria Math" panose="02040503050406030204" pitchFamily="18" charset="0"/>
                </a:rPr>
                <a:t>$⁄𝒌𝑾𝒉</a:t>
              </a:r>
              <a:endParaRPr lang="es-CO" sz="1100" b="1">
                <a:solidFill>
                  <a:sysClr val="windowText" lastClr="000000"/>
                </a:solidFill>
                <a:latin typeface="Verdana" panose="020B0604030504040204" pitchFamily="34" charset="0"/>
                <a:ea typeface="Verdana" panose="020B0604030504040204" pitchFamily="34" charset="0"/>
              </a:endParaRPr>
            </a:p>
          </xdr:txBody>
        </xdr:sp>
      </mc:Fallback>
    </mc:AlternateContent>
    <xdr:clientData/>
  </xdr:oneCellAnchor>
  <xdr:oneCellAnchor>
    <xdr:from>
      <xdr:col>8</xdr:col>
      <xdr:colOff>357897</xdr:colOff>
      <xdr:row>14</xdr:row>
      <xdr:rowOff>188159</xdr:rowOff>
    </xdr:from>
    <xdr:ext cx="257175" cy="196016"/>
    <mc:AlternateContent xmlns:mc="http://schemas.openxmlformats.org/markup-compatibility/2006" xmlns:a14="http://schemas.microsoft.com/office/drawing/2010/main">
      <mc:Choice Requires="a14">
        <xdr:sp macro="" textlink="">
          <xdr:nvSpPr>
            <xdr:cNvPr id="8" name="CuadroTexto 7">
              <a:extLst>
                <a:ext uri="{FF2B5EF4-FFF2-40B4-BE49-F238E27FC236}">
                  <a16:creationId xmlns:a16="http://schemas.microsoft.com/office/drawing/2014/main" id="{5D3B00A3-0E79-4936-8F79-C07847D55692}"/>
                </a:ext>
              </a:extLst>
            </xdr:cNvPr>
            <xdr:cNvSpPr txBox="1"/>
          </xdr:nvSpPr>
          <xdr:spPr>
            <a:xfrm>
              <a:off x="7368297" y="3998159"/>
              <a:ext cx="257175" cy="19601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sSup>
                      <m:sSupPr>
                        <m:ctrlPr>
                          <a:rPr lang="es-CO" sz="1200" b="1" i="1">
                            <a:solidFill>
                              <a:sysClr val="windowText" lastClr="000000"/>
                            </a:solidFill>
                            <a:latin typeface="Cambria Math" panose="02040503050406030204" pitchFamily="18" charset="0"/>
                          </a:rPr>
                        </m:ctrlPr>
                      </m:sSupPr>
                      <m:e>
                        <m:r>
                          <a:rPr lang="es-CO" sz="1200" b="1" i="1">
                            <a:solidFill>
                              <a:sysClr val="windowText" lastClr="000000"/>
                            </a:solidFill>
                            <a:latin typeface="Cambria Math" panose="02040503050406030204" pitchFamily="18" charset="0"/>
                          </a:rPr>
                          <m:t>𝒎</m:t>
                        </m:r>
                      </m:e>
                      <m:sup>
                        <m:r>
                          <a:rPr lang="es-CO" sz="1200" b="1" i="1">
                            <a:solidFill>
                              <a:sysClr val="windowText" lastClr="000000"/>
                            </a:solidFill>
                            <a:latin typeface="Cambria Math" panose="02040503050406030204" pitchFamily="18" charset="0"/>
                          </a:rPr>
                          <m:t>𝟐</m:t>
                        </m:r>
                      </m:sup>
                    </m:sSup>
                  </m:oMath>
                </m:oMathPara>
              </a14:m>
              <a:endParaRPr lang="es-CO" sz="1200" b="1">
                <a:solidFill>
                  <a:schemeClr val="bg1"/>
                </a:solidFill>
              </a:endParaRPr>
            </a:p>
          </xdr:txBody>
        </xdr:sp>
      </mc:Choice>
      <mc:Fallback xmlns="">
        <xdr:sp macro="" textlink="">
          <xdr:nvSpPr>
            <xdr:cNvPr id="8" name="CuadroTexto 7">
              <a:extLst>
                <a:ext uri="{FF2B5EF4-FFF2-40B4-BE49-F238E27FC236}">
                  <a16:creationId xmlns:a16="http://schemas.microsoft.com/office/drawing/2014/main" id="{5D3B00A3-0E79-4936-8F79-C07847D55692}"/>
                </a:ext>
              </a:extLst>
            </xdr:cNvPr>
            <xdr:cNvSpPr txBox="1"/>
          </xdr:nvSpPr>
          <xdr:spPr>
            <a:xfrm>
              <a:off x="7368297" y="3998159"/>
              <a:ext cx="257175" cy="19601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es-CO" sz="1200" b="1" i="0">
                  <a:solidFill>
                    <a:sysClr val="windowText" lastClr="000000"/>
                  </a:solidFill>
                  <a:latin typeface="Cambria Math" panose="02040503050406030204" pitchFamily="18" charset="0"/>
                </a:rPr>
                <a:t>𝒎^𝟐</a:t>
              </a:r>
              <a:endParaRPr lang="es-CO" sz="1200" b="1">
                <a:solidFill>
                  <a:schemeClr val="bg1"/>
                </a:solidFill>
              </a:endParaRPr>
            </a:p>
          </xdr:txBody>
        </xdr:sp>
      </mc:Fallback>
    </mc:AlternateContent>
    <xdr:clientData/>
  </xdr:oneCellAnchor>
  <xdr:oneCellAnchor>
    <xdr:from>
      <xdr:col>9</xdr:col>
      <xdr:colOff>392532</xdr:colOff>
      <xdr:row>14</xdr:row>
      <xdr:rowOff>262436</xdr:rowOff>
    </xdr:from>
    <xdr:ext cx="257175" cy="196016"/>
    <mc:AlternateContent xmlns:mc="http://schemas.openxmlformats.org/markup-compatibility/2006" xmlns:a14="http://schemas.microsoft.com/office/drawing/2010/main">
      <mc:Choice Requires="a14">
        <xdr:sp macro="" textlink="">
          <xdr:nvSpPr>
            <xdr:cNvPr id="9" name="CuadroTexto 8">
              <a:extLst>
                <a:ext uri="{FF2B5EF4-FFF2-40B4-BE49-F238E27FC236}">
                  <a16:creationId xmlns:a16="http://schemas.microsoft.com/office/drawing/2014/main" id="{C620BB73-8779-4B87-9E2B-9B8EE5A86D01}"/>
                </a:ext>
              </a:extLst>
            </xdr:cNvPr>
            <xdr:cNvSpPr txBox="1"/>
          </xdr:nvSpPr>
          <xdr:spPr>
            <a:xfrm>
              <a:off x="8345041" y="4072436"/>
              <a:ext cx="257175" cy="19601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sSup>
                      <m:sSupPr>
                        <m:ctrlPr>
                          <a:rPr lang="es-CO" sz="1200" b="1" i="1">
                            <a:solidFill>
                              <a:sysClr val="windowText" lastClr="000000"/>
                            </a:solidFill>
                            <a:latin typeface="Cambria Math" panose="02040503050406030204" pitchFamily="18" charset="0"/>
                          </a:rPr>
                        </m:ctrlPr>
                      </m:sSupPr>
                      <m:e>
                        <m:r>
                          <a:rPr lang="es-CO" sz="1200" b="1" i="1">
                            <a:solidFill>
                              <a:sysClr val="windowText" lastClr="000000"/>
                            </a:solidFill>
                            <a:latin typeface="Cambria Math" panose="02040503050406030204" pitchFamily="18" charset="0"/>
                          </a:rPr>
                          <m:t>𝒎</m:t>
                        </m:r>
                      </m:e>
                      <m:sup>
                        <m:r>
                          <a:rPr lang="es-CO" sz="1200" b="1" i="1">
                            <a:solidFill>
                              <a:sysClr val="windowText" lastClr="000000"/>
                            </a:solidFill>
                            <a:latin typeface="Cambria Math" panose="02040503050406030204" pitchFamily="18" charset="0"/>
                          </a:rPr>
                          <m:t>𝟐</m:t>
                        </m:r>
                      </m:sup>
                    </m:sSup>
                  </m:oMath>
                </m:oMathPara>
              </a14:m>
              <a:endParaRPr lang="es-CO" sz="1200" b="1">
                <a:solidFill>
                  <a:schemeClr val="bg1"/>
                </a:solidFill>
              </a:endParaRPr>
            </a:p>
          </xdr:txBody>
        </xdr:sp>
      </mc:Choice>
      <mc:Fallback xmlns="">
        <xdr:sp macro="" textlink="">
          <xdr:nvSpPr>
            <xdr:cNvPr id="9" name="CuadroTexto 8">
              <a:extLst>
                <a:ext uri="{FF2B5EF4-FFF2-40B4-BE49-F238E27FC236}">
                  <a16:creationId xmlns:a16="http://schemas.microsoft.com/office/drawing/2014/main" id="{C620BB73-8779-4B87-9E2B-9B8EE5A86D01}"/>
                </a:ext>
              </a:extLst>
            </xdr:cNvPr>
            <xdr:cNvSpPr txBox="1"/>
          </xdr:nvSpPr>
          <xdr:spPr>
            <a:xfrm>
              <a:off x="8345041" y="4072436"/>
              <a:ext cx="257175" cy="19601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es-CO" sz="1200" b="1" i="0">
                  <a:solidFill>
                    <a:sysClr val="windowText" lastClr="000000"/>
                  </a:solidFill>
                  <a:latin typeface="Cambria Math" panose="02040503050406030204" pitchFamily="18" charset="0"/>
                </a:rPr>
                <a:t>𝒎^𝟐</a:t>
              </a:r>
              <a:endParaRPr lang="es-CO" sz="1200" b="1">
                <a:solidFill>
                  <a:schemeClr val="bg1"/>
                </a:solidFill>
              </a:endParaRPr>
            </a:p>
          </xdr:txBody>
        </xdr:sp>
      </mc:Fallback>
    </mc:AlternateContent>
    <xdr:clientData/>
  </xdr:oneCellAnchor>
  <xdr:oneCellAnchor>
    <xdr:from>
      <xdr:col>3</xdr:col>
      <xdr:colOff>175476</xdr:colOff>
      <xdr:row>14</xdr:row>
      <xdr:rowOff>150919</xdr:rowOff>
    </xdr:from>
    <xdr:ext cx="488788" cy="245580"/>
    <mc:AlternateContent xmlns:mc="http://schemas.openxmlformats.org/markup-compatibility/2006" xmlns:a14="http://schemas.microsoft.com/office/drawing/2010/main">
      <mc:Choice Requires="a14">
        <xdr:sp macro="" textlink="">
          <xdr:nvSpPr>
            <xdr:cNvPr id="10" name="CuadroTexto 9">
              <a:extLst>
                <a:ext uri="{FF2B5EF4-FFF2-40B4-BE49-F238E27FC236}">
                  <a16:creationId xmlns:a16="http://schemas.microsoft.com/office/drawing/2014/main" id="{A6894E23-2A82-4DCF-9BB0-94C0F7CE56DF}"/>
                </a:ext>
              </a:extLst>
            </xdr:cNvPr>
            <xdr:cNvSpPr txBox="1"/>
          </xdr:nvSpPr>
          <xdr:spPr>
            <a:xfrm>
              <a:off x="2860061" y="3620950"/>
              <a:ext cx="488788" cy="24558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f>
                      <m:fPr>
                        <m:type m:val="skw"/>
                        <m:ctrlPr>
                          <a:rPr lang="es-CO" sz="1100" b="1" i="1">
                            <a:solidFill>
                              <a:schemeClr val="tx1"/>
                            </a:solidFill>
                            <a:latin typeface="Cambria Math" panose="02040503050406030204" pitchFamily="18" charset="0"/>
                          </a:rPr>
                        </m:ctrlPr>
                      </m:fPr>
                      <m:num>
                        <m:r>
                          <a:rPr lang="es-CO" sz="1100" b="1" i="1">
                            <a:solidFill>
                              <a:schemeClr val="tx1"/>
                            </a:solidFill>
                            <a:latin typeface="Cambria Math" panose="02040503050406030204" pitchFamily="18" charset="0"/>
                          </a:rPr>
                          <m:t>$</m:t>
                        </m:r>
                      </m:num>
                      <m:den>
                        <m:r>
                          <a:rPr lang="es-CO" sz="1100" b="1" i="1">
                            <a:solidFill>
                              <a:schemeClr val="tx1"/>
                            </a:solidFill>
                            <a:latin typeface="Cambria Math" panose="02040503050406030204" pitchFamily="18" charset="0"/>
                          </a:rPr>
                          <m:t>𝒌𝑾𝒉</m:t>
                        </m:r>
                      </m:den>
                    </m:f>
                  </m:oMath>
                </m:oMathPara>
              </a14:m>
              <a:endParaRPr lang="es-CO" sz="1100" b="1">
                <a:solidFill>
                  <a:schemeClr val="tx1"/>
                </a:solidFill>
                <a:latin typeface="Verdana" panose="020B0604030504040204" pitchFamily="34" charset="0"/>
                <a:ea typeface="Verdana" panose="020B0604030504040204" pitchFamily="34" charset="0"/>
              </a:endParaRPr>
            </a:p>
          </xdr:txBody>
        </xdr:sp>
      </mc:Choice>
      <mc:Fallback xmlns="">
        <xdr:sp macro="" textlink="">
          <xdr:nvSpPr>
            <xdr:cNvPr id="10" name="CuadroTexto 9">
              <a:extLst>
                <a:ext uri="{FF2B5EF4-FFF2-40B4-BE49-F238E27FC236}">
                  <a16:creationId xmlns:a16="http://schemas.microsoft.com/office/drawing/2014/main" id="{A6894E23-2A82-4DCF-9BB0-94C0F7CE56DF}"/>
                </a:ext>
              </a:extLst>
            </xdr:cNvPr>
            <xdr:cNvSpPr txBox="1"/>
          </xdr:nvSpPr>
          <xdr:spPr>
            <a:xfrm>
              <a:off x="2860061" y="3620950"/>
              <a:ext cx="488788" cy="24558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s-CO" sz="1100" b="1" i="0">
                  <a:solidFill>
                    <a:schemeClr val="tx1"/>
                  </a:solidFill>
                  <a:latin typeface="Cambria Math" panose="02040503050406030204" pitchFamily="18" charset="0"/>
                </a:rPr>
                <a:t>$⁄𝒌𝑾𝒉</a:t>
              </a:r>
              <a:endParaRPr lang="es-CO" sz="1100" b="1">
                <a:solidFill>
                  <a:schemeClr val="tx1"/>
                </a:solidFill>
                <a:latin typeface="Verdana" panose="020B0604030504040204" pitchFamily="34" charset="0"/>
                <a:ea typeface="Verdana" panose="020B0604030504040204" pitchFamily="34" charset="0"/>
              </a:endParaRPr>
            </a:p>
          </xdr:txBody>
        </xdr:sp>
      </mc:Fallback>
    </mc:AlternateContent>
    <xdr:clientData/>
  </xdr:oneCellAnchor>
  <xdr:twoCellAnchor>
    <xdr:from>
      <xdr:col>22</xdr:col>
      <xdr:colOff>117763</xdr:colOff>
      <xdr:row>24</xdr:row>
      <xdr:rowOff>41564</xdr:rowOff>
    </xdr:from>
    <xdr:to>
      <xdr:col>23</xdr:col>
      <xdr:colOff>4448999</xdr:colOff>
      <xdr:row>26</xdr:row>
      <xdr:rowOff>1200637</xdr:rowOff>
    </xdr:to>
    <xdr:graphicFrame macro="">
      <xdr:nvGraphicFramePr>
        <xdr:cNvPr id="11" name="Gráfico 10">
          <a:extLst>
            <a:ext uri="{FF2B5EF4-FFF2-40B4-BE49-F238E27FC236}">
              <a16:creationId xmlns:a16="http://schemas.microsoft.com/office/drawing/2014/main" id="{B393771D-7E7D-47A3-8F07-DCC694FB749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22</xdr:col>
      <xdr:colOff>131618</xdr:colOff>
      <xdr:row>15</xdr:row>
      <xdr:rowOff>55418</xdr:rowOff>
    </xdr:from>
    <xdr:to>
      <xdr:col>23</xdr:col>
      <xdr:colOff>4462854</xdr:colOff>
      <xdr:row>17</xdr:row>
      <xdr:rowOff>1239891</xdr:rowOff>
    </xdr:to>
    <xdr:graphicFrame macro="">
      <xdr:nvGraphicFramePr>
        <xdr:cNvPr id="12" name="Gráfico 11">
          <a:extLst>
            <a:ext uri="{FF2B5EF4-FFF2-40B4-BE49-F238E27FC236}">
              <a16:creationId xmlns:a16="http://schemas.microsoft.com/office/drawing/2014/main" id="{342A90AB-B381-4BA0-BA8E-7C3E72E2F77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oneCellAnchor>
    <xdr:from>
      <xdr:col>16</xdr:col>
      <xdr:colOff>140084</xdr:colOff>
      <xdr:row>14</xdr:row>
      <xdr:rowOff>92008</xdr:rowOff>
    </xdr:from>
    <xdr:ext cx="599202" cy="258917"/>
    <mc:AlternateContent xmlns:mc="http://schemas.openxmlformats.org/markup-compatibility/2006" xmlns:a14="http://schemas.microsoft.com/office/drawing/2010/main">
      <mc:Choice Requires="a14">
        <xdr:sp macro="" textlink="">
          <xdr:nvSpPr>
            <xdr:cNvPr id="2" name="CuadroTexto 1">
              <a:extLst>
                <a:ext uri="{FF2B5EF4-FFF2-40B4-BE49-F238E27FC236}">
                  <a16:creationId xmlns:a16="http://schemas.microsoft.com/office/drawing/2014/main" id="{FB7DDF85-6DF0-43EB-AE21-C214DB6E2A4D}"/>
                </a:ext>
              </a:extLst>
            </xdr:cNvPr>
            <xdr:cNvSpPr txBox="1"/>
          </xdr:nvSpPr>
          <xdr:spPr>
            <a:xfrm>
              <a:off x="13814520" y="3902008"/>
              <a:ext cx="599202" cy="2589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f>
                      <m:fPr>
                        <m:type m:val="skw"/>
                        <m:ctrlPr>
                          <a:rPr lang="es-CO" sz="1100" b="1" i="1">
                            <a:solidFill>
                              <a:sysClr val="windowText" lastClr="000000"/>
                            </a:solidFill>
                            <a:latin typeface="Cambria Math" panose="02040503050406030204" pitchFamily="18" charset="0"/>
                          </a:rPr>
                        </m:ctrlPr>
                      </m:fPr>
                      <m:num>
                        <m:r>
                          <a:rPr lang="es-CO" sz="1100" b="1" i="1">
                            <a:solidFill>
                              <a:sysClr val="windowText" lastClr="000000"/>
                            </a:solidFill>
                            <a:latin typeface="Cambria Math" panose="02040503050406030204" pitchFamily="18" charset="0"/>
                          </a:rPr>
                          <m:t>𝒌𝒈</m:t>
                        </m:r>
                      </m:num>
                      <m:den>
                        <m:r>
                          <a:rPr lang="es-CO" sz="1100" b="1" i="1">
                            <a:solidFill>
                              <a:sysClr val="windowText" lastClr="000000"/>
                            </a:solidFill>
                            <a:latin typeface="Cambria Math" panose="02040503050406030204" pitchFamily="18" charset="0"/>
                          </a:rPr>
                          <m:t>𝒌𝑾𝒉</m:t>
                        </m:r>
                      </m:den>
                    </m:f>
                  </m:oMath>
                </m:oMathPara>
              </a14:m>
              <a:endParaRPr lang="es-CO" sz="1100" b="1">
                <a:solidFill>
                  <a:sysClr val="windowText" lastClr="000000"/>
                </a:solidFill>
                <a:latin typeface="Verdana" panose="020B0604030504040204" pitchFamily="34" charset="0"/>
                <a:ea typeface="Verdana" panose="020B0604030504040204" pitchFamily="34" charset="0"/>
              </a:endParaRPr>
            </a:p>
          </xdr:txBody>
        </xdr:sp>
      </mc:Choice>
      <mc:Fallback xmlns="">
        <xdr:sp macro="" textlink="">
          <xdr:nvSpPr>
            <xdr:cNvPr id="2" name="CuadroTexto 1">
              <a:extLst>
                <a:ext uri="{FF2B5EF4-FFF2-40B4-BE49-F238E27FC236}">
                  <a16:creationId xmlns:a16="http://schemas.microsoft.com/office/drawing/2014/main" id="{FB7DDF85-6DF0-43EB-AE21-C214DB6E2A4D}"/>
                </a:ext>
              </a:extLst>
            </xdr:cNvPr>
            <xdr:cNvSpPr txBox="1"/>
          </xdr:nvSpPr>
          <xdr:spPr>
            <a:xfrm>
              <a:off x="13814520" y="3902008"/>
              <a:ext cx="599202" cy="2589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s-CO" sz="1100" b="1" i="0">
                  <a:solidFill>
                    <a:sysClr val="windowText" lastClr="000000"/>
                  </a:solidFill>
                  <a:latin typeface="Cambria Math" panose="02040503050406030204" pitchFamily="18" charset="0"/>
                </a:rPr>
                <a:t>𝒌𝒈⁄𝒌𝑾𝒉</a:t>
              </a:r>
              <a:endParaRPr lang="es-CO" sz="1100" b="1">
                <a:solidFill>
                  <a:sysClr val="windowText" lastClr="000000"/>
                </a:solidFill>
                <a:latin typeface="Verdana" panose="020B0604030504040204" pitchFamily="34" charset="0"/>
                <a:ea typeface="Verdana" panose="020B0604030504040204" pitchFamily="34" charset="0"/>
              </a:endParaRPr>
            </a:p>
          </xdr:txBody>
        </xdr:sp>
      </mc:Fallback>
    </mc:AlternateContent>
    <xdr:clientData/>
  </xdr:oneCellAnchor>
  <xdr:twoCellAnchor>
    <xdr:from>
      <xdr:col>22</xdr:col>
      <xdr:colOff>123536</xdr:colOff>
      <xdr:row>21</xdr:row>
      <xdr:rowOff>42716</xdr:rowOff>
    </xdr:from>
    <xdr:to>
      <xdr:col>23</xdr:col>
      <xdr:colOff>4454772</xdr:colOff>
      <xdr:row>23</xdr:row>
      <xdr:rowOff>1201789</xdr:rowOff>
    </xdr:to>
    <xdr:graphicFrame macro="">
      <xdr:nvGraphicFramePr>
        <xdr:cNvPr id="3" name="Gráfico 9" descr="EMISIONES GEI">
          <a:extLst>
            <a:ext uri="{FF2B5EF4-FFF2-40B4-BE49-F238E27FC236}">
              <a16:creationId xmlns:a16="http://schemas.microsoft.com/office/drawing/2014/main" id="{96FE45CB-F7F4-46FD-8F89-2D33717BBAB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24</xdr:col>
      <xdr:colOff>45720</xdr:colOff>
      <xdr:row>32</xdr:row>
      <xdr:rowOff>45720</xdr:rowOff>
    </xdr:from>
    <xdr:to>
      <xdr:col>25</xdr:col>
      <xdr:colOff>4473720</xdr:colOff>
      <xdr:row>35</xdr:row>
      <xdr:rowOff>30960</xdr:rowOff>
    </xdr:to>
    <xdr:graphicFrame macro="">
      <xdr:nvGraphicFramePr>
        <xdr:cNvPr id="2" name="Gráfico 1">
          <a:extLst>
            <a:ext uri="{FF2B5EF4-FFF2-40B4-BE49-F238E27FC236}">
              <a16:creationId xmlns:a16="http://schemas.microsoft.com/office/drawing/2014/main" id="{DA4540F4-11BA-48C3-9DCF-864478B38B1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24</xdr:col>
      <xdr:colOff>60960</xdr:colOff>
      <xdr:row>38</xdr:row>
      <xdr:rowOff>137160</xdr:rowOff>
    </xdr:from>
    <xdr:to>
      <xdr:col>25</xdr:col>
      <xdr:colOff>4488960</xdr:colOff>
      <xdr:row>41</xdr:row>
      <xdr:rowOff>122400</xdr:rowOff>
    </xdr:to>
    <xdr:graphicFrame macro="">
      <xdr:nvGraphicFramePr>
        <xdr:cNvPr id="3" name="Gráfico 2">
          <a:extLst>
            <a:ext uri="{FF2B5EF4-FFF2-40B4-BE49-F238E27FC236}">
              <a16:creationId xmlns:a16="http://schemas.microsoft.com/office/drawing/2014/main" id="{17F38DF0-26D9-4E0C-AF27-9ACAA1442DC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24</xdr:col>
      <xdr:colOff>60960</xdr:colOff>
      <xdr:row>35</xdr:row>
      <xdr:rowOff>91440</xdr:rowOff>
    </xdr:from>
    <xdr:to>
      <xdr:col>25</xdr:col>
      <xdr:colOff>4488960</xdr:colOff>
      <xdr:row>38</xdr:row>
      <xdr:rowOff>76680</xdr:rowOff>
    </xdr:to>
    <xdr:graphicFrame macro="">
      <xdr:nvGraphicFramePr>
        <xdr:cNvPr id="4" name="Gráfico 3">
          <a:extLst>
            <a:ext uri="{FF2B5EF4-FFF2-40B4-BE49-F238E27FC236}">
              <a16:creationId xmlns:a16="http://schemas.microsoft.com/office/drawing/2014/main" id="{AC349ABF-9247-40BF-9A4E-E0E54B5519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24</xdr:col>
      <xdr:colOff>60960</xdr:colOff>
      <xdr:row>41</xdr:row>
      <xdr:rowOff>213360</xdr:rowOff>
    </xdr:from>
    <xdr:to>
      <xdr:col>25</xdr:col>
      <xdr:colOff>4488960</xdr:colOff>
      <xdr:row>44</xdr:row>
      <xdr:rowOff>198600</xdr:rowOff>
    </xdr:to>
    <xdr:graphicFrame macro="">
      <xdr:nvGraphicFramePr>
        <xdr:cNvPr id="5" name="Gráfico 4">
          <a:extLst>
            <a:ext uri="{FF2B5EF4-FFF2-40B4-BE49-F238E27FC236}">
              <a16:creationId xmlns:a16="http://schemas.microsoft.com/office/drawing/2014/main" id="{93AC09E2-92A6-4B58-8C10-448DE567AFD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24</xdr:col>
      <xdr:colOff>60960</xdr:colOff>
      <xdr:row>14</xdr:row>
      <xdr:rowOff>45720</xdr:rowOff>
    </xdr:from>
    <xdr:to>
      <xdr:col>25</xdr:col>
      <xdr:colOff>4488960</xdr:colOff>
      <xdr:row>17</xdr:row>
      <xdr:rowOff>823440</xdr:rowOff>
    </xdr:to>
    <xdr:graphicFrame macro="">
      <xdr:nvGraphicFramePr>
        <xdr:cNvPr id="6" name="Gráfico 5">
          <a:extLst>
            <a:ext uri="{FF2B5EF4-FFF2-40B4-BE49-F238E27FC236}">
              <a16:creationId xmlns:a16="http://schemas.microsoft.com/office/drawing/2014/main" id="{DB02814A-2DF9-478A-A28D-82540F99F54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24</xdr:col>
      <xdr:colOff>76200</xdr:colOff>
      <xdr:row>20</xdr:row>
      <xdr:rowOff>929640</xdr:rowOff>
    </xdr:from>
    <xdr:to>
      <xdr:col>25</xdr:col>
      <xdr:colOff>4504200</xdr:colOff>
      <xdr:row>23</xdr:row>
      <xdr:rowOff>914880</xdr:rowOff>
    </xdr:to>
    <xdr:graphicFrame macro="">
      <xdr:nvGraphicFramePr>
        <xdr:cNvPr id="7" name="Gráfico 6">
          <a:extLst>
            <a:ext uri="{FF2B5EF4-FFF2-40B4-BE49-F238E27FC236}">
              <a16:creationId xmlns:a16="http://schemas.microsoft.com/office/drawing/2014/main" id="{CA159F71-0415-475E-96AC-95B9BCF2412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xdr:col>
      <xdr:colOff>76200</xdr:colOff>
      <xdr:row>17</xdr:row>
      <xdr:rowOff>883920</xdr:rowOff>
    </xdr:from>
    <xdr:to>
      <xdr:col>25</xdr:col>
      <xdr:colOff>4504200</xdr:colOff>
      <xdr:row>20</xdr:row>
      <xdr:rowOff>869160</xdr:rowOff>
    </xdr:to>
    <xdr:graphicFrame macro="">
      <xdr:nvGraphicFramePr>
        <xdr:cNvPr id="8" name="Gráfico 7">
          <a:extLst>
            <a:ext uri="{FF2B5EF4-FFF2-40B4-BE49-F238E27FC236}">
              <a16:creationId xmlns:a16="http://schemas.microsoft.com/office/drawing/2014/main" id="{36703B0A-EFE2-40CB-8BD7-6124D1423A3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24</xdr:col>
      <xdr:colOff>76200</xdr:colOff>
      <xdr:row>23</xdr:row>
      <xdr:rowOff>1005840</xdr:rowOff>
    </xdr:from>
    <xdr:to>
      <xdr:col>25</xdr:col>
      <xdr:colOff>4504200</xdr:colOff>
      <xdr:row>26</xdr:row>
      <xdr:rowOff>991080</xdr:rowOff>
    </xdr:to>
    <xdr:graphicFrame macro="">
      <xdr:nvGraphicFramePr>
        <xdr:cNvPr id="9" name="Gráfico 8">
          <a:extLst>
            <a:ext uri="{FF2B5EF4-FFF2-40B4-BE49-F238E27FC236}">
              <a16:creationId xmlns:a16="http://schemas.microsoft.com/office/drawing/2014/main" id="{773DF782-A680-47CB-92DE-50EF7174CCB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24</xdr:col>
      <xdr:colOff>45720</xdr:colOff>
      <xdr:row>32</xdr:row>
      <xdr:rowOff>45720</xdr:rowOff>
    </xdr:from>
    <xdr:to>
      <xdr:col>25</xdr:col>
      <xdr:colOff>4473720</xdr:colOff>
      <xdr:row>35</xdr:row>
      <xdr:rowOff>30960</xdr:rowOff>
    </xdr:to>
    <xdr:graphicFrame macro="">
      <xdr:nvGraphicFramePr>
        <xdr:cNvPr id="2" name="Gráfico 1">
          <a:extLst>
            <a:ext uri="{FF2B5EF4-FFF2-40B4-BE49-F238E27FC236}">
              <a16:creationId xmlns:a16="http://schemas.microsoft.com/office/drawing/2014/main" id="{7E8544B9-C6E1-459F-8C3E-693889BB27A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24</xdr:col>
      <xdr:colOff>60960</xdr:colOff>
      <xdr:row>38</xdr:row>
      <xdr:rowOff>137160</xdr:rowOff>
    </xdr:from>
    <xdr:to>
      <xdr:col>25</xdr:col>
      <xdr:colOff>4488960</xdr:colOff>
      <xdr:row>41</xdr:row>
      <xdr:rowOff>122400</xdr:rowOff>
    </xdr:to>
    <xdr:graphicFrame macro="">
      <xdr:nvGraphicFramePr>
        <xdr:cNvPr id="3" name="Gráfico 2">
          <a:extLst>
            <a:ext uri="{FF2B5EF4-FFF2-40B4-BE49-F238E27FC236}">
              <a16:creationId xmlns:a16="http://schemas.microsoft.com/office/drawing/2014/main" id="{A2FC0BD0-8F88-458E-A346-D83C0D6D04E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24</xdr:col>
      <xdr:colOff>60960</xdr:colOff>
      <xdr:row>35</xdr:row>
      <xdr:rowOff>91440</xdr:rowOff>
    </xdr:from>
    <xdr:to>
      <xdr:col>25</xdr:col>
      <xdr:colOff>4488960</xdr:colOff>
      <xdr:row>38</xdr:row>
      <xdr:rowOff>76680</xdr:rowOff>
    </xdr:to>
    <xdr:graphicFrame macro="">
      <xdr:nvGraphicFramePr>
        <xdr:cNvPr id="4" name="Gráfico 3">
          <a:extLst>
            <a:ext uri="{FF2B5EF4-FFF2-40B4-BE49-F238E27FC236}">
              <a16:creationId xmlns:a16="http://schemas.microsoft.com/office/drawing/2014/main" id="{4143B8A3-0592-4863-866F-15E85D687B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24</xdr:col>
      <xdr:colOff>60960</xdr:colOff>
      <xdr:row>41</xdr:row>
      <xdr:rowOff>213360</xdr:rowOff>
    </xdr:from>
    <xdr:to>
      <xdr:col>25</xdr:col>
      <xdr:colOff>4488960</xdr:colOff>
      <xdr:row>44</xdr:row>
      <xdr:rowOff>198600</xdr:rowOff>
    </xdr:to>
    <xdr:graphicFrame macro="">
      <xdr:nvGraphicFramePr>
        <xdr:cNvPr id="5" name="Gráfico 4">
          <a:extLst>
            <a:ext uri="{FF2B5EF4-FFF2-40B4-BE49-F238E27FC236}">
              <a16:creationId xmlns:a16="http://schemas.microsoft.com/office/drawing/2014/main" id="{AC266CFA-90E3-4665-9B69-CF553120629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24</xdr:col>
      <xdr:colOff>60960</xdr:colOff>
      <xdr:row>14</xdr:row>
      <xdr:rowOff>45720</xdr:rowOff>
    </xdr:from>
    <xdr:to>
      <xdr:col>25</xdr:col>
      <xdr:colOff>4488960</xdr:colOff>
      <xdr:row>17</xdr:row>
      <xdr:rowOff>823440</xdr:rowOff>
    </xdr:to>
    <xdr:graphicFrame macro="">
      <xdr:nvGraphicFramePr>
        <xdr:cNvPr id="6" name="Gráfico 5">
          <a:extLst>
            <a:ext uri="{FF2B5EF4-FFF2-40B4-BE49-F238E27FC236}">
              <a16:creationId xmlns:a16="http://schemas.microsoft.com/office/drawing/2014/main" id="{8651463B-1760-4DDF-A742-2C200D1F16D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24</xdr:col>
      <xdr:colOff>76200</xdr:colOff>
      <xdr:row>20</xdr:row>
      <xdr:rowOff>929640</xdr:rowOff>
    </xdr:from>
    <xdr:to>
      <xdr:col>25</xdr:col>
      <xdr:colOff>4504200</xdr:colOff>
      <xdr:row>23</xdr:row>
      <xdr:rowOff>914880</xdr:rowOff>
    </xdr:to>
    <xdr:graphicFrame macro="">
      <xdr:nvGraphicFramePr>
        <xdr:cNvPr id="7" name="Gráfico 6">
          <a:extLst>
            <a:ext uri="{FF2B5EF4-FFF2-40B4-BE49-F238E27FC236}">
              <a16:creationId xmlns:a16="http://schemas.microsoft.com/office/drawing/2014/main" id="{4680A38D-534A-4FA7-B95C-CF63AF47D3A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xdr:col>
      <xdr:colOff>76200</xdr:colOff>
      <xdr:row>17</xdr:row>
      <xdr:rowOff>883920</xdr:rowOff>
    </xdr:from>
    <xdr:to>
      <xdr:col>25</xdr:col>
      <xdr:colOff>4504200</xdr:colOff>
      <xdr:row>20</xdr:row>
      <xdr:rowOff>869160</xdr:rowOff>
    </xdr:to>
    <xdr:graphicFrame macro="">
      <xdr:nvGraphicFramePr>
        <xdr:cNvPr id="8" name="Gráfico 7">
          <a:extLst>
            <a:ext uri="{FF2B5EF4-FFF2-40B4-BE49-F238E27FC236}">
              <a16:creationId xmlns:a16="http://schemas.microsoft.com/office/drawing/2014/main" id="{3760C7B8-7D67-415A-BF7A-3ABD5691116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24</xdr:col>
      <xdr:colOff>76200</xdr:colOff>
      <xdr:row>23</xdr:row>
      <xdr:rowOff>1005840</xdr:rowOff>
    </xdr:from>
    <xdr:to>
      <xdr:col>25</xdr:col>
      <xdr:colOff>4504200</xdr:colOff>
      <xdr:row>26</xdr:row>
      <xdr:rowOff>991080</xdr:rowOff>
    </xdr:to>
    <xdr:graphicFrame macro="">
      <xdr:nvGraphicFramePr>
        <xdr:cNvPr id="9" name="Gráfico 8">
          <a:extLst>
            <a:ext uri="{FF2B5EF4-FFF2-40B4-BE49-F238E27FC236}">
              <a16:creationId xmlns:a16="http://schemas.microsoft.com/office/drawing/2014/main" id="{D3DBF568-5F1A-47B6-8A45-EF89D1DC8FF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27</xdr:col>
      <xdr:colOff>85997</xdr:colOff>
      <xdr:row>14</xdr:row>
      <xdr:rowOff>101328</xdr:rowOff>
    </xdr:from>
    <xdr:to>
      <xdr:col>28</xdr:col>
      <xdr:colOff>100697</xdr:colOff>
      <xdr:row>17</xdr:row>
      <xdr:rowOff>937128</xdr:rowOff>
    </xdr:to>
    <xdr:graphicFrame macro="">
      <xdr:nvGraphicFramePr>
        <xdr:cNvPr id="6" name="Gráfico 5">
          <a:extLst>
            <a:ext uri="{FF2B5EF4-FFF2-40B4-BE49-F238E27FC236}">
              <a16:creationId xmlns:a16="http://schemas.microsoft.com/office/drawing/2014/main" id="{00000000-0008-0000-06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xdr:col>
      <xdr:colOff>50800</xdr:colOff>
      <xdr:row>24</xdr:row>
      <xdr:rowOff>165100</xdr:rowOff>
    </xdr:from>
    <xdr:to>
      <xdr:col>28</xdr:col>
      <xdr:colOff>4491500</xdr:colOff>
      <xdr:row>27</xdr:row>
      <xdr:rowOff>135100</xdr:rowOff>
    </xdr:to>
    <xdr:graphicFrame macro="">
      <xdr:nvGraphicFramePr>
        <xdr:cNvPr id="8" name="Gráfico 7">
          <a:extLst>
            <a:ext uri="{FF2B5EF4-FFF2-40B4-BE49-F238E27FC236}">
              <a16:creationId xmlns:a16="http://schemas.microsoft.com/office/drawing/2014/main" id="{00000000-0008-0000-06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27</xdr:col>
      <xdr:colOff>76199</xdr:colOff>
      <xdr:row>17</xdr:row>
      <xdr:rowOff>977900</xdr:rowOff>
    </xdr:from>
    <xdr:to>
      <xdr:col>28</xdr:col>
      <xdr:colOff>90899</xdr:colOff>
      <xdr:row>20</xdr:row>
      <xdr:rowOff>1127900</xdr:rowOff>
    </xdr:to>
    <xdr:graphicFrame macro="">
      <xdr:nvGraphicFramePr>
        <xdr:cNvPr id="14" name="Gráfico 13">
          <a:extLst>
            <a:ext uri="{FF2B5EF4-FFF2-40B4-BE49-F238E27FC236}">
              <a16:creationId xmlns:a16="http://schemas.microsoft.com/office/drawing/2014/main" id="{00000000-0008-0000-06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27</xdr:col>
      <xdr:colOff>76200</xdr:colOff>
      <xdr:row>20</xdr:row>
      <xdr:rowOff>1193800</xdr:rowOff>
    </xdr:from>
    <xdr:to>
      <xdr:col>28</xdr:col>
      <xdr:colOff>4516900</xdr:colOff>
      <xdr:row>23</xdr:row>
      <xdr:rowOff>1163800</xdr:rowOff>
    </xdr:to>
    <xdr:graphicFrame macro="">
      <xdr:nvGraphicFramePr>
        <xdr:cNvPr id="15" name="Gráfico 14">
          <a:extLst>
            <a:ext uri="{FF2B5EF4-FFF2-40B4-BE49-F238E27FC236}">
              <a16:creationId xmlns:a16="http://schemas.microsoft.com/office/drawing/2014/main" id="{00000000-0008-0000-06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28</xdr:col>
      <xdr:colOff>126546</xdr:colOff>
      <xdr:row>14</xdr:row>
      <xdr:rowOff>101146</xdr:rowOff>
    </xdr:from>
    <xdr:to>
      <xdr:col>28</xdr:col>
      <xdr:colOff>4451989</xdr:colOff>
      <xdr:row>17</xdr:row>
      <xdr:rowOff>926060</xdr:rowOff>
    </xdr:to>
    <xdr:graphicFrame macro="">
      <xdr:nvGraphicFramePr>
        <xdr:cNvPr id="7" name="Gráfico 6">
          <a:extLst>
            <a:ext uri="{FF2B5EF4-FFF2-40B4-BE49-F238E27FC236}">
              <a16:creationId xmlns:a16="http://schemas.microsoft.com/office/drawing/2014/main" id="{00000000-0008-0000-06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28</xdr:col>
      <xdr:colOff>136071</xdr:colOff>
      <xdr:row>17</xdr:row>
      <xdr:rowOff>979714</xdr:rowOff>
    </xdr:from>
    <xdr:to>
      <xdr:col>28</xdr:col>
      <xdr:colOff>4461514</xdr:colOff>
      <xdr:row>20</xdr:row>
      <xdr:rowOff>1165092</xdr:rowOff>
    </xdr:to>
    <xdr:graphicFrame macro="">
      <xdr:nvGraphicFramePr>
        <xdr:cNvPr id="3" name="Gráfico 2">
          <a:extLst>
            <a:ext uri="{FF2B5EF4-FFF2-40B4-BE49-F238E27FC236}">
              <a16:creationId xmlns:a16="http://schemas.microsoft.com/office/drawing/2014/main" id="{08B04783-1C13-4392-84D0-0831C4D5B66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17</xdr:col>
      <xdr:colOff>90053</xdr:colOff>
      <xdr:row>1</xdr:row>
      <xdr:rowOff>17318</xdr:rowOff>
    </xdr:from>
    <xdr:to>
      <xdr:col>29</xdr:col>
      <xdr:colOff>581891</xdr:colOff>
      <xdr:row>24</xdr:row>
      <xdr:rowOff>131619</xdr:rowOff>
    </xdr:to>
    <xdr:graphicFrame macro="">
      <xdr:nvGraphicFramePr>
        <xdr:cNvPr id="11" name="Gráfico 10">
          <a:extLst>
            <a:ext uri="{FF2B5EF4-FFF2-40B4-BE49-F238E27FC236}">
              <a16:creationId xmlns:a16="http://schemas.microsoft.com/office/drawing/2014/main" id="{00000000-0008-0000-07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xdr:col>
      <xdr:colOff>90053</xdr:colOff>
      <xdr:row>35</xdr:row>
      <xdr:rowOff>17318</xdr:rowOff>
    </xdr:from>
    <xdr:to>
      <xdr:col>29</xdr:col>
      <xdr:colOff>581891</xdr:colOff>
      <xdr:row>56</xdr:row>
      <xdr:rowOff>131619</xdr:rowOff>
    </xdr:to>
    <xdr:graphicFrame macro="">
      <xdr:nvGraphicFramePr>
        <xdr:cNvPr id="12" name="Gráfico 11">
          <a:extLst>
            <a:ext uri="{FF2B5EF4-FFF2-40B4-BE49-F238E27FC236}">
              <a16:creationId xmlns:a16="http://schemas.microsoft.com/office/drawing/2014/main" id="{00000000-0008-0000-07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Liria.Galeano\OneDrive\Desktop\20260206_Matriz_De_Seguimiento_A_Programas_Del_SGA_V6.xlsx" TargetMode="External"/><Relationship Id="rId1" Type="http://schemas.openxmlformats.org/officeDocument/2006/relationships/externalLinkPath" Target="/Users/Liria.Galeano/OneDrive/Desktop/20260206_Matriz_De_Seguimiento_A_Programas_Del_SGA_V6.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https://unidadvictimas-my.sharepoint.com/personal/liria_galeano_unidadvictimas_gov_co/Documents/SGA%202024/91.1.%20PGM%20Ahorro%20Uso%20Eficiente%20Agua-Energ&#237;a/Consolidado_Agua-Energ&#237;a%202024xlsx.xlsx" TargetMode="External"/><Relationship Id="rId1" Type="http://schemas.openxmlformats.org/officeDocument/2006/relationships/externalLinkPath" Target="https://unidadvictimas.sharepoint.com/personal/liria_galeano_unidadvictimas_gov_co/Documents/SGA%202024/91.1.%20PGM%20Ahorro%20Uso%20Eficiente%20Agua-Energ&#237;a/Consolidado_Agua-Energ&#237;a%202024xlsx.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C:\Users\Liria.Galeano\Downloads\2025_Matriz-control-seguimiento-Pgm-SGA_V4%20(2).xlsx" TargetMode="External"/><Relationship Id="rId1" Type="http://schemas.openxmlformats.org/officeDocument/2006/relationships/externalLinkPath" Target="2025_Matriz-control-seguimiento-Pgm-SGA_V4%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MPILADO DT´S"/>
      <sheetName val="Desplegable"/>
      <sheetName val="INSTRUCTIVO-Agua"/>
      <sheetName val="Agua"/>
      <sheetName val="INSTRUCTIVO-Energía"/>
      <sheetName val="Energía "/>
      <sheetName val="INSTRUCTIVO-Residuos sólido"/>
      <sheetName val="Residuos sólidos"/>
      <sheetName val="Cero Papel"/>
      <sheetName val="OneDrive"/>
      <sheetName val="Compras sostenibles"/>
      <sheetName val="Prácticas sostenibles"/>
      <sheetName val="Control de Cambios"/>
    </sheetNames>
    <sheetDataSet>
      <sheetData sheetId="0"/>
      <sheetData sheetId="1"/>
      <sheetData sheetId="2"/>
      <sheetData sheetId="3"/>
      <sheetData sheetId="4"/>
      <sheetData sheetId="5"/>
      <sheetData sheetId="6"/>
      <sheetData sheetId="7"/>
      <sheetData sheetId="8"/>
      <sheetData sheetId="9">
        <row r="1">
          <cell r="B1">
            <v>100000000</v>
          </cell>
        </row>
        <row r="25">
          <cell r="C25">
            <v>0</v>
          </cell>
          <cell r="D25">
            <v>0</v>
          </cell>
          <cell r="E25">
            <v>0</v>
          </cell>
          <cell r="G25">
            <v>0</v>
          </cell>
          <cell r="H25">
            <v>0</v>
          </cell>
          <cell r="I25">
            <v>0</v>
          </cell>
          <cell r="K25">
            <v>0</v>
          </cell>
          <cell r="L25">
            <v>0</v>
          </cell>
          <cell r="M25">
            <v>0</v>
          </cell>
          <cell r="O25">
            <v>0</v>
          </cell>
          <cell r="P25">
            <v>0</v>
          </cell>
          <cell r="Q25">
            <v>0</v>
          </cell>
        </row>
        <row r="57">
          <cell r="C57">
            <v>0</v>
          </cell>
          <cell r="D57">
            <v>0</v>
          </cell>
          <cell r="E57">
            <v>0</v>
          </cell>
          <cell r="G57">
            <v>0</v>
          </cell>
          <cell r="H57">
            <v>0</v>
          </cell>
          <cell r="I57">
            <v>0</v>
          </cell>
          <cell r="K57">
            <v>0</v>
          </cell>
          <cell r="L57">
            <v>0</v>
          </cell>
          <cell r="M57">
            <v>0</v>
          </cell>
          <cell r="O57">
            <v>0</v>
          </cell>
          <cell r="P57">
            <v>0</v>
          </cell>
          <cell r="Q57">
            <v>0</v>
          </cell>
        </row>
      </sheetData>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driveId="b!IDjNNNMDZ0-x0ktGAyD-di9_FsCrU09GrStAWKqDdU8cVZ8Z5QCBQb71L25LqxlA" itemId="014GG5RRK7RQFWUO7XZZFI6INVEXXED7IK">
      <xxl21:absoluteUrl r:id="rId2"/>
    </xxl21:alternateUrls>
    <sheetNames>
      <sheetName val="Agua 2019"/>
      <sheetName val="Agua 2020"/>
      <sheetName val="Energía 2020"/>
      <sheetName val="No. de colaboradores"/>
      <sheetName val="Agua 2021"/>
      <sheetName val="Energía 2021"/>
      <sheetName val="Agua 2022"/>
      <sheetName val="Energía 2022"/>
      <sheetName val="Costos 2022"/>
      <sheetName val="Costos Energía 2023"/>
      <sheetName val="Agua 2023"/>
      <sheetName val="Energía 2023"/>
      <sheetName val="Agua 2024"/>
      <sheetName val="Costos Energía 2024"/>
      <sheetName val="Energía 2024"/>
      <sheetName val="2022 vs 2023"/>
      <sheetName val="Comparativos agua"/>
      <sheetName val="Comparativos energí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11">
          <cell r="B11">
            <v>854.22157894736836</v>
          </cell>
        </row>
      </sheetData>
      <sheetData sheetId="14"/>
      <sheetData sheetId="15"/>
      <sheetData sheetId="16"/>
      <sheetData sheetId="1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MPILADO DT´S"/>
      <sheetName val="INSTRUCTIVO-Agua"/>
      <sheetName val="Agua"/>
      <sheetName val="INSTRUCTIVO-Energía"/>
      <sheetName val="Energía"/>
      <sheetName val="INSTRUCTIVO-Residuos sólidos "/>
      <sheetName val="Residuos sólidos"/>
      <sheetName val="Desplegable"/>
      <sheetName val="Cero Papel"/>
      <sheetName val="OneDrive"/>
      <sheetName val="Compras sostenibles"/>
      <sheetName val="Prácticas sostenibles"/>
      <sheetName val="Control de Cambios"/>
    </sheetNames>
    <sheetDataSet>
      <sheetData sheetId="0"/>
      <sheetData sheetId="1"/>
      <sheetData sheetId="2"/>
      <sheetData sheetId="3"/>
      <sheetData sheetId="4"/>
      <sheetData sheetId="5"/>
      <sheetData sheetId="6"/>
      <sheetData sheetId="7"/>
      <sheetData sheetId="8"/>
      <sheetData sheetId="9"/>
      <sheetData sheetId="10"/>
      <sheetData sheetId="11">
        <row r="16">
          <cell r="A16" t="str">
            <v>ENERO</v>
          </cell>
        </row>
        <row r="17">
          <cell r="A17" t="str">
            <v>FEBRERO</v>
          </cell>
        </row>
        <row r="18">
          <cell r="A18" t="str">
            <v>MARZO</v>
          </cell>
        </row>
        <row r="19">
          <cell r="A19" t="str">
            <v>ABRIL</v>
          </cell>
        </row>
        <row r="20">
          <cell r="A20" t="str">
            <v>MAYO</v>
          </cell>
        </row>
        <row r="21">
          <cell r="A21" t="str">
            <v>JUNIO</v>
          </cell>
        </row>
        <row r="22">
          <cell r="A22" t="str">
            <v>JULIO</v>
          </cell>
        </row>
        <row r="23">
          <cell r="A23" t="str">
            <v>AGOSTO</v>
          </cell>
        </row>
        <row r="24">
          <cell r="A24" t="str">
            <v>SEPTIEMBRE</v>
          </cell>
        </row>
        <row r="25">
          <cell r="A25" t="str">
            <v>OCTUBRE</v>
          </cell>
        </row>
        <row r="26">
          <cell r="A26" t="str">
            <v>NOVIEMBRE</v>
          </cell>
        </row>
        <row r="27">
          <cell r="A27" t="str">
            <v>DICIEMBRE</v>
          </cell>
        </row>
      </sheetData>
      <sheetData sheetId="12"/>
    </sheetDataSet>
  </externalBook>
</externalLink>
</file>

<file path=xl/persons/person.xml><?xml version="1.0" encoding="utf-8"?>
<personList xmlns="http://schemas.microsoft.com/office/spreadsheetml/2018/threadedcomments" xmlns:x="http://schemas.openxmlformats.org/spreadsheetml/2006/main">
  <person displayName="Liria Katerine Galeano Caraballo" id="{540F327E-FD5D-4503-A39B-E1D9CB46BC57}" userId="S::liria.galeano@unidadvictimas.gov.co::ffa25906-ca5f-40f7-a964-c033e3604a4d" providerId="AD"/>
</personList>
</file>

<file path=xl/richData/_rels/richValueRel.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3">
  <rv s="0">
    <v>0</v>
    <v>5</v>
    <v>Logotipo
Descripción generada automáticamente</v>
  </rv>
  <rv s="0">
    <v>1</v>
    <v>5</v>
    <v>Logotipo
Descripción generada automáticamente</v>
  </rv>
  <rv s="0">
    <v>2</v>
    <v>5</v>
    <v>Logotipo
Descripción generada automáticamente</v>
  </rv>
</rvData>
</file>

<file path=xl/richData/rdrichvaluestructure.xml><?xml version="1.0" encoding="utf-8"?>
<rvStructures xmlns="http://schemas.microsoft.com/office/spreadsheetml/2017/richdata" count="1">
  <s t="_localImage">
    <k n="_rvRel:LocalImageIdentifier" t="i"/>
    <k n="CalcOrigin" t="i"/>
    <k n="Text" t="s"/>
  </s>
</rvStructures>
</file>

<file path=xl/richData/richValueRel.xml><?xml version="1.0" encoding="utf-8"?>
<richValueRels xmlns="http://schemas.microsoft.com/office/spreadsheetml/2022/richvaluerel" xmlns:r="http://schemas.openxmlformats.org/officeDocument/2006/relationships">
  <rel r:id="rId1"/>
  <rel r:id="rId2"/>
  <rel r:id="rId3"/>
</richValueRe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0.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3.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4.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5.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6.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7.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8.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9.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0.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5.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6.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7.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8.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9.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readedComments/threadedComment1.xml><?xml version="1.0" encoding="utf-8"?>
<ThreadedComments xmlns="http://schemas.microsoft.com/office/spreadsheetml/2018/threadedcomments" xmlns:x="http://schemas.openxmlformats.org/spreadsheetml/2006/main">
  <threadedComment ref="O14" dT="2026-02-23T22:18:31.76" personId="{540F327E-FD5D-4503-A39B-E1D9CB46BC57}" id="{607C7992-B13E-45D7-837B-7F5092C8B2CF}">
    <text>El IHC relaciona el consumo mensual de agua con la precipitación efectiva del mes en la ciudad.
Se interpreta como la cantidad de agua consumida por cada milímetro de precipitación disponible.
* A mayor valor → mayor presión hídrica.
* A menor valor → mejor eficiencia climáticamente ajustada.</text>
  </threadedComment>
</ThreadedComments>
</file>

<file path=xl/threadedComments/threadedComment2.xml><?xml version="1.0" encoding="utf-8"?>
<ThreadedComments xmlns="http://schemas.microsoft.com/office/spreadsheetml/2018/threadedcomments" xmlns:x="http://schemas.openxmlformats.org/spreadsheetml/2006/main">
  <threadedComment ref="O14" dT="2026-02-23T22:18:31.76" personId="{540F327E-FD5D-4503-A39B-E1D9CB46BC57}" id="{1EFADE2A-2F6E-4731-81A6-8086967EDBA9}">
    <text>El IHC relaciona el consumo mensual de agua con la precipitación efectiva del mes en la ciudad.
Se interpreta como la cantidad de agua consumida por cada milímetro de precipitación disponible.
* A mayor valor → mayor presión hídrica.
* A menor valor → mejor eficiencia climáticamente ajustada.</text>
  </threadedComment>
</ThreadedComments>
</file>

<file path=xl/threadedComments/threadedComment3.xml><?xml version="1.0" encoding="utf-8"?>
<ThreadedComments xmlns="http://schemas.microsoft.com/office/spreadsheetml/2018/threadedcomments" xmlns:x="http://schemas.openxmlformats.org/spreadsheetml/2006/main">
  <threadedComment ref="Q14" dT="2026-02-23T21:03:45.88" personId="{540F327E-FD5D-4503-A39B-E1D9CB46BC57}" id="{497D1EDF-F09B-411B-BB51-DB4CBEB2FA6B}">
    <text xml:space="preserve">Tomado de: (UPME; 2024)inventario de Gases de Efecto Invernadero (GEI) kg/kWh </text>
  </threadedComment>
  <threadedComment ref="R14" dT="2026-02-23T21:04:17.60" personId="{540F327E-FD5D-4503-A39B-E1D9CB46BC57}" id="{FE390820-4B4D-4F07-A813-102BAFFA55F8}">
    <text>GEI: Gases de Efecto Invernadero
kg de CO₂e: Kilogramos de Dióxido de carbono equivalente</text>
  </threadedComment>
</ThreadedComments>
</file>

<file path=xl/threadedComments/threadedComment4.xml><?xml version="1.0" encoding="utf-8"?>
<ThreadedComments xmlns="http://schemas.microsoft.com/office/spreadsheetml/2018/threadedcomments" xmlns:x="http://schemas.openxmlformats.org/spreadsheetml/2006/main">
  <threadedComment ref="Q14" dT="2026-02-23T21:03:45.88" personId="{540F327E-FD5D-4503-A39B-E1D9CB46BC57}" id="{08C93374-E3C8-4813-B276-3C0FD4ABEA25}">
    <text xml:space="preserve">Tomado de: (UPME; 2024)inventario de Gases de Efecto Invernadero (GEI) kg/kWh </text>
  </threadedComment>
  <threadedComment ref="R14" dT="2026-02-23T21:04:17.60" personId="{540F327E-FD5D-4503-A39B-E1D9CB46BC57}" id="{0D99B6AD-7193-4D33-ABFE-AB788834A39C}">
    <text>GEI: Gases de Efecto Invernadero
kg de CO₂e: Kilogramos de Dióxido de carbono equivalente</text>
  </threadedComment>
</ThreadedComments>
</file>

<file path=xl/threadedComments/threadedComment5.xml><?xml version="1.0" encoding="utf-8"?>
<ThreadedComments xmlns="http://schemas.microsoft.com/office/spreadsheetml/2018/threadedcomments" xmlns:x="http://schemas.openxmlformats.org/spreadsheetml/2006/main">
  <threadedComment ref="K14" dT="2026-02-20T13:40:42.27" personId="{540F327E-FD5D-4503-A39B-E1D9CB46BC57}" id="{614AEFBF-C4D1-4F98-931B-53CF5CD1E8E3}">
    <text>Se incluye nuevo indicador, asociado a cambio climático</text>
  </threadedComment>
</ThreadedComments>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10.xml"/><Relationship Id="rId1" Type="http://schemas.openxmlformats.org/officeDocument/2006/relationships/printerSettings" Target="../printerSettings/printerSettings9.bin"/><Relationship Id="rId5" Type="http://schemas.microsoft.com/office/2017/10/relationships/threadedComment" Target="../threadedComments/threadedComment5.xml"/><Relationship Id="rId4" Type="http://schemas.openxmlformats.org/officeDocument/2006/relationships/comments" Target="../comments5.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2.bin"/><Relationship Id="rId5" Type="http://schemas.microsoft.com/office/2017/10/relationships/threadedComment" Target="../threadedComments/threadedComment2.xml"/><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3.bin"/><Relationship Id="rId5" Type="http://schemas.microsoft.com/office/2017/10/relationships/threadedComment" Target="../threadedComments/threadedComment3.xml"/><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4.bin"/><Relationship Id="rId5" Type="http://schemas.microsoft.com/office/2017/10/relationships/threadedComment" Target="../threadedComments/threadedComment4.xml"/><Relationship Id="rId4" Type="http://schemas.openxmlformats.org/officeDocument/2006/relationships/comments" Target="../comments4.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88"/>
  <sheetViews>
    <sheetView zoomScale="83" zoomScaleNormal="83" workbookViewId="0">
      <selection activeCell="C3" sqref="C3"/>
    </sheetView>
  </sheetViews>
  <sheetFormatPr baseColWidth="10" defaultColWidth="11.140625" defaultRowHeight="14.4" x14ac:dyDescent="0.3"/>
  <cols>
    <col min="1" max="1" width="50.42578125" style="10" bestFit="1" customWidth="1"/>
    <col min="2" max="2" width="18.85546875" style="10" bestFit="1" customWidth="1"/>
    <col min="3" max="3" width="16" style="10" bestFit="1" customWidth="1"/>
    <col min="4" max="4" width="11.140625" style="10" bestFit="1" customWidth="1"/>
    <col min="5" max="5" width="50.42578125" style="10" bestFit="1" customWidth="1"/>
    <col min="6" max="6" width="18" style="10" bestFit="1" customWidth="1"/>
    <col min="7" max="7" width="19.7109375" style="10" bestFit="1" customWidth="1"/>
    <col min="8" max="16384" width="11.140625" style="10"/>
  </cols>
  <sheetData>
    <row r="1" spans="1:7" x14ac:dyDescent="0.3">
      <c r="A1" s="17" t="s">
        <v>0</v>
      </c>
      <c r="B1" s="17">
        <v>2023</v>
      </c>
      <c r="C1" s="17">
        <v>2024</v>
      </c>
      <c r="D1" s="8"/>
      <c r="E1" s="18" t="s">
        <v>1</v>
      </c>
      <c r="F1" s="18">
        <v>2023</v>
      </c>
      <c r="G1" s="18">
        <v>2024</v>
      </c>
    </row>
    <row r="2" spans="1:7" x14ac:dyDescent="0.3">
      <c r="A2" s="11" t="s">
        <v>2</v>
      </c>
      <c r="B2" s="12">
        <v>0</v>
      </c>
      <c r="C2" s="12" t="e">
        <f>_xlfn.SINGLE(#REF!)</f>
        <v>#REF!</v>
      </c>
      <c r="D2" s="8"/>
      <c r="E2" s="11" t="s">
        <v>2</v>
      </c>
      <c r="F2" s="12">
        <v>35507</v>
      </c>
      <c r="G2" s="12" t="e">
        <f>#REF!</f>
        <v>#REF!</v>
      </c>
    </row>
    <row r="3" spans="1:7" x14ac:dyDescent="0.3">
      <c r="A3" s="11" t="s">
        <v>3</v>
      </c>
      <c r="B3" s="12">
        <v>330</v>
      </c>
      <c r="C3" s="12">
        <v>330</v>
      </c>
      <c r="D3" s="8"/>
      <c r="E3" s="11" t="s">
        <v>3</v>
      </c>
      <c r="F3" s="12">
        <v>28560</v>
      </c>
      <c r="G3" s="12"/>
    </row>
    <row r="4" spans="1:7" x14ac:dyDescent="0.3">
      <c r="A4" s="11" t="s">
        <v>4</v>
      </c>
      <c r="B4" s="12">
        <v>127</v>
      </c>
      <c r="C4" s="12">
        <v>127</v>
      </c>
      <c r="D4" s="8"/>
      <c r="E4" s="11" t="s">
        <v>4</v>
      </c>
      <c r="F4" s="12">
        <v>15879</v>
      </c>
      <c r="G4" s="12"/>
    </row>
    <row r="5" spans="1:7" x14ac:dyDescent="0.3">
      <c r="A5" s="11" t="s">
        <v>5</v>
      </c>
      <c r="B5" s="12">
        <v>80</v>
      </c>
      <c r="C5" s="12">
        <v>80</v>
      </c>
      <c r="D5" s="8"/>
      <c r="E5" s="11" t="s">
        <v>5</v>
      </c>
      <c r="F5" s="12">
        <v>16580</v>
      </c>
      <c r="G5" s="12"/>
    </row>
    <row r="6" spans="1:7" x14ac:dyDescent="0.3">
      <c r="A6" s="11" t="s">
        <v>6</v>
      </c>
      <c r="B6" s="12">
        <v>88</v>
      </c>
      <c r="C6" s="12">
        <v>88</v>
      </c>
      <c r="D6" s="8"/>
      <c r="E6" s="11" t="s">
        <v>6</v>
      </c>
      <c r="F6" s="12">
        <v>14142</v>
      </c>
      <c r="G6" s="12"/>
    </row>
    <row r="7" spans="1:7" x14ac:dyDescent="0.3">
      <c r="A7" s="11" t="s">
        <v>7</v>
      </c>
      <c r="B7" s="12">
        <v>122</v>
      </c>
      <c r="C7" s="12">
        <v>122</v>
      </c>
      <c r="D7" s="8"/>
      <c r="E7" s="11" t="s">
        <v>7</v>
      </c>
      <c r="F7" s="12">
        <v>13045</v>
      </c>
      <c r="G7" s="12"/>
    </row>
    <row r="8" spans="1:7" x14ac:dyDescent="0.3">
      <c r="A8" s="11" t="s">
        <v>8</v>
      </c>
      <c r="B8" s="12">
        <v>55</v>
      </c>
      <c r="C8" s="12">
        <v>55</v>
      </c>
      <c r="D8" s="8"/>
      <c r="E8" s="11" t="s">
        <v>8</v>
      </c>
      <c r="F8" s="12">
        <v>4514</v>
      </c>
      <c r="G8" s="12"/>
    </row>
    <row r="9" spans="1:7" x14ac:dyDescent="0.3">
      <c r="A9" s="11" t="s">
        <v>9</v>
      </c>
      <c r="B9" s="12">
        <v>122</v>
      </c>
      <c r="C9" s="12">
        <v>122</v>
      </c>
      <c r="D9" s="8"/>
      <c r="E9" s="11" t="s">
        <v>9</v>
      </c>
      <c r="F9" s="12">
        <v>5594</v>
      </c>
      <c r="G9" s="12"/>
    </row>
    <row r="10" spans="1:7" x14ac:dyDescent="0.3">
      <c r="A10" s="11" t="s">
        <v>10</v>
      </c>
      <c r="B10" s="12">
        <v>69</v>
      </c>
      <c r="C10" s="12">
        <v>69</v>
      </c>
      <c r="D10" s="8"/>
      <c r="E10" s="11" t="s">
        <v>10</v>
      </c>
      <c r="F10" s="12">
        <v>8748</v>
      </c>
      <c r="G10" s="12"/>
    </row>
    <row r="11" spans="1:7" x14ac:dyDescent="0.3">
      <c r="A11" s="11" t="s">
        <v>11</v>
      </c>
      <c r="B11" s="12">
        <v>26</v>
      </c>
      <c r="C11" s="12">
        <v>26</v>
      </c>
      <c r="D11" s="8"/>
      <c r="E11" s="11" t="s">
        <v>11</v>
      </c>
      <c r="F11" s="12">
        <v>16418</v>
      </c>
      <c r="G11" s="12"/>
    </row>
    <row r="12" spans="1:7" x14ac:dyDescent="0.3">
      <c r="A12" s="11" t="s">
        <v>12</v>
      </c>
      <c r="B12" s="12">
        <v>96</v>
      </c>
      <c r="C12" s="12">
        <v>96</v>
      </c>
      <c r="D12" s="8"/>
      <c r="E12" s="11" t="s">
        <v>12</v>
      </c>
      <c r="F12" s="12">
        <v>15587</v>
      </c>
      <c r="G12" s="12"/>
    </row>
    <row r="13" spans="1:7" x14ac:dyDescent="0.3">
      <c r="A13" s="11" t="s">
        <v>13</v>
      </c>
      <c r="B13" s="12">
        <v>0</v>
      </c>
      <c r="C13" s="12">
        <v>0</v>
      </c>
      <c r="D13" s="8"/>
      <c r="E13" s="11" t="s">
        <v>14</v>
      </c>
      <c r="F13" s="12">
        <v>23307</v>
      </c>
      <c r="G13" s="12"/>
    </row>
    <row r="14" spans="1:7" x14ac:dyDescent="0.3">
      <c r="A14" s="11" t="s">
        <v>15</v>
      </c>
      <c r="B14" s="12">
        <v>682</v>
      </c>
      <c r="C14" s="12">
        <v>682</v>
      </c>
      <c r="D14" s="8"/>
      <c r="E14" s="11" t="s">
        <v>15</v>
      </c>
      <c r="F14" s="12">
        <v>28610</v>
      </c>
      <c r="G14" s="12"/>
    </row>
    <row r="15" spans="1:7" x14ac:dyDescent="0.3">
      <c r="A15" s="11" t="s">
        <v>16</v>
      </c>
      <c r="B15" s="12">
        <v>85</v>
      </c>
      <c r="C15" s="12">
        <v>85</v>
      </c>
      <c r="D15" s="8"/>
      <c r="E15" s="11" t="s">
        <v>16</v>
      </c>
      <c r="F15" s="12">
        <v>9105</v>
      </c>
      <c r="G15" s="12"/>
    </row>
    <row r="16" spans="1:7" x14ac:dyDescent="0.3">
      <c r="A16" s="11" t="s">
        <v>17</v>
      </c>
      <c r="B16" s="12">
        <v>55</v>
      </c>
      <c r="C16" s="12">
        <v>55</v>
      </c>
      <c r="D16" s="8"/>
      <c r="E16" s="11" t="s">
        <v>17</v>
      </c>
      <c r="F16" s="12">
        <v>8527</v>
      </c>
      <c r="G16" s="12"/>
    </row>
    <row r="17" spans="1:7" x14ac:dyDescent="0.3">
      <c r="A17" s="11" t="s">
        <v>18</v>
      </c>
      <c r="B17" s="12">
        <v>0</v>
      </c>
      <c r="C17" s="12">
        <v>0</v>
      </c>
      <c r="D17" s="8"/>
      <c r="E17" s="11" t="s">
        <v>18</v>
      </c>
      <c r="F17" s="12">
        <v>2877</v>
      </c>
      <c r="G17" s="12"/>
    </row>
    <row r="18" spans="1:7" x14ac:dyDescent="0.3">
      <c r="A18" s="11" t="s">
        <v>19</v>
      </c>
      <c r="B18" s="12">
        <v>57</v>
      </c>
      <c r="C18" s="12">
        <v>57</v>
      </c>
      <c r="D18" s="8"/>
      <c r="E18" s="11" t="s">
        <v>19</v>
      </c>
      <c r="F18" s="12">
        <v>6082</v>
      </c>
      <c r="G18" s="12"/>
    </row>
    <row r="19" spans="1:7" x14ac:dyDescent="0.3">
      <c r="A19" s="11" t="s">
        <v>20</v>
      </c>
      <c r="B19" s="12">
        <v>58</v>
      </c>
      <c r="C19" s="12">
        <v>58</v>
      </c>
      <c r="D19" s="8"/>
      <c r="E19" s="11" t="s">
        <v>20</v>
      </c>
      <c r="F19" s="12">
        <v>28135</v>
      </c>
      <c r="G19" s="12"/>
    </row>
    <row r="20" spans="1:7" x14ac:dyDescent="0.3">
      <c r="A20" s="11" t="s">
        <v>21</v>
      </c>
      <c r="B20" s="12">
        <v>78</v>
      </c>
      <c r="C20" s="12">
        <v>78</v>
      </c>
      <c r="D20" s="8"/>
      <c r="E20" s="11" t="s">
        <v>21</v>
      </c>
      <c r="F20" s="12">
        <v>10004</v>
      </c>
      <c r="G20" s="12"/>
    </row>
    <row r="21" spans="1:7" x14ac:dyDescent="0.3">
      <c r="A21" s="11" t="s">
        <v>22</v>
      </c>
      <c r="B21" s="12">
        <v>0</v>
      </c>
      <c r="C21" s="12">
        <v>0</v>
      </c>
      <c r="D21" s="8"/>
      <c r="E21" s="11" t="s">
        <v>22</v>
      </c>
      <c r="F21" s="12">
        <v>13069</v>
      </c>
      <c r="G21" s="12"/>
    </row>
    <row r="22" spans="1:7" x14ac:dyDescent="0.3">
      <c r="A22" s="11" t="s">
        <v>23</v>
      </c>
      <c r="B22" s="12">
        <v>0</v>
      </c>
      <c r="C22" s="12">
        <v>0</v>
      </c>
      <c r="D22" s="8"/>
      <c r="E22" s="11" t="s">
        <v>23</v>
      </c>
      <c r="F22" s="12">
        <v>0</v>
      </c>
      <c r="G22" s="12"/>
    </row>
    <row r="23" spans="1:7" x14ac:dyDescent="0.3">
      <c r="A23" s="11" t="s">
        <v>24</v>
      </c>
      <c r="B23" s="12">
        <v>0</v>
      </c>
      <c r="C23" s="12">
        <v>0</v>
      </c>
      <c r="D23" s="8"/>
      <c r="E23" s="11" t="s">
        <v>24</v>
      </c>
      <c r="F23" s="12">
        <v>0</v>
      </c>
      <c r="G23" s="12"/>
    </row>
    <row r="24" spans="1:7" x14ac:dyDescent="0.3">
      <c r="A24" s="11" t="s">
        <v>25</v>
      </c>
      <c r="B24" s="12">
        <v>0</v>
      </c>
      <c r="C24" s="12">
        <v>0</v>
      </c>
      <c r="D24" s="8"/>
      <c r="E24" s="11" t="s">
        <v>25</v>
      </c>
      <c r="F24" s="12">
        <v>10091</v>
      </c>
      <c r="G24" s="12"/>
    </row>
    <row r="25" spans="1:7" x14ac:dyDescent="0.3">
      <c r="A25" s="11" t="s">
        <v>26</v>
      </c>
      <c r="B25" s="12">
        <v>93</v>
      </c>
      <c r="C25" s="12">
        <v>93</v>
      </c>
      <c r="D25" s="8"/>
      <c r="E25" s="11" t="s">
        <v>26</v>
      </c>
      <c r="F25" s="12">
        <v>36054</v>
      </c>
      <c r="G25" s="12"/>
    </row>
    <row r="26" spans="1:7" x14ac:dyDescent="0.3">
      <c r="A26" s="11" t="s">
        <v>27</v>
      </c>
      <c r="B26" s="12">
        <v>102</v>
      </c>
      <c r="C26" s="12">
        <v>102</v>
      </c>
      <c r="D26" s="8"/>
      <c r="E26" s="11" t="s">
        <v>27</v>
      </c>
      <c r="F26" s="12">
        <v>21843</v>
      </c>
      <c r="G26" s="12"/>
    </row>
    <row r="27" spans="1:7" x14ac:dyDescent="0.3">
      <c r="A27" s="11" t="s">
        <v>28</v>
      </c>
      <c r="B27" s="12">
        <v>0</v>
      </c>
      <c r="C27" s="12">
        <v>0</v>
      </c>
      <c r="D27" s="8"/>
      <c r="E27" s="11" t="s">
        <v>28</v>
      </c>
      <c r="F27" s="12">
        <v>13437</v>
      </c>
      <c r="G27" s="12"/>
    </row>
    <row r="28" spans="1:7" x14ac:dyDescent="0.3">
      <c r="A28" s="11" t="s">
        <v>29</v>
      </c>
      <c r="B28" s="12">
        <v>0</v>
      </c>
      <c r="C28" s="12">
        <v>0</v>
      </c>
      <c r="D28" s="8"/>
      <c r="E28" s="11" t="s">
        <v>29</v>
      </c>
      <c r="F28" s="12">
        <v>8190</v>
      </c>
      <c r="G28" s="12"/>
    </row>
    <row r="29" spans="1:7" x14ac:dyDescent="0.3">
      <c r="A29" s="11" t="s">
        <v>30</v>
      </c>
      <c r="B29" s="12">
        <v>149</v>
      </c>
      <c r="C29" s="12">
        <v>149</v>
      </c>
      <c r="D29" s="8"/>
      <c r="E29" s="11" t="s">
        <v>30</v>
      </c>
      <c r="F29" s="12">
        <v>16516</v>
      </c>
      <c r="G29" s="12"/>
    </row>
    <row r="30" spans="1:7" x14ac:dyDescent="0.3">
      <c r="A30" s="11" t="s">
        <v>31</v>
      </c>
      <c r="B30" s="12">
        <v>199.7</v>
      </c>
      <c r="C30" s="12">
        <v>199.7</v>
      </c>
      <c r="D30" s="8"/>
      <c r="E30" s="11" t="s">
        <v>31</v>
      </c>
      <c r="F30" s="12">
        <v>43951</v>
      </c>
      <c r="G30" s="12"/>
    </row>
    <row r="31" spans="1:7" x14ac:dyDescent="0.3">
      <c r="A31" s="11" t="s">
        <v>32</v>
      </c>
      <c r="B31" s="12">
        <v>11</v>
      </c>
      <c r="C31" s="12">
        <v>11</v>
      </c>
      <c r="D31" s="8"/>
      <c r="E31" s="11" t="s">
        <v>32</v>
      </c>
      <c r="F31" s="12">
        <v>9555</v>
      </c>
      <c r="G31" s="12"/>
    </row>
    <row r="32" spans="1:7" x14ac:dyDescent="0.3">
      <c r="A32" s="11" t="s">
        <v>33</v>
      </c>
      <c r="B32" s="12">
        <v>224</v>
      </c>
      <c r="C32" s="12">
        <v>224</v>
      </c>
      <c r="D32" s="8"/>
      <c r="E32" s="11" t="s">
        <v>33</v>
      </c>
      <c r="F32" s="12">
        <v>19257</v>
      </c>
      <c r="G32" s="12"/>
    </row>
    <row r="33" spans="1:7" x14ac:dyDescent="0.3">
      <c r="A33" s="11" t="s">
        <v>34</v>
      </c>
      <c r="B33" s="12">
        <v>79</v>
      </c>
      <c r="C33" s="12">
        <v>79</v>
      </c>
      <c r="D33" s="8"/>
      <c r="E33" s="11" t="s">
        <v>34</v>
      </c>
      <c r="F33" s="12">
        <v>21290</v>
      </c>
      <c r="G33" s="12"/>
    </row>
    <row r="34" spans="1:7" x14ac:dyDescent="0.3">
      <c r="A34" s="11" t="s">
        <v>35</v>
      </c>
      <c r="B34" s="12">
        <v>208</v>
      </c>
      <c r="C34" s="12">
        <v>208</v>
      </c>
      <c r="D34" s="8"/>
      <c r="E34" s="11" t="s">
        <v>35</v>
      </c>
      <c r="F34" s="12">
        <v>26104</v>
      </c>
      <c r="G34" s="12"/>
    </row>
    <row r="35" spans="1:7" x14ac:dyDescent="0.3">
      <c r="A35" s="11" t="s">
        <v>36</v>
      </c>
      <c r="B35" s="12">
        <v>112</v>
      </c>
      <c r="C35" s="12">
        <v>112</v>
      </c>
      <c r="D35" s="8"/>
      <c r="E35" s="11" t="s">
        <v>36</v>
      </c>
      <c r="F35" s="12">
        <v>627897</v>
      </c>
      <c r="G35" s="12"/>
    </row>
    <row r="36" spans="1:7" ht="15" thickBot="1" x14ac:dyDescent="0.35"/>
    <row r="37" spans="1:7" x14ac:dyDescent="0.3">
      <c r="A37" s="19" t="s">
        <v>37</v>
      </c>
      <c r="B37" s="20">
        <f>SUM(B2:B34)</f>
        <v>3195.7</v>
      </c>
      <c r="C37" s="21" t="e">
        <f>SUM(C2:C34)</f>
        <v>#REF!</v>
      </c>
      <c r="E37" s="19" t="s">
        <v>37</v>
      </c>
      <c r="F37" s="20">
        <f>SUM(F2:F34)</f>
        <v>530578</v>
      </c>
      <c r="G37" s="21" t="e">
        <f>SUM(G2:G34)</f>
        <v>#REF!</v>
      </c>
    </row>
    <row r="38" spans="1:7" ht="15" thickBot="1" x14ac:dyDescent="0.35">
      <c r="A38" s="22" t="s">
        <v>38</v>
      </c>
      <c r="B38" s="23" t="e">
        <f>C37-B37</f>
        <v>#REF!</v>
      </c>
      <c r="C38" s="24"/>
      <c r="E38" s="22" t="s">
        <v>38</v>
      </c>
      <c r="F38" s="23" t="e">
        <f>F37-G37</f>
        <v>#REF!</v>
      </c>
      <c r="G38" s="24"/>
    </row>
    <row r="40" spans="1:7" x14ac:dyDescent="0.3">
      <c r="G40" s="10" t="s">
        <v>39</v>
      </c>
    </row>
    <row r="41" spans="1:7" x14ac:dyDescent="0.3">
      <c r="E41" s="10">
        <v>673.75</v>
      </c>
      <c r="G41" s="13">
        <f>F35-G35</f>
        <v>627897</v>
      </c>
    </row>
    <row r="42" spans="1:7" x14ac:dyDescent="0.3">
      <c r="A42" s="10">
        <v>2549.6</v>
      </c>
      <c r="E42" s="10">
        <v>681.7396</v>
      </c>
      <c r="G42" s="14">
        <f>G41*G44</f>
        <v>423236358.85860002</v>
      </c>
    </row>
    <row r="43" spans="1:7" x14ac:dyDescent="0.3">
      <c r="A43" s="10">
        <v>2125</v>
      </c>
      <c r="E43" s="10">
        <v>802.80169999999998</v>
      </c>
    </row>
    <row r="44" spans="1:7" x14ac:dyDescent="0.3">
      <c r="A44" s="10">
        <f>AVERAGE(A42:A43)</f>
        <v>2337.3000000000002</v>
      </c>
      <c r="E44" s="10">
        <f>AVERAGE(E41:E43)</f>
        <v>719.43043333333333</v>
      </c>
      <c r="G44" s="15">
        <v>674.05380000000002</v>
      </c>
    </row>
    <row r="46" spans="1:7" x14ac:dyDescent="0.3">
      <c r="B46" s="16" t="e">
        <f>A44*B38</f>
        <v>#REF!</v>
      </c>
      <c r="F46" s="16" t="e">
        <f>E44*F38</f>
        <v>#REF!</v>
      </c>
    </row>
    <row r="49" spans="3:7" x14ac:dyDescent="0.3">
      <c r="C49" s="7">
        <v>2021</v>
      </c>
      <c r="G49" s="9">
        <v>2022</v>
      </c>
    </row>
    <row r="50" spans="3:7" x14ac:dyDescent="0.3">
      <c r="C50" s="12">
        <v>0</v>
      </c>
      <c r="G50" s="12">
        <v>39669</v>
      </c>
    </row>
    <row r="51" spans="3:7" x14ac:dyDescent="0.3">
      <c r="C51" s="12">
        <v>204</v>
      </c>
      <c r="G51" s="12">
        <v>24714</v>
      </c>
    </row>
    <row r="52" spans="3:7" x14ac:dyDescent="0.3">
      <c r="C52" s="12">
        <v>119</v>
      </c>
      <c r="G52" s="12">
        <v>2509</v>
      </c>
    </row>
    <row r="53" spans="3:7" x14ac:dyDescent="0.3">
      <c r="C53" s="12">
        <v>135</v>
      </c>
      <c r="G53" s="12">
        <v>16946</v>
      </c>
    </row>
    <row r="54" spans="3:7" x14ac:dyDescent="0.3">
      <c r="C54" s="12">
        <v>135</v>
      </c>
      <c r="G54" s="12">
        <v>13168</v>
      </c>
    </row>
    <row r="55" spans="3:7" x14ac:dyDescent="0.3">
      <c r="C55" s="12">
        <v>28</v>
      </c>
      <c r="G55" s="12">
        <v>13088</v>
      </c>
    </row>
    <row r="56" spans="3:7" x14ac:dyDescent="0.3">
      <c r="C56" s="12">
        <v>21</v>
      </c>
      <c r="G56" s="12">
        <v>3658</v>
      </c>
    </row>
    <row r="57" spans="3:7" x14ac:dyDescent="0.3">
      <c r="C57" s="12">
        <v>146</v>
      </c>
      <c r="G57" s="12">
        <v>5096</v>
      </c>
    </row>
    <row r="58" spans="3:7" x14ac:dyDescent="0.3">
      <c r="C58" s="12">
        <v>52</v>
      </c>
      <c r="G58" s="12">
        <v>8974</v>
      </c>
    </row>
    <row r="59" spans="3:7" x14ac:dyDescent="0.3">
      <c r="C59" s="12">
        <v>30</v>
      </c>
      <c r="G59" s="12">
        <v>6173.9299999999994</v>
      </c>
    </row>
    <row r="60" spans="3:7" x14ac:dyDescent="0.3">
      <c r="C60" s="12">
        <v>112</v>
      </c>
      <c r="G60" s="12">
        <v>0</v>
      </c>
    </row>
    <row r="61" spans="3:7" x14ac:dyDescent="0.3">
      <c r="C61" s="12">
        <v>0</v>
      </c>
      <c r="G61" s="12">
        <v>16727</v>
      </c>
    </row>
    <row r="62" spans="3:7" x14ac:dyDescent="0.3">
      <c r="C62" s="12">
        <v>211</v>
      </c>
      <c r="G62" s="12">
        <v>32603</v>
      </c>
    </row>
    <row r="63" spans="3:7" x14ac:dyDescent="0.3">
      <c r="C63" s="12">
        <v>70</v>
      </c>
      <c r="G63" s="12">
        <v>9510</v>
      </c>
    </row>
    <row r="64" spans="3:7" x14ac:dyDescent="0.3">
      <c r="C64" s="12">
        <v>49</v>
      </c>
      <c r="G64" s="12">
        <v>7822</v>
      </c>
    </row>
    <row r="65" spans="3:7" x14ac:dyDescent="0.3">
      <c r="C65" s="12">
        <v>0</v>
      </c>
      <c r="G65" s="12">
        <v>5848</v>
      </c>
    </row>
    <row r="66" spans="3:7" x14ac:dyDescent="0.3">
      <c r="C66" s="12">
        <v>279</v>
      </c>
      <c r="G66" s="12">
        <v>10437</v>
      </c>
    </row>
    <row r="67" spans="3:7" x14ac:dyDescent="0.3">
      <c r="C67" s="12">
        <v>30</v>
      </c>
      <c r="G67" s="12">
        <v>23516</v>
      </c>
    </row>
    <row r="68" spans="3:7" x14ac:dyDescent="0.3">
      <c r="C68" s="12">
        <v>147</v>
      </c>
      <c r="G68" s="12">
        <v>8212</v>
      </c>
    </row>
    <row r="69" spans="3:7" x14ac:dyDescent="0.3">
      <c r="C69" s="12">
        <v>0</v>
      </c>
      <c r="G69" s="12">
        <v>11006</v>
      </c>
    </row>
    <row r="70" spans="3:7" x14ac:dyDescent="0.3">
      <c r="C70" s="12">
        <v>0</v>
      </c>
      <c r="G70" s="12">
        <v>0</v>
      </c>
    </row>
    <row r="71" spans="3:7" x14ac:dyDescent="0.3">
      <c r="C71" s="12">
        <v>0</v>
      </c>
      <c r="G71" s="12">
        <v>0</v>
      </c>
    </row>
    <row r="72" spans="3:7" x14ac:dyDescent="0.3">
      <c r="C72" s="12">
        <v>5</v>
      </c>
      <c r="G72" s="12">
        <v>9004</v>
      </c>
    </row>
    <row r="73" spans="3:7" x14ac:dyDescent="0.3">
      <c r="C73" s="12">
        <v>18</v>
      </c>
      <c r="G73" s="12">
        <v>25643.235000000001</v>
      </c>
    </row>
    <row r="74" spans="3:7" x14ac:dyDescent="0.3">
      <c r="C74" s="12">
        <v>59</v>
      </c>
      <c r="G74" s="12">
        <v>19001</v>
      </c>
    </row>
    <row r="75" spans="3:7" x14ac:dyDescent="0.3">
      <c r="C75" s="12">
        <v>0</v>
      </c>
      <c r="G75" s="12">
        <v>12597</v>
      </c>
    </row>
    <row r="76" spans="3:7" x14ac:dyDescent="0.3">
      <c r="C76" s="12">
        <v>0</v>
      </c>
      <c r="G76" s="12">
        <v>7321</v>
      </c>
    </row>
    <row r="77" spans="3:7" x14ac:dyDescent="0.3">
      <c r="C77" s="12">
        <v>17</v>
      </c>
      <c r="G77" s="12">
        <v>25147</v>
      </c>
    </row>
    <row r="78" spans="3:7" x14ac:dyDescent="0.3">
      <c r="C78" s="12">
        <v>86</v>
      </c>
      <c r="G78" s="12">
        <v>45062</v>
      </c>
    </row>
    <row r="79" spans="3:7" x14ac:dyDescent="0.3">
      <c r="C79" s="12">
        <v>21</v>
      </c>
      <c r="G79" s="12">
        <v>14726</v>
      </c>
    </row>
    <row r="80" spans="3:7" x14ac:dyDescent="0.3">
      <c r="C80" s="12">
        <v>160</v>
      </c>
      <c r="G80" s="12">
        <v>18273</v>
      </c>
    </row>
    <row r="81" spans="1:8" x14ac:dyDescent="0.3">
      <c r="C81" s="12">
        <v>70</v>
      </c>
      <c r="G81" s="12">
        <v>21192</v>
      </c>
    </row>
    <row r="82" spans="1:8" x14ac:dyDescent="0.3">
      <c r="C82" s="12">
        <v>677</v>
      </c>
      <c r="G82" s="12">
        <v>18558</v>
      </c>
    </row>
    <row r="83" spans="1:8" x14ac:dyDescent="0.3">
      <c r="C83" s="12">
        <v>112</v>
      </c>
      <c r="G83" s="12">
        <v>0</v>
      </c>
    </row>
    <row r="84" spans="1:8" ht="15" thickBot="1" x14ac:dyDescent="0.35"/>
    <row r="85" spans="1:8" ht="15" thickBot="1" x14ac:dyDescent="0.35">
      <c r="A85" s="25" t="s">
        <v>37</v>
      </c>
      <c r="B85" s="26"/>
      <c r="C85" s="26">
        <f>SUM(C50:C82)</f>
        <v>2881</v>
      </c>
      <c r="D85" s="27">
        <f>+C85*0.05</f>
        <v>144.05000000000001</v>
      </c>
      <c r="E85" s="28" t="s">
        <v>37</v>
      </c>
      <c r="F85" s="26"/>
      <c r="G85" s="26">
        <f>SUM(G50:G82)</f>
        <v>476201.16499999998</v>
      </c>
      <c r="H85" s="27">
        <f>+G85*0.05</f>
        <v>23810.058250000002</v>
      </c>
    </row>
    <row r="88" spans="1:8" x14ac:dyDescent="0.3">
      <c r="A88" s="10">
        <v>3700</v>
      </c>
      <c r="C88" s="16">
        <f>+A88*D85</f>
        <v>532985</v>
      </c>
      <c r="E88" s="10">
        <v>719.43043333333333</v>
      </c>
      <c r="G88" s="16">
        <f>E88*H85</f>
        <v>17129680.52448941</v>
      </c>
    </row>
  </sheetData>
  <conditionalFormatting sqref="B2:C34">
    <cfRule type="dataBar" priority="1">
      <dataBar>
        <cfvo type="min"/>
        <cfvo type="max"/>
        <color rgb="FF63C384"/>
      </dataBar>
      <extLst>
        <ext xmlns:x14="http://schemas.microsoft.com/office/spreadsheetml/2009/9/main" uri="{B025F937-C7B1-47D3-B67F-A62EFF666E3E}">
          <x14:id>{763C16BB-A3F3-4AE8-8DFA-E4C6904E7308}</x14:id>
        </ext>
      </extLst>
    </cfRule>
  </conditionalFormatting>
  <conditionalFormatting sqref="B2:C35">
    <cfRule type="dataBar" priority="19">
      <dataBar>
        <cfvo type="min"/>
        <cfvo type="max"/>
        <color rgb="FF63C384"/>
      </dataBar>
      <extLst>
        <ext xmlns:x14="http://schemas.microsoft.com/office/spreadsheetml/2009/9/main" uri="{B025F937-C7B1-47D3-B67F-A62EFF666E3E}">
          <x14:id>{F3093087-E948-41CD-878C-14D7404A52E4}</x14:id>
        </ext>
      </extLst>
    </cfRule>
  </conditionalFormatting>
  <conditionalFormatting sqref="B4:C4">
    <cfRule type="dataBar" priority="20">
      <dataBar>
        <cfvo type="min"/>
        <cfvo type="max"/>
        <color rgb="FF63C384"/>
      </dataBar>
      <extLst>
        <ext xmlns:x14="http://schemas.microsoft.com/office/spreadsheetml/2009/9/main" uri="{B025F937-C7B1-47D3-B67F-A62EFF666E3E}">
          <x14:id>{F4019853-8881-45D1-89EB-C183C0011DA0}</x14:id>
        </ext>
      </extLst>
    </cfRule>
  </conditionalFormatting>
  <conditionalFormatting sqref="B5:C5">
    <cfRule type="dataBar" priority="21">
      <dataBar>
        <cfvo type="min"/>
        <cfvo type="max"/>
        <color rgb="FF63C384"/>
      </dataBar>
      <extLst>
        <ext xmlns:x14="http://schemas.microsoft.com/office/spreadsheetml/2009/9/main" uri="{B025F937-C7B1-47D3-B67F-A62EFF666E3E}">
          <x14:id>{309B14CC-3163-4A74-93E2-708633E8A6AE}</x14:id>
        </ext>
      </extLst>
    </cfRule>
  </conditionalFormatting>
  <conditionalFormatting sqref="C50:C83">
    <cfRule type="dataBar" priority="10">
      <dataBar>
        <cfvo type="min"/>
        <cfvo type="max"/>
        <color rgb="FF63C384"/>
      </dataBar>
      <extLst>
        <ext xmlns:x14="http://schemas.microsoft.com/office/spreadsheetml/2009/9/main" uri="{B025F937-C7B1-47D3-B67F-A62EFF666E3E}">
          <x14:id>{A0F02440-5066-4B2B-8892-837421889643}</x14:id>
        </ext>
      </extLst>
    </cfRule>
  </conditionalFormatting>
  <conditionalFormatting sqref="C52">
    <cfRule type="dataBar" priority="11">
      <dataBar>
        <cfvo type="min"/>
        <cfvo type="max"/>
        <color rgb="FF63C384"/>
      </dataBar>
      <extLst>
        <ext xmlns:x14="http://schemas.microsoft.com/office/spreadsheetml/2009/9/main" uri="{B025F937-C7B1-47D3-B67F-A62EFF666E3E}">
          <x14:id>{BAB48485-6E57-463B-AAA2-86007D2D3E55}</x14:id>
        </ext>
      </extLst>
    </cfRule>
  </conditionalFormatting>
  <conditionalFormatting sqref="C53">
    <cfRule type="dataBar" priority="12">
      <dataBar>
        <cfvo type="min"/>
        <cfvo type="max"/>
        <color rgb="FF63C384"/>
      </dataBar>
      <extLst>
        <ext xmlns:x14="http://schemas.microsoft.com/office/spreadsheetml/2009/9/main" uri="{B025F937-C7B1-47D3-B67F-A62EFF666E3E}">
          <x14:id>{45F4A7B8-793D-40DA-AC68-3D30CB12E4DA}</x14:id>
        </ext>
      </extLst>
    </cfRule>
  </conditionalFormatting>
  <conditionalFormatting sqref="F2:G25">
    <cfRule type="dataBar" priority="15">
      <dataBar>
        <cfvo type="min"/>
        <cfvo type="max"/>
        <color rgb="FF63C384"/>
      </dataBar>
      <extLst>
        <ext xmlns:x14="http://schemas.microsoft.com/office/spreadsheetml/2009/9/main" uri="{B025F937-C7B1-47D3-B67F-A62EFF666E3E}">
          <x14:id>{5505BF1E-51CE-4B60-BA61-E6735BF45564}</x14:id>
        </ext>
      </extLst>
    </cfRule>
  </conditionalFormatting>
  <conditionalFormatting sqref="F2:G34">
    <cfRule type="dataBar" priority="3">
      <dataBar>
        <cfvo type="min"/>
        <cfvo type="max"/>
        <color rgb="FFFF555A"/>
      </dataBar>
      <extLst>
        <ext xmlns:x14="http://schemas.microsoft.com/office/spreadsheetml/2009/9/main" uri="{B025F937-C7B1-47D3-B67F-A62EFF666E3E}">
          <x14:id>{25A34ED6-289F-4823-9865-CA396C2CFCD0}</x14:id>
        </ext>
      </extLst>
    </cfRule>
  </conditionalFormatting>
  <conditionalFormatting sqref="F2:G35">
    <cfRule type="dataBar" priority="13">
      <dataBar>
        <cfvo type="min"/>
        <cfvo type="max"/>
        <color rgb="FFFF555A"/>
      </dataBar>
      <extLst>
        <ext xmlns:x14="http://schemas.microsoft.com/office/spreadsheetml/2009/9/main" uri="{B025F937-C7B1-47D3-B67F-A62EFF666E3E}">
          <x14:id>{F842AA07-50F1-4ECD-9AB2-4584DDA64156}</x14:id>
        </ext>
      </extLst>
    </cfRule>
  </conditionalFormatting>
  <conditionalFormatting sqref="F4:G4">
    <cfRule type="dataBar" priority="16">
      <dataBar>
        <cfvo type="min"/>
        <cfvo type="max"/>
        <color rgb="FF63C384"/>
      </dataBar>
      <extLst>
        <ext xmlns:x14="http://schemas.microsoft.com/office/spreadsheetml/2009/9/main" uri="{B025F937-C7B1-47D3-B67F-A62EFF666E3E}">
          <x14:id>{126E8000-5049-4819-8A79-E3299D27E910}</x14:id>
        </ext>
      </extLst>
    </cfRule>
  </conditionalFormatting>
  <conditionalFormatting sqref="F5:G5">
    <cfRule type="dataBar" priority="17">
      <dataBar>
        <cfvo type="min"/>
        <cfvo type="max"/>
        <color rgb="FF63C384"/>
      </dataBar>
      <extLst>
        <ext xmlns:x14="http://schemas.microsoft.com/office/spreadsheetml/2009/9/main" uri="{B025F937-C7B1-47D3-B67F-A62EFF666E3E}">
          <x14:id>{D600ABF0-A3B4-44B4-9B79-7C8909685638}</x14:id>
        </ext>
      </extLst>
    </cfRule>
  </conditionalFormatting>
  <conditionalFormatting sqref="F26:G26">
    <cfRule type="dataBar" priority="18">
      <dataBar>
        <cfvo type="min"/>
        <cfvo type="max"/>
        <color rgb="FF63C384"/>
      </dataBar>
      <extLst>
        <ext xmlns:x14="http://schemas.microsoft.com/office/spreadsheetml/2009/9/main" uri="{B025F937-C7B1-47D3-B67F-A62EFF666E3E}">
          <x14:id>{C8AE975B-FC2A-456E-A67A-FE53ED42CD60}</x14:id>
        </ext>
      </extLst>
    </cfRule>
  </conditionalFormatting>
  <conditionalFormatting sqref="F27:G35">
    <cfRule type="dataBar" priority="14">
      <dataBar>
        <cfvo type="min"/>
        <cfvo type="max"/>
        <color rgb="FF63C384"/>
      </dataBar>
      <extLst>
        <ext xmlns:x14="http://schemas.microsoft.com/office/spreadsheetml/2009/9/main" uri="{B025F937-C7B1-47D3-B67F-A62EFF666E3E}">
          <x14:id>{8031C632-E240-4761-B9CF-166C65F9D244}</x14:id>
        </ext>
      </extLst>
    </cfRule>
  </conditionalFormatting>
  <conditionalFormatting sqref="F35:G35">
    <cfRule type="dataBar" priority="2">
      <dataBar>
        <cfvo type="min"/>
        <cfvo type="max"/>
        <color rgb="FFFFB628"/>
      </dataBar>
      <extLst>
        <ext xmlns:x14="http://schemas.microsoft.com/office/spreadsheetml/2009/9/main" uri="{B025F937-C7B1-47D3-B67F-A62EFF666E3E}">
          <x14:id>{742D1BC3-3804-4A63-BE45-367C366C7954}</x14:id>
        </ext>
      </extLst>
    </cfRule>
  </conditionalFormatting>
  <conditionalFormatting sqref="G50:G73">
    <cfRule type="dataBar" priority="6">
      <dataBar>
        <cfvo type="min"/>
        <cfvo type="max"/>
        <color rgb="FF63C384"/>
      </dataBar>
      <extLst>
        <ext xmlns:x14="http://schemas.microsoft.com/office/spreadsheetml/2009/9/main" uri="{B025F937-C7B1-47D3-B67F-A62EFF666E3E}">
          <x14:id>{DE94C8DB-F1A0-41BD-9853-7BBC953760E0}</x14:id>
        </ext>
      </extLst>
    </cfRule>
  </conditionalFormatting>
  <conditionalFormatting sqref="G50:G83">
    <cfRule type="dataBar" priority="4">
      <dataBar>
        <cfvo type="min"/>
        <cfvo type="max"/>
        <color rgb="FFFF555A"/>
      </dataBar>
      <extLst>
        <ext xmlns:x14="http://schemas.microsoft.com/office/spreadsheetml/2009/9/main" uri="{B025F937-C7B1-47D3-B67F-A62EFF666E3E}">
          <x14:id>{A8D29E89-0E9C-4038-BF4C-55A785FD9FEC}</x14:id>
        </ext>
      </extLst>
    </cfRule>
  </conditionalFormatting>
  <conditionalFormatting sqref="G52">
    <cfRule type="dataBar" priority="7">
      <dataBar>
        <cfvo type="min"/>
        <cfvo type="max"/>
        <color rgb="FF63C384"/>
      </dataBar>
      <extLst>
        <ext xmlns:x14="http://schemas.microsoft.com/office/spreadsheetml/2009/9/main" uri="{B025F937-C7B1-47D3-B67F-A62EFF666E3E}">
          <x14:id>{1904C4FE-8765-4C8A-80B3-4CF009256D8C}</x14:id>
        </ext>
      </extLst>
    </cfRule>
  </conditionalFormatting>
  <conditionalFormatting sqref="G53">
    <cfRule type="dataBar" priority="8">
      <dataBar>
        <cfvo type="min"/>
        <cfvo type="max"/>
        <color rgb="FF63C384"/>
      </dataBar>
      <extLst>
        <ext xmlns:x14="http://schemas.microsoft.com/office/spreadsheetml/2009/9/main" uri="{B025F937-C7B1-47D3-B67F-A62EFF666E3E}">
          <x14:id>{51BD33FF-B0F4-4846-ABE9-B212E2908731}</x14:id>
        </ext>
      </extLst>
    </cfRule>
  </conditionalFormatting>
  <conditionalFormatting sqref="G74">
    <cfRule type="dataBar" priority="9">
      <dataBar>
        <cfvo type="min"/>
        <cfvo type="max"/>
        <color rgb="FF63C384"/>
      </dataBar>
      <extLst>
        <ext xmlns:x14="http://schemas.microsoft.com/office/spreadsheetml/2009/9/main" uri="{B025F937-C7B1-47D3-B67F-A62EFF666E3E}">
          <x14:id>{CC232A1B-0E30-46AC-9A07-D836AE988973}</x14:id>
        </ext>
      </extLst>
    </cfRule>
  </conditionalFormatting>
  <conditionalFormatting sqref="G75:G83">
    <cfRule type="dataBar" priority="5">
      <dataBar>
        <cfvo type="min"/>
        <cfvo type="max"/>
        <color rgb="FF63C384"/>
      </dataBar>
      <extLst>
        <ext xmlns:x14="http://schemas.microsoft.com/office/spreadsheetml/2009/9/main" uri="{B025F937-C7B1-47D3-B67F-A62EFF666E3E}">
          <x14:id>{9016304C-C5B3-4632-B6FE-C40152D8C9BA}</x14:id>
        </ext>
      </extLst>
    </cfRule>
  </conditionalFormatting>
  <pageMargins left="0.7" right="0.7" top="0.75" bottom="0.75" header="0.3" footer="0.3"/>
  <drawing r:id="rId1"/>
  <extLst>
    <ext xmlns:x14="http://schemas.microsoft.com/office/spreadsheetml/2009/9/main" uri="{78C0D931-6437-407d-A8EE-F0AAD7539E65}">
      <x14:conditionalFormattings>
        <x14:conditionalFormatting xmlns:xm="http://schemas.microsoft.com/office/excel/2006/main">
          <x14:cfRule type="dataBar" id="{763C16BB-A3F3-4AE8-8DFA-E4C6904E7308}">
            <x14:dataBar minLength="0" maxLength="100" gradient="0">
              <x14:cfvo type="autoMin"/>
              <x14:cfvo type="autoMax"/>
              <x14:negativeFillColor rgb="FFFF0000"/>
              <x14:axisColor rgb="FF000000"/>
            </x14:dataBar>
          </x14:cfRule>
          <xm:sqref>B2:C34</xm:sqref>
        </x14:conditionalFormatting>
        <x14:conditionalFormatting xmlns:xm="http://schemas.microsoft.com/office/excel/2006/main">
          <x14:cfRule type="dataBar" id="{F3093087-E948-41CD-878C-14D7404A52E4}">
            <x14:dataBar minLength="0" maxLength="100" gradient="0">
              <x14:cfvo type="autoMin"/>
              <x14:cfvo type="autoMax"/>
              <x14:negativeFillColor rgb="FFFF0000"/>
              <x14:axisColor rgb="FF000000"/>
            </x14:dataBar>
          </x14:cfRule>
          <xm:sqref>B2:C35</xm:sqref>
        </x14:conditionalFormatting>
        <x14:conditionalFormatting xmlns:xm="http://schemas.microsoft.com/office/excel/2006/main">
          <x14:cfRule type="dataBar" id="{F4019853-8881-45D1-89EB-C183C0011DA0}">
            <x14:dataBar minLength="0" maxLength="100" gradient="0">
              <x14:cfvo type="autoMin"/>
              <x14:cfvo type="autoMax"/>
              <x14:negativeFillColor rgb="FFFF0000"/>
              <x14:axisColor rgb="FF000000"/>
            </x14:dataBar>
          </x14:cfRule>
          <xm:sqref>B4:C4</xm:sqref>
        </x14:conditionalFormatting>
        <x14:conditionalFormatting xmlns:xm="http://schemas.microsoft.com/office/excel/2006/main">
          <x14:cfRule type="dataBar" id="{309B14CC-3163-4A74-93E2-708633E8A6AE}">
            <x14:dataBar minLength="0" maxLength="100" gradient="0">
              <x14:cfvo type="autoMin"/>
              <x14:cfvo type="autoMax"/>
              <x14:negativeFillColor rgb="FFFF0000"/>
              <x14:axisColor rgb="FF000000"/>
            </x14:dataBar>
          </x14:cfRule>
          <xm:sqref>B5:C5</xm:sqref>
        </x14:conditionalFormatting>
        <x14:conditionalFormatting xmlns:xm="http://schemas.microsoft.com/office/excel/2006/main">
          <x14:cfRule type="dataBar" id="{A0F02440-5066-4B2B-8892-837421889643}">
            <x14:dataBar minLength="0" maxLength="100" gradient="0">
              <x14:cfvo type="autoMin"/>
              <x14:cfvo type="autoMax"/>
              <x14:negativeFillColor rgb="FFFF0000"/>
              <x14:axisColor rgb="FF000000"/>
            </x14:dataBar>
          </x14:cfRule>
          <xm:sqref>C50:C83</xm:sqref>
        </x14:conditionalFormatting>
        <x14:conditionalFormatting xmlns:xm="http://schemas.microsoft.com/office/excel/2006/main">
          <x14:cfRule type="dataBar" id="{BAB48485-6E57-463B-AAA2-86007D2D3E55}">
            <x14:dataBar minLength="0" maxLength="100" gradient="0">
              <x14:cfvo type="autoMin"/>
              <x14:cfvo type="autoMax"/>
              <x14:negativeFillColor rgb="FFFF0000"/>
              <x14:axisColor rgb="FF000000"/>
            </x14:dataBar>
          </x14:cfRule>
          <xm:sqref>C52</xm:sqref>
        </x14:conditionalFormatting>
        <x14:conditionalFormatting xmlns:xm="http://schemas.microsoft.com/office/excel/2006/main">
          <x14:cfRule type="dataBar" id="{45F4A7B8-793D-40DA-AC68-3D30CB12E4DA}">
            <x14:dataBar minLength="0" maxLength="100" gradient="0">
              <x14:cfvo type="autoMin"/>
              <x14:cfvo type="autoMax"/>
              <x14:negativeFillColor rgb="FFFF0000"/>
              <x14:axisColor rgb="FF000000"/>
            </x14:dataBar>
          </x14:cfRule>
          <xm:sqref>C53</xm:sqref>
        </x14:conditionalFormatting>
        <x14:conditionalFormatting xmlns:xm="http://schemas.microsoft.com/office/excel/2006/main">
          <x14:cfRule type="dataBar" id="{5505BF1E-51CE-4B60-BA61-E6735BF45564}">
            <x14:dataBar minLength="0" maxLength="100" gradient="0">
              <x14:cfvo type="autoMin"/>
              <x14:cfvo type="autoMax"/>
              <x14:negativeFillColor rgb="FFFF0000"/>
              <x14:axisColor rgb="FF000000"/>
            </x14:dataBar>
          </x14:cfRule>
          <xm:sqref>F2:G25</xm:sqref>
        </x14:conditionalFormatting>
        <x14:conditionalFormatting xmlns:xm="http://schemas.microsoft.com/office/excel/2006/main">
          <x14:cfRule type="dataBar" id="{25A34ED6-289F-4823-9865-CA396C2CFCD0}">
            <x14:dataBar minLength="0" maxLength="100" gradient="0">
              <x14:cfvo type="autoMin"/>
              <x14:cfvo type="autoMax"/>
              <x14:negativeFillColor rgb="FFFF0000"/>
              <x14:axisColor rgb="FF000000"/>
            </x14:dataBar>
          </x14:cfRule>
          <xm:sqref>F2:G34</xm:sqref>
        </x14:conditionalFormatting>
        <x14:conditionalFormatting xmlns:xm="http://schemas.microsoft.com/office/excel/2006/main">
          <x14:cfRule type="dataBar" id="{F842AA07-50F1-4ECD-9AB2-4584DDA64156}">
            <x14:dataBar minLength="0" maxLength="100" gradient="0">
              <x14:cfvo type="autoMin"/>
              <x14:cfvo type="autoMax"/>
              <x14:negativeFillColor rgb="FFFF0000"/>
              <x14:axisColor rgb="FF000000"/>
            </x14:dataBar>
          </x14:cfRule>
          <xm:sqref>F2:G35</xm:sqref>
        </x14:conditionalFormatting>
        <x14:conditionalFormatting xmlns:xm="http://schemas.microsoft.com/office/excel/2006/main">
          <x14:cfRule type="dataBar" id="{126E8000-5049-4819-8A79-E3299D27E910}">
            <x14:dataBar minLength="0" maxLength="100" gradient="0">
              <x14:cfvo type="autoMin"/>
              <x14:cfvo type="autoMax"/>
              <x14:negativeFillColor rgb="FFFF0000"/>
              <x14:axisColor rgb="FF000000"/>
            </x14:dataBar>
          </x14:cfRule>
          <xm:sqref>F4:G4</xm:sqref>
        </x14:conditionalFormatting>
        <x14:conditionalFormatting xmlns:xm="http://schemas.microsoft.com/office/excel/2006/main">
          <x14:cfRule type="dataBar" id="{D600ABF0-A3B4-44B4-9B79-7C8909685638}">
            <x14:dataBar minLength="0" maxLength="100" gradient="0">
              <x14:cfvo type="autoMin"/>
              <x14:cfvo type="autoMax"/>
              <x14:negativeFillColor rgb="FFFF0000"/>
              <x14:axisColor rgb="FF000000"/>
            </x14:dataBar>
          </x14:cfRule>
          <xm:sqref>F5:G5</xm:sqref>
        </x14:conditionalFormatting>
        <x14:conditionalFormatting xmlns:xm="http://schemas.microsoft.com/office/excel/2006/main">
          <x14:cfRule type="dataBar" id="{C8AE975B-FC2A-456E-A67A-FE53ED42CD60}">
            <x14:dataBar minLength="0" maxLength="100" gradient="0">
              <x14:cfvo type="autoMin"/>
              <x14:cfvo type="autoMax"/>
              <x14:negativeFillColor rgb="FFFF0000"/>
              <x14:axisColor rgb="FF000000"/>
            </x14:dataBar>
          </x14:cfRule>
          <xm:sqref>F26:G26</xm:sqref>
        </x14:conditionalFormatting>
        <x14:conditionalFormatting xmlns:xm="http://schemas.microsoft.com/office/excel/2006/main">
          <x14:cfRule type="dataBar" id="{8031C632-E240-4761-B9CF-166C65F9D244}">
            <x14:dataBar minLength="0" maxLength="100" gradient="0">
              <x14:cfvo type="autoMin"/>
              <x14:cfvo type="autoMax"/>
              <x14:negativeFillColor rgb="FFFF0000"/>
              <x14:axisColor rgb="FF000000"/>
            </x14:dataBar>
          </x14:cfRule>
          <xm:sqref>F27:G35</xm:sqref>
        </x14:conditionalFormatting>
        <x14:conditionalFormatting xmlns:xm="http://schemas.microsoft.com/office/excel/2006/main">
          <x14:cfRule type="dataBar" id="{742D1BC3-3804-4A63-BE45-367C366C7954}">
            <x14:dataBar minLength="0" maxLength="100" gradient="0">
              <x14:cfvo type="autoMin"/>
              <x14:cfvo type="autoMax"/>
              <x14:negativeFillColor rgb="FFFF0000"/>
              <x14:axisColor rgb="FF000000"/>
            </x14:dataBar>
          </x14:cfRule>
          <xm:sqref>F35:G35</xm:sqref>
        </x14:conditionalFormatting>
        <x14:conditionalFormatting xmlns:xm="http://schemas.microsoft.com/office/excel/2006/main">
          <x14:cfRule type="dataBar" id="{DE94C8DB-F1A0-41BD-9853-7BBC953760E0}">
            <x14:dataBar minLength="0" maxLength="100" gradient="0">
              <x14:cfvo type="autoMin"/>
              <x14:cfvo type="autoMax"/>
              <x14:negativeFillColor rgb="FFFF0000"/>
              <x14:axisColor rgb="FF000000"/>
            </x14:dataBar>
          </x14:cfRule>
          <xm:sqref>G50:G73</xm:sqref>
        </x14:conditionalFormatting>
        <x14:conditionalFormatting xmlns:xm="http://schemas.microsoft.com/office/excel/2006/main">
          <x14:cfRule type="dataBar" id="{A8D29E89-0E9C-4038-BF4C-55A785FD9FEC}">
            <x14:dataBar minLength="0" maxLength="100" gradient="0">
              <x14:cfvo type="autoMin"/>
              <x14:cfvo type="autoMax"/>
              <x14:negativeFillColor rgb="FFFF0000"/>
              <x14:axisColor rgb="FF000000"/>
            </x14:dataBar>
          </x14:cfRule>
          <xm:sqref>G50:G83</xm:sqref>
        </x14:conditionalFormatting>
        <x14:conditionalFormatting xmlns:xm="http://schemas.microsoft.com/office/excel/2006/main">
          <x14:cfRule type="dataBar" id="{1904C4FE-8765-4C8A-80B3-4CF009256D8C}">
            <x14:dataBar minLength="0" maxLength="100" gradient="0">
              <x14:cfvo type="autoMin"/>
              <x14:cfvo type="autoMax"/>
              <x14:negativeFillColor rgb="FFFF0000"/>
              <x14:axisColor rgb="FF000000"/>
            </x14:dataBar>
          </x14:cfRule>
          <xm:sqref>G52</xm:sqref>
        </x14:conditionalFormatting>
        <x14:conditionalFormatting xmlns:xm="http://schemas.microsoft.com/office/excel/2006/main">
          <x14:cfRule type="dataBar" id="{51BD33FF-B0F4-4846-ABE9-B212E2908731}">
            <x14:dataBar minLength="0" maxLength="100" gradient="0">
              <x14:cfvo type="autoMin"/>
              <x14:cfvo type="autoMax"/>
              <x14:negativeFillColor rgb="FFFF0000"/>
              <x14:axisColor rgb="FF000000"/>
            </x14:dataBar>
          </x14:cfRule>
          <xm:sqref>G53</xm:sqref>
        </x14:conditionalFormatting>
        <x14:conditionalFormatting xmlns:xm="http://schemas.microsoft.com/office/excel/2006/main">
          <x14:cfRule type="dataBar" id="{CC232A1B-0E30-46AC-9A07-D836AE988973}">
            <x14:dataBar minLength="0" maxLength="100" gradient="0">
              <x14:cfvo type="autoMin"/>
              <x14:cfvo type="autoMax"/>
              <x14:negativeFillColor rgb="FFFF0000"/>
              <x14:axisColor rgb="FF000000"/>
            </x14:dataBar>
          </x14:cfRule>
          <xm:sqref>G74</xm:sqref>
        </x14:conditionalFormatting>
        <x14:conditionalFormatting xmlns:xm="http://schemas.microsoft.com/office/excel/2006/main">
          <x14:cfRule type="dataBar" id="{9016304C-C5B3-4632-B6FE-C40152D8C9BA}">
            <x14:dataBar minLength="0" maxLength="100" gradient="0">
              <x14:cfvo type="autoMin"/>
              <x14:cfvo type="autoMax"/>
              <x14:negativeFillColor rgb="FFFF0000"/>
              <x14:axisColor rgb="FF000000"/>
            </x14:dataBar>
          </x14:cfRule>
          <xm:sqref>G75:G83</xm:sqref>
        </x14:conditionalFormatting>
      </x14:conditionalFormatting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E67"/>
  <sheetViews>
    <sheetView view="pageBreakPreview" topLeftCell="A20" zoomScaleNormal="100" zoomScaleSheetLayoutView="100" workbookViewId="0">
      <selection activeCell="I39" sqref="I39"/>
    </sheetView>
  </sheetViews>
  <sheetFormatPr baseColWidth="10" defaultColWidth="12" defaultRowHeight="10.199999999999999" x14ac:dyDescent="0.2"/>
  <cols>
    <col min="1" max="1" width="28.28515625" customWidth="1"/>
    <col min="2" max="2" width="17" customWidth="1"/>
    <col min="3" max="3" width="13.28515625" customWidth="1"/>
    <col min="4" max="4" width="12.42578125" bestFit="1" customWidth="1"/>
    <col min="5" max="5" width="23.7109375" bestFit="1" customWidth="1"/>
    <col min="6" max="6" width="17" customWidth="1"/>
    <col min="7" max="7" width="11.28515625" bestFit="1" customWidth="1"/>
    <col min="8" max="8" width="10.140625" bestFit="1" customWidth="1"/>
    <col min="9" max="9" width="19.7109375" customWidth="1"/>
    <col min="10" max="10" width="17" customWidth="1"/>
    <col min="11" max="11" width="13.7109375" customWidth="1"/>
    <col min="12" max="12" width="11.42578125" bestFit="1" customWidth="1"/>
    <col min="13" max="13" width="19.7109375" customWidth="1"/>
    <col min="14" max="14" width="17" customWidth="1"/>
    <col min="15" max="15" width="14" bestFit="1" customWidth="1"/>
    <col min="16" max="16" width="16.42578125" bestFit="1" customWidth="1"/>
    <col min="17" max="17" width="19.7109375" customWidth="1"/>
    <col min="18" max="18" width="10.42578125" bestFit="1" customWidth="1"/>
    <col min="19" max="19" width="20.28515625" bestFit="1" customWidth="1"/>
    <col min="20" max="20" width="11.42578125" bestFit="1" customWidth="1"/>
    <col min="21" max="21" width="11.85546875" bestFit="1" customWidth="1"/>
    <col min="22" max="22" width="8.85546875" bestFit="1" customWidth="1"/>
    <col min="23" max="23" width="7" bestFit="1" customWidth="1"/>
    <col min="24" max="24" width="7.28515625" bestFit="1" customWidth="1"/>
    <col min="25" max="25" width="13.7109375" bestFit="1" customWidth="1"/>
  </cols>
  <sheetData>
    <row r="1" spans="1:17" ht="30" customHeight="1" thickBot="1" x14ac:dyDescent="0.25">
      <c r="A1" s="161" t="s">
        <v>211</v>
      </c>
      <c r="B1" s="898">
        <v>100000000</v>
      </c>
      <c r="C1" s="898"/>
      <c r="D1" s="898"/>
      <c r="E1" s="898"/>
      <c r="F1" s="162" t="s">
        <v>212</v>
      </c>
    </row>
    <row r="2" spans="1:17" s="1" customFormat="1" ht="12" customHeight="1" thickBot="1" x14ac:dyDescent="0.25">
      <c r="A2" s="903" t="s">
        <v>42</v>
      </c>
      <c r="B2" s="910" t="s">
        <v>213</v>
      </c>
      <c r="C2" s="911"/>
      <c r="D2" s="911"/>
      <c r="E2" s="911"/>
      <c r="F2" s="911"/>
      <c r="G2" s="911"/>
      <c r="H2" s="911"/>
      <c r="I2" s="911"/>
      <c r="J2" s="911"/>
      <c r="K2" s="911"/>
      <c r="L2" s="911"/>
      <c r="M2" s="911"/>
      <c r="N2" s="911"/>
      <c r="O2" s="911"/>
      <c r="P2" s="911"/>
      <c r="Q2" s="912"/>
    </row>
    <row r="3" spans="1:17" s="1" customFormat="1" ht="12" thickBot="1" x14ac:dyDescent="0.25">
      <c r="A3" s="904"/>
      <c r="B3" s="910" t="s">
        <v>214</v>
      </c>
      <c r="C3" s="911"/>
      <c r="D3" s="911"/>
      <c r="E3" s="912"/>
      <c r="F3" s="910" t="s">
        <v>215</v>
      </c>
      <c r="G3" s="911"/>
      <c r="H3" s="911"/>
      <c r="I3" s="912"/>
      <c r="J3" s="910" t="s">
        <v>216</v>
      </c>
      <c r="K3" s="911"/>
      <c r="L3" s="911"/>
      <c r="M3" s="912"/>
      <c r="N3" s="115"/>
      <c r="O3" s="900" t="s">
        <v>217</v>
      </c>
      <c r="P3" s="901"/>
      <c r="Q3" s="902"/>
    </row>
    <row r="4" spans="1:17" s="1" customFormat="1" ht="34.799999999999997" thickBot="1" x14ac:dyDescent="0.25">
      <c r="A4" s="905"/>
      <c r="B4" s="116" t="s">
        <v>218</v>
      </c>
      <c r="C4" s="34" t="s">
        <v>150</v>
      </c>
      <c r="D4" s="35" t="s">
        <v>152</v>
      </c>
      <c r="E4" s="36" t="s">
        <v>153</v>
      </c>
      <c r="F4" s="116" t="s">
        <v>218</v>
      </c>
      <c r="G4" s="34" t="s">
        <v>158</v>
      </c>
      <c r="H4" s="35" t="s">
        <v>159</v>
      </c>
      <c r="I4" s="33" t="s">
        <v>160</v>
      </c>
      <c r="J4" s="117" t="s">
        <v>218</v>
      </c>
      <c r="K4" s="34" t="s">
        <v>161</v>
      </c>
      <c r="L4" s="35" t="s">
        <v>162</v>
      </c>
      <c r="M4" s="36" t="s">
        <v>163</v>
      </c>
      <c r="N4" s="116" t="s">
        <v>218</v>
      </c>
      <c r="O4" s="40" t="s">
        <v>164</v>
      </c>
      <c r="P4" s="35" t="s">
        <v>165</v>
      </c>
      <c r="Q4" s="36" t="s">
        <v>166</v>
      </c>
    </row>
    <row r="5" spans="1:17" ht="11.4" x14ac:dyDescent="0.2">
      <c r="A5" s="41" t="s">
        <v>46</v>
      </c>
      <c r="B5" s="129">
        <v>35</v>
      </c>
      <c r="C5" s="127">
        <v>0</v>
      </c>
      <c r="D5" s="128">
        <v>0</v>
      </c>
      <c r="E5" s="156"/>
      <c r="F5" s="56"/>
      <c r="G5" s="57">
        <v>0</v>
      </c>
      <c r="H5" s="58">
        <v>0</v>
      </c>
      <c r="I5" s="59"/>
      <c r="J5" s="56"/>
      <c r="K5" s="57">
        <v>0</v>
      </c>
      <c r="L5" s="58">
        <v>0</v>
      </c>
      <c r="M5" s="59"/>
      <c r="N5" s="56"/>
      <c r="O5" s="57">
        <v>0</v>
      </c>
      <c r="P5" s="58">
        <v>0</v>
      </c>
      <c r="Q5" s="59"/>
    </row>
    <row r="6" spans="1:17" ht="11.4" x14ac:dyDescent="0.2">
      <c r="A6" s="42" t="s">
        <v>51</v>
      </c>
      <c r="B6" s="130">
        <v>17</v>
      </c>
      <c r="C6" s="124">
        <v>0</v>
      </c>
      <c r="D6" s="125">
        <v>0</v>
      </c>
      <c r="E6" s="157"/>
      <c r="F6" s="60"/>
      <c r="G6" s="61">
        <v>0</v>
      </c>
      <c r="H6" s="62">
        <v>0</v>
      </c>
      <c r="I6" s="63"/>
      <c r="J6" s="60"/>
      <c r="K6" s="61">
        <v>0</v>
      </c>
      <c r="L6" s="62">
        <v>0</v>
      </c>
      <c r="M6" s="63"/>
      <c r="N6" s="60"/>
      <c r="O6" s="61">
        <v>0</v>
      </c>
      <c r="P6" s="62">
        <v>0</v>
      </c>
      <c r="Q6" s="63"/>
    </row>
    <row r="7" spans="1:17" ht="11.4" x14ac:dyDescent="0.2">
      <c r="A7" s="42" t="s">
        <v>55</v>
      </c>
      <c r="B7" s="130">
        <v>30</v>
      </c>
      <c r="C7" s="124">
        <v>0</v>
      </c>
      <c r="D7" s="125">
        <v>0</v>
      </c>
      <c r="E7" s="157"/>
      <c r="F7" s="60"/>
      <c r="G7" s="61">
        <v>0</v>
      </c>
      <c r="H7" s="62">
        <v>0</v>
      </c>
      <c r="I7" s="63"/>
      <c r="J7" s="60"/>
      <c r="K7" s="61">
        <v>0</v>
      </c>
      <c r="L7" s="62">
        <v>0</v>
      </c>
      <c r="M7" s="63"/>
      <c r="N7" s="60"/>
      <c r="O7" s="61">
        <v>0</v>
      </c>
      <c r="P7" s="62">
        <v>0</v>
      </c>
      <c r="Q7" s="63"/>
    </row>
    <row r="8" spans="1:17" ht="11.4" x14ac:dyDescent="0.2">
      <c r="A8" s="42" t="s">
        <v>59</v>
      </c>
      <c r="B8" s="130">
        <v>31</v>
      </c>
      <c r="C8" s="124">
        <v>0</v>
      </c>
      <c r="D8" s="125">
        <v>0</v>
      </c>
      <c r="E8" s="157"/>
      <c r="F8" s="60"/>
      <c r="G8" s="61">
        <v>0</v>
      </c>
      <c r="H8" s="62">
        <v>0</v>
      </c>
      <c r="I8" s="63"/>
      <c r="J8" s="60"/>
      <c r="K8" s="61">
        <v>0</v>
      </c>
      <c r="L8" s="62">
        <v>0</v>
      </c>
      <c r="M8" s="63"/>
      <c r="N8" s="60"/>
      <c r="O8" s="61">
        <v>0</v>
      </c>
      <c r="P8" s="62">
        <v>0</v>
      </c>
      <c r="Q8" s="63"/>
    </row>
    <row r="9" spans="1:17" ht="11.4" x14ac:dyDescent="0.2">
      <c r="A9" s="42" t="s">
        <v>63</v>
      </c>
      <c r="B9" s="130">
        <v>44</v>
      </c>
      <c r="C9" s="124">
        <v>0</v>
      </c>
      <c r="D9" s="125">
        <v>0</v>
      </c>
      <c r="E9" s="157"/>
      <c r="F9" s="60"/>
      <c r="G9" s="61">
        <v>0</v>
      </c>
      <c r="H9" s="62">
        <v>0</v>
      </c>
      <c r="I9" s="63"/>
      <c r="J9" s="60"/>
      <c r="K9" s="61">
        <v>0</v>
      </c>
      <c r="L9" s="62">
        <v>0</v>
      </c>
      <c r="M9" s="63"/>
      <c r="N9" s="60"/>
      <c r="O9" s="61">
        <v>0</v>
      </c>
      <c r="P9" s="62">
        <v>0</v>
      </c>
      <c r="Q9" s="63"/>
    </row>
    <row r="10" spans="1:17" ht="11.4" x14ac:dyDescent="0.2">
      <c r="A10" s="42" t="s">
        <v>67</v>
      </c>
      <c r="B10" s="130">
        <v>21</v>
      </c>
      <c r="C10" s="124">
        <v>0</v>
      </c>
      <c r="D10" s="125">
        <v>0</v>
      </c>
      <c r="E10" s="157"/>
      <c r="F10" s="60"/>
      <c r="G10" s="61">
        <v>0</v>
      </c>
      <c r="H10" s="62">
        <v>0</v>
      </c>
      <c r="I10" s="63"/>
      <c r="J10" s="60"/>
      <c r="K10" s="61">
        <v>0</v>
      </c>
      <c r="L10" s="62">
        <v>0</v>
      </c>
      <c r="M10" s="63"/>
      <c r="N10" s="60"/>
      <c r="O10" s="61">
        <v>0</v>
      </c>
      <c r="P10" s="62">
        <v>0</v>
      </c>
      <c r="Q10" s="63"/>
    </row>
    <row r="11" spans="1:17" ht="11.4" x14ac:dyDescent="0.2">
      <c r="A11" s="42" t="s">
        <v>70</v>
      </c>
      <c r="B11" s="130">
        <v>41</v>
      </c>
      <c r="C11" s="124">
        <v>0</v>
      </c>
      <c r="D11" s="125">
        <v>0</v>
      </c>
      <c r="E11" s="157"/>
      <c r="F11" s="60"/>
      <c r="G11" s="61">
        <v>0</v>
      </c>
      <c r="H11" s="62">
        <v>0</v>
      </c>
      <c r="I11" s="63"/>
      <c r="J11" s="60"/>
      <c r="K11" s="61">
        <v>0</v>
      </c>
      <c r="L11" s="62">
        <v>0</v>
      </c>
      <c r="M11" s="63"/>
      <c r="N11" s="60"/>
      <c r="O11" s="61">
        <v>0</v>
      </c>
      <c r="P11" s="62">
        <v>0</v>
      </c>
      <c r="Q11" s="63"/>
    </row>
    <row r="12" spans="1:17" ht="11.4" x14ac:dyDescent="0.2">
      <c r="A12" s="42" t="s">
        <v>13</v>
      </c>
      <c r="B12" s="130">
        <v>31</v>
      </c>
      <c r="C12" s="124">
        <v>0</v>
      </c>
      <c r="D12" s="125">
        <v>0</v>
      </c>
      <c r="E12" s="157"/>
      <c r="F12" s="60"/>
      <c r="G12" s="61">
        <v>0</v>
      </c>
      <c r="H12" s="62">
        <v>0</v>
      </c>
      <c r="I12" s="63"/>
      <c r="J12" s="60"/>
      <c r="K12" s="61">
        <v>0</v>
      </c>
      <c r="L12" s="62">
        <v>0</v>
      </c>
      <c r="M12" s="63"/>
      <c r="N12" s="60"/>
      <c r="O12" s="61">
        <v>0</v>
      </c>
      <c r="P12" s="62">
        <v>0</v>
      </c>
      <c r="Q12" s="63"/>
    </row>
    <row r="13" spans="1:17" ht="11.4" x14ac:dyDescent="0.2">
      <c r="A13" s="42" t="s">
        <v>74</v>
      </c>
      <c r="B13" s="130">
        <v>22</v>
      </c>
      <c r="C13" s="124">
        <v>0</v>
      </c>
      <c r="D13" s="125">
        <v>0</v>
      </c>
      <c r="E13" s="157"/>
      <c r="F13" s="60"/>
      <c r="G13" s="61">
        <v>0</v>
      </c>
      <c r="H13" s="62">
        <v>0</v>
      </c>
      <c r="I13" s="63"/>
      <c r="J13" s="60"/>
      <c r="K13" s="61">
        <v>0</v>
      </c>
      <c r="L13" s="62">
        <v>0</v>
      </c>
      <c r="M13" s="63"/>
      <c r="N13" s="60"/>
      <c r="O13" s="61">
        <v>0</v>
      </c>
      <c r="P13" s="62">
        <v>0</v>
      </c>
      <c r="Q13" s="63"/>
    </row>
    <row r="14" spans="1:17" ht="11.4" x14ac:dyDescent="0.2">
      <c r="A14" s="42" t="s">
        <v>76</v>
      </c>
      <c r="B14" s="130">
        <v>26</v>
      </c>
      <c r="C14" s="124">
        <v>0</v>
      </c>
      <c r="D14" s="125">
        <v>0</v>
      </c>
      <c r="E14" s="157"/>
      <c r="F14" s="60"/>
      <c r="G14" s="61">
        <v>0</v>
      </c>
      <c r="H14" s="62">
        <v>0</v>
      </c>
      <c r="I14" s="63"/>
      <c r="J14" s="60"/>
      <c r="K14" s="61">
        <v>0</v>
      </c>
      <c r="L14" s="62">
        <v>0</v>
      </c>
      <c r="M14" s="63"/>
      <c r="N14" s="60"/>
      <c r="O14" s="61">
        <v>0</v>
      </c>
      <c r="P14" s="62">
        <v>0</v>
      </c>
      <c r="Q14" s="63"/>
    </row>
    <row r="15" spans="1:17" ht="11.4" x14ac:dyDescent="0.2">
      <c r="A15" s="42" t="s">
        <v>219</v>
      </c>
      <c r="B15" s="130">
        <v>22</v>
      </c>
      <c r="C15" s="124">
        <v>0</v>
      </c>
      <c r="D15" s="125">
        <v>0</v>
      </c>
      <c r="E15" s="157"/>
      <c r="F15" s="60"/>
      <c r="G15" s="61">
        <v>0</v>
      </c>
      <c r="H15" s="62">
        <v>0</v>
      </c>
      <c r="I15" s="63"/>
      <c r="J15" s="60"/>
      <c r="K15" s="61">
        <v>0</v>
      </c>
      <c r="L15" s="62">
        <v>0</v>
      </c>
      <c r="M15" s="63"/>
      <c r="N15" s="60"/>
      <c r="O15" s="61">
        <v>0</v>
      </c>
      <c r="P15" s="62">
        <v>0</v>
      </c>
      <c r="Q15" s="63"/>
    </row>
    <row r="16" spans="1:17" ht="11.4" x14ac:dyDescent="0.2">
      <c r="A16" s="42" t="s">
        <v>80</v>
      </c>
      <c r="B16" s="130">
        <v>25</v>
      </c>
      <c r="C16" s="124">
        <v>0</v>
      </c>
      <c r="D16" s="125">
        <v>0</v>
      </c>
      <c r="E16" s="157"/>
      <c r="F16" s="60"/>
      <c r="G16" s="61">
        <v>0</v>
      </c>
      <c r="H16" s="62">
        <v>0</v>
      </c>
      <c r="I16" s="63"/>
      <c r="J16" s="60"/>
      <c r="K16" s="61">
        <v>0</v>
      </c>
      <c r="L16" s="62">
        <v>0</v>
      </c>
      <c r="M16" s="63"/>
      <c r="N16" s="60"/>
      <c r="O16" s="61">
        <v>0</v>
      </c>
      <c r="P16" s="62">
        <v>0</v>
      </c>
      <c r="Q16" s="63"/>
    </row>
    <row r="17" spans="1:25" ht="11.4" x14ac:dyDescent="0.2">
      <c r="A17" s="42" t="s">
        <v>82</v>
      </c>
      <c r="B17" s="130">
        <v>55</v>
      </c>
      <c r="C17" s="124">
        <v>0</v>
      </c>
      <c r="D17" s="125">
        <v>0</v>
      </c>
      <c r="E17" s="157"/>
      <c r="F17" s="60"/>
      <c r="G17" s="61">
        <v>0</v>
      </c>
      <c r="H17" s="62">
        <v>0</v>
      </c>
      <c r="I17" s="63"/>
      <c r="J17" s="60"/>
      <c r="K17" s="61">
        <v>0</v>
      </c>
      <c r="L17" s="62">
        <v>0</v>
      </c>
      <c r="M17" s="63"/>
      <c r="N17" s="60"/>
      <c r="O17" s="61">
        <v>0</v>
      </c>
      <c r="P17" s="62">
        <v>0</v>
      </c>
      <c r="Q17" s="63"/>
    </row>
    <row r="18" spans="1:25" ht="11.4" x14ac:dyDescent="0.2">
      <c r="A18" s="42" t="s">
        <v>84</v>
      </c>
      <c r="B18" s="130">
        <v>27</v>
      </c>
      <c r="C18" s="124">
        <v>0</v>
      </c>
      <c r="D18" s="125">
        <v>0</v>
      </c>
      <c r="E18" s="157"/>
      <c r="F18" s="60"/>
      <c r="G18" s="61">
        <v>0</v>
      </c>
      <c r="H18" s="62">
        <v>0</v>
      </c>
      <c r="I18" s="63"/>
      <c r="J18" s="60"/>
      <c r="K18" s="61">
        <v>0</v>
      </c>
      <c r="L18" s="62">
        <v>0</v>
      </c>
      <c r="M18" s="63"/>
      <c r="N18" s="60"/>
      <c r="O18" s="61">
        <v>0</v>
      </c>
      <c r="P18" s="62">
        <v>0</v>
      </c>
      <c r="Q18" s="63"/>
    </row>
    <row r="19" spans="1:25" ht="22.8" x14ac:dyDescent="0.2">
      <c r="A19" s="42" t="s">
        <v>86</v>
      </c>
      <c r="B19" s="130">
        <v>39</v>
      </c>
      <c r="C19" s="124">
        <v>0</v>
      </c>
      <c r="D19" s="125">
        <v>0</v>
      </c>
      <c r="E19" s="157"/>
      <c r="F19" s="60"/>
      <c r="G19" s="61">
        <v>0</v>
      </c>
      <c r="H19" s="62">
        <v>0</v>
      </c>
      <c r="I19" s="63"/>
      <c r="J19" s="60"/>
      <c r="K19" s="61">
        <v>0</v>
      </c>
      <c r="L19" s="62">
        <v>0</v>
      </c>
      <c r="M19" s="63"/>
      <c r="N19" s="60"/>
      <c r="O19" s="61">
        <v>0</v>
      </c>
      <c r="P19" s="62">
        <v>0</v>
      </c>
      <c r="Q19" s="63"/>
    </row>
    <row r="20" spans="1:25" ht="11.4" x14ac:dyDescent="0.2">
      <c r="A20" s="42" t="s">
        <v>88</v>
      </c>
      <c r="B20" s="130">
        <v>25</v>
      </c>
      <c r="C20" s="124">
        <v>0</v>
      </c>
      <c r="D20" s="125">
        <v>0</v>
      </c>
      <c r="E20" s="157"/>
      <c r="F20" s="60"/>
      <c r="G20" s="61">
        <v>0</v>
      </c>
      <c r="H20" s="62">
        <v>0</v>
      </c>
      <c r="I20" s="63"/>
      <c r="J20" s="60"/>
      <c r="K20" s="61">
        <v>0</v>
      </c>
      <c r="L20" s="62">
        <v>0</v>
      </c>
      <c r="M20" s="63"/>
      <c r="N20" s="60"/>
      <c r="O20" s="61">
        <v>0</v>
      </c>
      <c r="P20" s="62">
        <v>0</v>
      </c>
      <c r="Q20" s="63"/>
    </row>
    <row r="21" spans="1:25" ht="11.4" x14ac:dyDescent="0.2">
      <c r="A21" s="42" t="s">
        <v>90</v>
      </c>
      <c r="B21" s="130">
        <v>21</v>
      </c>
      <c r="C21" s="124">
        <v>0</v>
      </c>
      <c r="D21" s="125">
        <v>0</v>
      </c>
      <c r="E21" s="157"/>
      <c r="F21" s="60"/>
      <c r="G21" s="61">
        <v>0</v>
      </c>
      <c r="H21" s="62">
        <v>0</v>
      </c>
      <c r="I21" s="63"/>
      <c r="J21" s="60"/>
      <c r="K21" s="61">
        <v>0</v>
      </c>
      <c r="L21" s="62">
        <v>0</v>
      </c>
      <c r="M21" s="63"/>
      <c r="N21" s="60"/>
      <c r="O21" s="61">
        <v>0</v>
      </c>
      <c r="P21" s="62">
        <v>0</v>
      </c>
      <c r="Q21" s="63"/>
    </row>
    <row r="22" spans="1:25" ht="11.4" x14ac:dyDescent="0.2">
      <c r="A22" s="42" t="s">
        <v>92</v>
      </c>
      <c r="B22" s="130">
        <v>23</v>
      </c>
      <c r="C22" s="124">
        <v>0</v>
      </c>
      <c r="D22" s="125">
        <v>0</v>
      </c>
      <c r="E22" s="157"/>
      <c r="F22" s="60"/>
      <c r="G22" s="61">
        <v>0</v>
      </c>
      <c r="H22" s="62">
        <v>0</v>
      </c>
      <c r="I22" s="63"/>
      <c r="J22" s="60"/>
      <c r="K22" s="61">
        <v>0</v>
      </c>
      <c r="L22" s="62">
        <v>0</v>
      </c>
      <c r="M22" s="63"/>
      <c r="N22" s="60"/>
      <c r="O22" s="61">
        <v>0</v>
      </c>
      <c r="P22" s="62">
        <v>0</v>
      </c>
      <c r="Q22" s="63"/>
    </row>
    <row r="23" spans="1:25" ht="11.4" x14ac:dyDescent="0.2">
      <c r="A23" s="42" t="s">
        <v>94</v>
      </c>
      <c r="B23" s="130">
        <v>40</v>
      </c>
      <c r="C23" s="124">
        <v>0</v>
      </c>
      <c r="D23" s="125">
        <v>0</v>
      </c>
      <c r="E23" s="157"/>
      <c r="F23" s="60"/>
      <c r="G23" s="61">
        <v>0</v>
      </c>
      <c r="H23" s="62">
        <v>0</v>
      </c>
      <c r="I23" s="63"/>
      <c r="J23" s="60"/>
      <c r="K23" s="61">
        <v>0</v>
      </c>
      <c r="L23" s="62">
        <v>0</v>
      </c>
      <c r="M23" s="63"/>
      <c r="N23" s="60"/>
      <c r="O23" s="61">
        <v>0</v>
      </c>
      <c r="P23" s="62">
        <v>0</v>
      </c>
      <c r="Q23" s="63"/>
    </row>
    <row r="24" spans="1:25" ht="12" thickBot="1" x14ac:dyDescent="0.25">
      <c r="A24" s="64" t="s">
        <v>96</v>
      </c>
      <c r="B24" s="131">
        <v>38</v>
      </c>
      <c r="C24" s="132">
        <v>0</v>
      </c>
      <c r="D24" s="133">
        <v>0</v>
      </c>
      <c r="E24" s="158"/>
      <c r="F24" s="65"/>
      <c r="G24" s="66">
        <v>0</v>
      </c>
      <c r="H24" s="67">
        <v>0</v>
      </c>
      <c r="I24" s="68"/>
      <c r="J24" s="65"/>
      <c r="K24" s="66">
        <v>0</v>
      </c>
      <c r="L24" s="67">
        <v>0</v>
      </c>
      <c r="M24" s="68"/>
      <c r="N24" s="65"/>
      <c r="O24" s="66">
        <v>0</v>
      </c>
      <c r="P24" s="67">
        <v>0</v>
      </c>
      <c r="Q24" s="68"/>
    </row>
    <row r="25" spans="1:25" ht="12" thickBot="1" x14ac:dyDescent="0.25">
      <c r="A25" s="69" t="s">
        <v>37</v>
      </c>
      <c r="B25" s="70">
        <f>SUM(B5:B24)</f>
        <v>613</v>
      </c>
      <c r="C25" s="70">
        <f t="shared" ref="C25:Q25" si="0">SUM(C5:C24)</f>
        <v>0</v>
      </c>
      <c r="D25" s="70">
        <v>0</v>
      </c>
      <c r="E25" s="70">
        <f t="shared" si="0"/>
        <v>0</v>
      </c>
      <c r="F25" s="70">
        <f>SUM(F5:F24)</f>
        <v>0</v>
      </c>
      <c r="G25" s="70">
        <f t="shared" si="0"/>
        <v>0</v>
      </c>
      <c r="H25" s="70">
        <f t="shared" si="0"/>
        <v>0</v>
      </c>
      <c r="I25" s="70">
        <f t="shared" si="0"/>
        <v>0</v>
      </c>
      <c r="J25" s="70">
        <f>SUM(J5:J24)</f>
        <v>0</v>
      </c>
      <c r="K25" s="70">
        <f t="shared" si="0"/>
        <v>0</v>
      </c>
      <c r="L25" s="70">
        <f t="shared" si="0"/>
        <v>0</v>
      </c>
      <c r="M25" s="70">
        <f t="shared" si="0"/>
        <v>0</v>
      </c>
      <c r="N25" s="70">
        <f>SUM(N5:N24)</f>
        <v>0</v>
      </c>
      <c r="O25" s="70">
        <f t="shared" si="0"/>
        <v>0</v>
      </c>
      <c r="P25" s="70">
        <f t="shared" si="0"/>
        <v>0</v>
      </c>
      <c r="Q25" s="70">
        <f t="shared" si="0"/>
        <v>0</v>
      </c>
    </row>
    <row r="26" spans="1:25" ht="12" thickBot="1" x14ac:dyDescent="0.25">
      <c r="A26" s="71"/>
      <c r="B26" s="71"/>
      <c r="C26" s="906">
        <f>SUM(C25:E25)</f>
        <v>0</v>
      </c>
      <c r="D26" s="907"/>
      <c r="E26" s="908"/>
      <c r="F26" s="71"/>
      <c r="G26" s="906">
        <f t="shared" ref="G26" si="1">SUM(G25:I25)</f>
        <v>0</v>
      </c>
      <c r="H26" s="907"/>
      <c r="I26" s="908"/>
      <c r="J26" s="71"/>
      <c r="K26" s="906">
        <f t="shared" ref="K26" si="2">SUM(K25:M25)</f>
        <v>0</v>
      </c>
      <c r="L26" s="907"/>
      <c r="M26" s="908"/>
      <c r="N26" s="71"/>
      <c r="O26" s="906">
        <f t="shared" ref="O26" si="3">SUM(O25:Q25)</f>
        <v>0</v>
      </c>
      <c r="P26" s="907"/>
      <c r="Q26" s="908"/>
    </row>
    <row r="28" spans="1:25" ht="10.8" thickBot="1" x14ac:dyDescent="0.25"/>
    <row r="29" spans="1:25" s="46" customFormat="1" ht="27.6" thickBot="1" x14ac:dyDescent="0.2">
      <c r="A29" s="43"/>
      <c r="B29" s="44" t="s">
        <v>46</v>
      </c>
      <c r="C29" s="44" t="s">
        <v>51</v>
      </c>
      <c r="D29" s="44" t="s">
        <v>55</v>
      </c>
      <c r="E29" s="44" t="s">
        <v>59</v>
      </c>
      <c r="F29" s="44" t="s">
        <v>63</v>
      </c>
      <c r="G29" s="44" t="s">
        <v>67</v>
      </c>
      <c r="H29" s="44" t="s">
        <v>70</v>
      </c>
      <c r="I29" s="44" t="s">
        <v>72</v>
      </c>
      <c r="J29" s="44" t="s">
        <v>74</v>
      </c>
      <c r="K29" s="44" t="s">
        <v>76</v>
      </c>
      <c r="L29" s="44" t="s">
        <v>219</v>
      </c>
      <c r="M29" s="44" t="s">
        <v>80</v>
      </c>
      <c r="N29" s="44" t="s">
        <v>82</v>
      </c>
      <c r="O29" s="44" t="s">
        <v>84</v>
      </c>
      <c r="P29" s="44" t="s">
        <v>86</v>
      </c>
      <c r="Q29" s="44" t="s">
        <v>88</v>
      </c>
      <c r="R29" s="44" t="s">
        <v>90</v>
      </c>
      <c r="S29" s="44" t="s">
        <v>92</v>
      </c>
      <c r="T29" s="44" t="s">
        <v>94</v>
      </c>
      <c r="U29" s="44" t="s">
        <v>96</v>
      </c>
      <c r="Y29" s="45"/>
    </row>
    <row r="30" spans="1:25" s="43" customFormat="1" ht="9" x14ac:dyDescent="0.2">
      <c r="A30" s="47" t="s">
        <v>214</v>
      </c>
      <c r="B30" s="48">
        <f>SUM(C5:E5)</f>
        <v>0</v>
      </c>
      <c r="C30" s="48">
        <f>SUM(C6:E6)</f>
        <v>0</v>
      </c>
      <c r="D30" s="48">
        <f>SUM(C7:E7)</f>
        <v>0</v>
      </c>
      <c r="E30" s="48">
        <f>SUM(C8:E8)</f>
        <v>0</v>
      </c>
      <c r="F30" s="48">
        <f>SUM(C9:E9)</f>
        <v>0</v>
      </c>
      <c r="G30" s="48">
        <f>SUM(C10:E10)</f>
        <v>0</v>
      </c>
      <c r="H30" s="48">
        <f>SUM(C11:E11)</f>
        <v>0</v>
      </c>
      <c r="I30" s="48">
        <f>SUM(C12:E12)</f>
        <v>0</v>
      </c>
      <c r="J30" s="48">
        <f>SUM(C13:E13)</f>
        <v>0</v>
      </c>
      <c r="K30" s="48">
        <f>SUM(C14:E14)</f>
        <v>0</v>
      </c>
      <c r="L30" s="48">
        <f>SUM(C15:E15)</f>
        <v>0</v>
      </c>
      <c r="M30" s="48">
        <f>SUM(C16:E16)</f>
        <v>0</v>
      </c>
      <c r="N30" s="48">
        <f>SUM(C17:E17)</f>
        <v>0</v>
      </c>
      <c r="O30" s="48">
        <f>SUM(C18:E18)</f>
        <v>0</v>
      </c>
      <c r="P30" s="48">
        <f>SUM(C19:E19)</f>
        <v>0</v>
      </c>
      <c r="Q30" s="48">
        <f>SUM(C20:E20)</f>
        <v>0</v>
      </c>
      <c r="R30" s="48">
        <f>SUM(C21:E21)</f>
        <v>0</v>
      </c>
      <c r="S30" s="48">
        <f>SUM(C22:E22)</f>
        <v>0</v>
      </c>
      <c r="T30" s="48">
        <f>SUM(C23:E23)</f>
        <v>0</v>
      </c>
      <c r="U30" s="49">
        <f>SUM(C24:E24)</f>
        <v>0</v>
      </c>
      <c r="Y30" s="909"/>
    </row>
    <row r="31" spans="1:25" s="46" customFormat="1" ht="9" x14ac:dyDescent="0.15">
      <c r="A31" s="50" t="s">
        <v>215</v>
      </c>
      <c r="B31" s="51">
        <f>SUM(G5:I5)</f>
        <v>0</v>
      </c>
      <c r="C31" s="51">
        <f>SUM(G6:I6)</f>
        <v>0</v>
      </c>
      <c r="D31" s="51">
        <f>SUM(G7:I7)</f>
        <v>0</v>
      </c>
      <c r="E31" s="51">
        <f>SUM(G8:I8)</f>
        <v>0</v>
      </c>
      <c r="F31" s="51">
        <f>SUM(G9:I9)</f>
        <v>0</v>
      </c>
      <c r="G31" s="51">
        <f>SUM(G10:I10)</f>
        <v>0</v>
      </c>
      <c r="H31" s="51">
        <f>SUM(G11:I11)</f>
        <v>0</v>
      </c>
      <c r="I31" s="51">
        <f>SUM(G12:I12)</f>
        <v>0</v>
      </c>
      <c r="J31" s="51">
        <f>SUM(G13:I13)</f>
        <v>0</v>
      </c>
      <c r="K31" s="51">
        <f>SUM(G14:I14)</f>
        <v>0</v>
      </c>
      <c r="L31" s="51">
        <f>SUM(G15:I15)</f>
        <v>0</v>
      </c>
      <c r="M31" s="51">
        <f>SUM(G16:I16)</f>
        <v>0</v>
      </c>
      <c r="N31" s="51">
        <f>SUM(G17:I17)</f>
        <v>0</v>
      </c>
      <c r="O31" s="51">
        <f>SUM(G18:I18)</f>
        <v>0</v>
      </c>
      <c r="P31" s="51">
        <f>SUM(G19:I19)</f>
        <v>0</v>
      </c>
      <c r="Q31" s="51">
        <f>SUM(G20:I20)</f>
        <v>0</v>
      </c>
      <c r="R31" s="51">
        <f>SUM(G21:I21)</f>
        <v>0</v>
      </c>
      <c r="S31" s="51">
        <f>SUM(G22:I22)</f>
        <v>0</v>
      </c>
      <c r="T31" s="51">
        <f>SUM(G23:I23)</f>
        <v>0</v>
      </c>
      <c r="U31" s="52">
        <f>SUM(G24:I24)</f>
        <v>0</v>
      </c>
      <c r="Y31" s="909"/>
    </row>
    <row r="32" spans="1:25" s="46" customFormat="1" ht="9" x14ac:dyDescent="0.15">
      <c r="A32" s="50" t="s">
        <v>216</v>
      </c>
      <c r="B32" s="51">
        <f>SUM(H5:K5)</f>
        <v>0</v>
      </c>
      <c r="C32" s="51">
        <f>SUM(H6:K6)</f>
        <v>0</v>
      </c>
      <c r="D32" s="51">
        <f>SUM(H7:K7)</f>
        <v>0</v>
      </c>
      <c r="E32" s="51">
        <f>SUM(H8:K8)</f>
        <v>0</v>
      </c>
      <c r="F32" s="51">
        <f>SUM(H9:K9)</f>
        <v>0</v>
      </c>
      <c r="G32" s="51">
        <f>SUM(H10:K10)</f>
        <v>0</v>
      </c>
      <c r="H32" s="51">
        <f>SUM(H11:K11)</f>
        <v>0</v>
      </c>
      <c r="I32" s="51">
        <f>SUM(H12:K12)</f>
        <v>0</v>
      </c>
      <c r="J32" s="51">
        <f>SUM(H13:K13)</f>
        <v>0</v>
      </c>
      <c r="K32" s="51">
        <f>SUM(H14:K14)</f>
        <v>0</v>
      </c>
      <c r="L32" s="51">
        <f>SUM(H15:K15)</f>
        <v>0</v>
      </c>
      <c r="M32" s="51">
        <f>SUM(H16:K16)</f>
        <v>0</v>
      </c>
      <c r="N32" s="51">
        <f>SUM(H17:K17)</f>
        <v>0</v>
      </c>
      <c r="O32" s="51">
        <f>SUM(H18:K18)</f>
        <v>0</v>
      </c>
      <c r="P32" s="51">
        <f>SUM(H19:K19)</f>
        <v>0</v>
      </c>
      <c r="Q32" s="51">
        <f>SUM(H20:K20)</f>
        <v>0</v>
      </c>
      <c r="R32" s="51">
        <f>SUM(H21:K21)</f>
        <v>0</v>
      </c>
      <c r="S32" s="51">
        <f>SUM(H22:K22)</f>
        <v>0</v>
      </c>
      <c r="T32" s="51">
        <f>SUM(H23:K23)</f>
        <v>0</v>
      </c>
      <c r="U32" s="52">
        <f>SUM(H24:K24)</f>
        <v>0</v>
      </c>
      <c r="Y32" s="909"/>
    </row>
    <row r="33" spans="1:31" s="46" customFormat="1" ht="9.6" thickBot="1" x14ac:dyDescent="0.2">
      <c r="A33" s="53" t="s">
        <v>217</v>
      </c>
      <c r="B33" s="54">
        <f>SUM(I5:L5)</f>
        <v>0</v>
      </c>
      <c r="C33" s="54">
        <f>SUM(I6:L6)</f>
        <v>0</v>
      </c>
      <c r="D33" s="54">
        <f>SUM(I7:L7)</f>
        <v>0</v>
      </c>
      <c r="E33" s="54">
        <f>SUM(I8:L8)</f>
        <v>0</v>
      </c>
      <c r="F33" s="54">
        <f>SUM(I9:L9)</f>
        <v>0</v>
      </c>
      <c r="G33" s="54">
        <f>SUM(I10:L10)</f>
        <v>0</v>
      </c>
      <c r="H33" s="54">
        <f>SUM(I11:L11)</f>
        <v>0</v>
      </c>
      <c r="I33" s="54">
        <f>SUM(I12:L12)</f>
        <v>0</v>
      </c>
      <c r="J33" s="54">
        <f>SUM(I13:L13)</f>
        <v>0</v>
      </c>
      <c r="K33" s="54">
        <f>SUM(I14:L14)</f>
        <v>0</v>
      </c>
      <c r="L33" s="54">
        <f>SUM(I15:L15)</f>
        <v>0</v>
      </c>
      <c r="M33" s="54">
        <f>SUM(I16:L16)</f>
        <v>0</v>
      </c>
      <c r="N33" s="54">
        <f>SUM(I17:L17)</f>
        <v>0</v>
      </c>
      <c r="O33" s="54">
        <f>SUM(I18:L18)</f>
        <v>0</v>
      </c>
      <c r="P33" s="54">
        <f>SUM(I19:L19)</f>
        <v>0</v>
      </c>
      <c r="Q33" s="54">
        <f>SUM(I20:L20)</f>
        <v>0</v>
      </c>
      <c r="R33" s="54">
        <f>SUM(I21:L21)</f>
        <v>0</v>
      </c>
      <c r="S33" s="54">
        <f>SUM(I22:L22)</f>
        <v>0</v>
      </c>
      <c r="T33" s="54">
        <f>SUM(I23:L23)</f>
        <v>0</v>
      </c>
      <c r="U33" s="55">
        <f>SUM(I24:L24)</f>
        <v>0</v>
      </c>
      <c r="Y33" s="899"/>
    </row>
    <row r="34" spans="1:31" x14ac:dyDescent="0.2">
      <c r="Y34" s="899"/>
    </row>
    <row r="35" spans="1:31" ht="10.8" thickBot="1" x14ac:dyDescent="0.25">
      <c r="Y35" s="899"/>
    </row>
    <row r="36" spans="1:31" ht="12" customHeight="1" thickBot="1" x14ac:dyDescent="0.25">
      <c r="A36" s="903" t="s">
        <v>220</v>
      </c>
      <c r="B36" s="910" t="s">
        <v>221</v>
      </c>
      <c r="C36" s="911"/>
      <c r="D36" s="911"/>
      <c r="E36" s="911"/>
      <c r="F36" s="911"/>
      <c r="G36" s="911"/>
      <c r="H36" s="911"/>
      <c r="I36" s="911"/>
      <c r="J36" s="911"/>
      <c r="K36" s="911"/>
      <c r="L36" s="911"/>
      <c r="M36" s="911"/>
      <c r="N36" s="911"/>
      <c r="O36" s="911"/>
      <c r="P36" s="911"/>
      <c r="Q36" s="912"/>
      <c r="R36" s="1"/>
      <c r="S36" s="1"/>
      <c r="T36" s="1"/>
      <c r="U36" s="1"/>
      <c r="V36" s="1"/>
      <c r="W36" s="1"/>
      <c r="X36" s="1"/>
      <c r="Y36" s="1"/>
      <c r="Z36" s="1"/>
      <c r="AA36" s="1"/>
      <c r="AB36" s="1"/>
      <c r="AC36" s="1"/>
      <c r="AD36" s="1"/>
      <c r="AE36" s="1"/>
    </row>
    <row r="37" spans="1:31" ht="12" thickBot="1" x14ac:dyDescent="0.25">
      <c r="A37" s="904"/>
      <c r="B37" s="910" t="s">
        <v>214</v>
      </c>
      <c r="C37" s="911"/>
      <c r="D37" s="911"/>
      <c r="E37" s="912"/>
      <c r="F37" s="916" t="s">
        <v>215</v>
      </c>
      <c r="G37" s="917"/>
      <c r="H37" s="917"/>
      <c r="I37" s="918"/>
      <c r="J37" s="910" t="s">
        <v>216</v>
      </c>
      <c r="K37" s="911"/>
      <c r="L37" s="911"/>
      <c r="M37" s="912"/>
      <c r="N37" s="916" t="s">
        <v>217</v>
      </c>
      <c r="O37" s="917"/>
      <c r="P37" s="917"/>
      <c r="Q37" s="918"/>
      <c r="R37" s="1"/>
      <c r="S37" s="1"/>
      <c r="T37" s="1"/>
      <c r="U37" s="1"/>
      <c r="V37" s="1"/>
      <c r="W37" s="1"/>
      <c r="X37" s="1"/>
      <c r="Y37" s="1"/>
      <c r="Z37" s="1"/>
      <c r="AA37" s="1"/>
      <c r="AB37" s="1"/>
      <c r="AC37" s="1"/>
      <c r="AD37" s="1"/>
      <c r="AE37" s="1"/>
    </row>
    <row r="38" spans="1:31" ht="34.799999999999997" thickBot="1" x14ac:dyDescent="0.25">
      <c r="A38" s="904"/>
      <c r="B38" s="116" t="s">
        <v>218</v>
      </c>
      <c r="C38" s="34" t="s">
        <v>150</v>
      </c>
      <c r="D38" s="35" t="s">
        <v>152</v>
      </c>
      <c r="E38" s="36" t="s">
        <v>153</v>
      </c>
      <c r="F38" s="122" t="s">
        <v>218</v>
      </c>
      <c r="G38" s="119" t="s">
        <v>158</v>
      </c>
      <c r="H38" s="120" t="s">
        <v>159</v>
      </c>
      <c r="I38" s="121" t="s">
        <v>160</v>
      </c>
      <c r="J38" s="117" t="s">
        <v>218</v>
      </c>
      <c r="K38" s="37" t="s">
        <v>161</v>
      </c>
      <c r="L38" s="38" t="s">
        <v>162</v>
      </c>
      <c r="M38" s="39" t="s">
        <v>163</v>
      </c>
      <c r="N38" s="117" t="s">
        <v>218</v>
      </c>
      <c r="O38" s="119" t="s">
        <v>164</v>
      </c>
      <c r="P38" s="120" t="s">
        <v>165</v>
      </c>
      <c r="Q38" s="121" t="s">
        <v>166</v>
      </c>
      <c r="R38" s="1"/>
      <c r="S38" s="1"/>
      <c r="T38" s="1"/>
      <c r="U38" s="1"/>
      <c r="V38" s="1"/>
      <c r="W38" s="1"/>
      <c r="X38" s="1"/>
      <c r="Y38" s="1"/>
      <c r="Z38" s="1"/>
      <c r="AA38" s="1"/>
      <c r="AB38" s="1"/>
      <c r="AC38" s="1"/>
      <c r="AD38" s="1"/>
      <c r="AE38" s="1"/>
    </row>
    <row r="39" spans="1:31" ht="22.8" x14ac:dyDescent="0.2">
      <c r="A39" s="80" t="s">
        <v>222</v>
      </c>
      <c r="B39" s="126">
        <v>30</v>
      </c>
      <c r="C39" s="127">
        <v>0</v>
      </c>
      <c r="D39" s="128">
        <v>0</v>
      </c>
      <c r="E39" s="154"/>
      <c r="F39" s="77">
        <v>43</v>
      </c>
      <c r="G39" s="57">
        <v>0</v>
      </c>
      <c r="H39" s="58">
        <v>0</v>
      </c>
      <c r="I39" s="59"/>
      <c r="J39" s="77"/>
      <c r="K39" s="57">
        <v>0</v>
      </c>
      <c r="L39" s="58">
        <v>0</v>
      </c>
      <c r="M39" s="59"/>
      <c r="N39" s="77"/>
      <c r="O39" s="57">
        <v>0</v>
      </c>
      <c r="P39" s="58">
        <v>0</v>
      </c>
      <c r="Q39" s="59"/>
    </row>
    <row r="40" spans="1:31" ht="22.8" x14ac:dyDescent="0.2">
      <c r="A40" s="81" t="s">
        <v>223</v>
      </c>
      <c r="B40" s="123">
        <v>131</v>
      </c>
      <c r="C40" s="124">
        <v>0</v>
      </c>
      <c r="D40" s="125">
        <v>0</v>
      </c>
      <c r="E40" s="155"/>
      <c r="F40" s="78"/>
      <c r="G40" s="61">
        <v>0</v>
      </c>
      <c r="H40" s="62">
        <v>0</v>
      </c>
      <c r="I40" s="63"/>
      <c r="J40" s="78"/>
      <c r="K40" s="61">
        <v>0</v>
      </c>
      <c r="L40" s="62">
        <v>0</v>
      </c>
      <c r="M40" s="63"/>
      <c r="N40" s="78"/>
      <c r="O40" s="61">
        <v>0</v>
      </c>
      <c r="P40" s="62">
        <v>0</v>
      </c>
      <c r="Q40" s="63"/>
    </row>
    <row r="41" spans="1:31" ht="22.8" x14ac:dyDescent="0.2">
      <c r="A41" s="81" t="s">
        <v>224</v>
      </c>
      <c r="B41" s="123">
        <v>5</v>
      </c>
      <c r="C41" s="124">
        <v>0</v>
      </c>
      <c r="D41" s="125">
        <v>0</v>
      </c>
      <c r="E41" s="155"/>
      <c r="F41" s="78"/>
      <c r="G41" s="61">
        <v>0</v>
      </c>
      <c r="H41" s="62">
        <v>0</v>
      </c>
      <c r="I41" s="63"/>
      <c r="J41" s="78"/>
      <c r="K41" s="61">
        <v>0</v>
      </c>
      <c r="L41" s="62">
        <v>0</v>
      </c>
      <c r="M41" s="63"/>
      <c r="N41" s="78"/>
      <c r="O41" s="61">
        <v>0</v>
      </c>
      <c r="P41" s="62">
        <v>0</v>
      </c>
      <c r="Q41" s="63"/>
    </row>
    <row r="42" spans="1:31" ht="22.8" x14ac:dyDescent="0.2">
      <c r="A42" s="81" t="s">
        <v>225</v>
      </c>
      <c r="B42" s="123">
        <v>46</v>
      </c>
      <c r="C42" s="124">
        <v>0</v>
      </c>
      <c r="D42" s="125">
        <v>0</v>
      </c>
      <c r="E42" s="155"/>
      <c r="F42" s="78"/>
      <c r="G42" s="61">
        <v>0</v>
      </c>
      <c r="H42" s="62">
        <v>0</v>
      </c>
      <c r="I42" s="63"/>
      <c r="J42" s="78"/>
      <c r="K42" s="61">
        <v>0</v>
      </c>
      <c r="L42" s="62">
        <v>0</v>
      </c>
      <c r="M42" s="63"/>
      <c r="N42" s="78"/>
      <c r="O42" s="61">
        <v>0</v>
      </c>
      <c r="P42" s="62">
        <v>0</v>
      </c>
      <c r="Q42" s="63"/>
    </row>
    <row r="43" spans="1:31" ht="11.4" x14ac:dyDescent="0.2">
      <c r="A43" s="81" t="s">
        <v>226</v>
      </c>
      <c r="B43" s="123">
        <v>36</v>
      </c>
      <c r="C43" s="124">
        <v>0</v>
      </c>
      <c r="D43" s="125">
        <v>0</v>
      </c>
      <c r="E43" s="155"/>
      <c r="F43" s="78"/>
      <c r="G43" s="61">
        <v>0</v>
      </c>
      <c r="H43" s="62">
        <v>0</v>
      </c>
      <c r="I43" s="63"/>
      <c r="J43" s="78"/>
      <c r="K43" s="61">
        <v>0</v>
      </c>
      <c r="L43" s="62">
        <v>0</v>
      </c>
      <c r="M43" s="63"/>
      <c r="N43" s="78"/>
      <c r="O43" s="61">
        <v>0</v>
      </c>
      <c r="P43" s="62">
        <v>0</v>
      </c>
      <c r="Q43" s="63"/>
    </row>
    <row r="44" spans="1:31" ht="22.8" x14ac:dyDescent="0.2">
      <c r="A44" s="81" t="s">
        <v>227</v>
      </c>
      <c r="B44" s="78">
        <v>52</v>
      </c>
      <c r="C44" s="61">
        <v>0</v>
      </c>
      <c r="D44" s="62">
        <v>0</v>
      </c>
      <c r="E44" s="159"/>
      <c r="F44" s="78"/>
      <c r="G44" s="61">
        <v>0</v>
      </c>
      <c r="H44" s="62">
        <v>0</v>
      </c>
      <c r="I44" s="63"/>
      <c r="J44" s="78"/>
      <c r="K44" s="61">
        <v>0</v>
      </c>
      <c r="L44" s="62">
        <v>0</v>
      </c>
      <c r="M44" s="63"/>
      <c r="N44" s="78"/>
      <c r="O44" s="61">
        <v>0</v>
      </c>
      <c r="P44" s="62">
        <v>0</v>
      </c>
      <c r="Q44" s="63"/>
    </row>
    <row r="45" spans="1:31" ht="22.8" x14ac:dyDescent="0.2">
      <c r="A45" s="81" t="s">
        <v>228</v>
      </c>
      <c r="B45" s="78">
        <v>10</v>
      </c>
      <c r="C45" s="61">
        <v>0</v>
      </c>
      <c r="D45" s="62">
        <v>0</v>
      </c>
      <c r="E45" s="159"/>
      <c r="F45" s="78"/>
      <c r="G45" s="61">
        <v>0</v>
      </c>
      <c r="H45" s="62">
        <v>0</v>
      </c>
      <c r="I45" s="63"/>
      <c r="J45" s="78"/>
      <c r="K45" s="61">
        <v>0</v>
      </c>
      <c r="L45" s="62">
        <v>0</v>
      </c>
      <c r="M45" s="63"/>
      <c r="N45" s="78"/>
      <c r="O45" s="61">
        <v>0</v>
      </c>
      <c r="P45" s="62">
        <v>0</v>
      </c>
      <c r="Q45" s="63"/>
    </row>
    <row r="46" spans="1:31" ht="34.200000000000003" x14ac:dyDescent="0.2">
      <c r="A46" s="81" t="s">
        <v>229</v>
      </c>
      <c r="B46" s="78">
        <v>0</v>
      </c>
      <c r="C46" s="61">
        <v>0</v>
      </c>
      <c r="D46" s="62">
        <v>0</v>
      </c>
      <c r="E46" s="159"/>
      <c r="F46" s="78"/>
      <c r="G46" s="61">
        <v>0</v>
      </c>
      <c r="H46" s="62">
        <v>0</v>
      </c>
      <c r="I46" s="63"/>
      <c r="J46" s="78"/>
      <c r="K46" s="61">
        <v>0</v>
      </c>
      <c r="L46" s="62">
        <v>0</v>
      </c>
      <c r="M46" s="63"/>
      <c r="N46" s="78"/>
      <c r="O46" s="61">
        <v>0</v>
      </c>
      <c r="P46" s="62">
        <v>0</v>
      </c>
      <c r="Q46" s="63"/>
    </row>
    <row r="47" spans="1:31" ht="22.8" x14ac:dyDescent="0.2">
      <c r="A47" s="81" t="s">
        <v>230</v>
      </c>
      <c r="B47" s="78">
        <v>67</v>
      </c>
      <c r="C47" s="61">
        <v>0</v>
      </c>
      <c r="D47" s="62">
        <v>0</v>
      </c>
      <c r="E47" s="159"/>
      <c r="F47" s="78"/>
      <c r="G47" s="61">
        <v>0</v>
      </c>
      <c r="H47" s="62">
        <v>0</v>
      </c>
      <c r="I47" s="63"/>
      <c r="J47" s="78"/>
      <c r="K47" s="61">
        <v>0</v>
      </c>
      <c r="L47" s="62">
        <v>0</v>
      </c>
      <c r="M47" s="63"/>
      <c r="N47" s="78"/>
      <c r="O47" s="61">
        <v>0</v>
      </c>
      <c r="P47" s="62">
        <v>0</v>
      </c>
      <c r="Q47" s="63"/>
    </row>
    <row r="48" spans="1:31" ht="11.4" x14ac:dyDescent="0.2">
      <c r="A48" s="81" t="s">
        <v>231</v>
      </c>
      <c r="B48" s="78">
        <v>29</v>
      </c>
      <c r="C48" s="61">
        <v>0</v>
      </c>
      <c r="D48" s="62">
        <v>0</v>
      </c>
      <c r="E48" s="159"/>
      <c r="F48" s="78"/>
      <c r="G48" s="61">
        <v>0</v>
      </c>
      <c r="H48" s="62">
        <v>0</v>
      </c>
      <c r="I48" s="63"/>
      <c r="J48" s="78"/>
      <c r="K48" s="61">
        <v>0</v>
      </c>
      <c r="L48" s="62">
        <v>0</v>
      </c>
      <c r="M48" s="63"/>
      <c r="N48" s="78"/>
      <c r="O48" s="61">
        <v>0</v>
      </c>
      <c r="P48" s="62">
        <v>0</v>
      </c>
      <c r="Q48" s="63"/>
    </row>
    <row r="49" spans="1:31" ht="27" customHeight="1" x14ac:dyDescent="0.2">
      <c r="A49" s="81" t="s">
        <v>232</v>
      </c>
      <c r="B49" s="78">
        <v>52</v>
      </c>
      <c r="C49" s="61">
        <v>0</v>
      </c>
      <c r="D49" s="62">
        <v>0</v>
      </c>
      <c r="E49" s="159"/>
      <c r="F49" s="78"/>
      <c r="G49" s="61">
        <v>0</v>
      </c>
      <c r="H49" s="62">
        <v>0</v>
      </c>
      <c r="I49" s="63"/>
      <c r="J49" s="78"/>
      <c r="K49" s="61">
        <v>0</v>
      </c>
      <c r="L49" s="62">
        <v>0</v>
      </c>
      <c r="M49" s="63"/>
      <c r="N49" s="78"/>
      <c r="O49" s="61">
        <v>0</v>
      </c>
      <c r="P49" s="62">
        <v>0</v>
      </c>
      <c r="Q49" s="63"/>
    </row>
    <row r="50" spans="1:31" ht="11.4" x14ac:dyDescent="0.2">
      <c r="A50" s="81" t="s">
        <v>233</v>
      </c>
      <c r="B50" s="78">
        <v>69</v>
      </c>
      <c r="C50" s="61">
        <v>0</v>
      </c>
      <c r="D50" s="62">
        <v>0</v>
      </c>
      <c r="E50" s="159"/>
      <c r="F50" s="78"/>
      <c r="G50" s="61">
        <v>0</v>
      </c>
      <c r="H50" s="62">
        <v>0</v>
      </c>
      <c r="I50" s="63"/>
      <c r="J50" s="78"/>
      <c r="K50" s="61">
        <v>0</v>
      </c>
      <c r="L50" s="62">
        <v>0</v>
      </c>
      <c r="M50" s="63"/>
      <c r="N50" s="78"/>
      <c r="O50" s="61">
        <v>0</v>
      </c>
      <c r="P50" s="62">
        <v>0</v>
      </c>
      <c r="Q50" s="63"/>
    </row>
    <row r="51" spans="1:31" ht="22.8" x14ac:dyDescent="0.2">
      <c r="A51" s="81" t="s">
        <v>234</v>
      </c>
      <c r="B51" s="78">
        <v>57</v>
      </c>
      <c r="C51" s="61">
        <v>0</v>
      </c>
      <c r="D51" s="62">
        <v>0</v>
      </c>
      <c r="E51" s="159"/>
      <c r="F51" s="78"/>
      <c r="G51" s="61">
        <v>0</v>
      </c>
      <c r="H51" s="62">
        <v>0</v>
      </c>
      <c r="I51" s="63"/>
      <c r="J51" s="78"/>
      <c r="K51" s="61">
        <v>0</v>
      </c>
      <c r="L51" s="62">
        <v>0</v>
      </c>
      <c r="M51" s="63"/>
      <c r="N51" s="78"/>
      <c r="O51" s="61">
        <v>0</v>
      </c>
      <c r="P51" s="62">
        <v>0</v>
      </c>
      <c r="Q51" s="63"/>
    </row>
    <row r="52" spans="1:31" ht="22.8" x14ac:dyDescent="0.2">
      <c r="A52" s="81" t="s">
        <v>235</v>
      </c>
      <c r="B52" s="78">
        <v>14</v>
      </c>
      <c r="C52" s="61">
        <v>0</v>
      </c>
      <c r="D52" s="62">
        <v>0</v>
      </c>
      <c r="E52" s="159"/>
      <c r="F52" s="78"/>
      <c r="G52" s="61">
        <v>0</v>
      </c>
      <c r="H52" s="62">
        <v>0</v>
      </c>
      <c r="I52" s="63"/>
      <c r="J52" s="78"/>
      <c r="K52" s="61">
        <v>0</v>
      </c>
      <c r="L52" s="62">
        <v>0</v>
      </c>
      <c r="M52" s="63"/>
      <c r="N52" s="78"/>
      <c r="O52" s="61">
        <v>0</v>
      </c>
      <c r="P52" s="62">
        <v>0</v>
      </c>
      <c r="Q52" s="63"/>
    </row>
    <row r="53" spans="1:31" ht="34.200000000000003" x14ac:dyDescent="0.2">
      <c r="A53" s="81" t="s">
        <v>236</v>
      </c>
      <c r="B53" s="78">
        <v>26</v>
      </c>
      <c r="C53" s="61">
        <v>0</v>
      </c>
      <c r="D53" s="62">
        <v>0</v>
      </c>
      <c r="E53" s="159"/>
      <c r="F53" s="78"/>
      <c r="G53" s="61">
        <v>0</v>
      </c>
      <c r="H53" s="62">
        <v>0</v>
      </c>
      <c r="I53" s="63"/>
      <c r="J53" s="78"/>
      <c r="K53" s="61">
        <v>0</v>
      </c>
      <c r="L53" s="62">
        <v>0</v>
      </c>
      <c r="M53" s="63"/>
      <c r="N53" s="78"/>
      <c r="O53" s="61">
        <v>0</v>
      </c>
      <c r="P53" s="62">
        <v>0</v>
      </c>
      <c r="Q53" s="63"/>
    </row>
    <row r="54" spans="1:31" ht="11.4" x14ac:dyDescent="0.2">
      <c r="A54" s="81" t="s">
        <v>237</v>
      </c>
      <c r="B54" s="78">
        <v>139</v>
      </c>
      <c r="C54" s="61">
        <v>0</v>
      </c>
      <c r="D54" s="62">
        <v>0</v>
      </c>
      <c r="E54" s="159"/>
      <c r="F54" s="78"/>
      <c r="G54" s="61">
        <v>0</v>
      </c>
      <c r="H54" s="62">
        <v>0</v>
      </c>
      <c r="I54" s="63"/>
      <c r="J54" s="78"/>
      <c r="K54" s="61">
        <v>0</v>
      </c>
      <c r="L54" s="62">
        <v>0</v>
      </c>
      <c r="M54" s="63"/>
      <c r="N54" s="78"/>
      <c r="O54" s="61">
        <v>0</v>
      </c>
      <c r="P54" s="62">
        <v>0</v>
      </c>
      <c r="Q54" s="63"/>
    </row>
    <row r="55" spans="1:31" ht="22.8" x14ac:dyDescent="0.2">
      <c r="A55" s="81" t="s">
        <v>238</v>
      </c>
      <c r="B55" s="78">
        <v>20</v>
      </c>
      <c r="C55" s="61">
        <v>0</v>
      </c>
      <c r="D55" s="62">
        <v>0</v>
      </c>
      <c r="E55" s="159"/>
      <c r="F55" s="78"/>
      <c r="G55" s="61">
        <v>0</v>
      </c>
      <c r="H55" s="62">
        <v>0</v>
      </c>
      <c r="I55" s="63"/>
      <c r="J55" s="78"/>
      <c r="K55" s="61">
        <v>0</v>
      </c>
      <c r="L55" s="62">
        <v>0</v>
      </c>
      <c r="M55" s="63"/>
      <c r="N55" s="78"/>
      <c r="O55" s="61">
        <v>0</v>
      </c>
      <c r="P55" s="62">
        <v>0</v>
      </c>
      <c r="Q55" s="63"/>
    </row>
    <row r="56" spans="1:31" ht="12" thickBot="1" x14ac:dyDescent="0.25">
      <c r="A56" s="82" t="s">
        <v>239</v>
      </c>
      <c r="B56" s="78">
        <v>433</v>
      </c>
      <c r="C56" s="61">
        <v>0</v>
      </c>
      <c r="D56" s="62">
        <v>0</v>
      </c>
      <c r="E56" s="159"/>
      <c r="F56" s="78"/>
      <c r="G56" s="61">
        <v>0</v>
      </c>
      <c r="H56" s="62">
        <v>0</v>
      </c>
      <c r="I56" s="63"/>
      <c r="J56" s="78"/>
      <c r="K56" s="61">
        <v>0</v>
      </c>
      <c r="L56" s="62">
        <v>0</v>
      </c>
      <c r="M56" s="63"/>
      <c r="N56" s="78"/>
      <c r="O56" s="61">
        <v>0</v>
      </c>
      <c r="P56" s="62">
        <v>0</v>
      </c>
      <c r="Q56" s="63"/>
    </row>
    <row r="57" spans="1:31" ht="12" thickBot="1" x14ac:dyDescent="0.25">
      <c r="A57" s="79" t="s">
        <v>37</v>
      </c>
      <c r="B57" s="70">
        <f t="shared" ref="B57:Q57" si="4">SUM(B39:B56)</f>
        <v>1216</v>
      </c>
      <c r="C57" s="70">
        <f t="shared" si="4"/>
        <v>0</v>
      </c>
      <c r="D57" s="70">
        <f t="shared" si="4"/>
        <v>0</v>
      </c>
      <c r="E57" s="160">
        <f t="shared" si="4"/>
        <v>0</v>
      </c>
      <c r="F57" s="70">
        <f t="shared" ref="F57" si="5">SUM(F39:F56)</f>
        <v>43</v>
      </c>
      <c r="G57" s="70">
        <f t="shared" si="4"/>
        <v>0</v>
      </c>
      <c r="H57" s="70">
        <f t="shared" si="4"/>
        <v>0</v>
      </c>
      <c r="I57" s="70">
        <f t="shared" si="4"/>
        <v>0</v>
      </c>
      <c r="J57" s="70">
        <f t="shared" si="4"/>
        <v>0</v>
      </c>
      <c r="K57" s="70">
        <f t="shared" si="4"/>
        <v>0</v>
      </c>
      <c r="L57" s="70">
        <f t="shared" si="4"/>
        <v>0</v>
      </c>
      <c r="M57" s="70">
        <f t="shared" si="4"/>
        <v>0</v>
      </c>
      <c r="N57" s="70">
        <f t="shared" si="4"/>
        <v>0</v>
      </c>
      <c r="O57" s="70">
        <f t="shared" si="4"/>
        <v>0</v>
      </c>
      <c r="P57" s="70">
        <f t="shared" si="4"/>
        <v>0</v>
      </c>
      <c r="Q57" s="70">
        <f t="shared" si="4"/>
        <v>0</v>
      </c>
    </row>
    <row r="58" spans="1:31" ht="12" thickBot="1" x14ac:dyDescent="0.25">
      <c r="A58" s="72"/>
      <c r="B58" s="72"/>
      <c r="C58" s="913">
        <f>SUM(C57:E57)</f>
        <v>0</v>
      </c>
      <c r="D58" s="914"/>
      <c r="E58" s="915"/>
      <c r="F58" s="72"/>
      <c r="G58" s="913">
        <f t="shared" ref="G58" si="6">SUM(G57:I57)</f>
        <v>0</v>
      </c>
      <c r="H58" s="914"/>
      <c r="I58" s="915"/>
      <c r="J58" s="72"/>
      <c r="K58" s="913">
        <f t="shared" ref="K58" si="7">SUM(K57:M57)</f>
        <v>0</v>
      </c>
      <c r="L58" s="914"/>
      <c r="M58" s="915"/>
      <c r="N58" s="72"/>
      <c r="O58" s="913">
        <f t="shared" ref="O58" si="8">SUM(O57:Q57)</f>
        <v>0</v>
      </c>
      <c r="P58" s="914"/>
      <c r="Q58" s="915"/>
    </row>
    <row r="60" spans="1:31" ht="10.8" thickBot="1" x14ac:dyDescent="0.25"/>
    <row r="61" spans="1:31" s="46" customFormat="1" ht="44.25" customHeight="1" thickBot="1" x14ac:dyDescent="0.2">
      <c r="A61" s="43"/>
      <c r="B61" s="44" t="str">
        <f>A39</f>
        <v>Comunicación Estratégica</v>
      </c>
      <c r="C61" s="44" t="str">
        <f>A40</f>
        <v>Direccionamiento Estratégico</v>
      </c>
      <c r="D61" s="44" t="str">
        <f>A41</f>
        <v>Evaluación Independiente</v>
      </c>
      <c r="E61" s="44" t="str">
        <f>A42</f>
        <v>Gestión Administrativa y Documental</v>
      </c>
      <c r="F61" s="44" t="str">
        <f>A43</f>
        <v>Gestión Contractual</v>
      </c>
      <c r="G61" s="44" t="str">
        <f>A44</f>
        <v>Gestión de la Información</v>
      </c>
      <c r="H61" s="44" t="str">
        <f>A45</f>
        <v>Gestión de Talento Humano</v>
      </c>
      <c r="I61" s="44" t="str">
        <f>A46</f>
        <v>Gestión del Conocimiento y la Innovación</v>
      </c>
      <c r="J61" s="44" t="str">
        <f>A47</f>
        <v>Red Nacional de la Información</v>
      </c>
      <c r="K61" s="44" t="str">
        <f>A48</f>
        <v>Gestión Financiera</v>
      </c>
      <c r="L61" s="44" t="str">
        <f>A49</f>
        <v>Gestión Interinstitucional</v>
      </c>
      <c r="M61" s="44" t="str">
        <f>A50</f>
        <v>Gestión Jurídica</v>
      </c>
      <c r="N61" s="44" t="str">
        <f>A51</f>
        <v>Gestión para la Asistencia</v>
      </c>
      <c r="O61" s="44" t="str">
        <f>A52</f>
        <v>Participación y Visibilización</v>
      </c>
      <c r="P61" s="44" t="str">
        <f>A53</f>
        <v>Prevención Urgente y Atención en la Inmediatez</v>
      </c>
      <c r="Q61" s="44" t="str">
        <f>A54</f>
        <v>Registro y Valoración</v>
      </c>
      <c r="R61" s="44" t="str">
        <f>A55</f>
        <v>Relación con el Ciudadano</v>
      </c>
      <c r="S61" s="44" t="str">
        <f>A56</f>
        <v>Reparación Integral</v>
      </c>
      <c r="W61" s="73"/>
      <c r="X61" s="73"/>
      <c r="Y61" s="45"/>
    </row>
    <row r="62" spans="1:31" s="46" customFormat="1" ht="9" x14ac:dyDescent="0.15">
      <c r="A62" s="74" t="s">
        <v>214</v>
      </c>
      <c r="B62" s="47">
        <f>SUM(C39:E39)</f>
        <v>0</v>
      </c>
      <c r="C62" s="48">
        <f>SUM(C40:E40)</f>
        <v>0</v>
      </c>
      <c r="D62" s="48">
        <f>SUM(C41:E41)</f>
        <v>0</v>
      </c>
      <c r="E62" s="48">
        <f>SUM(C42:E42)</f>
        <v>0</v>
      </c>
      <c r="F62" s="48">
        <f>SUM(C43:E43)</f>
        <v>0</v>
      </c>
      <c r="G62" s="48">
        <f>SUM(C44:E44)</f>
        <v>0</v>
      </c>
      <c r="H62" s="48">
        <f>SUM(C45:E45)</f>
        <v>0</v>
      </c>
      <c r="I62" s="48">
        <f>SUM(C46:E46)</f>
        <v>0</v>
      </c>
      <c r="J62" s="48">
        <f>SUM(C47:E47)</f>
        <v>0</v>
      </c>
      <c r="K62" s="48">
        <f>SUM(C48:E48)</f>
        <v>0</v>
      </c>
      <c r="L62" s="48">
        <f>SUM(C49:E49)</f>
        <v>0</v>
      </c>
      <c r="M62" s="48">
        <f>SUM(C50:E50)</f>
        <v>0</v>
      </c>
      <c r="N62" s="48">
        <f>SUM(C51:E51)</f>
        <v>0</v>
      </c>
      <c r="O62" s="48">
        <f>SUM(C52:E52)</f>
        <v>0</v>
      </c>
      <c r="P62" s="48">
        <f>SUM(C53:E53)</f>
        <v>0</v>
      </c>
      <c r="Q62" s="48">
        <f>SUM(C54:E54)</f>
        <v>0</v>
      </c>
      <c r="R62" s="48">
        <f>SUM(C55:E55)</f>
        <v>0</v>
      </c>
      <c r="S62" s="49">
        <f>SUM(C56:E56)</f>
        <v>0</v>
      </c>
      <c r="W62" s="43"/>
      <c r="X62" s="43"/>
      <c r="Y62" s="909"/>
      <c r="Z62" s="43"/>
      <c r="AA62" s="43"/>
      <c r="AB62" s="43"/>
      <c r="AC62" s="43"/>
      <c r="AD62" s="43"/>
      <c r="AE62" s="43"/>
    </row>
    <row r="63" spans="1:31" s="46" customFormat="1" ht="9" x14ac:dyDescent="0.15">
      <c r="A63" s="75" t="s">
        <v>215</v>
      </c>
      <c r="B63" s="50">
        <f>SUM(G39:I39)</f>
        <v>0</v>
      </c>
      <c r="C63" s="51">
        <f>SUM(G40:I40)</f>
        <v>0</v>
      </c>
      <c r="D63" s="51">
        <f>SUM(G41:I41)</f>
        <v>0</v>
      </c>
      <c r="E63" s="51">
        <f>SUM(G42:I42)</f>
        <v>0</v>
      </c>
      <c r="F63" s="51">
        <f>SUM(G43:I43)</f>
        <v>0</v>
      </c>
      <c r="G63" s="51">
        <f>SUM(G44:I44)</f>
        <v>0</v>
      </c>
      <c r="H63" s="51">
        <f>SUM(G45:I45)</f>
        <v>0</v>
      </c>
      <c r="I63" s="51">
        <f>SUM(G46:I46)</f>
        <v>0</v>
      </c>
      <c r="J63" s="51">
        <f>SUM(G47:I47)</f>
        <v>0</v>
      </c>
      <c r="K63" s="51">
        <f>SUM(G48:I48)</f>
        <v>0</v>
      </c>
      <c r="L63" s="51">
        <f>SUM(G49:I49)</f>
        <v>0</v>
      </c>
      <c r="M63" s="51">
        <f>SUM(G50:I50)</f>
        <v>0</v>
      </c>
      <c r="N63" s="51">
        <f>SUM(G51:I51)</f>
        <v>0</v>
      </c>
      <c r="O63" s="51">
        <f>SUM(G52:I52)</f>
        <v>0</v>
      </c>
      <c r="P63" s="51">
        <f>SUM(G53:I53)</f>
        <v>0</v>
      </c>
      <c r="Q63" s="51">
        <f>SUM(G54:I54)</f>
        <v>0</v>
      </c>
      <c r="R63" s="51">
        <f>SUM(G55:I55)</f>
        <v>0</v>
      </c>
      <c r="S63" s="52">
        <f>SUM(G56:I56)</f>
        <v>0</v>
      </c>
      <c r="W63" s="43"/>
      <c r="X63" s="43"/>
      <c r="Y63" s="909"/>
    </row>
    <row r="64" spans="1:31" s="46" customFormat="1" ht="9" x14ac:dyDescent="0.15">
      <c r="A64" s="75" t="s">
        <v>216</v>
      </c>
      <c r="B64" s="50">
        <f>SUM(H39:K39)</f>
        <v>0</v>
      </c>
      <c r="C64" s="51">
        <f>SUM(H40:K40)</f>
        <v>0</v>
      </c>
      <c r="D64" s="51">
        <f>SUM(H41:K41)</f>
        <v>0</v>
      </c>
      <c r="E64" s="51">
        <f>SUM(H42:K42)</f>
        <v>0</v>
      </c>
      <c r="F64" s="51">
        <f>SUM(H43:K43)</f>
        <v>0</v>
      </c>
      <c r="G64" s="51">
        <f>SUM(H44:K44)</f>
        <v>0</v>
      </c>
      <c r="H64" s="51">
        <f>SUM(H45:K45)</f>
        <v>0</v>
      </c>
      <c r="I64" s="51">
        <f>SUM(H46:K46)</f>
        <v>0</v>
      </c>
      <c r="J64" s="51">
        <f>SUM(H47:K47)</f>
        <v>0</v>
      </c>
      <c r="K64" s="51">
        <f>SUM(H48:K48)</f>
        <v>0</v>
      </c>
      <c r="L64" s="51">
        <f>SUM(H49:K49)</f>
        <v>0</v>
      </c>
      <c r="M64" s="51">
        <f>SUM(H50:K50)</f>
        <v>0</v>
      </c>
      <c r="N64" s="51">
        <f>SUM(H51:K51)</f>
        <v>0</v>
      </c>
      <c r="O64" s="51">
        <f>SUM(H52:K52)</f>
        <v>0</v>
      </c>
      <c r="P64" s="51">
        <f>SUM(H53:K53)</f>
        <v>0</v>
      </c>
      <c r="Q64" s="51">
        <f>SUM(H54:K54)</f>
        <v>0</v>
      </c>
      <c r="R64" s="51">
        <f>SUM(H55:K55)</f>
        <v>0</v>
      </c>
      <c r="S64" s="52">
        <f>SUM(H56:K56)</f>
        <v>0</v>
      </c>
      <c r="W64" s="43"/>
      <c r="X64" s="43"/>
      <c r="Y64" s="909"/>
    </row>
    <row r="65" spans="1:25" s="46" customFormat="1" ht="9.6" thickBot="1" x14ac:dyDescent="0.2">
      <c r="A65" s="76" t="s">
        <v>217</v>
      </c>
      <c r="B65" s="53">
        <f>SUM(I39:L39)</f>
        <v>0</v>
      </c>
      <c r="C65" s="54">
        <f>SUM(I40:L40)</f>
        <v>0</v>
      </c>
      <c r="D65" s="54">
        <f>SUM(I41:L41)</f>
        <v>0</v>
      </c>
      <c r="E65" s="54">
        <f>SUM(I42:L42)</f>
        <v>0</v>
      </c>
      <c r="F65" s="54">
        <f>SUM(I43:L43)</f>
        <v>0</v>
      </c>
      <c r="G65" s="54">
        <f>SUM(I44:L44)</f>
        <v>0</v>
      </c>
      <c r="H65" s="54">
        <f>SUM(I45:L45)</f>
        <v>0</v>
      </c>
      <c r="I65" s="54">
        <f>SUM(I46:L46)</f>
        <v>0</v>
      </c>
      <c r="J65" s="54">
        <f>SUM(I47:L47)</f>
        <v>0</v>
      </c>
      <c r="K65" s="54">
        <f>SUM(I48:L48)</f>
        <v>0</v>
      </c>
      <c r="L65" s="54">
        <f>SUM(I49:L49)</f>
        <v>0</v>
      </c>
      <c r="M65" s="54">
        <f>SUM(I50:L50)</f>
        <v>0</v>
      </c>
      <c r="N65" s="54">
        <f>SUM(I51:L51)</f>
        <v>0</v>
      </c>
      <c r="O65" s="54">
        <f>SUM(I52:L52)</f>
        <v>0</v>
      </c>
      <c r="P65" s="54">
        <f>SUM(I53:L53)</f>
        <v>0</v>
      </c>
      <c r="Q65" s="54">
        <f>SUM(I54:L54)</f>
        <v>0</v>
      </c>
      <c r="R65" s="54">
        <f>SUM(I55:L55)</f>
        <v>0</v>
      </c>
      <c r="S65" s="55">
        <f>SUM(I56:L56)</f>
        <v>0</v>
      </c>
      <c r="W65" s="43"/>
      <c r="X65" s="43"/>
      <c r="Y65" s="899"/>
    </row>
    <row r="66" spans="1:25" x14ac:dyDescent="0.2">
      <c r="Y66" s="899"/>
    </row>
    <row r="67" spans="1:25" x14ac:dyDescent="0.2">
      <c r="Y67" s="899"/>
    </row>
  </sheetData>
  <sortState xmlns:xlrd2="http://schemas.microsoft.com/office/spreadsheetml/2017/richdata2" ref="B70:B86">
    <sortCondition ref="B69"/>
  </sortState>
  <mergeCells count="25">
    <mergeCell ref="Y65:Y67"/>
    <mergeCell ref="A36:A38"/>
    <mergeCell ref="C58:E58"/>
    <mergeCell ref="G58:I58"/>
    <mergeCell ref="K58:M58"/>
    <mergeCell ref="O58:Q58"/>
    <mergeCell ref="Y62:Y64"/>
    <mergeCell ref="B36:Q36"/>
    <mergeCell ref="B37:E37"/>
    <mergeCell ref="F37:I37"/>
    <mergeCell ref="J37:M37"/>
    <mergeCell ref="N37:Q37"/>
    <mergeCell ref="B1:E1"/>
    <mergeCell ref="Y33:Y35"/>
    <mergeCell ref="O3:Q3"/>
    <mergeCell ref="A2:A4"/>
    <mergeCell ref="C26:E26"/>
    <mergeCell ref="G26:I26"/>
    <mergeCell ref="K26:M26"/>
    <mergeCell ref="O26:Q26"/>
    <mergeCell ref="Y30:Y32"/>
    <mergeCell ref="B3:E3"/>
    <mergeCell ref="F3:I3"/>
    <mergeCell ref="J3:M3"/>
    <mergeCell ref="B2:Q2"/>
  </mergeCells>
  <printOptions horizontalCentered="1" verticalCentered="1"/>
  <pageMargins left="0.11811023622047245" right="0.11811023622047245" top="0.15748031496062992" bottom="0.15748031496062992" header="0" footer="0"/>
  <pageSetup scale="42" fitToHeight="0" orientation="landscape" r:id="rId1"/>
  <rowBreaks count="1" manualBreakCount="1">
    <brk id="34" max="16383" man="1"/>
  </rowBreaks>
  <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5CAE2E-23D1-4422-B826-113D8471866B}">
  <sheetPr>
    <pageSetUpPr fitToPage="1"/>
  </sheetPr>
  <dimension ref="A1:AF39"/>
  <sheetViews>
    <sheetView view="pageBreakPreview" topLeftCell="K1" zoomScale="60" zoomScaleNormal="53" workbookViewId="0">
      <selection activeCell="L16" sqref="L16:M16"/>
    </sheetView>
  </sheetViews>
  <sheetFormatPr baseColWidth="10" defaultColWidth="11.42578125" defaultRowHeight="11.4" x14ac:dyDescent="0.2"/>
  <cols>
    <col min="1" max="1" width="19.7109375" style="1" bestFit="1" customWidth="1"/>
    <col min="2" max="11" width="19.7109375" style="1" customWidth="1"/>
    <col min="12" max="12" width="20.7109375" style="1" customWidth="1"/>
    <col min="13" max="13" width="80.7109375" style="1" customWidth="1"/>
    <col min="14" max="15" width="25.7109375" style="1" customWidth="1"/>
    <col min="16" max="16" width="18.7109375" style="1" customWidth="1"/>
    <col min="17" max="17" width="80.7109375" style="1" customWidth="1"/>
    <col min="18" max="18" width="85.42578125" style="1" customWidth="1"/>
    <col min="19" max="16384" width="11.42578125" style="1"/>
  </cols>
  <sheetData>
    <row r="1" spans="1:32" ht="10.199999999999999" customHeight="1" x14ac:dyDescent="0.2">
      <c r="A1" s="546" t="e" vm="1">
        <v>#VALUE!</v>
      </c>
      <c r="B1" s="547"/>
      <c r="C1" s="548"/>
      <c r="D1" s="546" t="s">
        <v>115</v>
      </c>
      <c r="E1" s="547"/>
      <c r="F1" s="547"/>
      <c r="G1" s="547"/>
      <c r="H1" s="547"/>
      <c r="I1" s="547"/>
      <c r="J1" s="547"/>
      <c r="K1" s="547"/>
      <c r="L1" s="547"/>
      <c r="M1" s="547"/>
      <c r="N1" s="547"/>
      <c r="O1" s="547"/>
      <c r="P1" s="547"/>
      <c r="Q1" s="548"/>
      <c r="R1" s="555" t="s">
        <v>116</v>
      </c>
      <c r="S1" s="88"/>
    </row>
    <row r="2" spans="1:32" ht="15.6" customHeight="1" thickBot="1" x14ac:dyDescent="0.25">
      <c r="A2" s="549"/>
      <c r="B2" s="550"/>
      <c r="C2" s="551"/>
      <c r="D2" s="552"/>
      <c r="E2" s="553"/>
      <c r="F2" s="553"/>
      <c r="G2" s="553"/>
      <c r="H2" s="553"/>
      <c r="I2" s="553"/>
      <c r="J2" s="553"/>
      <c r="K2" s="553"/>
      <c r="L2" s="553"/>
      <c r="M2" s="553"/>
      <c r="N2" s="553"/>
      <c r="O2" s="553"/>
      <c r="P2" s="553"/>
      <c r="Q2" s="554"/>
      <c r="R2" s="556"/>
      <c r="S2" s="88"/>
    </row>
    <row r="3" spans="1:32" ht="10.199999999999999" customHeight="1" x14ac:dyDescent="0.2">
      <c r="A3" s="549"/>
      <c r="B3" s="550"/>
      <c r="C3" s="551"/>
      <c r="D3" s="557" t="s">
        <v>240</v>
      </c>
      <c r="E3" s="558"/>
      <c r="F3" s="558"/>
      <c r="G3" s="558"/>
      <c r="H3" s="558"/>
      <c r="I3" s="558"/>
      <c r="J3" s="558"/>
      <c r="K3" s="558"/>
      <c r="L3" s="558"/>
      <c r="M3" s="558"/>
      <c r="N3" s="558"/>
      <c r="O3" s="558"/>
      <c r="P3" s="558"/>
      <c r="Q3" s="559"/>
      <c r="R3" s="563" t="s">
        <v>342</v>
      </c>
      <c r="S3" s="88"/>
    </row>
    <row r="4" spans="1:32" ht="11.1" customHeight="1" thickBot="1" x14ac:dyDescent="0.25">
      <c r="A4" s="549"/>
      <c r="B4" s="550"/>
      <c r="C4" s="551"/>
      <c r="D4" s="560"/>
      <c r="E4" s="561"/>
      <c r="F4" s="561"/>
      <c r="G4" s="561"/>
      <c r="H4" s="561"/>
      <c r="I4" s="561"/>
      <c r="J4" s="561"/>
      <c r="K4" s="561"/>
      <c r="L4" s="561"/>
      <c r="M4" s="561"/>
      <c r="N4" s="561"/>
      <c r="O4" s="561"/>
      <c r="P4" s="561"/>
      <c r="Q4" s="562"/>
      <c r="R4" s="564"/>
      <c r="S4" s="88"/>
    </row>
    <row r="5" spans="1:32" ht="19.2" customHeight="1" thickBot="1" x14ac:dyDescent="0.25">
      <c r="A5" s="549"/>
      <c r="B5" s="550"/>
      <c r="C5" s="551"/>
      <c r="D5" s="557" t="s">
        <v>118</v>
      </c>
      <c r="E5" s="558"/>
      <c r="F5" s="558"/>
      <c r="G5" s="558"/>
      <c r="H5" s="558"/>
      <c r="I5" s="558"/>
      <c r="J5" s="558"/>
      <c r="K5" s="558"/>
      <c r="L5" s="558"/>
      <c r="M5" s="558"/>
      <c r="N5" s="558"/>
      <c r="O5" s="558"/>
      <c r="P5" s="558"/>
      <c r="Q5" s="559"/>
      <c r="R5" s="240" t="s">
        <v>343</v>
      </c>
      <c r="S5" s="88"/>
      <c r="X5" s="89"/>
      <c r="Y5" s="89"/>
      <c r="Z5" s="89"/>
    </row>
    <row r="6" spans="1:32" ht="17.7" customHeight="1" thickBot="1" x14ac:dyDescent="0.25">
      <c r="A6" s="549"/>
      <c r="B6" s="550"/>
      <c r="C6" s="551"/>
      <c r="D6" s="560"/>
      <c r="E6" s="561"/>
      <c r="F6" s="561"/>
      <c r="G6" s="561"/>
      <c r="H6" s="561"/>
      <c r="I6" s="561"/>
      <c r="J6" s="561"/>
      <c r="K6" s="561"/>
      <c r="L6" s="561"/>
      <c r="M6" s="561"/>
      <c r="N6" s="561"/>
      <c r="O6" s="561"/>
      <c r="P6" s="561"/>
      <c r="Q6" s="562"/>
      <c r="R6" s="241" t="s">
        <v>241</v>
      </c>
      <c r="S6" s="88"/>
      <c r="X6" s="89"/>
      <c r="Y6" s="89"/>
      <c r="Z6" s="89"/>
    </row>
    <row r="7" spans="1:32" s="85" customFormat="1" ht="33" customHeight="1" thickBot="1" x14ac:dyDescent="0.25">
      <c r="A7" s="572" t="s">
        <v>170</v>
      </c>
      <c r="B7" s="573"/>
      <c r="C7" s="586"/>
      <c r="D7" s="897" t="s">
        <v>98</v>
      </c>
      <c r="E7" s="571"/>
      <c r="F7" s="571"/>
      <c r="G7" s="571"/>
      <c r="H7" s="571"/>
      <c r="I7" s="601"/>
      <c r="J7" s="572" t="s">
        <v>171</v>
      </c>
      <c r="K7" s="573"/>
      <c r="L7" s="586"/>
      <c r="M7" s="294" t="s">
        <v>242</v>
      </c>
      <c r="N7" s="572" t="s">
        <v>120</v>
      </c>
      <c r="O7" s="573"/>
      <c r="P7" s="586"/>
      <c r="Q7" s="682"/>
      <c r="R7" s="683"/>
      <c r="X7" s="152"/>
      <c r="Y7" s="152"/>
    </row>
    <row r="8" spans="1:32" s="85" customFormat="1" ht="33" customHeight="1" thickBot="1" x14ac:dyDescent="0.25">
      <c r="A8" s="572" t="s">
        <v>172</v>
      </c>
      <c r="B8" s="573"/>
      <c r="C8" s="574"/>
      <c r="D8" s="570" t="s">
        <v>62</v>
      </c>
      <c r="E8" s="571"/>
      <c r="F8" s="571"/>
      <c r="G8" s="571"/>
      <c r="H8" s="571"/>
      <c r="I8" s="601"/>
      <c r="J8" s="572" t="s">
        <v>43</v>
      </c>
      <c r="K8" s="573"/>
      <c r="L8" s="574"/>
      <c r="M8" s="202" t="s">
        <v>68</v>
      </c>
      <c r="N8" s="204" t="s">
        <v>173</v>
      </c>
      <c r="O8" s="216"/>
      <c r="P8" s="201" t="s">
        <v>122</v>
      </c>
      <c r="Q8" s="682"/>
      <c r="R8" s="683"/>
      <c r="X8" s="152"/>
      <c r="Y8" s="152"/>
    </row>
    <row r="9" spans="1:32" s="2" customFormat="1" ht="65.099999999999994" customHeight="1" thickBot="1" x14ac:dyDescent="0.25">
      <c r="A9" s="579" t="s">
        <v>123</v>
      </c>
      <c r="B9" s="580"/>
      <c r="C9" s="580"/>
      <c r="D9" s="580"/>
      <c r="E9" s="580"/>
      <c r="F9" s="580"/>
      <c r="G9" s="580"/>
      <c r="H9" s="580"/>
      <c r="I9" s="580"/>
      <c r="J9" s="580"/>
      <c r="K9" s="580"/>
      <c r="L9" s="580"/>
      <c r="M9" s="580"/>
      <c r="N9" s="580"/>
      <c r="O9" s="580"/>
      <c r="P9" s="580"/>
      <c r="Q9" s="580"/>
      <c r="R9" s="581"/>
      <c r="S9" s="150"/>
      <c r="T9" s="150"/>
      <c r="U9" s="150"/>
      <c r="V9" s="150"/>
      <c r="W9" s="150"/>
      <c r="X9" s="150"/>
      <c r="Y9" s="150"/>
      <c r="Z9" s="150"/>
      <c r="AA9" s="150"/>
      <c r="AB9" s="150"/>
      <c r="AC9" s="150"/>
      <c r="AD9" s="150"/>
      <c r="AE9" s="150"/>
      <c r="AF9" s="150"/>
    </row>
    <row r="10" spans="1:32" ht="5.4" customHeight="1" thickBot="1" x14ac:dyDescent="0.25">
      <c r="A10" s="273"/>
      <c r="B10" s="205"/>
      <c r="C10" s="205"/>
      <c r="D10" s="206"/>
      <c r="E10" s="206"/>
      <c r="F10" s="206"/>
      <c r="G10" s="206"/>
      <c r="H10" s="206"/>
      <c r="I10" s="206"/>
      <c r="J10" s="206"/>
      <c r="K10" s="206"/>
      <c r="L10" s="206"/>
      <c r="M10" s="206"/>
      <c r="N10" s="206"/>
      <c r="O10" s="206"/>
      <c r="P10" s="206"/>
      <c r="Q10" s="206"/>
      <c r="R10" s="274"/>
      <c r="S10" s="88"/>
      <c r="X10" s="89"/>
      <c r="Y10" s="89"/>
      <c r="Z10" s="89"/>
    </row>
    <row r="11" spans="1:32" s="91" customFormat="1" ht="18" thickBot="1" x14ac:dyDescent="0.35">
      <c r="A11" s="582" t="s">
        <v>124</v>
      </c>
      <c r="B11" s="583"/>
      <c r="C11" s="583"/>
      <c r="D11" s="583"/>
      <c r="E11" s="583"/>
      <c r="F11" s="583"/>
      <c r="G11" s="583"/>
      <c r="H11" s="583"/>
      <c r="I11" s="583"/>
      <c r="J11" s="583"/>
      <c r="K11" s="583"/>
      <c r="L11" s="583"/>
      <c r="M11" s="583"/>
      <c r="N11" s="583"/>
      <c r="O11" s="583"/>
      <c r="P11" s="583"/>
      <c r="Q11" s="583"/>
      <c r="R11" s="584"/>
      <c r="S11" s="90"/>
    </row>
    <row r="12" spans="1:32" ht="18" customHeight="1" thickBot="1" x14ac:dyDescent="0.25">
      <c r="A12" s="572" t="s">
        <v>125</v>
      </c>
      <c r="B12" s="573"/>
      <c r="C12" s="573"/>
      <c r="D12" s="573"/>
      <c r="E12" s="585"/>
      <c r="F12" s="585"/>
      <c r="G12" s="585"/>
      <c r="H12" s="585"/>
      <c r="I12" s="573"/>
      <c r="J12" s="573"/>
      <c r="K12" s="573"/>
      <c r="L12" s="573"/>
      <c r="M12" s="573"/>
      <c r="N12" s="573"/>
      <c r="O12" s="573"/>
      <c r="P12" s="573"/>
      <c r="Q12" s="573"/>
      <c r="R12" s="586"/>
      <c r="S12" s="88"/>
    </row>
    <row r="13" spans="1:32" ht="20.100000000000001" customHeight="1" thickBot="1" x14ac:dyDescent="0.25">
      <c r="A13" s="868" t="s">
        <v>126</v>
      </c>
      <c r="B13" s="920" t="s">
        <v>127</v>
      </c>
      <c r="C13" s="921"/>
      <c r="D13" s="921"/>
      <c r="E13" s="922" t="s">
        <v>128</v>
      </c>
      <c r="F13" s="923"/>
      <c r="G13" s="923"/>
      <c r="H13" s="924"/>
      <c r="I13" s="595" t="s">
        <v>129</v>
      </c>
      <c r="J13" s="596"/>
      <c r="K13" s="597"/>
      <c r="L13" s="871" t="s">
        <v>130</v>
      </c>
      <c r="M13" s="872"/>
      <c r="N13" s="872"/>
      <c r="O13" s="872"/>
      <c r="P13" s="873"/>
      <c r="Q13" s="572" t="s">
        <v>131</v>
      </c>
      <c r="R13" s="586"/>
      <c r="S13" s="88"/>
    </row>
    <row r="14" spans="1:32" ht="25.2" customHeight="1" thickBot="1" x14ac:dyDescent="0.25">
      <c r="A14" s="587"/>
      <c r="B14" s="925" t="s">
        <v>243</v>
      </c>
      <c r="C14" s="927" t="s">
        <v>244</v>
      </c>
      <c r="D14" s="929" t="s">
        <v>245</v>
      </c>
      <c r="E14" s="919" t="s">
        <v>243</v>
      </c>
      <c r="F14" s="919" t="s">
        <v>244</v>
      </c>
      <c r="G14" s="919" t="s">
        <v>245</v>
      </c>
      <c r="H14" s="919" t="s">
        <v>290</v>
      </c>
      <c r="I14" s="652" t="s">
        <v>291</v>
      </c>
      <c r="J14" s="931" t="s">
        <v>246</v>
      </c>
      <c r="K14" s="806" t="s">
        <v>292</v>
      </c>
      <c r="L14" s="933" t="s">
        <v>143</v>
      </c>
      <c r="M14" s="827"/>
      <c r="N14" s="806" t="s">
        <v>144</v>
      </c>
      <c r="O14" s="806" t="s">
        <v>145</v>
      </c>
      <c r="P14" s="827" t="s">
        <v>146</v>
      </c>
      <c r="Q14" s="275"/>
      <c r="R14" s="209"/>
      <c r="S14" s="88"/>
    </row>
    <row r="15" spans="1:32" ht="49.95" customHeight="1" thickBot="1" x14ac:dyDescent="0.25">
      <c r="A15" s="588"/>
      <c r="B15" s="926"/>
      <c r="C15" s="928"/>
      <c r="D15" s="930"/>
      <c r="E15" s="824"/>
      <c r="F15" s="824"/>
      <c r="G15" s="824"/>
      <c r="H15" s="824"/>
      <c r="I15" s="653"/>
      <c r="J15" s="932"/>
      <c r="K15" s="836"/>
      <c r="L15" s="598"/>
      <c r="M15" s="600"/>
      <c r="N15" s="836"/>
      <c r="O15" s="836"/>
      <c r="P15" s="600"/>
      <c r="Q15" s="193"/>
      <c r="R15" s="195"/>
      <c r="S15" s="88"/>
    </row>
    <row r="16" spans="1:32" ht="100.2" customHeight="1" x14ac:dyDescent="0.2">
      <c r="A16" s="212" t="s">
        <v>150</v>
      </c>
      <c r="B16" s="112"/>
      <c r="C16" s="97"/>
      <c r="D16" s="295" t="str">
        <f>IFERROR(C16/B16,"Celda formulada")</f>
        <v>Celda formulada</v>
      </c>
      <c r="E16" s="106"/>
      <c r="F16" s="97"/>
      <c r="G16" s="425" t="str">
        <f>IFERROR(F16/E16,"Celda formulada")</f>
        <v>Celda formulada</v>
      </c>
      <c r="H16" s="426"/>
      <c r="I16" s="268" t="str">
        <f t="shared" ref="I16:I27" si="0">IFERROR((((F16-C16)/C16*1)),"Celda formulada")</f>
        <v>Celda formulada</v>
      </c>
      <c r="J16" s="427">
        <f t="shared" ref="J16:J27" si="1">IFERROR(C16-F16,"Celda formulada")</f>
        <v>0</v>
      </c>
      <c r="K16" s="267" t="str">
        <f>IFERROR((((H16)/F16)*1),"Celda formulada")</f>
        <v>Celda formulada</v>
      </c>
      <c r="L16" s="934"/>
      <c r="M16" s="935"/>
      <c r="N16" s="110"/>
      <c r="O16" s="110"/>
      <c r="P16" s="217"/>
      <c r="Q16" s="199"/>
      <c r="R16" s="200"/>
      <c r="S16" s="92">
        <f>$N$28</f>
        <v>0.1</v>
      </c>
    </row>
    <row r="17" spans="1:19" ht="100.2" customHeight="1" x14ac:dyDescent="0.2">
      <c r="A17" s="213" t="s">
        <v>152</v>
      </c>
      <c r="B17" s="113"/>
      <c r="C17" s="102"/>
      <c r="D17" s="297" t="str">
        <f>IFERROR(C17/B17,"Celda formulada")</f>
        <v>Celda formulada</v>
      </c>
      <c r="E17" s="107"/>
      <c r="F17" s="102"/>
      <c r="G17" s="428" t="str">
        <f>IFERROR(F17/E17,"Celda formulada")</f>
        <v>Celda formulada</v>
      </c>
      <c r="H17" s="429"/>
      <c r="I17" s="268" t="str">
        <f t="shared" si="0"/>
        <v>Celda formulada</v>
      </c>
      <c r="J17" s="430">
        <f t="shared" si="1"/>
        <v>0</v>
      </c>
      <c r="K17" s="268" t="str">
        <f t="shared" ref="K17:K27" si="2">IFERROR((((H17)/F17)*1),"Celda formulada")</f>
        <v>Celda formulada</v>
      </c>
      <c r="L17" s="800"/>
      <c r="M17" s="863"/>
      <c r="N17" s="109"/>
      <c r="O17" s="109"/>
      <c r="P17" s="218"/>
      <c r="Q17" s="199"/>
      <c r="R17" s="200"/>
      <c r="S17" s="92">
        <f t="shared" ref="S17:S27" si="3">$N$28</f>
        <v>0.1</v>
      </c>
    </row>
    <row r="18" spans="1:19" ht="100.2" customHeight="1" x14ac:dyDescent="0.2">
      <c r="A18" s="213" t="s">
        <v>153</v>
      </c>
      <c r="B18" s="113"/>
      <c r="C18" s="102"/>
      <c r="D18" s="297" t="str">
        <f t="shared" ref="D18:D27" si="4">IFERROR(C18/B18,"Celda formulada")</f>
        <v>Celda formulada</v>
      </c>
      <c r="E18" s="107"/>
      <c r="F18" s="102"/>
      <c r="G18" s="428" t="str">
        <f t="shared" ref="G18:G27" si="5">IFERROR(F18/E18,"Celda formulada")</f>
        <v>Celda formulada</v>
      </c>
      <c r="H18" s="429"/>
      <c r="I18" s="268" t="str">
        <f t="shared" si="0"/>
        <v>Celda formulada</v>
      </c>
      <c r="J18" s="430">
        <f t="shared" si="1"/>
        <v>0</v>
      </c>
      <c r="K18" s="268" t="str">
        <f t="shared" si="2"/>
        <v>Celda formulada</v>
      </c>
      <c r="L18" s="800"/>
      <c r="M18" s="863"/>
      <c r="N18" s="109"/>
      <c r="O18" s="109"/>
      <c r="P18" s="218"/>
      <c r="Q18" s="199"/>
      <c r="R18" s="200"/>
      <c r="S18" s="92">
        <f t="shared" si="3"/>
        <v>0.1</v>
      </c>
    </row>
    <row r="19" spans="1:19" ht="100.2" customHeight="1" x14ac:dyDescent="0.2">
      <c r="A19" s="213" t="s">
        <v>158</v>
      </c>
      <c r="B19" s="113"/>
      <c r="C19" s="102"/>
      <c r="D19" s="297" t="str">
        <f t="shared" si="4"/>
        <v>Celda formulada</v>
      </c>
      <c r="E19" s="107"/>
      <c r="F19" s="102"/>
      <c r="G19" s="428" t="str">
        <f t="shared" si="5"/>
        <v>Celda formulada</v>
      </c>
      <c r="H19" s="429"/>
      <c r="I19" s="268" t="str">
        <f t="shared" si="0"/>
        <v>Celda formulada</v>
      </c>
      <c r="J19" s="430">
        <f t="shared" si="1"/>
        <v>0</v>
      </c>
      <c r="K19" s="268" t="str">
        <f t="shared" si="2"/>
        <v>Celda formulada</v>
      </c>
      <c r="L19" s="800"/>
      <c r="M19" s="863"/>
      <c r="N19" s="109"/>
      <c r="O19" s="109"/>
      <c r="P19" s="218"/>
      <c r="Q19" s="199"/>
      <c r="R19" s="200"/>
      <c r="S19" s="92">
        <f t="shared" si="3"/>
        <v>0.1</v>
      </c>
    </row>
    <row r="20" spans="1:19" ht="100.2" customHeight="1" x14ac:dyDescent="0.2">
      <c r="A20" s="213" t="s">
        <v>159</v>
      </c>
      <c r="B20" s="113"/>
      <c r="C20" s="102"/>
      <c r="D20" s="297" t="str">
        <f t="shared" si="4"/>
        <v>Celda formulada</v>
      </c>
      <c r="E20" s="107"/>
      <c r="F20" s="102"/>
      <c r="G20" s="428" t="str">
        <f t="shared" si="5"/>
        <v>Celda formulada</v>
      </c>
      <c r="H20" s="429"/>
      <c r="I20" s="268" t="str">
        <f t="shared" si="0"/>
        <v>Celda formulada</v>
      </c>
      <c r="J20" s="430">
        <f t="shared" si="1"/>
        <v>0</v>
      </c>
      <c r="K20" s="268" t="str">
        <f t="shared" si="2"/>
        <v>Celda formulada</v>
      </c>
      <c r="L20" s="800"/>
      <c r="M20" s="863"/>
      <c r="N20" s="109"/>
      <c r="O20" s="109"/>
      <c r="P20" s="218"/>
      <c r="Q20" s="199"/>
      <c r="R20" s="200"/>
      <c r="S20" s="92">
        <f t="shared" si="3"/>
        <v>0.1</v>
      </c>
    </row>
    <row r="21" spans="1:19" ht="100.2" customHeight="1" x14ac:dyDescent="0.2">
      <c r="A21" s="213" t="s">
        <v>160</v>
      </c>
      <c r="B21" s="113"/>
      <c r="C21" s="102"/>
      <c r="D21" s="297" t="str">
        <f t="shared" si="4"/>
        <v>Celda formulada</v>
      </c>
      <c r="E21" s="107"/>
      <c r="F21" s="102"/>
      <c r="G21" s="428" t="str">
        <f t="shared" si="5"/>
        <v>Celda formulada</v>
      </c>
      <c r="H21" s="429"/>
      <c r="I21" s="268" t="str">
        <f t="shared" si="0"/>
        <v>Celda formulada</v>
      </c>
      <c r="J21" s="430">
        <f t="shared" si="1"/>
        <v>0</v>
      </c>
      <c r="K21" s="268" t="str">
        <f t="shared" si="2"/>
        <v>Celda formulada</v>
      </c>
      <c r="L21" s="800"/>
      <c r="M21" s="863"/>
      <c r="N21" s="109"/>
      <c r="O21" s="109"/>
      <c r="P21" s="218"/>
      <c r="Q21" s="199"/>
      <c r="R21" s="200"/>
      <c r="S21" s="92">
        <f t="shared" si="3"/>
        <v>0.1</v>
      </c>
    </row>
    <row r="22" spans="1:19" ht="100.2" customHeight="1" x14ac:dyDescent="0.2">
      <c r="A22" s="213" t="s">
        <v>161</v>
      </c>
      <c r="B22" s="113"/>
      <c r="C22" s="102"/>
      <c r="D22" s="297" t="str">
        <f t="shared" si="4"/>
        <v>Celda formulada</v>
      </c>
      <c r="E22" s="107"/>
      <c r="F22" s="102"/>
      <c r="G22" s="428" t="str">
        <f t="shared" si="5"/>
        <v>Celda formulada</v>
      </c>
      <c r="H22" s="429"/>
      <c r="I22" s="268" t="str">
        <f t="shared" si="0"/>
        <v>Celda formulada</v>
      </c>
      <c r="J22" s="430">
        <f t="shared" si="1"/>
        <v>0</v>
      </c>
      <c r="K22" s="268" t="str">
        <f t="shared" si="2"/>
        <v>Celda formulada</v>
      </c>
      <c r="L22" s="800"/>
      <c r="M22" s="863"/>
      <c r="N22" s="109"/>
      <c r="O22" s="109"/>
      <c r="P22" s="218"/>
      <c r="Q22" s="199"/>
      <c r="R22" s="200"/>
      <c r="S22" s="92">
        <f t="shared" si="3"/>
        <v>0.1</v>
      </c>
    </row>
    <row r="23" spans="1:19" ht="100.2" customHeight="1" x14ac:dyDescent="0.2">
      <c r="A23" s="213" t="s">
        <v>162</v>
      </c>
      <c r="B23" s="113"/>
      <c r="C23" s="102"/>
      <c r="D23" s="297" t="str">
        <f t="shared" si="4"/>
        <v>Celda formulada</v>
      </c>
      <c r="E23" s="107"/>
      <c r="F23" s="102"/>
      <c r="G23" s="428" t="str">
        <f t="shared" si="5"/>
        <v>Celda formulada</v>
      </c>
      <c r="H23" s="429"/>
      <c r="I23" s="268" t="str">
        <f t="shared" si="0"/>
        <v>Celda formulada</v>
      </c>
      <c r="J23" s="430">
        <f t="shared" si="1"/>
        <v>0</v>
      </c>
      <c r="K23" s="268" t="str">
        <f t="shared" si="2"/>
        <v>Celda formulada</v>
      </c>
      <c r="L23" s="800"/>
      <c r="M23" s="863"/>
      <c r="N23" s="109"/>
      <c r="O23" s="109"/>
      <c r="P23" s="218"/>
      <c r="Q23" s="199"/>
      <c r="R23" s="200"/>
      <c r="S23" s="92">
        <f t="shared" si="3"/>
        <v>0.1</v>
      </c>
    </row>
    <row r="24" spans="1:19" ht="100.2" customHeight="1" x14ac:dyDescent="0.2">
      <c r="A24" s="213" t="s">
        <v>163</v>
      </c>
      <c r="B24" s="113"/>
      <c r="C24" s="102"/>
      <c r="D24" s="297" t="str">
        <f t="shared" si="4"/>
        <v>Celda formulada</v>
      </c>
      <c r="E24" s="107"/>
      <c r="F24" s="102"/>
      <c r="G24" s="428" t="str">
        <f t="shared" si="5"/>
        <v>Celda formulada</v>
      </c>
      <c r="H24" s="429"/>
      <c r="I24" s="268" t="str">
        <f t="shared" si="0"/>
        <v>Celda formulada</v>
      </c>
      <c r="J24" s="430">
        <f t="shared" si="1"/>
        <v>0</v>
      </c>
      <c r="K24" s="268" t="str">
        <f t="shared" si="2"/>
        <v>Celda formulada</v>
      </c>
      <c r="L24" s="800"/>
      <c r="M24" s="863"/>
      <c r="N24" s="109"/>
      <c r="O24" s="109"/>
      <c r="P24" s="218"/>
      <c r="Q24" s="199"/>
      <c r="R24" s="200"/>
      <c r="S24" s="92">
        <f t="shared" si="3"/>
        <v>0.1</v>
      </c>
    </row>
    <row r="25" spans="1:19" ht="100.2" customHeight="1" x14ac:dyDescent="0.2">
      <c r="A25" s="213" t="s">
        <v>164</v>
      </c>
      <c r="B25" s="113"/>
      <c r="C25" s="102"/>
      <c r="D25" s="297" t="str">
        <f t="shared" si="4"/>
        <v>Celda formulada</v>
      </c>
      <c r="E25" s="107"/>
      <c r="F25" s="102"/>
      <c r="G25" s="428" t="str">
        <f t="shared" si="5"/>
        <v>Celda formulada</v>
      </c>
      <c r="H25" s="429"/>
      <c r="I25" s="268" t="str">
        <f t="shared" si="0"/>
        <v>Celda formulada</v>
      </c>
      <c r="J25" s="430">
        <f t="shared" si="1"/>
        <v>0</v>
      </c>
      <c r="K25" s="268" t="str">
        <f t="shared" si="2"/>
        <v>Celda formulada</v>
      </c>
      <c r="L25" s="800"/>
      <c r="M25" s="863"/>
      <c r="N25" s="109"/>
      <c r="O25" s="109"/>
      <c r="P25" s="218"/>
      <c r="Q25" s="199"/>
      <c r="R25" s="200"/>
      <c r="S25" s="92">
        <f t="shared" si="3"/>
        <v>0.1</v>
      </c>
    </row>
    <row r="26" spans="1:19" ht="100.2" customHeight="1" x14ac:dyDescent="0.2">
      <c r="A26" s="213" t="s">
        <v>165</v>
      </c>
      <c r="B26" s="113"/>
      <c r="C26" s="102"/>
      <c r="D26" s="297" t="str">
        <f t="shared" si="4"/>
        <v>Celda formulada</v>
      </c>
      <c r="E26" s="107"/>
      <c r="F26" s="102"/>
      <c r="G26" s="428" t="str">
        <f t="shared" si="5"/>
        <v>Celda formulada</v>
      </c>
      <c r="H26" s="429"/>
      <c r="I26" s="268" t="str">
        <f t="shared" si="0"/>
        <v>Celda formulada</v>
      </c>
      <c r="J26" s="430">
        <f t="shared" si="1"/>
        <v>0</v>
      </c>
      <c r="K26" s="268" t="str">
        <f t="shared" si="2"/>
        <v>Celda formulada</v>
      </c>
      <c r="L26" s="800"/>
      <c r="M26" s="863"/>
      <c r="N26" s="109"/>
      <c r="O26" s="109"/>
      <c r="P26" s="218"/>
      <c r="Q26" s="199"/>
      <c r="R26" s="200"/>
      <c r="S26" s="92">
        <f t="shared" si="3"/>
        <v>0.1</v>
      </c>
    </row>
    <row r="27" spans="1:19" ht="100.2" customHeight="1" thickBot="1" x14ac:dyDescent="0.25">
      <c r="A27" s="214" t="s">
        <v>166</v>
      </c>
      <c r="B27" s="114"/>
      <c r="C27" s="104"/>
      <c r="D27" s="299" t="str">
        <f t="shared" si="4"/>
        <v>Celda formulada</v>
      </c>
      <c r="E27" s="108"/>
      <c r="F27" s="104"/>
      <c r="G27" s="431" t="str">
        <f t="shared" si="5"/>
        <v>Celda formulada</v>
      </c>
      <c r="H27" s="432"/>
      <c r="I27" s="269" t="str">
        <f t="shared" si="0"/>
        <v>Celda formulada</v>
      </c>
      <c r="J27" s="433">
        <f t="shared" si="1"/>
        <v>0</v>
      </c>
      <c r="K27" s="269" t="str">
        <f t="shared" si="2"/>
        <v>Celda formulada</v>
      </c>
      <c r="L27" s="803"/>
      <c r="M27" s="936"/>
      <c r="N27" s="111"/>
      <c r="O27" s="111"/>
      <c r="P27" s="219"/>
      <c r="Q27" s="199"/>
      <c r="R27" s="200"/>
      <c r="S27" s="92">
        <f t="shared" si="3"/>
        <v>0.1</v>
      </c>
    </row>
    <row r="28" spans="1:19" ht="25.2" customHeight="1" thickBot="1" x14ac:dyDescent="0.25">
      <c r="A28" s="169" t="s">
        <v>167</v>
      </c>
      <c r="B28" s="290">
        <f>IFERROR(SUM(B16:B27),0)</f>
        <v>0</v>
      </c>
      <c r="C28" s="290">
        <f>IFERROR(SUM(C16:C27),0)</f>
        <v>0</v>
      </c>
      <c r="D28" s="301">
        <f>IFERROR(AVERAGE(D16:D27),0)</f>
        <v>0</v>
      </c>
      <c r="E28" s="291">
        <f>IFERROR(SUM(E16:E27),0)</f>
        <v>0</v>
      </c>
      <c r="F28" s="291">
        <f>IFERROR(SUM(F16:F27),0)</f>
        <v>0</v>
      </c>
      <c r="G28" s="302">
        <f>IFERROR(AVERAGE(G16:G27),0)</f>
        <v>0</v>
      </c>
      <c r="H28" s="291">
        <f>IFERROR(SUM(H16:H27),0)</f>
        <v>0</v>
      </c>
      <c r="I28" s="164">
        <f>IFERROR(AVERAGE(I16:I27),0)</f>
        <v>0</v>
      </c>
      <c r="J28" s="303">
        <f>IFERROR(E28-B28,0)</f>
        <v>0</v>
      </c>
      <c r="K28" s="164">
        <f>IFERROR(AVERAGE(K16:K27),0)</f>
        <v>0</v>
      </c>
      <c r="L28" s="595" t="s">
        <v>175</v>
      </c>
      <c r="M28" s="597"/>
      <c r="N28" s="813">
        <v>0.1</v>
      </c>
      <c r="O28" s="813"/>
      <c r="P28" s="813"/>
      <c r="Q28" s="196"/>
      <c r="R28" s="197"/>
      <c r="S28" s="93"/>
    </row>
    <row r="29" spans="1:19" ht="30.6" customHeight="1" x14ac:dyDescent="0.2">
      <c r="A29" s="4"/>
      <c r="B29" s="5"/>
      <c r="C29" s="5"/>
      <c r="D29" s="5"/>
      <c r="E29" s="5"/>
      <c r="F29" s="5"/>
      <c r="G29" s="5"/>
      <c r="H29" s="5"/>
      <c r="I29" s="5"/>
      <c r="J29" s="5"/>
      <c r="K29" s="5"/>
      <c r="L29" s="5"/>
      <c r="M29" s="5"/>
      <c r="N29" s="5"/>
      <c r="O29" s="5"/>
      <c r="P29" s="5"/>
      <c r="Q29" s="5"/>
      <c r="R29" s="5"/>
      <c r="S29" s="93"/>
    </row>
    <row r="30" spans="1:19" x14ac:dyDescent="0.2">
      <c r="A30" s="89"/>
      <c r="B30" s="89"/>
      <c r="C30" s="89"/>
    </row>
    <row r="31" spans="1:19" x14ac:dyDescent="0.2">
      <c r="A31" s="89"/>
      <c r="B31" s="89"/>
      <c r="C31" s="89"/>
    </row>
    <row r="39" spans="6:12" hidden="1" x14ac:dyDescent="0.2">
      <c r="F39" s="134">
        <v>45449</v>
      </c>
      <c r="G39" s="134">
        <v>45476</v>
      </c>
      <c r="H39" s="134"/>
      <c r="L39" s="1">
        <f>'[2]Costos Energía 2024'!$B$11</f>
        <v>854.22157894736836</v>
      </c>
    </row>
  </sheetData>
  <sheetProtection algorithmName="SHA-512" hashValue="spQRE6g5QoBjKUdzf3ePHhQiNeoqG/Hyur+v+tdCKqaJ3Ha2kh0YCrJsxGUNDJ9RTbANL2gycs9VKi/suigjKg==" saltValue="fcNmVeSDt6BGTezdaypYEQ==" spinCount="100000" sheet="1" objects="1" scenarios="1" selectLockedCells="1"/>
  <protectedRanges>
    <protectedRange sqref="E16:F27 B16:C27 H16:H27" name="Rango1"/>
    <protectedRange sqref="L16:O27" name="Rango1_1"/>
    <protectedRange sqref="P16:P27" name="Rango1_2_1_1"/>
  </protectedRanges>
  <mergeCells count="52">
    <mergeCell ref="L27:M27"/>
    <mergeCell ref="L28:M28"/>
    <mergeCell ref="N28:P28"/>
    <mergeCell ref="L21:M21"/>
    <mergeCell ref="L22:M22"/>
    <mergeCell ref="L23:M23"/>
    <mergeCell ref="L24:M24"/>
    <mergeCell ref="L25:M25"/>
    <mergeCell ref="L26:M26"/>
    <mergeCell ref="P14:P15"/>
    <mergeCell ref="L16:M16"/>
    <mergeCell ref="L17:M17"/>
    <mergeCell ref="L18:M18"/>
    <mergeCell ref="L19:M19"/>
    <mergeCell ref="N14:N15"/>
    <mergeCell ref="O14:O15"/>
    <mergeCell ref="L20:M20"/>
    <mergeCell ref="I14:I15"/>
    <mergeCell ref="J14:J15"/>
    <mergeCell ref="K14:K15"/>
    <mergeCell ref="L14:M15"/>
    <mergeCell ref="H14:H15"/>
    <mergeCell ref="A9:R9"/>
    <mergeCell ref="A11:R11"/>
    <mergeCell ref="A12:R12"/>
    <mergeCell ref="A13:A15"/>
    <mergeCell ref="B13:D13"/>
    <mergeCell ref="E13:H13"/>
    <mergeCell ref="I13:K13"/>
    <mergeCell ref="L13:P13"/>
    <mergeCell ref="Q13:R13"/>
    <mergeCell ref="B14:B15"/>
    <mergeCell ref="C14:C15"/>
    <mergeCell ref="D14:D15"/>
    <mergeCell ref="E14:E15"/>
    <mergeCell ref="F14:F15"/>
    <mergeCell ref="G14:G15"/>
    <mergeCell ref="A8:C8"/>
    <mergeCell ref="D8:I8"/>
    <mergeCell ref="J8:L8"/>
    <mergeCell ref="Q8:R8"/>
    <mergeCell ref="A1:C6"/>
    <mergeCell ref="D1:Q2"/>
    <mergeCell ref="R1:R2"/>
    <mergeCell ref="D3:Q4"/>
    <mergeCell ref="R3:R4"/>
    <mergeCell ref="D5:Q6"/>
    <mergeCell ref="A7:C7"/>
    <mergeCell ref="D7:I7"/>
    <mergeCell ref="J7:L7"/>
    <mergeCell ref="N7:P7"/>
    <mergeCell ref="Q7:R7"/>
  </mergeCells>
  <conditionalFormatting sqref="E16:F27">
    <cfRule type="containsBlanks" dxfId="13" priority="15">
      <formula>LEN(TRIM(E16))=0</formula>
    </cfRule>
  </conditionalFormatting>
  <conditionalFormatting sqref="H16:H27">
    <cfRule type="containsBlanks" dxfId="12" priority="7">
      <formula>LEN(TRIM(H16))=0</formula>
    </cfRule>
  </conditionalFormatting>
  <conditionalFormatting sqref="L16:L27">
    <cfRule type="containsBlanks" dxfId="11" priority="14">
      <formula>LEN(TRIM(L16))=0</formula>
    </cfRule>
  </conditionalFormatting>
  <conditionalFormatting sqref="M8 B16:C27">
    <cfRule type="containsBlanks" dxfId="10" priority="13">
      <formula>LEN(TRIM(B8))=0</formula>
    </cfRule>
  </conditionalFormatting>
  <conditionalFormatting sqref="N16:P27">
    <cfRule type="containsBlanks" dxfId="9" priority="8">
      <formula>LEN(TRIM(N16))=0</formula>
    </cfRule>
  </conditionalFormatting>
  <conditionalFormatting sqref="O8">
    <cfRule type="containsBlanks" dxfId="8" priority="11">
      <formula>LEN(TRIM(O8))=0</formula>
    </cfRule>
  </conditionalFormatting>
  <conditionalFormatting sqref="Q7:Q8">
    <cfRule type="containsBlanks" dxfId="7" priority="9">
      <formula>LEN(TRIM(Q7))=0</formula>
    </cfRule>
  </conditionalFormatting>
  <conditionalFormatting sqref="X8">
    <cfRule type="containsBlanks" dxfId="6" priority="10">
      <formula>LEN(TRIM(X8))=0</formula>
    </cfRule>
  </conditionalFormatting>
  <conditionalFormatting sqref="X7:Y7">
    <cfRule type="containsBlanks" dxfId="5" priority="12">
      <formula>LEN(TRIM(X7))=0</formula>
    </cfRule>
  </conditionalFormatting>
  <dataValidations count="7">
    <dataValidation type="whole" allowBlank="1" showInputMessage="1" showErrorMessage="1" errorTitle="Información no válida" error="Por favor ingresar números entreros así:_x000a_Ej: 56" promptTitle="Inclusión Criterio de mitigación" prompt="Por favor ingresar del total de avales otorgados en el mes, cuantos tienen criterio de mitigación climática" sqref="H16:H27" xr:uid="{392AF99C-5E44-477E-8FC9-0C16DB543579}">
      <formula1>0</formula1>
      <formula2>9999999</formula2>
    </dataValidation>
    <dataValidation allowBlank="1" showInputMessage="1" showErrorMessage="1" promptTitle="Respopnsable de verificar" prompt="Por favor relacione el nombre de los profesionales que revisaron y aprobaron la información contenida mes a mes" sqref="P16:P27" xr:uid="{531B012B-14A5-45CD-9272-739DAFC15F13}"/>
    <dataValidation allowBlank="1" showInputMessage="1" showErrorMessage="1" promptTitle="Observaciones" prompt="Por favor ingresar la justificación de la información ingresada, indicando las posibles razones por las cuales que pueden presentar" sqref="L16:L27" xr:uid="{28B2CB2F-2FB5-412C-8201-740E01EF2F0A}"/>
    <dataValidation allowBlank="1" showInputMessage="1" showErrorMessage="1" promptTitle="Anniones de mejora" prompt="Por favor ingrese aquellas acciones que se pueden ejecutar desde el territorio." sqref="N16:N27" xr:uid="{86E589EC-E13A-4622-8F5B-4C0B7C5574D0}"/>
    <dataValidation allowBlank="1" showInputMessage="1" showErrorMessage="1" promptTitle="Evidencias de las acciones" prompt="Por favor en forma de listado, ingrese las evidencias puntuales que soportan las acciones. " sqref="O16:O27" xr:uid="{2282D627-7A17-4CA3-9995-1C9B6926FA3E}"/>
    <dataValidation type="whole" allowBlank="1" showInputMessage="1" showErrorMessage="1" errorTitle="Información no válida" error="Por favor ingresar números entreros así:_x000a_Ej: 56" promptTitle="Avales ambientales emitidos" prompt="Por favor ingresar un número que se encuentre en un rango de 0 a 999 sin puntos (.) ni comas (,)" sqref="F16:F27 C16:C27" xr:uid="{23578EFD-E122-4D67-8E5B-1328F091BE43}">
      <formula1>0</formula1>
      <formula2>9999999</formula2>
    </dataValidation>
    <dataValidation type="whole" allowBlank="1" showInputMessage="1" showErrorMessage="1" errorTitle="Información no válida" error="Por favor ingresar números entreros así:_x000a_Ej: 56" promptTitle="Cantidad de procesos contractual" prompt="Por favor ingresar un número que se encuentre en un rango de 0 a 999 sin puntos (.) ni comas (,)" sqref="E16:E27 B16:B27" xr:uid="{CB5F9B93-8C45-45CD-BA56-12FF40D2EC8B}">
      <formula1>0</formula1>
      <formula2>999</formula2>
    </dataValidation>
  </dataValidations>
  <printOptions horizontalCentered="1" verticalCentered="1"/>
  <pageMargins left="0.19685039370078741" right="0.19685039370078741" top="0.19685039370078741" bottom="0.19685039370078741" header="0" footer="0"/>
  <pageSetup scale="32" fitToHeight="0" orientation="landscape" r:id="rId1"/>
  <drawing r:id="rId2"/>
  <legacy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B70CBB-572E-4858-BD88-2EBBC82A2B4C}">
  <sheetPr>
    <pageSetUpPr fitToPage="1"/>
  </sheetPr>
  <dimension ref="A1:AG29"/>
  <sheetViews>
    <sheetView view="pageBreakPreview" topLeftCell="S1" zoomScale="50" zoomScaleNormal="53" zoomScaleSheetLayoutView="50" workbookViewId="0">
      <selection activeCell="AC5" sqref="AC5"/>
    </sheetView>
  </sheetViews>
  <sheetFormatPr baseColWidth="10" defaultColWidth="11.42578125" defaultRowHeight="11.4" x14ac:dyDescent="0.2"/>
  <cols>
    <col min="1" max="1" width="19.140625" style="162" customWidth="1"/>
    <col min="2" max="6" width="18.7109375" style="162" customWidth="1"/>
    <col min="7" max="7" width="20.7109375" style="162" customWidth="1"/>
    <col min="8" max="8" width="16.7109375" style="162" customWidth="1"/>
    <col min="9" max="9" width="21.7109375" style="162" customWidth="1"/>
    <col min="10" max="10" width="15.7109375" style="162" customWidth="1"/>
    <col min="11" max="15" width="18.7109375" style="162" customWidth="1"/>
    <col min="16" max="16" width="20.7109375" style="162" customWidth="1"/>
    <col min="17" max="17" width="18.7109375" style="162" customWidth="1"/>
    <col min="18" max="18" width="21.7109375" style="162" customWidth="1"/>
    <col min="19" max="19" width="15.7109375" style="162" customWidth="1"/>
    <col min="20" max="20" width="16.7109375" style="162" customWidth="1"/>
    <col min="21" max="22" width="20.7109375" style="162" customWidth="1"/>
    <col min="23" max="23" width="27.42578125" style="162" customWidth="1"/>
    <col min="24" max="24" width="100.7109375" style="162" customWidth="1"/>
    <col min="25" max="26" width="25.7109375" style="162" customWidth="1"/>
    <col min="27" max="27" width="18.7109375" style="162" customWidth="1"/>
    <col min="28" max="28" width="80.7109375" style="162" customWidth="1"/>
    <col min="29" max="29" width="85.42578125" style="162" customWidth="1"/>
    <col min="30" max="30" width="11.42578125" style="93"/>
    <col min="31" max="16384" width="11.42578125" style="162"/>
  </cols>
  <sheetData>
    <row r="1" spans="1:33" ht="10.199999999999999" customHeight="1" x14ac:dyDescent="0.2">
      <c r="A1" s="546" t="e" vm="3">
        <v>#VALUE!</v>
      </c>
      <c r="B1" s="547"/>
      <c r="C1" s="547"/>
      <c r="D1" s="547"/>
      <c r="E1" s="548"/>
      <c r="F1" s="546" t="s">
        <v>115</v>
      </c>
      <c r="G1" s="547"/>
      <c r="H1" s="547"/>
      <c r="I1" s="547"/>
      <c r="J1" s="547"/>
      <c r="K1" s="547"/>
      <c r="L1" s="547"/>
      <c r="M1" s="547"/>
      <c r="N1" s="547"/>
      <c r="O1" s="547"/>
      <c r="P1" s="547"/>
      <c r="Q1" s="547"/>
      <c r="R1" s="547"/>
      <c r="S1" s="547"/>
      <c r="T1" s="547"/>
      <c r="U1" s="547"/>
      <c r="V1" s="547"/>
      <c r="W1" s="547"/>
      <c r="X1" s="547"/>
      <c r="Y1" s="547"/>
      <c r="Z1" s="547"/>
      <c r="AA1" s="547"/>
      <c r="AB1" s="548"/>
      <c r="AC1" s="555" t="s">
        <v>116</v>
      </c>
    </row>
    <row r="2" spans="1:33" ht="15.6" customHeight="1" thickBot="1" x14ac:dyDescent="0.25">
      <c r="A2" s="549"/>
      <c r="B2" s="550"/>
      <c r="C2" s="550"/>
      <c r="D2" s="550"/>
      <c r="E2" s="551"/>
      <c r="F2" s="549"/>
      <c r="G2" s="550"/>
      <c r="H2" s="550"/>
      <c r="I2" s="550"/>
      <c r="J2" s="550"/>
      <c r="K2" s="550"/>
      <c r="L2" s="550"/>
      <c r="M2" s="550"/>
      <c r="N2" s="550"/>
      <c r="O2" s="550"/>
      <c r="P2" s="550"/>
      <c r="Q2" s="550"/>
      <c r="R2" s="550"/>
      <c r="S2" s="550"/>
      <c r="T2" s="550"/>
      <c r="U2" s="550"/>
      <c r="V2" s="550"/>
      <c r="W2" s="550"/>
      <c r="X2" s="550"/>
      <c r="Y2" s="550"/>
      <c r="Z2" s="550"/>
      <c r="AA2" s="550"/>
      <c r="AB2" s="551"/>
      <c r="AC2" s="556"/>
    </row>
    <row r="3" spans="1:33" ht="10.199999999999999" customHeight="1" x14ac:dyDescent="0.2">
      <c r="A3" s="549"/>
      <c r="B3" s="550"/>
      <c r="C3" s="550"/>
      <c r="D3" s="550"/>
      <c r="E3" s="551"/>
      <c r="F3" s="889" t="s">
        <v>247</v>
      </c>
      <c r="G3" s="890"/>
      <c r="H3" s="890"/>
      <c r="I3" s="890"/>
      <c r="J3" s="890"/>
      <c r="K3" s="890"/>
      <c r="L3" s="890"/>
      <c r="M3" s="890"/>
      <c r="N3" s="890"/>
      <c r="O3" s="890"/>
      <c r="P3" s="890"/>
      <c r="Q3" s="890"/>
      <c r="R3" s="890"/>
      <c r="S3" s="890"/>
      <c r="T3" s="890"/>
      <c r="U3" s="890"/>
      <c r="V3" s="890"/>
      <c r="W3" s="890"/>
      <c r="X3" s="890"/>
      <c r="Y3" s="890"/>
      <c r="Z3" s="890"/>
      <c r="AA3" s="890"/>
      <c r="AB3" s="891"/>
      <c r="AC3" s="563" t="s">
        <v>342</v>
      </c>
    </row>
    <row r="4" spans="1:33" ht="11.1" customHeight="1" thickBot="1" x14ac:dyDescent="0.25">
      <c r="A4" s="549"/>
      <c r="B4" s="550"/>
      <c r="C4" s="550"/>
      <c r="D4" s="550"/>
      <c r="E4" s="551"/>
      <c r="F4" s="892"/>
      <c r="G4" s="893"/>
      <c r="H4" s="893"/>
      <c r="I4" s="893"/>
      <c r="J4" s="893"/>
      <c r="K4" s="893"/>
      <c r="L4" s="893"/>
      <c r="M4" s="893"/>
      <c r="N4" s="893"/>
      <c r="O4" s="893"/>
      <c r="P4" s="893"/>
      <c r="Q4" s="893"/>
      <c r="R4" s="893"/>
      <c r="S4" s="893"/>
      <c r="T4" s="893"/>
      <c r="U4" s="893"/>
      <c r="V4" s="893"/>
      <c r="W4" s="893"/>
      <c r="X4" s="893"/>
      <c r="Y4" s="893"/>
      <c r="Z4" s="893"/>
      <c r="AA4" s="893"/>
      <c r="AB4" s="894"/>
      <c r="AC4" s="564"/>
    </row>
    <row r="5" spans="1:33" ht="19.2" customHeight="1" thickBot="1" x14ac:dyDescent="0.25">
      <c r="A5" s="549"/>
      <c r="B5" s="550"/>
      <c r="C5" s="550"/>
      <c r="D5" s="550"/>
      <c r="E5" s="551"/>
      <c r="F5" s="889" t="s">
        <v>118</v>
      </c>
      <c r="G5" s="890"/>
      <c r="H5" s="890"/>
      <c r="I5" s="890"/>
      <c r="J5" s="890"/>
      <c r="K5" s="890"/>
      <c r="L5" s="890"/>
      <c r="M5" s="890"/>
      <c r="N5" s="890"/>
      <c r="O5" s="890"/>
      <c r="P5" s="890"/>
      <c r="Q5" s="890"/>
      <c r="R5" s="890"/>
      <c r="S5" s="890"/>
      <c r="T5" s="890"/>
      <c r="U5" s="890"/>
      <c r="V5" s="890"/>
      <c r="W5" s="890"/>
      <c r="X5" s="890"/>
      <c r="Y5" s="890"/>
      <c r="Z5" s="890"/>
      <c r="AA5" s="890"/>
      <c r="AB5" s="891"/>
      <c r="AC5" s="240" t="s">
        <v>343</v>
      </c>
    </row>
    <row r="6" spans="1:33" ht="17.7" customHeight="1" thickBot="1" x14ac:dyDescent="0.25">
      <c r="A6" s="552"/>
      <c r="B6" s="553"/>
      <c r="C6" s="553"/>
      <c r="D6" s="553"/>
      <c r="E6" s="554"/>
      <c r="F6" s="892"/>
      <c r="G6" s="893"/>
      <c r="H6" s="893"/>
      <c r="I6" s="893"/>
      <c r="J6" s="893"/>
      <c r="K6" s="893"/>
      <c r="L6" s="893"/>
      <c r="M6" s="893"/>
      <c r="N6" s="893"/>
      <c r="O6" s="893"/>
      <c r="P6" s="893"/>
      <c r="Q6" s="893"/>
      <c r="R6" s="893"/>
      <c r="S6" s="893"/>
      <c r="T6" s="893"/>
      <c r="U6" s="893"/>
      <c r="V6" s="893"/>
      <c r="W6" s="893"/>
      <c r="X6" s="893"/>
      <c r="Y6" s="893"/>
      <c r="Z6" s="893"/>
      <c r="AA6" s="893"/>
      <c r="AB6" s="894"/>
      <c r="AC6" s="469" t="s">
        <v>248</v>
      </c>
    </row>
    <row r="7" spans="1:33" s="85" customFormat="1" ht="33" customHeight="1" thickBot="1" x14ac:dyDescent="0.25">
      <c r="A7" s="572" t="s">
        <v>170</v>
      </c>
      <c r="B7" s="573"/>
      <c r="C7" s="573"/>
      <c r="D7" s="573"/>
      <c r="E7" s="586"/>
      <c r="F7" s="897" t="s">
        <v>98</v>
      </c>
      <c r="G7" s="571"/>
      <c r="H7" s="571"/>
      <c r="I7" s="571"/>
      <c r="J7" s="571"/>
      <c r="K7" s="571"/>
      <c r="L7" s="571"/>
      <c r="M7" s="571"/>
      <c r="N7" s="571"/>
      <c r="O7" s="571"/>
      <c r="P7" s="571"/>
      <c r="Q7" s="571"/>
      <c r="R7" s="571"/>
      <c r="S7" s="571"/>
      <c r="T7" s="601"/>
      <c r="U7" s="572" t="s">
        <v>171</v>
      </c>
      <c r="V7" s="573"/>
      <c r="W7" s="586"/>
      <c r="X7" s="942" t="s">
        <v>202</v>
      </c>
      <c r="Y7" s="943"/>
      <c r="Z7" s="572" t="s">
        <v>120</v>
      </c>
      <c r="AA7" s="586"/>
      <c r="AB7" s="897"/>
      <c r="AC7" s="601"/>
    </row>
    <row r="8" spans="1:33" s="85" customFormat="1" ht="33" customHeight="1" thickBot="1" x14ac:dyDescent="0.25">
      <c r="A8" s="572" t="s">
        <v>172</v>
      </c>
      <c r="B8" s="573"/>
      <c r="C8" s="573"/>
      <c r="D8" s="573"/>
      <c r="E8" s="586"/>
      <c r="F8" s="897" t="s">
        <v>66</v>
      </c>
      <c r="G8" s="571"/>
      <c r="H8" s="571"/>
      <c r="I8" s="571"/>
      <c r="J8" s="571"/>
      <c r="K8" s="571"/>
      <c r="L8" s="571"/>
      <c r="M8" s="571"/>
      <c r="N8" s="571"/>
      <c r="O8" s="571"/>
      <c r="P8" s="571"/>
      <c r="Q8" s="571"/>
      <c r="R8" s="571"/>
      <c r="S8" s="571"/>
      <c r="T8" s="601"/>
      <c r="U8" s="572" t="s">
        <v>43</v>
      </c>
      <c r="V8" s="586"/>
      <c r="W8" s="897" t="s">
        <v>68</v>
      </c>
      <c r="X8" s="601"/>
      <c r="Y8" s="304" t="s">
        <v>173</v>
      </c>
      <c r="Z8" s="305"/>
      <c r="AA8" s="304" t="s">
        <v>122</v>
      </c>
      <c r="AB8" s="897"/>
      <c r="AC8" s="601"/>
    </row>
    <row r="9" spans="1:33" s="147" customFormat="1" ht="65.099999999999994" customHeight="1" thickBot="1" x14ac:dyDescent="0.25">
      <c r="A9" s="579" t="s">
        <v>123</v>
      </c>
      <c r="B9" s="580"/>
      <c r="C9" s="580"/>
      <c r="D9" s="580"/>
      <c r="E9" s="580"/>
      <c r="F9" s="580"/>
      <c r="G9" s="580"/>
      <c r="H9" s="580"/>
      <c r="I9" s="580"/>
      <c r="J9" s="580"/>
      <c r="K9" s="580"/>
      <c r="L9" s="580"/>
      <c r="M9" s="580"/>
      <c r="N9" s="580"/>
      <c r="O9" s="580"/>
      <c r="P9" s="580"/>
      <c r="Q9" s="580"/>
      <c r="R9" s="580"/>
      <c r="S9" s="580"/>
      <c r="T9" s="580"/>
      <c r="U9" s="580"/>
      <c r="V9" s="580"/>
      <c r="W9" s="580"/>
      <c r="X9" s="580"/>
      <c r="Y9" s="580"/>
      <c r="Z9" s="580"/>
      <c r="AA9" s="580"/>
      <c r="AB9" s="580"/>
      <c r="AC9" s="581"/>
      <c r="AD9" s="468"/>
      <c r="AE9" s="468"/>
      <c r="AF9" s="468"/>
      <c r="AG9" s="468"/>
    </row>
    <row r="10" spans="1:33" ht="5.4" customHeight="1" thickBot="1" x14ac:dyDescent="0.25">
      <c r="A10" s="467"/>
      <c r="B10" s="466"/>
      <c r="C10" s="466"/>
      <c r="D10" s="466"/>
      <c r="E10" s="466"/>
      <c r="F10" s="466"/>
      <c r="G10" s="466"/>
      <c r="H10" s="466"/>
      <c r="I10" s="466"/>
      <c r="J10" s="466"/>
      <c r="K10" s="466"/>
      <c r="L10" s="466"/>
      <c r="M10" s="466"/>
      <c r="N10" s="466"/>
      <c r="O10" s="466"/>
      <c r="P10" s="466"/>
      <c r="Q10" s="466"/>
      <c r="R10" s="466"/>
      <c r="S10" s="466"/>
      <c r="T10" s="466"/>
      <c r="U10" s="466"/>
      <c r="V10" s="466"/>
      <c r="W10" s="466"/>
      <c r="X10" s="466"/>
      <c r="Y10" s="466"/>
      <c r="Z10" s="466"/>
      <c r="AA10" s="466"/>
      <c r="AB10" s="466"/>
      <c r="AC10" s="465"/>
    </row>
    <row r="11" spans="1:33" s="463" customFormat="1" ht="18" thickBot="1" x14ac:dyDescent="0.25">
      <c r="A11" s="582" t="s">
        <v>124</v>
      </c>
      <c r="B11" s="583"/>
      <c r="C11" s="583"/>
      <c r="D11" s="583"/>
      <c r="E11" s="583"/>
      <c r="F11" s="583"/>
      <c r="G11" s="583"/>
      <c r="H11" s="583"/>
      <c r="I11" s="583"/>
      <c r="J11" s="583"/>
      <c r="K11" s="583"/>
      <c r="L11" s="583"/>
      <c r="M11" s="583"/>
      <c r="N11" s="583"/>
      <c r="O11" s="583"/>
      <c r="P11" s="583"/>
      <c r="Q11" s="583"/>
      <c r="R11" s="583"/>
      <c r="S11" s="583"/>
      <c r="T11" s="583"/>
      <c r="U11" s="583"/>
      <c r="V11" s="583"/>
      <c r="W11" s="583"/>
      <c r="X11" s="583"/>
      <c r="Y11" s="583"/>
      <c r="Z11" s="583"/>
      <c r="AA11" s="583"/>
      <c r="AB11" s="583"/>
      <c r="AC11" s="584"/>
      <c r="AD11" s="464"/>
    </row>
    <row r="12" spans="1:33" ht="18" customHeight="1" thickBot="1" x14ac:dyDescent="0.25">
      <c r="A12" s="572" t="s">
        <v>125</v>
      </c>
      <c r="B12" s="585"/>
      <c r="C12" s="585"/>
      <c r="D12" s="585"/>
      <c r="E12" s="585"/>
      <c r="F12" s="585"/>
      <c r="G12" s="585"/>
      <c r="H12" s="585"/>
      <c r="I12" s="585"/>
      <c r="J12" s="585"/>
      <c r="K12" s="585"/>
      <c r="L12" s="585"/>
      <c r="M12" s="585"/>
      <c r="N12" s="585"/>
      <c r="O12" s="585"/>
      <c r="P12" s="585"/>
      <c r="Q12" s="585"/>
      <c r="R12" s="585"/>
      <c r="S12" s="585"/>
      <c r="T12" s="585"/>
      <c r="U12" s="585"/>
      <c r="V12" s="585"/>
      <c r="W12" s="585"/>
      <c r="X12" s="573"/>
      <c r="Y12" s="573"/>
      <c r="Z12" s="573"/>
      <c r="AA12" s="573"/>
      <c r="AB12" s="573"/>
      <c r="AC12" s="586"/>
    </row>
    <row r="13" spans="1:33" ht="20.100000000000001" customHeight="1" thickBot="1" x14ac:dyDescent="0.25">
      <c r="A13" s="868" t="s">
        <v>126</v>
      </c>
      <c r="B13" s="939" t="s">
        <v>127</v>
      </c>
      <c r="C13" s="940"/>
      <c r="D13" s="940"/>
      <c r="E13" s="940"/>
      <c r="F13" s="940"/>
      <c r="G13" s="940"/>
      <c r="H13" s="940"/>
      <c r="I13" s="940"/>
      <c r="J13" s="941"/>
      <c r="K13" s="922" t="s">
        <v>128</v>
      </c>
      <c r="L13" s="923"/>
      <c r="M13" s="923"/>
      <c r="N13" s="923"/>
      <c r="O13" s="923"/>
      <c r="P13" s="923"/>
      <c r="Q13" s="923"/>
      <c r="R13" s="923"/>
      <c r="S13" s="924"/>
      <c r="T13" s="933" t="s">
        <v>129</v>
      </c>
      <c r="U13" s="937"/>
      <c r="V13" s="937"/>
      <c r="W13" s="827"/>
      <c r="X13" s="871" t="s">
        <v>130</v>
      </c>
      <c r="Y13" s="872"/>
      <c r="Z13" s="872"/>
      <c r="AA13" s="873"/>
      <c r="AB13" s="572" t="s">
        <v>131</v>
      </c>
      <c r="AC13" s="586"/>
    </row>
    <row r="14" spans="1:33" ht="25.2" customHeight="1" thickBot="1" x14ac:dyDescent="0.25">
      <c r="A14" s="587"/>
      <c r="B14" s="939" t="s">
        <v>249</v>
      </c>
      <c r="C14" s="940"/>
      <c r="D14" s="940"/>
      <c r="E14" s="940"/>
      <c r="F14" s="941"/>
      <c r="G14" s="330"/>
      <c r="H14" s="939" t="s">
        <v>250</v>
      </c>
      <c r="I14" s="940"/>
      <c r="J14" s="940"/>
      <c r="K14" s="922" t="s">
        <v>249</v>
      </c>
      <c r="L14" s="923"/>
      <c r="M14" s="923"/>
      <c r="N14" s="923"/>
      <c r="O14" s="924"/>
      <c r="P14" s="329"/>
      <c r="Q14" s="922" t="s">
        <v>250</v>
      </c>
      <c r="R14" s="923"/>
      <c r="S14" s="924"/>
      <c r="T14" s="871"/>
      <c r="U14" s="872"/>
      <c r="V14" s="872"/>
      <c r="W14" s="873"/>
      <c r="X14" s="806" t="s">
        <v>143</v>
      </c>
      <c r="Y14" s="806" t="s">
        <v>296</v>
      </c>
      <c r="Z14" s="806" t="s">
        <v>145</v>
      </c>
      <c r="AA14" s="827" t="s">
        <v>146</v>
      </c>
      <c r="AB14" s="275"/>
      <c r="AC14" s="209"/>
    </row>
    <row r="15" spans="1:33" ht="49.95" customHeight="1" thickBot="1" x14ac:dyDescent="0.25">
      <c r="A15" s="588"/>
      <c r="B15" s="276" t="s">
        <v>251</v>
      </c>
      <c r="C15" s="276" t="s">
        <v>252</v>
      </c>
      <c r="D15" s="276" t="s">
        <v>295</v>
      </c>
      <c r="E15" s="276" t="s">
        <v>206</v>
      </c>
      <c r="F15" s="276" t="s">
        <v>253</v>
      </c>
      <c r="G15" s="276" t="s">
        <v>294</v>
      </c>
      <c r="H15" s="276" t="s">
        <v>254</v>
      </c>
      <c r="I15" s="277" t="s">
        <v>255</v>
      </c>
      <c r="J15" s="306" t="s">
        <v>256</v>
      </c>
      <c r="K15" s="307" t="s">
        <v>251</v>
      </c>
      <c r="L15" s="307" t="s">
        <v>252</v>
      </c>
      <c r="M15" s="307" t="s">
        <v>295</v>
      </c>
      <c r="N15" s="307" t="s">
        <v>206</v>
      </c>
      <c r="O15" s="307" t="s">
        <v>253</v>
      </c>
      <c r="P15" s="307" t="s">
        <v>294</v>
      </c>
      <c r="Q15" s="307" t="s">
        <v>254</v>
      </c>
      <c r="R15" s="308" t="s">
        <v>255</v>
      </c>
      <c r="S15" s="278" t="s">
        <v>256</v>
      </c>
      <c r="T15" s="253" t="s">
        <v>257</v>
      </c>
      <c r="U15" s="253" t="s">
        <v>258</v>
      </c>
      <c r="V15" s="253" t="s">
        <v>259</v>
      </c>
      <c r="W15" s="253" t="s">
        <v>260</v>
      </c>
      <c r="X15" s="807"/>
      <c r="Y15" s="807"/>
      <c r="Z15" s="807"/>
      <c r="AA15" s="873"/>
      <c r="AB15" s="193"/>
      <c r="AC15" s="195"/>
    </row>
    <row r="16" spans="1:33" ht="100.2" customHeight="1" x14ac:dyDescent="0.2">
      <c r="A16" s="212" t="s">
        <v>150</v>
      </c>
      <c r="B16" s="279"/>
      <c r="C16" s="222"/>
      <c r="D16" s="222"/>
      <c r="E16" s="222"/>
      <c r="F16" s="222"/>
      <c r="G16" s="170" t="str">
        <f t="shared" ref="G16:G27" si="0">IFERROR((D16/E16)*1,"Celda formulada")</f>
        <v>Celda formulada</v>
      </c>
      <c r="H16" s="461"/>
      <c r="I16" s="222"/>
      <c r="J16" s="462">
        <f t="shared" ref="J16:J27" si="1">IFERROR(H16+I16,"Celda formulada")</f>
        <v>0</v>
      </c>
      <c r="K16" s="279"/>
      <c r="L16" s="222"/>
      <c r="M16" s="222"/>
      <c r="N16" s="222"/>
      <c r="O16" s="222"/>
      <c r="P16" s="170" t="str">
        <f t="shared" ref="P16:P27" si="2">IFERROR((M16/N16)*1,"Celda formulada")</f>
        <v>Celda formulada</v>
      </c>
      <c r="Q16" s="461"/>
      <c r="R16" s="222"/>
      <c r="S16" s="309">
        <f t="shared" ref="S16:S27" si="3">IFERROR(Q16+R16,"Celda formulada")</f>
        <v>0</v>
      </c>
      <c r="T16" s="279"/>
      <c r="U16" s="267" t="str">
        <f t="shared" ref="U16:U27" si="4">IFERROR(L16/K16,"Celda formulada")</f>
        <v>Celda formulada</v>
      </c>
      <c r="V16" s="281" t="str">
        <f t="shared" ref="V16:V27" si="5">IFERROR(O16/N16,"Celda formulada")</f>
        <v>Celda formulada</v>
      </c>
      <c r="W16" s="170" t="str">
        <f t="shared" ref="W16:W27" si="6">IFERROR(S16/J16,"Celda formulada")</f>
        <v>Celda formulada</v>
      </c>
      <c r="X16" s="450"/>
      <c r="Y16" s="312"/>
      <c r="Z16" s="312"/>
      <c r="AA16" s="460"/>
      <c r="AB16" s="198"/>
      <c r="AC16" s="200"/>
      <c r="AD16" s="92">
        <f t="shared" ref="AD16:AD27" si="7">$Y$28</f>
        <v>0</v>
      </c>
    </row>
    <row r="17" spans="1:33" ht="100.2" customHeight="1" x14ac:dyDescent="0.2">
      <c r="A17" s="213" t="s">
        <v>152</v>
      </c>
      <c r="B17" s="283"/>
      <c r="C17" s="233"/>
      <c r="D17" s="233"/>
      <c r="E17" s="233"/>
      <c r="F17" s="233"/>
      <c r="G17" s="171" t="str">
        <f t="shared" si="0"/>
        <v>Celda formulada</v>
      </c>
      <c r="H17" s="458"/>
      <c r="I17" s="233"/>
      <c r="J17" s="459">
        <f t="shared" si="1"/>
        <v>0</v>
      </c>
      <c r="K17" s="283"/>
      <c r="L17" s="233"/>
      <c r="M17" s="233"/>
      <c r="N17" s="233"/>
      <c r="O17" s="233"/>
      <c r="P17" s="171" t="str">
        <f t="shared" si="2"/>
        <v>Celda formulada</v>
      </c>
      <c r="Q17" s="458"/>
      <c r="R17" s="233"/>
      <c r="S17" s="310">
        <f t="shared" si="3"/>
        <v>0</v>
      </c>
      <c r="T17" s="283"/>
      <c r="U17" s="268" t="str">
        <f t="shared" si="4"/>
        <v>Celda formulada</v>
      </c>
      <c r="V17" s="285" t="str">
        <f t="shared" si="5"/>
        <v>Celda formulada</v>
      </c>
      <c r="W17" s="171" t="str">
        <f t="shared" si="6"/>
        <v>Celda formulada</v>
      </c>
      <c r="X17" s="450"/>
      <c r="Y17" s="312"/>
      <c r="Z17" s="312"/>
      <c r="AA17" s="457"/>
      <c r="AB17" s="198"/>
      <c r="AC17" s="200"/>
      <c r="AD17" s="92">
        <f t="shared" si="7"/>
        <v>0</v>
      </c>
      <c r="AG17" s="85"/>
    </row>
    <row r="18" spans="1:33" ht="100.2" customHeight="1" x14ac:dyDescent="0.2">
      <c r="A18" s="213" t="s">
        <v>153</v>
      </c>
      <c r="B18" s="283"/>
      <c r="C18" s="233"/>
      <c r="D18" s="233"/>
      <c r="E18" s="233"/>
      <c r="F18" s="233"/>
      <c r="G18" s="171" t="str">
        <f t="shared" si="0"/>
        <v>Celda formulada</v>
      </c>
      <c r="H18" s="458"/>
      <c r="I18" s="233"/>
      <c r="J18" s="459">
        <f t="shared" si="1"/>
        <v>0</v>
      </c>
      <c r="K18" s="283"/>
      <c r="L18" s="233"/>
      <c r="M18" s="233"/>
      <c r="N18" s="233"/>
      <c r="O18" s="233"/>
      <c r="P18" s="171" t="str">
        <f t="shared" si="2"/>
        <v>Celda formulada</v>
      </c>
      <c r="Q18" s="458"/>
      <c r="R18" s="233"/>
      <c r="S18" s="310">
        <f t="shared" si="3"/>
        <v>0</v>
      </c>
      <c r="T18" s="283"/>
      <c r="U18" s="268" t="str">
        <f t="shared" si="4"/>
        <v>Celda formulada</v>
      </c>
      <c r="V18" s="285" t="str">
        <f t="shared" si="5"/>
        <v>Celda formulada</v>
      </c>
      <c r="W18" s="171" t="str">
        <f t="shared" si="6"/>
        <v>Celda formulada</v>
      </c>
      <c r="X18" s="450"/>
      <c r="Y18" s="312"/>
      <c r="Z18" s="312"/>
      <c r="AA18" s="457"/>
      <c r="AB18" s="198"/>
      <c r="AC18" s="200"/>
      <c r="AD18" s="92">
        <f t="shared" si="7"/>
        <v>0</v>
      </c>
    </row>
    <row r="19" spans="1:33" ht="100.2" customHeight="1" x14ac:dyDescent="0.2">
      <c r="A19" s="213" t="s">
        <v>158</v>
      </c>
      <c r="B19" s="283"/>
      <c r="C19" s="233"/>
      <c r="D19" s="233"/>
      <c r="E19" s="233"/>
      <c r="F19" s="233"/>
      <c r="G19" s="171" t="str">
        <f t="shared" si="0"/>
        <v>Celda formulada</v>
      </c>
      <c r="H19" s="458"/>
      <c r="I19" s="233"/>
      <c r="J19" s="459">
        <f t="shared" si="1"/>
        <v>0</v>
      </c>
      <c r="K19" s="283"/>
      <c r="L19" s="233"/>
      <c r="M19" s="233"/>
      <c r="N19" s="233"/>
      <c r="O19" s="233"/>
      <c r="P19" s="171" t="str">
        <f t="shared" si="2"/>
        <v>Celda formulada</v>
      </c>
      <c r="Q19" s="458"/>
      <c r="R19" s="233"/>
      <c r="S19" s="310">
        <f t="shared" si="3"/>
        <v>0</v>
      </c>
      <c r="T19" s="283"/>
      <c r="U19" s="268" t="str">
        <f t="shared" si="4"/>
        <v>Celda formulada</v>
      </c>
      <c r="V19" s="285" t="str">
        <f t="shared" si="5"/>
        <v>Celda formulada</v>
      </c>
      <c r="W19" s="171" t="str">
        <f t="shared" si="6"/>
        <v>Celda formulada</v>
      </c>
      <c r="X19" s="450"/>
      <c r="Y19" s="312"/>
      <c r="Z19" s="312"/>
      <c r="AA19" s="457"/>
      <c r="AB19" s="198"/>
      <c r="AC19" s="200"/>
      <c r="AD19" s="92">
        <f t="shared" si="7"/>
        <v>0</v>
      </c>
    </row>
    <row r="20" spans="1:33" ht="100.2" customHeight="1" x14ac:dyDescent="0.2">
      <c r="A20" s="213" t="s">
        <v>159</v>
      </c>
      <c r="B20" s="283"/>
      <c r="C20" s="233"/>
      <c r="D20" s="233"/>
      <c r="E20" s="233"/>
      <c r="F20" s="233"/>
      <c r="G20" s="171" t="str">
        <f t="shared" si="0"/>
        <v>Celda formulada</v>
      </c>
      <c r="H20" s="458"/>
      <c r="I20" s="233"/>
      <c r="J20" s="459">
        <f t="shared" si="1"/>
        <v>0</v>
      </c>
      <c r="K20" s="283"/>
      <c r="L20" s="233"/>
      <c r="M20" s="233"/>
      <c r="N20" s="233"/>
      <c r="O20" s="233"/>
      <c r="P20" s="171" t="str">
        <f t="shared" si="2"/>
        <v>Celda formulada</v>
      </c>
      <c r="Q20" s="458"/>
      <c r="R20" s="233"/>
      <c r="S20" s="310">
        <f t="shared" si="3"/>
        <v>0</v>
      </c>
      <c r="T20" s="283"/>
      <c r="U20" s="268" t="str">
        <f t="shared" si="4"/>
        <v>Celda formulada</v>
      </c>
      <c r="V20" s="285" t="str">
        <f t="shared" si="5"/>
        <v>Celda formulada</v>
      </c>
      <c r="W20" s="171" t="str">
        <f t="shared" si="6"/>
        <v>Celda formulada</v>
      </c>
      <c r="X20" s="450"/>
      <c r="Y20" s="312"/>
      <c r="Z20" s="312"/>
      <c r="AA20" s="457"/>
      <c r="AB20" s="198"/>
      <c r="AC20" s="200"/>
      <c r="AD20" s="92">
        <f t="shared" si="7"/>
        <v>0</v>
      </c>
    </row>
    <row r="21" spans="1:33" ht="100.2" customHeight="1" x14ac:dyDescent="0.2">
      <c r="A21" s="213" t="s">
        <v>160</v>
      </c>
      <c r="B21" s="283"/>
      <c r="C21" s="233"/>
      <c r="D21" s="233"/>
      <c r="E21" s="233"/>
      <c r="F21" s="233"/>
      <c r="G21" s="171" t="str">
        <f t="shared" si="0"/>
        <v>Celda formulada</v>
      </c>
      <c r="H21" s="458"/>
      <c r="I21" s="233"/>
      <c r="J21" s="459">
        <f t="shared" si="1"/>
        <v>0</v>
      </c>
      <c r="K21" s="283"/>
      <c r="L21" s="233"/>
      <c r="M21" s="233"/>
      <c r="N21" s="233"/>
      <c r="O21" s="233"/>
      <c r="P21" s="171" t="str">
        <f t="shared" si="2"/>
        <v>Celda formulada</v>
      </c>
      <c r="Q21" s="458"/>
      <c r="R21" s="233"/>
      <c r="S21" s="310">
        <f t="shared" si="3"/>
        <v>0</v>
      </c>
      <c r="T21" s="283"/>
      <c r="U21" s="268" t="str">
        <f t="shared" si="4"/>
        <v>Celda formulada</v>
      </c>
      <c r="V21" s="285" t="str">
        <f t="shared" si="5"/>
        <v>Celda formulada</v>
      </c>
      <c r="W21" s="171" t="str">
        <f t="shared" si="6"/>
        <v>Celda formulada</v>
      </c>
      <c r="X21" s="450"/>
      <c r="Y21" s="312"/>
      <c r="Z21" s="312"/>
      <c r="AA21" s="457"/>
      <c r="AB21" s="198"/>
      <c r="AC21" s="200"/>
      <c r="AD21" s="92">
        <f t="shared" si="7"/>
        <v>0</v>
      </c>
    </row>
    <row r="22" spans="1:33" ht="100.2" customHeight="1" x14ac:dyDescent="0.2">
      <c r="A22" s="213" t="s">
        <v>161</v>
      </c>
      <c r="B22" s="283"/>
      <c r="C22" s="233"/>
      <c r="D22" s="233"/>
      <c r="E22" s="233"/>
      <c r="F22" s="233"/>
      <c r="G22" s="171" t="str">
        <f t="shared" si="0"/>
        <v>Celda formulada</v>
      </c>
      <c r="H22" s="458"/>
      <c r="I22" s="233"/>
      <c r="J22" s="459">
        <f t="shared" si="1"/>
        <v>0</v>
      </c>
      <c r="K22" s="283"/>
      <c r="L22" s="233"/>
      <c r="M22" s="233"/>
      <c r="N22" s="233"/>
      <c r="O22" s="233"/>
      <c r="P22" s="171" t="str">
        <f t="shared" si="2"/>
        <v>Celda formulada</v>
      </c>
      <c r="Q22" s="458"/>
      <c r="R22" s="233"/>
      <c r="S22" s="310">
        <f t="shared" si="3"/>
        <v>0</v>
      </c>
      <c r="T22" s="283"/>
      <c r="U22" s="268" t="str">
        <f t="shared" si="4"/>
        <v>Celda formulada</v>
      </c>
      <c r="V22" s="285" t="str">
        <f t="shared" si="5"/>
        <v>Celda formulada</v>
      </c>
      <c r="W22" s="171" t="str">
        <f t="shared" si="6"/>
        <v>Celda formulada</v>
      </c>
      <c r="X22" s="450"/>
      <c r="Y22" s="312"/>
      <c r="Z22" s="312"/>
      <c r="AA22" s="457"/>
      <c r="AB22" s="198"/>
      <c r="AC22" s="200"/>
      <c r="AD22" s="92">
        <f t="shared" si="7"/>
        <v>0</v>
      </c>
    </row>
    <row r="23" spans="1:33" ht="100.2" customHeight="1" x14ac:dyDescent="0.2">
      <c r="A23" s="213" t="s">
        <v>162</v>
      </c>
      <c r="B23" s="283"/>
      <c r="C23" s="233"/>
      <c r="D23" s="233"/>
      <c r="E23" s="233"/>
      <c r="F23" s="233"/>
      <c r="G23" s="171" t="str">
        <f t="shared" si="0"/>
        <v>Celda formulada</v>
      </c>
      <c r="H23" s="458"/>
      <c r="I23" s="233"/>
      <c r="J23" s="459">
        <f t="shared" si="1"/>
        <v>0</v>
      </c>
      <c r="K23" s="283"/>
      <c r="L23" s="233"/>
      <c r="M23" s="233"/>
      <c r="N23" s="233"/>
      <c r="O23" s="233"/>
      <c r="P23" s="171" t="str">
        <f t="shared" si="2"/>
        <v>Celda formulada</v>
      </c>
      <c r="Q23" s="458"/>
      <c r="R23" s="233"/>
      <c r="S23" s="310">
        <f t="shared" si="3"/>
        <v>0</v>
      </c>
      <c r="T23" s="283"/>
      <c r="U23" s="268" t="str">
        <f t="shared" si="4"/>
        <v>Celda formulada</v>
      </c>
      <c r="V23" s="285" t="str">
        <f t="shared" si="5"/>
        <v>Celda formulada</v>
      </c>
      <c r="W23" s="171" t="str">
        <f t="shared" si="6"/>
        <v>Celda formulada</v>
      </c>
      <c r="X23" s="450"/>
      <c r="Y23" s="312"/>
      <c r="Z23" s="312"/>
      <c r="AA23" s="457"/>
      <c r="AB23" s="198"/>
      <c r="AC23" s="200"/>
      <c r="AD23" s="92">
        <f t="shared" si="7"/>
        <v>0</v>
      </c>
    </row>
    <row r="24" spans="1:33" ht="100.2" customHeight="1" x14ac:dyDescent="0.2">
      <c r="A24" s="213" t="s">
        <v>163</v>
      </c>
      <c r="B24" s="283"/>
      <c r="C24" s="233"/>
      <c r="D24" s="233"/>
      <c r="E24" s="233"/>
      <c r="F24" s="233"/>
      <c r="G24" s="171" t="str">
        <f t="shared" si="0"/>
        <v>Celda formulada</v>
      </c>
      <c r="H24" s="458"/>
      <c r="I24" s="233"/>
      <c r="J24" s="459">
        <f t="shared" si="1"/>
        <v>0</v>
      </c>
      <c r="K24" s="283"/>
      <c r="L24" s="233"/>
      <c r="M24" s="233"/>
      <c r="N24" s="233"/>
      <c r="O24" s="233"/>
      <c r="P24" s="171" t="str">
        <f t="shared" si="2"/>
        <v>Celda formulada</v>
      </c>
      <c r="Q24" s="458"/>
      <c r="R24" s="233"/>
      <c r="S24" s="310">
        <f t="shared" si="3"/>
        <v>0</v>
      </c>
      <c r="T24" s="283"/>
      <c r="U24" s="268" t="str">
        <f t="shared" si="4"/>
        <v>Celda formulada</v>
      </c>
      <c r="V24" s="285" t="str">
        <f t="shared" si="5"/>
        <v>Celda formulada</v>
      </c>
      <c r="W24" s="171" t="str">
        <f t="shared" si="6"/>
        <v>Celda formulada</v>
      </c>
      <c r="X24" s="450"/>
      <c r="Y24" s="312"/>
      <c r="Z24" s="312"/>
      <c r="AA24" s="457"/>
      <c r="AB24" s="198"/>
      <c r="AC24" s="200"/>
      <c r="AD24" s="92">
        <f t="shared" si="7"/>
        <v>0</v>
      </c>
    </row>
    <row r="25" spans="1:33" ht="100.2" customHeight="1" x14ac:dyDescent="0.2">
      <c r="A25" s="213" t="s">
        <v>164</v>
      </c>
      <c r="B25" s="283"/>
      <c r="C25" s="233"/>
      <c r="D25" s="233"/>
      <c r="E25" s="233"/>
      <c r="F25" s="233"/>
      <c r="G25" s="171" t="str">
        <f t="shared" si="0"/>
        <v>Celda formulada</v>
      </c>
      <c r="H25" s="458"/>
      <c r="I25" s="233"/>
      <c r="J25" s="459">
        <f t="shared" si="1"/>
        <v>0</v>
      </c>
      <c r="K25" s="283"/>
      <c r="L25" s="233"/>
      <c r="M25" s="233"/>
      <c r="N25" s="233"/>
      <c r="O25" s="233"/>
      <c r="P25" s="171" t="str">
        <f t="shared" si="2"/>
        <v>Celda formulada</v>
      </c>
      <c r="Q25" s="458"/>
      <c r="R25" s="233"/>
      <c r="S25" s="310">
        <f t="shared" si="3"/>
        <v>0</v>
      </c>
      <c r="T25" s="283"/>
      <c r="U25" s="268" t="str">
        <f t="shared" si="4"/>
        <v>Celda formulada</v>
      </c>
      <c r="V25" s="285" t="str">
        <f t="shared" si="5"/>
        <v>Celda formulada</v>
      </c>
      <c r="W25" s="171" t="str">
        <f t="shared" si="6"/>
        <v>Celda formulada</v>
      </c>
      <c r="X25" s="450"/>
      <c r="Y25" s="312"/>
      <c r="Z25" s="312"/>
      <c r="AA25" s="457"/>
      <c r="AB25" s="198"/>
      <c r="AC25" s="200"/>
      <c r="AD25" s="92">
        <f t="shared" si="7"/>
        <v>0</v>
      </c>
    </row>
    <row r="26" spans="1:33" ht="100.2" customHeight="1" x14ac:dyDescent="0.2">
      <c r="A26" s="213" t="s">
        <v>165</v>
      </c>
      <c r="B26" s="283"/>
      <c r="C26" s="233"/>
      <c r="D26" s="233"/>
      <c r="E26" s="233"/>
      <c r="F26" s="233"/>
      <c r="G26" s="171" t="str">
        <f t="shared" si="0"/>
        <v>Celda formulada</v>
      </c>
      <c r="H26" s="458"/>
      <c r="I26" s="233"/>
      <c r="J26" s="459">
        <f t="shared" si="1"/>
        <v>0</v>
      </c>
      <c r="K26" s="283"/>
      <c r="L26" s="233"/>
      <c r="M26" s="233"/>
      <c r="N26" s="233"/>
      <c r="O26" s="233"/>
      <c r="P26" s="171" t="str">
        <f t="shared" si="2"/>
        <v>Celda formulada</v>
      </c>
      <c r="Q26" s="458"/>
      <c r="R26" s="233"/>
      <c r="S26" s="310">
        <f t="shared" si="3"/>
        <v>0</v>
      </c>
      <c r="T26" s="283"/>
      <c r="U26" s="268" t="str">
        <f t="shared" si="4"/>
        <v>Celda formulada</v>
      </c>
      <c r="V26" s="285" t="str">
        <f t="shared" si="5"/>
        <v>Celda formulada</v>
      </c>
      <c r="W26" s="171" t="str">
        <f t="shared" si="6"/>
        <v>Celda formulada</v>
      </c>
      <c r="X26" s="450"/>
      <c r="Y26" s="312"/>
      <c r="Z26" s="312"/>
      <c r="AA26" s="457"/>
      <c r="AB26" s="198"/>
      <c r="AC26" s="200"/>
      <c r="AD26" s="92">
        <f t="shared" si="7"/>
        <v>0</v>
      </c>
    </row>
    <row r="27" spans="1:33" ht="100.2" customHeight="1" thickBot="1" x14ac:dyDescent="0.25">
      <c r="A27" s="214" t="s">
        <v>166</v>
      </c>
      <c r="B27" s="456"/>
      <c r="C27" s="453"/>
      <c r="D27" s="453"/>
      <c r="E27" s="453"/>
      <c r="F27" s="453"/>
      <c r="G27" s="455" t="str">
        <f t="shared" si="0"/>
        <v>Celda formulada</v>
      </c>
      <c r="H27" s="454"/>
      <c r="I27" s="453"/>
      <c r="J27" s="452">
        <f t="shared" si="1"/>
        <v>0</v>
      </c>
      <c r="K27" s="287"/>
      <c r="L27" s="223"/>
      <c r="M27" s="223"/>
      <c r="N27" s="223"/>
      <c r="O27" s="223"/>
      <c r="P27" s="183" t="str">
        <f t="shared" si="2"/>
        <v>Celda formulada</v>
      </c>
      <c r="Q27" s="451"/>
      <c r="R27" s="223"/>
      <c r="S27" s="311">
        <f t="shared" si="3"/>
        <v>0</v>
      </c>
      <c r="T27" s="287"/>
      <c r="U27" s="269" t="str">
        <f t="shared" si="4"/>
        <v>Celda formulada</v>
      </c>
      <c r="V27" s="288" t="str">
        <f t="shared" si="5"/>
        <v>Celda formulada</v>
      </c>
      <c r="W27" s="183" t="str">
        <f t="shared" si="6"/>
        <v>Celda formulada</v>
      </c>
      <c r="X27" s="450"/>
      <c r="Y27" s="312"/>
      <c r="Z27" s="312"/>
      <c r="AA27" s="449"/>
      <c r="AB27" s="198"/>
      <c r="AC27" s="200"/>
      <c r="AD27" s="92">
        <f t="shared" si="7"/>
        <v>0</v>
      </c>
    </row>
    <row r="28" spans="1:33" s="434" customFormat="1" ht="25.2" customHeight="1" thickBot="1" x14ac:dyDescent="0.25">
      <c r="A28" s="448" t="s">
        <v>167</v>
      </c>
      <c r="B28" s="445">
        <f>IFERROR(SUM(B16:B27),0)</f>
        <v>0</v>
      </c>
      <c r="C28" s="444">
        <f>IFERROR(SUM(C16:C27),0)</f>
        <v>0</v>
      </c>
      <c r="D28" s="447">
        <f>IFERROR(SUM(D16:D27),0)</f>
        <v>0</v>
      </c>
      <c r="E28" s="447">
        <f>IFERROR(SUM(E16:E27),0)</f>
        <v>0</v>
      </c>
      <c r="F28" s="447">
        <f>IFERROR(SUM(F16:F27),0)</f>
        <v>0</v>
      </c>
      <c r="G28" s="446">
        <f>IFERROR(AVERAGE(G16:G27),0)</f>
        <v>0</v>
      </c>
      <c r="H28" s="445">
        <f>IFERROR(SUM(H16:H27),0)</f>
        <v>0</v>
      </c>
      <c r="I28" s="444">
        <f>IFERROR(AVERAGE(I16:I27),0)</f>
        <v>0</v>
      </c>
      <c r="J28" s="443">
        <f>IFERROR(AVERAGE(J16:J27),0)</f>
        <v>0</v>
      </c>
      <c r="K28" s="442">
        <f>IFERROR(SUM(K16:K27),0)</f>
        <v>0</v>
      </c>
      <c r="L28" s="441">
        <f>IFERROR(SUM(L16:L27),0)</f>
        <v>0</v>
      </c>
      <c r="M28" s="440">
        <f>IFERROR(SUM(M16:M27),0)</f>
        <v>0</v>
      </c>
      <c r="N28" s="440">
        <f>IFERROR(SUM(N16:N27),0)</f>
        <v>0</v>
      </c>
      <c r="O28" s="439">
        <f>IFERROR(AVERAGE(O16:O27),0)</f>
        <v>0</v>
      </c>
      <c r="P28" s="438">
        <f>IFERROR(AVERAGE(P16:P27),0)</f>
        <v>0</v>
      </c>
      <c r="Q28" s="292">
        <f>IFERROR(AVERAGE(Q16:Q27),0)</f>
        <v>0</v>
      </c>
      <c r="R28" s="292">
        <f>IFERROR(AVERAGE(R16:R27),0)</f>
        <v>0</v>
      </c>
      <c r="S28" s="292">
        <f>IFERROR(AVERAGE(S16:S27),0)</f>
        <v>0</v>
      </c>
      <c r="T28" s="293">
        <f>IFERROR(AVERAGE(T16,T17,T18,T19,T20,T21,T22,T23,T24,T25,T26,T27)/100,0)</f>
        <v>0</v>
      </c>
      <c r="U28" s="293">
        <f>IFERROR(AVERAGE(U16:U27),0)</f>
        <v>0</v>
      </c>
      <c r="V28" s="293">
        <f>IFERROR(AVERAGE(V16:V27),0)</f>
        <v>0</v>
      </c>
      <c r="W28" s="293">
        <f>IFERROR(AVERAGE(W16:W27),0)</f>
        <v>0</v>
      </c>
      <c r="X28" s="437" t="s">
        <v>175</v>
      </c>
      <c r="Y28" s="938">
        <f>O28</f>
        <v>0</v>
      </c>
      <c r="Z28" s="938"/>
      <c r="AA28" s="938"/>
      <c r="AB28" s="436"/>
      <c r="AC28" s="435"/>
      <c r="AD28" s="92"/>
    </row>
    <row r="29" spans="1:33" ht="30.6" customHeight="1" x14ac:dyDescent="0.2">
      <c r="A29" s="4"/>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row>
  </sheetData>
  <protectedRanges>
    <protectedRange sqref="X16:Z27" name="Rango1"/>
    <protectedRange sqref="AA16:AA27" name="Rango1_2_1_1"/>
  </protectedRanges>
  <mergeCells count="35">
    <mergeCell ref="F8:T8"/>
    <mergeCell ref="A8:E8"/>
    <mergeCell ref="A7:E7"/>
    <mergeCell ref="U7:W7"/>
    <mergeCell ref="Z7:AA7"/>
    <mergeCell ref="F7:T7"/>
    <mergeCell ref="AB7:AC7"/>
    <mergeCell ref="AB8:AC8"/>
    <mergeCell ref="W8:X8"/>
    <mergeCell ref="U8:V8"/>
    <mergeCell ref="X7:Y7"/>
    <mergeCell ref="Y28:AA28"/>
    <mergeCell ref="B14:F14"/>
    <mergeCell ref="H14:J14"/>
    <mergeCell ref="B13:J13"/>
    <mergeCell ref="K14:O14"/>
    <mergeCell ref="Q14:S14"/>
    <mergeCell ref="K13:S13"/>
    <mergeCell ref="X14:X15"/>
    <mergeCell ref="Y14:Y15"/>
    <mergeCell ref="Z14:Z15"/>
    <mergeCell ref="A13:A15"/>
    <mergeCell ref="X13:AA13"/>
    <mergeCell ref="AB13:AC13"/>
    <mergeCell ref="T13:W14"/>
    <mergeCell ref="A9:AC9"/>
    <mergeCell ref="A11:AC11"/>
    <mergeCell ref="A12:AC12"/>
    <mergeCell ref="AA14:AA15"/>
    <mergeCell ref="A1:E6"/>
    <mergeCell ref="F1:AB2"/>
    <mergeCell ref="AC1:AC2"/>
    <mergeCell ref="F3:AB4"/>
    <mergeCell ref="AC3:AC4"/>
    <mergeCell ref="F5:AB6"/>
  </mergeCells>
  <conditionalFormatting sqref="B16:U27">
    <cfRule type="containsBlanks" dxfId="4" priority="5">
      <formula>LEN(TRIM(B16))=0</formula>
    </cfRule>
  </conditionalFormatting>
  <conditionalFormatting sqref="W8">
    <cfRule type="containsBlanks" dxfId="3" priority="4">
      <formula>LEN(TRIM(W8))=0</formula>
    </cfRule>
  </conditionalFormatting>
  <conditionalFormatting sqref="W16:AA27">
    <cfRule type="containsBlanks" dxfId="2" priority="1">
      <formula>LEN(TRIM(W16))=0</formula>
    </cfRule>
  </conditionalFormatting>
  <conditionalFormatting sqref="Z8">
    <cfRule type="containsBlanks" dxfId="1" priority="3">
      <formula>LEN(TRIM(Z8))=0</formula>
    </cfRule>
  </conditionalFormatting>
  <conditionalFormatting sqref="AB7:AB8">
    <cfRule type="containsBlanks" dxfId="0" priority="2">
      <formula>LEN(TRIM(AB7))=0</formula>
    </cfRule>
  </conditionalFormatting>
  <dataValidations count="12">
    <dataValidation type="whole" allowBlank="1" showInputMessage="1" showErrorMessage="1" errorTitle="Información no válida" error="Por favor ingresar números entreros así:_x000a_Ej: 56" promptTitle="Actividades enfoque climático" prompt="Por favor ingresar la cantidad de actividades que tienen el enfoque de cambio clim´atico del totoal realizado en el mes." sqref="M16:M27" xr:uid="{175D48D0-77D7-4994-BA18-24B3A3E90617}">
      <formula1>0</formula1>
      <formula2>999</formula2>
    </dataValidation>
    <dataValidation allowBlank="1" showInputMessage="1" showErrorMessage="1" promptTitle="Respopnsable de verificar" prompt="Por favor relacione el nombre de los profesionales que revisaron y aprobaron la información contenida mes a mes" sqref="AA16:AA27" xr:uid="{9D974D02-8D35-40FE-959F-EBE8E89F1AF8}"/>
    <dataValidation type="whole" allowBlank="1" showInputMessage="1" showErrorMessage="1" errorTitle="Información no válida" error="Por favor ingresar números entreros así:_x000a_Ej: 56" promptTitle="Requerimientos atendidos" prompt="Por favor ingresar un número que se encuentre en un rango de 0 a 99999 sin puntos (.) ni comas (,)" sqref="I16:I27 R16:R27" xr:uid="{00000000-0002-0000-0900-000009000000}">
      <formula1>0</formula1>
      <formula2>99999</formula2>
    </dataValidation>
    <dataValidation type="whole" allowBlank="1" showInputMessage="1" showErrorMessage="1" errorTitle="Información no válida" error="Por favor ingresar números entreros así:_x000a_Ej: 56" promptTitle="Solicitudes atendidas" prompt="Por favor ingresar un número que se encuentre en un rango de 0 a 99999 sin puntos (.) ni comas (,)" sqref="H16 Q16" xr:uid="{00000000-0002-0000-0900-000008000000}">
      <formula1>0</formula1>
      <formula2>99999</formula2>
    </dataValidation>
    <dataValidation type="whole" allowBlank="1" showInputMessage="1" showErrorMessage="1" errorTitle="Información no válida" error="Por favor ingresar números entreros así:_x000a_Ej: 56" promptTitle="Actividades realizadas" prompt="Por favor ingresar un número que se encuentre en un rango de 0 a 9999 sin puntos (.) ni comas (,)" sqref="C16:D27 L16:L27" xr:uid="{00000000-0002-0000-0900-000007000000}">
      <formula1>0</formula1>
      <formula2>999</formula2>
    </dataValidation>
    <dataValidation type="whole" allowBlank="1" showInputMessage="1" showErrorMessage="1" errorTitle="Información no válida" error="Por favor ingresar números entreros así:_x000a_Ej: 56" promptTitle="Actividades programadas" prompt="Por favor ingresar un número que se encuentre en un rango de 0 a 9999 sin puntos (.) ni comas (,)" sqref="K16:K27 B16:B27" xr:uid="{00000000-0002-0000-0900-000006000000}">
      <formula1>0</formula1>
      <formula2>999</formula2>
    </dataValidation>
    <dataValidation type="decimal" allowBlank="1" showInputMessage="1" showErrorMessage="1" errorTitle="Información no válida" error="Por favor ingresar números entreros así:_x000a_Ej: 56" promptTitle="N° trabajadores" prompt="Por favor ingresar un número de los trabajadores que asistieron el cual se encuentre en un rango de 0 a 99999 sin puntos (.) ni comas (,)" sqref="F16:F27 O16:O27" xr:uid="{00000000-0002-0000-0900-000005000000}">
      <formula1>0</formula1>
      <formula2>999999.99999</formula2>
    </dataValidation>
    <dataValidation type="whole" allowBlank="1" showInputMessage="1" showErrorMessage="1" errorTitle="Información no válida" error="Por favor ingresar números entreros así:_x000a_Ej: 56" promptTitle="N° trabajadores" prompt="Por favor ingresar un número que se encuentre en un rango de 0 a 99999 sin puntos (.) ni comas (,)" sqref="E16:E27 N16:N27" xr:uid="{00000000-0002-0000-0900-000004000000}">
      <formula1>0</formula1>
      <formula2>99999</formula2>
    </dataValidation>
    <dataValidation type="whole" allowBlank="1" showInputMessage="1" showErrorMessage="1" errorTitle="Información no válida" error="Por favor ingresar números entreros así:_x000a_Ej: 56" promptTitle="N° trabajadores presencial" prompt="Por favor ingresar un número que se encuentre en un rango de 0 a 99999 sin puntos (.) ni comas (,)" sqref="H17:H27 Q17:Q27" xr:uid="{00000000-0002-0000-0900-000003000000}">
      <formula1>0</formula1>
      <formula2>99999</formula2>
    </dataValidation>
    <dataValidation allowBlank="1" showInputMessage="1" showErrorMessage="1" promptTitle="Evidencias de las acciones" prompt="Por favor en forma de listado, ingrese las evidencias puntuales que soportan las acciones. " sqref="Z16:Z27" xr:uid="{00000000-0002-0000-0900-000002000000}"/>
    <dataValidation allowBlank="1" showInputMessage="1" showErrorMessage="1" promptTitle="Anniones de mejora" prompt="Por favor ingrese aquellas acciones que se pueden ejecutar desde el territorio." sqref="Y16:Y27" xr:uid="{00000000-0002-0000-0900-000001000000}"/>
    <dataValidation allowBlank="1" showInputMessage="1" showErrorMessage="1" promptTitle="Observaciones" prompt="Por favor ingresar la justificación de la información ingresada, indicando las posibles razones por las cuales que pueden presentar" sqref="X16:X27" xr:uid="{00000000-0002-0000-0900-000000000000}"/>
  </dataValidations>
  <printOptions horizontalCentered="1" verticalCentered="1"/>
  <pageMargins left="0.19685039370078741" right="0.19685039370078741" top="0.19685039370078741" bottom="0.19685039370078741" header="0" footer="0"/>
  <pageSetup scale="24"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C8"/>
  <sheetViews>
    <sheetView view="pageBreakPreview" zoomScale="63" zoomScaleNormal="80" zoomScaleSheetLayoutView="80" workbookViewId="0">
      <selection activeCell="B8" sqref="B8"/>
    </sheetView>
  </sheetViews>
  <sheetFormatPr baseColWidth="10" defaultColWidth="11.42578125" defaultRowHeight="11.4" x14ac:dyDescent="0.2"/>
  <cols>
    <col min="1" max="1" width="19.28515625" style="1" customWidth="1"/>
    <col min="2" max="2" width="30" style="1" customWidth="1"/>
    <col min="3" max="3" width="213" style="1" customWidth="1"/>
    <col min="4" max="16384" width="11.42578125" style="1"/>
  </cols>
  <sheetData>
    <row r="1" spans="1:3" ht="12.6" customHeight="1" x14ac:dyDescent="0.2">
      <c r="A1" s="944" t="s">
        <v>261</v>
      </c>
      <c r="B1" s="944" t="s">
        <v>262</v>
      </c>
      <c r="C1" s="944" t="s">
        <v>263</v>
      </c>
    </row>
    <row r="2" spans="1:3" ht="12" thickBot="1" x14ac:dyDescent="0.25">
      <c r="A2" s="945"/>
      <c r="B2" s="945"/>
      <c r="C2" s="945"/>
    </row>
    <row r="3" spans="1:3" x14ac:dyDescent="0.2">
      <c r="A3" s="136">
        <v>1</v>
      </c>
      <c r="B3" s="137">
        <v>44383</v>
      </c>
      <c r="C3" s="138" t="s">
        <v>264</v>
      </c>
    </row>
    <row r="4" spans="1:3" ht="22.8" x14ac:dyDescent="0.2">
      <c r="A4" s="30">
        <v>2</v>
      </c>
      <c r="B4" s="31">
        <v>44596</v>
      </c>
      <c r="C4" s="32" t="s">
        <v>265</v>
      </c>
    </row>
    <row r="5" spans="1:3" x14ac:dyDescent="0.2">
      <c r="A5" s="30">
        <v>3</v>
      </c>
      <c r="B5" s="31">
        <v>44782</v>
      </c>
      <c r="C5" s="32" t="s">
        <v>266</v>
      </c>
    </row>
    <row r="6" spans="1:3" ht="79.8" x14ac:dyDescent="0.2">
      <c r="A6" s="30">
        <v>4</v>
      </c>
      <c r="B6" s="135">
        <v>45346</v>
      </c>
      <c r="C6" s="139" t="s">
        <v>267</v>
      </c>
    </row>
    <row r="7" spans="1:3" ht="148.19999999999999" x14ac:dyDescent="0.2">
      <c r="A7" s="30">
        <v>5</v>
      </c>
      <c r="B7" s="31">
        <v>45721</v>
      </c>
      <c r="C7" s="163" t="s">
        <v>268</v>
      </c>
    </row>
    <row r="8" spans="1:3" s="473" customFormat="1" ht="409.6" x14ac:dyDescent="0.2">
      <c r="A8" s="518">
        <v>6</v>
      </c>
      <c r="B8" s="31">
        <v>46077</v>
      </c>
      <c r="C8" s="349" t="s">
        <v>321</v>
      </c>
    </row>
  </sheetData>
  <mergeCells count="3">
    <mergeCell ref="A1:A2"/>
    <mergeCell ref="B1:B2"/>
    <mergeCell ref="C1:C2"/>
  </mergeCells>
  <printOptions horizontalCentered="1" verticalCentered="1"/>
  <pageMargins left="0.70866141732283472" right="0.70866141732283472" top="0.74803149606299213" bottom="0.74803149606299213" header="0.31496062992125984" footer="0.31496062992125984"/>
  <pageSetup scale="6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H38"/>
  <sheetViews>
    <sheetView workbookViewId="0">
      <selection activeCell="B13" sqref="B13"/>
    </sheetView>
  </sheetViews>
  <sheetFormatPr baseColWidth="10" defaultColWidth="14.85546875" defaultRowHeight="12.6" x14ac:dyDescent="0.2"/>
  <cols>
    <col min="1" max="1" width="14.85546875" style="3"/>
    <col min="2" max="2" width="44.7109375" style="3" customWidth="1"/>
    <col min="3" max="3" width="41.85546875" style="3" customWidth="1"/>
    <col min="4" max="4" width="39.140625" style="3" bestFit="1" customWidth="1"/>
    <col min="5" max="5" width="17.7109375" style="3" bestFit="1" customWidth="1"/>
    <col min="6" max="6" width="27.7109375" style="3" customWidth="1"/>
    <col min="7" max="16384" width="14.85546875" style="3"/>
  </cols>
  <sheetData>
    <row r="1" spans="2:8" x14ac:dyDescent="0.2">
      <c r="B1" s="3" t="s">
        <v>40</v>
      </c>
    </row>
    <row r="2" spans="2:8" ht="32.4" x14ac:dyDescent="0.2">
      <c r="B2" s="86" t="s">
        <v>41</v>
      </c>
      <c r="C2" s="86" t="s">
        <v>42</v>
      </c>
      <c r="D2" s="86" t="s">
        <v>43</v>
      </c>
      <c r="E2" s="87" t="s">
        <v>44</v>
      </c>
      <c r="F2" s="87" t="s">
        <v>272</v>
      </c>
    </row>
    <row r="3" spans="2:8" ht="17.399999999999999" x14ac:dyDescent="0.2">
      <c r="B3" s="94"/>
      <c r="C3" s="94"/>
      <c r="D3" s="94"/>
      <c r="E3" s="94"/>
    </row>
    <row r="4" spans="2:8" ht="34.799999999999997" x14ac:dyDescent="0.2">
      <c r="B4" s="94" t="s">
        <v>45</v>
      </c>
      <c r="C4" s="94" t="s">
        <v>46</v>
      </c>
      <c r="D4" s="94" t="s">
        <v>47</v>
      </c>
      <c r="E4" s="94" t="s">
        <v>48</v>
      </c>
      <c r="F4" s="313" t="s">
        <v>270</v>
      </c>
      <c r="H4" s="3" t="s">
        <v>49</v>
      </c>
    </row>
    <row r="5" spans="2:8" ht="34.799999999999997" x14ac:dyDescent="0.2">
      <c r="B5" s="94" t="s">
        <v>50</v>
      </c>
      <c r="C5" s="94" t="s">
        <v>51</v>
      </c>
      <c r="D5" s="94" t="s">
        <v>52</v>
      </c>
      <c r="E5" s="94" t="s">
        <v>53</v>
      </c>
      <c r="F5" s="313" t="s">
        <v>271</v>
      </c>
    </row>
    <row r="6" spans="2:8" ht="34.799999999999997" x14ac:dyDescent="0.2">
      <c r="B6" s="94" t="s">
        <v>54</v>
      </c>
      <c r="C6" s="94" t="s">
        <v>55</v>
      </c>
      <c r="D6" s="94" t="s">
        <v>56</v>
      </c>
      <c r="E6" s="94" t="s">
        <v>57</v>
      </c>
    </row>
    <row r="7" spans="2:8" ht="34.799999999999997" x14ac:dyDescent="0.2">
      <c r="B7" s="94" t="s">
        <v>58</v>
      </c>
      <c r="C7" s="94" t="s">
        <v>59</v>
      </c>
      <c r="D7" s="94" t="s">
        <v>60</v>
      </c>
      <c r="E7" s="94" t="s">
        <v>61</v>
      </c>
    </row>
    <row r="8" spans="2:8" ht="34.799999999999997" x14ac:dyDescent="0.2">
      <c r="B8" s="94" t="s">
        <v>62</v>
      </c>
      <c r="C8" s="94" t="s">
        <v>63</v>
      </c>
      <c r="D8" s="94" t="s">
        <v>64</v>
      </c>
      <c r="E8" s="94" t="s">
        <v>65</v>
      </c>
    </row>
    <row r="9" spans="2:8" ht="17.399999999999999" x14ac:dyDescent="0.2">
      <c r="B9" s="94" t="s">
        <v>66</v>
      </c>
      <c r="C9" s="94" t="s">
        <v>67</v>
      </c>
      <c r="D9" s="94" t="s">
        <v>68</v>
      </c>
      <c r="E9" s="94" t="s">
        <v>69</v>
      </c>
    </row>
    <row r="10" spans="2:8" ht="34.799999999999997" x14ac:dyDescent="0.2">
      <c r="B10" s="94" t="s">
        <v>293</v>
      </c>
      <c r="C10" s="94" t="s">
        <v>70</v>
      </c>
      <c r="D10" s="94" t="s">
        <v>71</v>
      </c>
    </row>
    <row r="11" spans="2:8" ht="17.399999999999999" x14ac:dyDescent="0.2">
      <c r="B11" s="94"/>
      <c r="C11" s="94" t="s">
        <v>72</v>
      </c>
      <c r="D11" s="94" t="s">
        <v>73</v>
      </c>
      <c r="E11" s="94"/>
    </row>
    <row r="12" spans="2:8" ht="17.399999999999999" x14ac:dyDescent="0.2">
      <c r="B12" s="94"/>
      <c r="C12" s="94" t="s">
        <v>74</v>
      </c>
      <c r="D12" s="94" t="s">
        <v>75</v>
      </c>
      <c r="E12" s="94"/>
    </row>
    <row r="13" spans="2:8" ht="17.399999999999999" x14ac:dyDescent="0.2">
      <c r="B13" s="94"/>
      <c r="C13" s="94" t="s">
        <v>76</v>
      </c>
      <c r="D13" s="94" t="s">
        <v>77</v>
      </c>
      <c r="E13" s="94"/>
    </row>
    <row r="14" spans="2:8" ht="17.399999999999999" x14ac:dyDescent="0.2">
      <c r="B14" s="94"/>
      <c r="C14" s="94" t="s">
        <v>78</v>
      </c>
      <c r="D14" s="94" t="s">
        <v>79</v>
      </c>
      <c r="E14" s="94"/>
    </row>
    <row r="15" spans="2:8" ht="17.399999999999999" x14ac:dyDescent="0.2">
      <c r="B15" s="94"/>
      <c r="C15" s="94" t="s">
        <v>80</v>
      </c>
      <c r="D15" s="94" t="s">
        <v>81</v>
      </c>
      <c r="E15" s="94"/>
    </row>
    <row r="16" spans="2:8" ht="34.799999999999997" x14ac:dyDescent="0.2">
      <c r="B16" s="94"/>
      <c r="C16" s="94" t="s">
        <v>82</v>
      </c>
      <c r="D16" s="94" t="s">
        <v>83</v>
      </c>
      <c r="E16" s="94"/>
    </row>
    <row r="17" spans="2:5" ht="17.399999999999999" x14ac:dyDescent="0.2">
      <c r="B17" s="94"/>
      <c r="C17" s="94" t="s">
        <v>84</v>
      </c>
      <c r="D17" s="94" t="s">
        <v>85</v>
      </c>
      <c r="E17" s="94"/>
    </row>
    <row r="18" spans="2:5" ht="34.799999999999997" x14ac:dyDescent="0.2">
      <c r="B18" s="94"/>
      <c r="C18" s="94" t="s">
        <v>86</v>
      </c>
      <c r="D18" s="94" t="s">
        <v>87</v>
      </c>
      <c r="E18" s="94"/>
    </row>
    <row r="19" spans="2:5" ht="17.399999999999999" x14ac:dyDescent="0.2">
      <c r="B19" s="94"/>
      <c r="C19" s="94" t="s">
        <v>88</v>
      </c>
      <c r="D19" s="94" t="s">
        <v>89</v>
      </c>
      <c r="E19" s="94"/>
    </row>
    <row r="20" spans="2:5" ht="17.399999999999999" x14ac:dyDescent="0.2">
      <c r="B20" s="94"/>
      <c r="C20" s="94" t="s">
        <v>90</v>
      </c>
      <c r="D20" s="94" t="s">
        <v>91</v>
      </c>
      <c r="E20" s="94"/>
    </row>
    <row r="21" spans="2:5" ht="17.399999999999999" x14ac:dyDescent="0.2">
      <c r="B21" s="94"/>
      <c r="C21" s="94" t="s">
        <v>92</v>
      </c>
      <c r="D21" s="94" t="s">
        <v>93</v>
      </c>
      <c r="E21" s="94"/>
    </row>
    <row r="22" spans="2:5" ht="17.399999999999999" x14ac:dyDescent="0.2">
      <c r="B22" s="94"/>
      <c r="C22" s="94" t="s">
        <v>94</v>
      </c>
      <c r="D22" s="94" t="s">
        <v>95</v>
      </c>
      <c r="E22" s="94"/>
    </row>
    <row r="23" spans="2:5" ht="17.399999999999999" x14ac:dyDescent="0.2">
      <c r="B23" s="94"/>
      <c r="C23" s="94" t="s">
        <v>96</v>
      </c>
      <c r="D23" s="94" t="s">
        <v>97</v>
      </c>
      <c r="E23" s="94"/>
    </row>
    <row r="24" spans="2:5" ht="17.399999999999999" x14ac:dyDescent="0.2">
      <c r="B24" s="94"/>
      <c r="C24" s="94" t="s">
        <v>98</v>
      </c>
      <c r="D24" s="94" t="s">
        <v>99</v>
      </c>
      <c r="E24" s="94"/>
    </row>
    <row r="25" spans="2:5" ht="17.399999999999999" x14ac:dyDescent="0.2">
      <c r="B25" s="94"/>
      <c r="C25" s="94" t="s">
        <v>100</v>
      </c>
      <c r="D25" s="94" t="s">
        <v>101</v>
      </c>
      <c r="E25" s="94"/>
    </row>
    <row r="26" spans="2:5" ht="17.399999999999999" x14ac:dyDescent="0.2">
      <c r="B26" s="94"/>
      <c r="C26" s="94" t="s">
        <v>102</v>
      </c>
      <c r="D26" s="94" t="s">
        <v>103</v>
      </c>
      <c r="E26" s="94"/>
    </row>
    <row r="27" spans="2:5" ht="17.399999999999999" x14ac:dyDescent="0.2">
      <c r="B27" s="94"/>
      <c r="C27" s="94"/>
      <c r="D27" s="94" t="s">
        <v>104</v>
      </c>
      <c r="E27" s="94"/>
    </row>
    <row r="28" spans="2:5" ht="17.399999999999999" x14ac:dyDescent="0.2">
      <c r="B28" s="94"/>
      <c r="C28" s="94"/>
      <c r="D28" s="94" t="s">
        <v>105</v>
      </c>
      <c r="E28" s="94"/>
    </row>
    <row r="29" spans="2:5" ht="17.399999999999999" x14ac:dyDescent="0.2">
      <c r="B29" s="94"/>
      <c r="C29" s="94"/>
      <c r="D29" s="94" t="s">
        <v>106</v>
      </c>
      <c r="E29" s="94"/>
    </row>
    <row r="30" spans="2:5" ht="34.799999999999997" x14ac:dyDescent="0.2">
      <c r="B30" s="94"/>
      <c r="C30" s="94"/>
      <c r="D30" s="94" t="s">
        <v>107</v>
      </c>
      <c r="E30" s="94"/>
    </row>
    <row r="31" spans="2:5" ht="17.399999999999999" x14ac:dyDescent="0.2">
      <c r="B31" s="94"/>
      <c r="C31" s="94"/>
      <c r="D31" s="94" t="s">
        <v>108</v>
      </c>
      <c r="E31" s="94"/>
    </row>
    <row r="32" spans="2:5" ht="17.399999999999999" x14ac:dyDescent="0.2">
      <c r="B32" s="94"/>
      <c r="C32" s="94"/>
      <c r="D32" s="94" t="s">
        <v>109</v>
      </c>
      <c r="E32" s="94"/>
    </row>
    <row r="33" spans="2:5" ht="17.399999999999999" x14ac:dyDescent="0.2">
      <c r="B33" s="94"/>
      <c r="C33" s="94"/>
      <c r="D33" s="94" t="s">
        <v>110</v>
      </c>
      <c r="E33" s="94"/>
    </row>
    <row r="34" spans="2:5" ht="17.399999999999999" x14ac:dyDescent="0.2">
      <c r="B34" s="94"/>
      <c r="C34" s="94"/>
      <c r="D34" s="94" t="s">
        <v>111</v>
      </c>
      <c r="E34" s="94"/>
    </row>
    <row r="35" spans="2:5" ht="17.399999999999999" x14ac:dyDescent="0.2">
      <c r="B35" s="94"/>
      <c r="C35" s="94"/>
      <c r="D35" s="94" t="s">
        <v>112</v>
      </c>
      <c r="E35" s="94"/>
    </row>
    <row r="36" spans="2:5" ht="17.399999999999999" x14ac:dyDescent="0.2">
      <c r="B36" s="94"/>
      <c r="C36" s="94"/>
      <c r="D36" s="94" t="s">
        <v>113</v>
      </c>
      <c r="E36" s="94"/>
    </row>
    <row r="37" spans="2:5" ht="17.399999999999999" x14ac:dyDescent="0.2">
      <c r="B37" s="94"/>
      <c r="C37" s="94"/>
      <c r="D37" s="94" t="s">
        <v>114</v>
      </c>
      <c r="E37" s="94"/>
    </row>
    <row r="38" spans="2:5" ht="17.399999999999999" x14ac:dyDescent="0.2">
      <c r="B38" s="94"/>
      <c r="C38" s="94"/>
      <c r="D38" s="94" t="s">
        <v>69</v>
      </c>
      <c r="E38" s="94"/>
    </row>
  </sheetData>
  <sortState xmlns:xlrd2="http://schemas.microsoft.com/office/spreadsheetml/2017/richdata2" ref="D4:D38">
    <sortCondition ref="D4"/>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F4FA89-00CF-4DF5-896D-07BE0EFAA9AE}">
  <sheetPr>
    <pageSetUpPr fitToPage="1"/>
  </sheetPr>
  <dimension ref="A1:AB35"/>
  <sheetViews>
    <sheetView tabSelected="1" view="pageBreakPreview" zoomScale="60" zoomScaleNormal="53" workbookViewId="0">
      <selection activeCell="G16" sqref="G16"/>
    </sheetView>
  </sheetViews>
  <sheetFormatPr baseColWidth="10" defaultColWidth="11.42578125" defaultRowHeight="11.4" x14ac:dyDescent="0.2"/>
  <cols>
    <col min="1" max="1" width="18.7109375" style="206" customWidth="1"/>
    <col min="2" max="14" width="17.7109375" style="206" customWidth="1"/>
    <col min="15" max="15" width="18.7109375" style="206" customWidth="1"/>
    <col min="16" max="16" width="19.7109375" style="206" customWidth="1"/>
    <col min="17" max="18" width="19.7109375" style="207" customWidth="1"/>
    <col min="19" max="19" width="90.7109375" style="206" customWidth="1"/>
    <col min="20" max="21" width="30.7109375" style="206" customWidth="1"/>
    <col min="22" max="22" width="18.7109375" style="206" customWidth="1"/>
    <col min="23" max="23" width="80.7109375" style="206" customWidth="1"/>
    <col min="24" max="24" width="85.42578125" style="206" customWidth="1"/>
    <col min="25" max="16384" width="11.42578125" style="206"/>
  </cols>
  <sheetData>
    <row r="1" spans="1:28" ht="10.199999999999999" customHeight="1" x14ac:dyDescent="0.2">
      <c r="A1" s="546" t="e" vm="1">
        <v>#VALUE!</v>
      </c>
      <c r="B1" s="547"/>
      <c r="C1" s="548"/>
      <c r="D1" s="546" t="s">
        <v>115</v>
      </c>
      <c r="E1" s="547"/>
      <c r="F1" s="547"/>
      <c r="G1" s="547"/>
      <c r="H1" s="547"/>
      <c r="I1" s="547"/>
      <c r="J1" s="547"/>
      <c r="K1" s="547"/>
      <c r="L1" s="547"/>
      <c r="M1" s="547"/>
      <c r="N1" s="547"/>
      <c r="O1" s="547"/>
      <c r="P1" s="547"/>
      <c r="Q1" s="547"/>
      <c r="R1" s="547"/>
      <c r="S1" s="547"/>
      <c r="T1" s="547"/>
      <c r="U1" s="547"/>
      <c r="V1" s="547"/>
      <c r="W1" s="548"/>
      <c r="X1" s="555" t="s">
        <v>116</v>
      </c>
      <c r="Y1" s="529"/>
    </row>
    <row r="2" spans="1:28" ht="15.6" customHeight="1" thickBot="1" x14ac:dyDescent="0.25">
      <c r="A2" s="549"/>
      <c r="B2" s="550"/>
      <c r="C2" s="551"/>
      <c r="D2" s="552"/>
      <c r="E2" s="553"/>
      <c r="F2" s="553"/>
      <c r="G2" s="553"/>
      <c r="H2" s="553"/>
      <c r="I2" s="553"/>
      <c r="J2" s="553"/>
      <c r="K2" s="553"/>
      <c r="L2" s="553"/>
      <c r="M2" s="553"/>
      <c r="N2" s="553"/>
      <c r="O2" s="553"/>
      <c r="P2" s="553"/>
      <c r="Q2" s="553"/>
      <c r="R2" s="553"/>
      <c r="S2" s="553"/>
      <c r="T2" s="553"/>
      <c r="U2" s="553"/>
      <c r="V2" s="553"/>
      <c r="W2" s="554"/>
      <c r="X2" s="556"/>
      <c r="Y2" s="529"/>
    </row>
    <row r="3" spans="1:28" ht="10.199999999999999" customHeight="1" x14ac:dyDescent="0.2">
      <c r="A3" s="549"/>
      <c r="B3" s="550"/>
      <c r="C3" s="551"/>
      <c r="D3" s="557" t="s">
        <v>117</v>
      </c>
      <c r="E3" s="558"/>
      <c r="F3" s="558"/>
      <c r="G3" s="558"/>
      <c r="H3" s="558"/>
      <c r="I3" s="558"/>
      <c r="J3" s="558"/>
      <c r="K3" s="558"/>
      <c r="L3" s="558"/>
      <c r="M3" s="558"/>
      <c r="N3" s="558"/>
      <c r="O3" s="558"/>
      <c r="P3" s="558"/>
      <c r="Q3" s="558"/>
      <c r="R3" s="558"/>
      <c r="S3" s="558"/>
      <c r="T3" s="558"/>
      <c r="U3" s="558"/>
      <c r="V3" s="558"/>
      <c r="W3" s="559"/>
      <c r="X3" s="563" t="s">
        <v>342</v>
      </c>
      <c r="Y3" s="529"/>
    </row>
    <row r="4" spans="1:28" ht="11.1" customHeight="1" thickBot="1" x14ac:dyDescent="0.25">
      <c r="A4" s="549"/>
      <c r="B4" s="550"/>
      <c r="C4" s="551"/>
      <c r="D4" s="560"/>
      <c r="E4" s="561"/>
      <c r="F4" s="561"/>
      <c r="G4" s="561"/>
      <c r="H4" s="561"/>
      <c r="I4" s="561"/>
      <c r="J4" s="561"/>
      <c r="K4" s="561"/>
      <c r="L4" s="561"/>
      <c r="M4" s="561"/>
      <c r="N4" s="561"/>
      <c r="O4" s="561"/>
      <c r="P4" s="561"/>
      <c r="Q4" s="561"/>
      <c r="R4" s="561"/>
      <c r="S4" s="561"/>
      <c r="T4" s="561"/>
      <c r="U4" s="561"/>
      <c r="V4" s="561"/>
      <c r="W4" s="562"/>
      <c r="X4" s="564"/>
      <c r="Y4" s="529"/>
    </row>
    <row r="5" spans="1:28" ht="19.2" customHeight="1" thickBot="1" x14ac:dyDescent="0.25">
      <c r="A5" s="549"/>
      <c r="B5" s="550"/>
      <c r="C5" s="551"/>
      <c r="D5" s="557" t="s">
        <v>118</v>
      </c>
      <c r="E5" s="558"/>
      <c r="F5" s="558"/>
      <c r="G5" s="558"/>
      <c r="H5" s="558"/>
      <c r="I5" s="558"/>
      <c r="J5" s="558"/>
      <c r="K5" s="558"/>
      <c r="L5" s="558"/>
      <c r="M5" s="558"/>
      <c r="N5" s="558"/>
      <c r="O5" s="558"/>
      <c r="P5" s="558"/>
      <c r="Q5" s="558"/>
      <c r="R5" s="558"/>
      <c r="S5" s="558"/>
      <c r="T5" s="558"/>
      <c r="U5" s="558"/>
      <c r="V5" s="558"/>
      <c r="W5" s="559"/>
      <c r="X5" s="240" t="s">
        <v>343</v>
      </c>
      <c r="Y5" s="529"/>
    </row>
    <row r="6" spans="1:28" ht="17.7" customHeight="1" thickBot="1" x14ac:dyDescent="0.25">
      <c r="A6" s="549"/>
      <c r="B6" s="550"/>
      <c r="C6" s="551"/>
      <c r="D6" s="565"/>
      <c r="E6" s="566"/>
      <c r="F6" s="566"/>
      <c r="G6" s="566"/>
      <c r="H6" s="566"/>
      <c r="I6" s="566"/>
      <c r="J6" s="566"/>
      <c r="K6" s="566"/>
      <c r="L6" s="566"/>
      <c r="M6" s="566"/>
      <c r="N6" s="566"/>
      <c r="O6" s="566"/>
      <c r="P6" s="566"/>
      <c r="Q6" s="566"/>
      <c r="R6" s="566"/>
      <c r="S6" s="566"/>
      <c r="T6" s="566"/>
      <c r="U6" s="566"/>
      <c r="V6" s="566"/>
      <c r="W6" s="567"/>
      <c r="X6" s="241" t="s">
        <v>169</v>
      </c>
      <c r="Y6" s="529"/>
    </row>
    <row r="7" spans="1:28" s="199" customFormat="1" ht="33" customHeight="1" thickBot="1" x14ac:dyDescent="0.25">
      <c r="A7" s="568" t="s">
        <v>307</v>
      </c>
      <c r="B7" s="569"/>
      <c r="C7" s="569"/>
      <c r="D7" s="570" t="s">
        <v>98</v>
      </c>
      <c r="E7" s="571"/>
      <c r="F7" s="571"/>
      <c r="G7" s="571"/>
      <c r="H7" s="571"/>
      <c r="I7" s="571"/>
      <c r="J7" s="571"/>
      <c r="K7" s="571"/>
      <c r="L7" s="572" t="s">
        <v>309</v>
      </c>
      <c r="M7" s="573"/>
      <c r="N7" s="573"/>
      <c r="O7" s="573"/>
      <c r="P7" s="573"/>
      <c r="Q7" s="573"/>
      <c r="R7" s="574"/>
      <c r="S7" s="203" t="s">
        <v>119</v>
      </c>
      <c r="T7" s="573" t="s">
        <v>120</v>
      </c>
      <c r="U7" s="573"/>
      <c r="V7" s="574"/>
      <c r="W7" s="575" t="s">
        <v>310</v>
      </c>
      <c r="X7" s="576"/>
    </row>
    <row r="8" spans="1:28" s="199" customFormat="1" ht="33" customHeight="1" thickBot="1" x14ac:dyDescent="0.25">
      <c r="A8" s="568" t="s">
        <v>308</v>
      </c>
      <c r="B8" s="569"/>
      <c r="C8" s="569"/>
      <c r="D8" s="570" t="s">
        <v>45</v>
      </c>
      <c r="E8" s="571"/>
      <c r="F8" s="571"/>
      <c r="G8" s="571"/>
      <c r="H8" s="571"/>
      <c r="I8" s="571"/>
      <c r="J8" s="571"/>
      <c r="K8" s="601"/>
      <c r="L8" s="572" t="s">
        <v>43</v>
      </c>
      <c r="M8" s="573"/>
      <c r="N8" s="573"/>
      <c r="O8" s="602" t="s">
        <v>121</v>
      </c>
      <c r="P8" s="602"/>
      <c r="Q8" s="602"/>
      <c r="R8" s="603"/>
      <c r="S8" s="204" t="s">
        <v>173</v>
      </c>
      <c r="T8" s="474" t="s">
        <v>320</v>
      </c>
      <c r="U8" s="572" t="s">
        <v>122</v>
      </c>
      <c r="V8" s="586"/>
      <c r="W8" s="577" t="s">
        <v>311</v>
      </c>
      <c r="X8" s="578"/>
    </row>
    <row r="9" spans="1:28" s="532" customFormat="1" ht="65.099999999999994" customHeight="1" thickBot="1" x14ac:dyDescent="0.25">
      <c r="A9" s="579" t="s">
        <v>123</v>
      </c>
      <c r="B9" s="580"/>
      <c r="C9" s="580"/>
      <c r="D9" s="580"/>
      <c r="E9" s="580"/>
      <c r="F9" s="580"/>
      <c r="G9" s="580"/>
      <c r="H9" s="580"/>
      <c r="I9" s="580"/>
      <c r="J9" s="580"/>
      <c r="K9" s="580"/>
      <c r="L9" s="580"/>
      <c r="M9" s="580"/>
      <c r="N9" s="580"/>
      <c r="O9" s="580"/>
      <c r="P9" s="580"/>
      <c r="Q9" s="580"/>
      <c r="R9" s="580"/>
      <c r="S9" s="580"/>
      <c r="T9" s="580"/>
      <c r="U9" s="580"/>
      <c r="V9" s="580"/>
      <c r="W9" s="580"/>
      <c r="X9" s="581"/>
      <c r="Y9" s="530"/>
      <c r="Z9" s="531"/>
      <c r="AA9" s="531"/>
      <c r="AB9" s="531"/>
    </row>
    <row r="10" spans="1:28" ht="5.4" customHeight="1" thickBot="1" x14ac:dyDescent="0.25">
      <c r="A10" s="205"/>
      <c r="B10" s="205"/>
      <c r="C10" s="205"/>
      <c r="Y10" s="529"/>
    </row>
    <row r="11" spans="1:28" s="534" customFormat="1" ht="18" thickBot="1" x14ac:dyDescent="0.35">
      <c r="A11" s="582" t="s">
        <v>124</v>
      </c>
      <c r="B11" s="583"/>
      <c r="C11" s="583"/>
      <c r="D11" s="583"/>
      <c r="E11" s="583"/>
      <c r="F11" s="583"/>
      <c r="G11" s="583"/>
      <c r="H11" s="583"/>
      <c r="I11" s="583"/>
      <c r="J11" s="583"/>
      <c r="K11" s="583"/>
      <c r="L11" s="583"/>
      <c r="M11" s="583"/>
      <c r="N11" s="583"/>
      <c r="O11" s="583"/>
      <c r="P11" s="583"/>
      <c r="Q11" s="583"/>
      <c r="R11" s="583"/>
      <c r="S11" s="583"/>
      <c r="T11" s="583"/>
      <c r="U11" s="583"/>
      <c r="V11" s="583"/>
      <c r="W11" s="583"/>
      <c r="X11" s="584"/>
      <c r="Y11" s="533"/>
    </row>
    <row r="12" spans="1:28" ht="18" customHeight="1" thickBot="1" x14ac:dyDescent="0.25">
      <c r="A12" s="572" t="s">
        <v>125</v>
      </c>
      <c r="B12" s="573"/>
      <c r="C12" s="573"/>
      <c r="D12" s="573"/>
      <c r="E12" s="573"/>
      <c r="F12" s="585"/>
      <c r="G12" s="585"/>
      <c r="H12" s="585"/>
      <c r="I12" s="585"/>
      <c r="J12" s="585"/>
      <c r="K12" s="585"/>
      <c r="L12" s="585"/>
      <c r="M12" s="585"/>
      <c r="N12" s="585"/>
      <c r="O12" s="585"/>
      <c r="P12" s="573"/>
      <c r="Q12" s="573"/>
      <c r="R12" s="573"/>
      <c r="S12" s="573"/>
      <c r="T12" s="573"/>
      <c r="U12" s="573"/>
      <c r="V12" s="573"/>
      <c r="W12" s="573"/>
      <c r="X12" s="586"/>
      <c r="Y12" s="529"/>
    </row>
    <row r="13" spans="1:28" ht="20.100000000000001" customHeight="1" thickBot="1" x14ac:dyDescent="0.25">
      <c r="A13" s="587" t="s">
        <v>126</v>
      </c>
      <c r="B13" s="589" t="s">
        <v>127</v>
      </c>
      <c r="C13" s="590"/>
      <c r="D13" s="590"/>
      <c r="E13" s="591"/>
      <c r="F13" s="592" t="s">
        <v>128</v>
      </c>
      <c r="G13" s="593"/>
      <c r="H13" s="593"/>
      <c r="I13" s="593"/>
      <c r="J13" s="593"/>
      <c r="K13" s="593"/>
      <c r="L13" s="593"/>
      <c r="M13" s="593"/>
      <c r="N13" s="594"/>
      <c r="O13" s="595" t="s">
        <v>129</v>
      </c>
      <c r="P13" s="596"/>
      <c r="Q13" s="596"/>
      <c r="R13" s="597"/>
      <c r="S13" s="598" t="s">
        <v>130</v>
      </c>
      <c r="T13" s="599"/>
      <c r="U13" s="599"/>
      <c r="V13" s="600"/>
      <c r="W13" s="572" t="s">
        <v>131</v>
      </c>
      <c r="X13" s="586"/>
      <c r="Y13" s="529"/>
    </row>
    <row r="14" spans="1:28" ht="25.2" customHeight="1" thickBot="1" x14ac:dyDescent="0.25">
      <c r="A14" s="587"/>
      <c r="B14" s="608" t="s">
        <v>136</v>
      </c>
      <c r="C14" s="610" t="s">
        <v>139</v>
      </c>
      <c r="D14" s="612" t="s">
        <v>133</v>
      </c>
      <c r="E14" s="614" t="s">
        <v>134</v>
      </c>
      <c r="F14" s="592" t="s">
        <v>135</v>
      </c>
      <c r="G14" s="593"/>
      <c r="H14" s="616" t="s">
        <v>136</v>
      </c>
      <c r="I14" s="658" t="s">
        <v>137</v>
      </c>
      <c r="J14" s="658" t="s">
        <v>138</v>
      </c>
      <c r="K14" s="658" t="s">
        <v>139</v>
      </c>
      <c r="L14" s="658" t="s">
        <v>174</v>
      </c>
      <c r="M14" s="604" t="s">
        <v>134</v>
      </c>
      <c r="N14" s="606" t="s">
        <v>285</v>
      </c>
      <c r="O14" s="650" t="s">
        <v>286</v>
      </c>
      <c r="P14" s="652" t="s">
        <v>140</v>
      </c>
      <c r="Q14" s="654" t="s">
        <v>141</v>
      </c>
      <c r="R14" s="656" t="s">
        <v>142</v>
      </c>
      <c r="S14" s="652" t="s">
        <v>143</v>
      </c>
      <c r="T14" s="638" t="s">
        <v>144</v>
      </c>
      <c r="U14" s="638" t="s">
        <v>145</v>
      </c>
      <c r="V14" s="640" t="s">
        <v>146</v>
      </c>
      <c r="W14" s="208"/>
      <c r="X14" s="209"/>
      <c r="Y14" s="529"/>
    </row>
    <row r="15" spans="1:28" ht="49.95" customHeight="1" thickBot="1" x14ac:dyDescent="0.25">
      <c r="A15" s="588"/>
      <c r="B15" s="609"/>
      <c r="C15" s="611"/>
      <c r="D15" s="613"/>
      <c r="E15" s="615"/>
      <c r="F15" s="210" t="s">
        <v>148</v>
      </c>
      <c r="G15" s="211" t="s">
        <v>149</v>
      </c>
      <c r="H15" s="617"/>
      <c r="I15" s="659"/>
      <c r="J15" s="659"/>
      <c r="K15" s="659"/>
      <c r="L15" s="659"/>
      <c r="M15" s="605"/>
      <c r="N15" s="607"/>
      <c r="O15" s="651"/>
      <c r="P15" s="653"/>
      <c r="Q15" s="655"/>
      <c r="R15" s="657"/>
      <c r="S15" s="653"/>
      <c r="T15" s="639"/>
      <c r="U15" s="639"/>
      <c r="V15" s="641"/>
      <c r="W15" s="642" t="s">
        <v>147</v>
      </c>
      <c r="X15" s="643"/>
      <c r="Y15" s="529"/>
    </row>
    <row r="16" spans="1:28" ht="110.1" customHeight="1" x14ac:dyDescent="0.2">
      <c r="A16" s="212" t="s">
        <v>150</v>
      </c>
      <c r="B16" s="350"/>
      <c r="C16" s="178"/>
      <c r="D16" s="535"/>
      <c r="E16" s="627" t="s">
        <v>301</v>
      </c>
      <c r="F16" s="536"/>
      <c r="G16" s="537"/>
      <c r="H16" s="350"/>
      <c r="I16" s="178"/>
      <c r="J16" s="660" t="s">
        <v>301</v>
      </c>
      <c r="K16" s="178"/>
      <c r="L16" s="538"/>
      <c r="M16" s="627" t="s">
        <v>301</v>
      </c>
      <c r="N16" s="346"/>
      <c r="O16" s="627" t="s">
        <v>301</v>
      </c>
      <c r="P16" s="674" t="s">
        <v>301</v>
      </c>
      <c r="Q16" s="660" t="s">
        <v>302</v>
      </c>
      <c r="R16" s="676" t="s">
        <v>303</v>
      </c>
      <c r="S16" s="679" t="s">
        <v>298</v>
      </c>
      <c r="T16" s="668" t="s">
        <v>299</v>
      </c>
      <c r="U16" s="668" t="s">
        <v>300</v>
      </c>
      <c r="V16" s="671" t="s">
        <v>151</v>
      </c>
      <c r="W16" s="644"/>
      <c r="X16" s="645"/>
      <c r="Y16" s="539">
        <f>$T$28</f>
        <v>0.1</v>
      </c>
    </row>
    <row r="17" spans="1:25" ht="110.1" customHeight="1" x14ac:dyDescent="0.2">
      <c r="A17" s="213" t="s">
        <v>152</v>
      </c>
      <c r="B17" s="618" t="s">
        <v>304</v>
      </c>
      <c r="C17" s="619"/>
      <c r="D17" s="620"/>
      <c r="E17" s="628"/>
      <c r="F17" s="629" t="s">
        <v>154</v>
      </c>
      <c r="G17" s="632" t="s">
        <v>155</v>
      </c>
      <c r="H17" s="635" t="s">
        <v>156</v>
      </c>
      <c r="I17" s="635" t="s">
        <v>304</v>
      </c>
      <c r="J17" s="661"/>
      <c r="K17" s="662" t="s">
        <v>305</v>
      </c>
      <c r="L17" s="665" t="s">
        <v>157</v>
      </c>
      <c r="M17" s="628"/>
      <c r="N17" s="665" t="s">
        <v>306</v>
      </c>
      <c r="O17" s="628"/>
      <c r="P17" s="675"/>
      <c r="Q17" s="661"/>
      <c r="R17" s="677"/>
      <c r="S17" s="680"/>
      <c r="T17" s="669"/>
      <c r="U17" s="669"/>
      <c r="V17" s="672"/>
      <c r="W17" s="644"/>
      <c r="X17" s="645"/>
      <c r="Y17" s="539">
        <f t="shared" ref="Y17:Y27" si="0">$T$28</f>
        <v>0.1</v>
      </c>
    </row>
    <row r="18" spans="1:25" ht="110.1" customHeight="1" x14ac:dyDescent="0.2">
      <c r="A18" s="213" t="s">
        <v>153</v>
      </c>
      <c r="B18" s="621"/>
      <c r="C18" s="622"/>
      <c r="D18" s="623"/>
      <c r="E18" s="334" t="str">
        <f t="shared" ref="E18:E27" si="1">IFERROR(B18/C18,"Celda formulada")</f>
        <v>Celda formulada</v>
      </c>
      <c r="F18" s="630"/>
      <c r="G18" s="633"/>
      <c r="H18" s="636"/>
      <c r="I18" s="636"/>
      <c r="J18" s="175" t="str">
        <f t="shared" ref="J18:J27" si="2">IFERROR(H18/I18,"Celda formulada")</f>
        <v>Celda formulada</v>
      </c>
      <c r="K18" s="663"/>
      <c r="L18" s="666"/>
      <c r="M18" s="297" t="str">
        <f t="shared" ref="M18:M27" si="3">IFERROR(H18/K18,"Celda formulada")</f>
        <v>Celda formulada</v>
      </c>
      <c r="N18" s="666"/>
      <c r="O18" s="351" t="str">
        <f t="shared" ref="O18:O27" si="4">IFERROR((H18/N18),"Celda formulada")</f>
        <v>Celda formulada</v>
      </c>
      <c r="P18" s="268" t="str">
        <f t="shared" ref="P18:P27" si="5">IFERROR(((E18-M18)/E18*1),"Celda formulada")</f>
        <v>Celda formulada</v>
      </c>
      <c r="Q18" s="180">
        <f t="shared" ref="Q18:Q27" si="6">IFERROR((B18-H18)*-1,"Celda formulada")</f>
        <v>0</v>
      </c>
      <c r="R18" s="677"/>
      <c r="S18" s="680"/>
      <c r="T18" s="669"/>
      <c r="U18" s="669"/>
      <c r="V18" s="672"/>
      <c r="W18" s="644"/>
      <c r="X18" s="645"/>
      <c r="Y18" s="539">
        <f t="shared" si="0"/>
        <v>0.1</v>
      </c>
    </row>
    <row r="19" spans="1:25" ht="110.1" customHeight="1" x14ac:dyDescent="0.2">
      <c r="A19" s="213" t="s">
        <v>158</v>
      </c>
      <c r="B19" s="621"/>
      <c r="C19" s="622"/>
      <c r="D19" s="623"/>
      <c r="E19" s="334" t="str">
        <f t="shared" si="1"/>
        <v>Celda formulada</v>
      </c>
      <c r="F19" s="630"/>
      <c r="G19" s="633"/>
      <c r="H19" s="636"/>
      <c r="I19" s="636"/>
      <c r="J19" s="175" t="str">
        <f t="shared" si="2"/>
        <v>Celda formulada</v>
      </c>
      <c r="K19" s="663"/>
      <c r="L19" s="666"/>
      <c r="M19" s="297" t="str">
        <f t="shared" si="3"/>
        <v>Celda formulada</v>
      </c>
      <c r="N19" s="666"/>
      <c r="O19" s="351" t="str">
        <f t="shared" si="4"/>
        <v>Celda formulada</v>
      </c>
      <c r="P19" s="268" t="str">
        <f t="shared" si="5"/>
        <v>Celda formulada</v>
      </c>
      <c r="Q19" s="180">
        <f t="shared" si="6"/>
        <v>0</v>
      </c>
      <c r="R19" s="678"/>
      <c r="S19" s="680"/>
      <c r="T19" s="669"/>
      <c r="U19" s="669"/>
      <c r="V19" s="672"/>
      <c r="W19" s="644"/>
      <c r="X19" s="645"/>
      <c r="Y19" s="539">
        <f t="shared" si="0"/>
        <v>0.1</v>
      </c>
    </row>
    <row r="20" spans="1:25" ht="110.1" customHeight="1" x14ac:dyDescent="0.2">
      <c r="A20" s="213" t="s">
        <v>159</v>
      </c>
      <c r="B20" s="621"/>
      <c r="C20" s="622"/>
      <c r="D20" s="623"/>
      <c r="E20" s="334" t="str">
        <f t="shared" si="1"/>
        <v>Celda formulada</v>
      </c>
      <c r="F20" s="630"/>
      <c r="G20" s="633"/>
      <c r="H20" s="636"/>
      <c r="I20" s="636"/>
      <c r="J20" s="175" t="str">
        <f t="shared" si="2"/>
        <v>Celda formulada</v>
      </c>
      <c r="K20" s="663"/>
      <c r="L20" s="666"/>
      <c r="M20" s="297" t="str">
        <f t="shared" si="3"/>
        <v>Celda formulada</v>
      </c>
      <c r="N20" s="666"/>
      <c r="O20" s="351" t="str">
        <f t="shared" si="4"/>
        <v>Celda formulada</v>
      </c>
      <c r="P20" s="268" t="str">
        <f t="shared" si="5"/>
        <v>Celda formulada</v>
      </c>
      <c r="Q20" s="180">
        <f t="shared" si="6"/>
        <v>0</v>
      </c>
      <c r="R20" s="345">
        <f t="shared" ref="R20:R28" si="7">MIN(IFERROR(((B20-H20)*1)/(B20-$T$28)*1,"Celda Energía!G17:G25 formulada"))</f>
        <v>0</v>
      </c>
      <c r="S20" s="680"/>
      <c r="T20" s="669"/>
      <c r="U20" s="669"/>
      <c r="V20" s="672"/>
      <c r="W20" s="644"/>
      <c r="X20" s="645"/>
      <c r="Y20" s="539">
        <f t="shared" si="0"/>
        <v>0.1</v>
      </c>
    </row>
    <row r="21" spans="1:25" ht="110.1" customHeight="1" x14ac:dyDescent="0.2">
      <c r="A21" s="213" t="s">
        <v>160</v>
      </c>
      <c r="B21" s="621"/>
      <c r="C21" s="622"/>
      <c r="D21" s="623"/>
      <c r="E21" s="334" t="str">
        <f t="shared" si="1"/>
        <v>Celda formulada</v>
      </c>
      <c r="F21" s="630"/>
      <c r="G21" s="633"/>
      <c r="H21" s="636"/>
      <c r="I21" s="636"/>
      <c r="J21" s="175" t="str">
        <f t="shared" si="2"/>
        <v>Celda formulada</v>
      </c>
      <c r="K21" s="663"/>
      <c r="L21" s="666"/>
      <c r="M21" s="297" t="str">
        <f t="shared" si="3"/>
        <v>Celda formulada</v>
      </c>
      <c r="N21" s="666"/>
      <c r="O21" s="351" t="str">
        <f t="shared" si="4"/>
        <v>Celda formulada</v>
      </c>
      <c r="P21" s="268" t="str">
        <f t="shared" si="5"/>
        <v>Celda formulada</v>
      </c>
      <c r="Q21" s="180">
        <f t="shared" si="6"/>
        <v>0</v>
      </c>
      <c r="R21" s="345">
        <f t="shared" si="7"/>
        <v>0</v>
      </c>
      <c r="S21" s="680"/>
      <c r="T21" s="669"/>
      <c r="U21" s="669"/>
      <c r="V21" s="672"/>
      <c r="W21" s="644"/>
      <c r="X21" s="645"/>
      <c r="Y21" s="539">
        <f t="shared" si="0"/>
        <v>0.1</v>
      </c>
    </row>
    <row r="22" spans="1:25" ht="110.1" customHeight="1" x14ac:dyDescent="0.2">
      <c r="A22" s="213" t="s">
        <v>161</v>
      </c>
      <c r="B22" s="621"/>
      <c r="C22" s="622"/>
      <c r="D22" s="623"/>
      <c r="E22" s="334" t="str">
        <f t="shared" si="1"/>
        <v>Celda formulada</v>
      </c>
      <c r="F22" s="630"/>
      <c r="G22" s="633"/>
      <c r="H22" s="636"/>
      <c r="I22" s="636"/>
      <c r="J22" s="175" t="str">
        <f t="shared" si="2"/>
        <v>Celda formulada</v>
      </c>
      <c r="K22" s="663"/>
      <c r="L22" s="666"/>
      <c r="M22" s="297" t="str">
        <f t="shared" si="3"/>
        <v>Celda formulada</v>
      </c>
      <c r="N22" s="666"/>
      <c r="O22" s="351" t="str">
        <f t="shared" si="4"/>
        <v>Celda formulada</v>
      </c>
      <c r="P22" s="268" t="str">
        <f t="shared" si="5"/>
        <v>Celda formulada</v>
      </c>
      <c r="Q22" s="180">
        <f t="shared" si="6"/>
        <v>0</v>
      </c>
      <c r="R22" s="345">
        <f t="shared" si="7"/>
        <v>0</v>
      </c>
      <c r="S22" s="680"/>
      <c r="T22" s="669"/>
      <c r="U22" s="669"/>
      <c r="V22" s="672"/>
      <c r="W22" s="644"/>
      <c r="X22" s="645"/>
      <c r="Y22" s="539">
        <f t="shared" si="0"/>
        <v>0.1</v>
      </c>
    </row>
    <row r="23" spans="1:25" ht="110.1" customHeight="1" x14ac:dyDescent="0.2">
      <c r="A23" s="213" t="s">
        <v>162</v>
      </c>
      <c r="B23" s="621"/>
      <c r="C23" s="622"/>
      <c r="D23" s="623"/>
      <c r="E23" s="334" t="str">
        <f t="shared" si="1"/>
        <v>Celda formulada</v>
      </c>
      <c r="F23" s="630"/>
      <c r="G23" s="633"/>
      <c r="H23" s="636"/>
      <c r="I23" s="636"/>
      <c r="J23" s="175" t="str">
        <f t="shared" si="2"/>
        <v>Celda formulada</v>
      </c>
      <c r="K23" s="663"/>
      <c r="L23" s="666"/>
      <c r="M23" s="297" t="str">
        <f t="shared" si="3"/>
        <v>Celda formulada</v>
      </c>
      <c r="N23" s="666"/>
      <c r="O23" s="351" t="str">
        <f t="shared" si="4"/>
        <v>Celda formulada</v>
      </c>
      <c r="P23" s="268" t="str">
        <f t="shared" si="5"/>
        <v>Celda formulada</v>
      </c>
      <c r="Q23" s="180">
        <f t="shared" si="6"/>
        <v>0</v>
      </c>
      <c r="R23" s="345">
        <f t="shared" si="7"/>
        <v>0</v>
      </c>
      <c r="S23" s="680"/>
      <c r="T23" s="669"/>
      <c r="U23" s="669"/>
      <c r="V23" s="672"/>
      <c r="W23" s="644"/>
      <c r="X23" s="645"/>
      <c r="Y23" s="539">
        <f t="shared" si="0"/>
        <v>0.1</v>
      </c>
    </row>
    <row r="24" spans="1:25" ht="110.1" customHeight="1" x14ac:dyDescent="0.2">
      <c r="A24" s="213" t="s">
        <v>163</v>
      </c>
      <c r="B24" s="621"/>
      <c r="C24" s="622"/>
      <c r="D24" s="623"/>
      <c r="E24" s="334" t="str">
        <f t="shared" si="1"/>
        <v>Celda formulada</v>
      </c>
      <c r="F24" s="630"/>
      <c r="G24" s="633"/>
      <c r="H24" s="636"/>
      <c r="I24" s="636"/>
      <c r="J24" s="175" t="str">
        <f t="shared" si="2"/>
        <v>Celda formulada</v>
      </c>
      <c r="K24" s="663"/>
      <c r="L24" s="666"/>
      <c r="M24" s="297" t="str">
        <f t="shared" si="3"/>
        <v>Celda formulada</v>
      </c>
      <c r="N24" s="666"/>
      <c r="O24" s="351" t="str">
        <f t="shared" si="4"/>
        <v>Celda formulada</v>
      </c>
      <c r="P24" s="268" t="str">
        <f t="shared" si="5"/>
        <v>Celda formulada</v>
      </c>
      <c r="Q24" s="180">
        <f t="shared" si="6"/>
        <v>0</v>
      </c>
      <c r="R24" s="345">
        <f t="shared" si="7"/>
        <v>0</v>
      </c>
      <c r="S24" s="680"/>
      <c r="T24" s="669"/>
      <c r="U24" s="669"/>
      <c r="V24" s="672"/>
      <c r="W24" s="644"/>
      <c r="X24" s="645"/>
      <c r="Y24" s="539">
        <f t="shared" si="0"/>
        <v>0.1</v>
      </c>
    </row>
    <row r="25" spans="1:25" ht="110.1" customHeight="1" x14ac:dyDescent="0.2">
      <c r="A25" s="213" t="s">
        <v>164</v>
      </c>
      <c r="B25" s="621"/>
      <c r="C25" s="622"/>
      <c r="D25" s="623"/>
      <c r="E25" s="334" t="str">
        <f t="shared" si="1"/>
        <v>Celda formulada</v>
      </c>
      <c r="F25" s="630"/>
      <c r="G25" s="633"/>
      <c r="H25" s="636"/>
      <c r="I25" s="636"/>
      <c r="J25" s="175" t="str">
        <f t="shared" si="2"/>
        <v>Celda formulada</v>
      </c>
      <c r="K25" s="664"/>
      <c r="L25" s="667"/>
      <c r="M25" s="297" t="str">
        <f t="shared" si="3"/>
        <v>Celda formulada</v>
      </c>
      <c r="N25" s="667"/>
      <c r="O25" s="351" t="str">
        <f t="shared" si="4"/>
        <v>Celda formulada</v>
      </c>
      <c r="P25" s="268" t="str">
        <f t="shared" si="5"/>
        <v>Celda formulada</v>
      </c>
      <c r="Q25" s="180">
        <f t="shared" si="6"/>
        <v>0</v>
      </c>
      <c r="R25" s="345">
        <f t="shared" si="7"/>
        <v>0</v>
      </c>
      <c r="S25" s="680"/>
      <c r="T25" s="669"/>
      <c r="U25" s="669"/>
      <c r="V25" s="672"/>
      <c r="W25" s="644"/>
      <c r="X25" s="645"/>
      <c r="Y25" s="539">
        <f t="shared" si="0"/>
        <v>0.1</v>
      </c>
    </row>
    <row r="26" spans="1:25" ht="110.1" customHeight="1" thickBot="1" x14ac:dyDescent="0.25">
      <c r="A26" s="213" t="s">
        <v>165</v>
      </c>
      <c r="B26" s="624"/>
      <c r="C26" s="625"/>
      <c r="D26" s="626"/>
      <c r="E26" s="335" t="str">
        <f t="shared" si="1"/>
        <v>Celda formulada</v>
      </c>
      <c r="F26" s="631"/>
      <c r="G26" s="634"/>
      <c r="H26" s="637"/>
      <c r="I26" s="637"/>
      <c r="J26" s="175" t="str">
        <f t="shared" si="2"/>
        <v>Celda formulada</v>
      </c>
      <c r="K26" s="180"/>
      <c r="L26" s="540"/>
      <c r="M26" s="297" t="str">
        <f t="shared" si="3"/>
        <v>Celda formulada</v>
      </c>
      <c r="N26" s="347"/>
      <c r="O26" s="351" t="str">
        <f t="shared" si="4"/>
        <v>Celda formulada</v>
      </c>
      <c r="P26" s="268" t="str">
        <f t="shared" si="5"/>
        <v>Celda formulada</v>
      </c>
      <c r="Q26" s="180">
        <f t="shared" si="6"/>
        <v>0</v>
      </c>
      <c r="R26" s="345">
        <f t="shared" si="7"/>
        <v>0</v>
      </c>
      <c r="S26" s="680"/>
      <c r="T26" s="669"/>
      <c r="U26" s="669"/>
      <c r="V26" s="672"/>
      <c r="W26" s="644"/>
      <c r="X26" s="645"/>
      <c r="Y26" s="539">
        <f t="shared" si="0"/>
        <v>0.1</v>
      </c>
    </row>
    <row r="27" spans="1:25" ht="110.1" customHeight="1" thickBot="1" x14ac:dyDescent="0.25">
      <c r="A27" s="214" t="s">
        <v>166</v>
      </c>
      <c r="B27" s="358"/>
      <c r="C27" s="363"/>
      <c r="D27" s="541"/>
      <c r="E27" s="336" t="str">
        <f t="shared" si="1"/>
        <v>Celda formulada</v>
      </c>
      <c r="F27" s="542"/>
      <c r="G27" s="543"/>
      <c r="H27" s="358"/>
      <c r="I27" s="363"/>
      <c r="J27" s="364" t="str">
        <f t="shared" si="2"/>
        <v>Celda formulada</v>
      </c>
      <c r="K27" s="363"/>
      <c r="L27" s="544"/>
      <c r="M27" s="356" t="str">
        <f t="shared" si="3"/>
        <v>Celda formulada</v>
      </c>
      <c r="N27" s="357"/>
      <c r="O27" s="358" t="str">
        <f t="shared" si="4"/>
        <v>Celda formulada</v>
      </c>
      <c r="P27" s="370" t="str">
        <f t="shared" si="5"/>
        <v>Celda formulada</v>
      </c>
      <c r="Q27" s="363">
        <f t="shared" si="6"/>
        <v>0</v>
      </c>
      <c r="R27" s="371">
        <f t="shared" si="7"/>
        <v>0</v>
      </c>
      <c r="S27" s="681"/>
      <c r="T27" s="670"/>
      <c r="U27" s="670"/>
      <c r="V27" s="673"/>
      <c r="W27" s="644"/>
      <c r="X27" s="645"/>
      <c r="Y27" s="539">
        <f t="shared" si="0"/>
        <v>0.1</v>
      </c>
    </row>
    <row r="28" spans="1:25" ht="30" customHeight="1" thickBot="1" x14ac:dyDescent="0.25">
      <c r="A28" s="244" t="s">
        <v>167</v>
      </c>
      <c r="B28" s="340">
        <f>IFERROR(SUM(B16:B27),0)</f>
        <v>0</v>
      </c>
      <c r="C28" s="341">
        <f>IFERROR(AVERAGE(C16:C27),0)</f>
        <v>0</v>
      </c>
      <c r="D28" s="342">
        <f>IFERROR(AVERAGE(D16:D27),0)</f>
        <v>0</v>
      </c>
      <c r="E28" s="360">
        <f>IFERROR(AVERAGE(E16:E27),0)</f>
        <v>0</v>
      </c>
      <c r="F28" s="648" t="s">
        <v>168</v>
      </c>
      <c r="G28" s="649"/>
      <c r="H28" s="359">
        <f>IFERROR(SUM(H16:H27),0)</f>
        <v>0</v>
      </c>
      <c r="I28" s="366" t="s">
        <v>168</v>
      </c>
      <c r="J28" s="367">
        <f>IFERROR(AVERAGE(J16:J27),0)</f>
        <v>0</v>
      </c>
      <c r="K28" s="367">
        <f>IFERROR(AVERAGE(K16:K27),0)</f>
        <v>0</v>
      </c>
      <c r="L28" s="368">
        <f>IFERROR(AVERAGE(L16:L27),0)</f>
        <v>0</v>
      </c>
      <c r="M28" s="359">
        <f>IFERROR(AVERAGE(M16:M27),0)</f>
        <v>0</v>
      </c>
      <c r="N28" s="369">
        <f t="shared" ref="N28:O28" si="8">IFERROR(AVERAGE(N16:N27),0)</f>
        <v>0</v>
      </c>
      <c r="O28" s="372">
        <f t="shared" si="8"/>
        <v>0</v>
      </c>
      <c r="P28" s="373">
        <f>IFERROR(AVERAGE(P16:P27),0)</f>
        <v>0</v>
      </c>
      <c r="Q28" s="374">
        <f>IFERROR((B28-H28),0)</f>
        <v>0</v>
      </c>
      <c r="R28" s="375">
        <f t="shared" si="7"/>
        <v>0</v>
      </c>
      <c r="S28" s="215" t="s">
        <v>312</v>
      </c>
      <c r="T28" s="348">
        <v>0.1</v>
      </c>
      <c r="U28" s="215" t="s">
        <v>284</v>
      </c>
      <c r="V28" s="471" t="s">
        <v>297</v>
      </c>
      <c r="W28" s="646"/>
      <c r="X28" s="647"/>
      <c r="Y28" s="545"/>
    </row>
    <row r="29" spans="1:25" x14ac:dyDescent="0.2">
      <c r="A29" s="205"/>
      <c r="B29" s="205"/>
      <c r="C29" s="205"/>
    </row>
    <row r="30" spans="1:25" x14ac:dyDescent="0.2">
      <c r="A30" s="205"/>
      <c r="B30" s="205"/>
      <c r="C30" s="205"/>
    </row>
    <row r="31" spans="1:25" x14ac:dyDescent="0.2">
      <c r="A31" s="205"/>
      <c r="B31" s="205"/>
      <c r="C31" s="205"/>
    </row>
    <row r="32" spans="1:25" x14ac:dyDescent="0.2">
      <c r="A32" s="205"/>
      <c r="B32" s="205"/>
      <c r="C32" s="205"/>
    </row>
    <row r="33" spans="1:3" x14ac:dyDescent="0.2">
      <c r="A33" s="205"/>
      <c r="B33" s="205"/>
      <c r="C33" s="205"/>
    </row>
    <row r="34" spans="1:3" x14ac:dyDescent="0.2">
      <c r="A34" s="205"/>
      <c r="B34" s="205"/>
      <c r="C34" s="205"/>
    </row>
    <row r="35" spans="1:3" x14ac:dyDescent="0.2">
      <c r="A35" s="205"/>
      <c r="B35" s="205"/>
      <c r="C35" s="205"/>
    </row>
  </sheetData>
  <sheetProtection algorithmName="SHA-512" hashValue="BIn5r4OPXrSWAGTONZAXOje+AL5I4HmCP+zvRcZsaeZItH+Mc3IC2BxBYDRtI4ufkXJQVh8zZQnnXs3fBy5HzQ==" saltValue="m5RqZ4Smb0y9ivmB3pLxGg==" spinCount="100000" sheet="1" objects="1" scenarios="1" selectLockedCells="1"/>
  <protectedRanges>
    <protectedRange sqref="F27 B27:D27 H27" name="Rango1"/>
    <protectedRange sqref="G27 F16:H16 K16 B16:D16 K26:K27" name="Rango1_1"/>
    <protectedRange sqref="I16 N16 I27 N26:N27" name="Rango1_1_1"/>
    <protectedRange sqref="L16 L26:L27" name="Rango1_1_2"/>
    <protectedRange sqref="D18:D23 C19:C23 C24:D26 B18:B26" name="Rango1_3"/>
    <protectedRange sqref="D17 C17:C18 B17" name="Rango1_1_3"/>
    <protectedRange sqref="F17:F26 H17:I26" name="Rango1_4"/>
    <protectedRange sqref="G17:G26" name="Rango1_1_4"/>
    <protectedRange sqref="K17:K25" name="Rango1_1_5"/>
    <protectedRange sqref="L17:L25 N17:N25" name="Rango1_3_1"/>
    <protectedRange sqref="V16:V27 S16:S27" name="Rango1_2_2"/>
    <protectedRange sqref="T16:U27" name="Rango1_3_2"/>
  </protectedRanges>
  <mergeCells count="67">
    <mergeCell ref="U16:U27"/>
    <mergeCell ref="V16:V27"/>
    <mergeCell ref="P16:P17"/>
    <mergeCell ref="Q16:Q17"/>
    <mergeCell ref="R16:R19"/>
    <mergeCell ref="S16:S27"/>
    <mergeCell ref="T16:T27"/>
    <mergeCell ref="J16:J17"/>
    <mergeCell ref="K17:K25"/>
    <mergeCell ref="L17:L25"/>
    <mergeCell ref="M16:M17"/>
    <mergeCell ref="N17:N25"/>
    <mergeCell ref="O16:O17"/>
    <mergeCell ref="U14:U15"/>
    <mergeCell ref="V14:V15"/>
    <mergeCell ref="W15:X28"/>
    <mergeCell ref="F28:G28"/>
    <mergeCell ref="I17:I26"/>
    <mergeCell ref="O14:O15"/>
    <mergeCell ref="P14:P15"/>
    <mergeCell ref="Q14:Q15"/>
    <mergeCell ref="R14:R15"/>
    <mergeCell ref="S14:S15"/>
    <mergeCell ref="T14:T15"/>
    <mergeCell ref="I14:I15"/>
    <mergeCell ref="J14:J15"/>
    <mergeCell ref="K14:K15"/>
    <mergeCell ref="L14:L15"/>
    <mergeCell ref="B17:D26"/>
    <mergeCell ref="E16:E17"/>
    <mergeCell ref="F17:F26"/>
    <mergeCell ref="G17:G26"/>
    <mergeCell ref="H17:H26"/>
    <mergeCell ref="N14:N15"/>
    <mergeCell ref="B14:B15"/>
    <mergeCell ref="C14:C15"/>
    <mergeCell ref="D14:D15"/>
    <mergeCell ref="E14:E15"/>
    <mergeCell ref="F14:G14"/>
    <mergeCell ref="H14:H15"/>
    <mergeCell ref="W8:X8"/>
    <mergeCell ref="A9:X9"/>
    <mergeCell ref="A11:X11"/>
    <mergeCell ref="A12:X12"/>
    <mergeCell ref="A13:A15"/>
    <mergeCell ref="B13:E13"/>
    <mergeCell ref="F13:N13"/>
    <mergeCell ref="O13:R13"/>
    <mergeCell ref="S13:V13"/>
    <mergeCell ref="W13:X13"/>
    <mergeCell ref="A8:C8"/>
    <mergeCell ref="D8:K8"/>
    <mergeCell ref="L8:N8"/>
    <mergeCell ref="O8:R8"/>
    <mergeCell ref="U8:V8"/>
    <mergeCell ref="M14:M15"/>
    <mergeCell ref="A7:C7"/>
    <mergeCell ref="D7:K7"/>
    <mergeCell ref="L7:R7"/>
    <mergeCell ref="T7:V7"/>
    <mergeCell ref="W7:X7"/>
    <mergeCell ref="A1:C6"/>
    <mergeCell ref="D1:W2"/>
    <mergeCell ref="X1:X2"/>
    <mergeCell ref="D3:W4"/>
    <mergeCell ref="X3:X4"/>
    <mergeCell ref="D5:W6"/>
  </mergeCells>
  <conditionalFormatting sqref="B17">
    <cfRule type="containsBlanks" dxfId="133" priority="7">
      <formula>LEN(TRIM(B17))=0</formula>
    </cfRule>
  </conditionalFormatting>
  <conditionalFormatting sqref="B16:D16 B27:D27">
    <cfRule type="containsBlanks" dxfId="132" priority="14">
      <formula>LEN(TRIM(B16))=0</formula>
    </cfRule>
  </conditionalFormatting>
  <conditionalFormatting sqref="F16:I17">
    <cfRule type="containsBlanks" dxfId="131" priority="6">
      <formula>LEN(TRIM(F16))=0</formula>
    </cfRule>
  </conditionalFormatting>
  <conditionalFormatting sqref="F27:I27">
    <cfRule type="containsBlanks" dxfId="130" priority="13">
      <formula>LEN(TRIM(F27))=0</formula>
    </cfRule>
  </conditionalFormatting>
  <conditionalFormatting sqref="K16:L17">
    <cfRule type="containsBlanks" dxfId="129" priority="5">
      <formula>LEN(TRIM(K16))=0</formula>
    </cfRule>
  </conditionalFormatting>
  <conditionalFormatting sqref="K26:L27">
    <cfRule type="containsBlanks" dxfId="128" priority="11">
      <formula>LEN(TRIM(K26))=0</formula>
    </cfRule>
  </conditionalFormatting>
  <conditionalFormatting sqref="N16:N17">
    <cfRule type="containsBlanks" dxfId="127" priority="4">
      <formula>LEN(TRIM(N16))=0</formula>
    </cfRule>
  </conditionalFormatting>
  <conditionalFormatting sqref="N26:N27">
    <cfRule type="containsBlanks" dxfId="126" priority="8">
      <formula>LEN(TRIM(N26))=0</formula>
    </cfRule>
  </conditionalFormatting>
  <conditionalFormatting sqref="O8">
    <cfRule type="containsBlanks" dxfId="125" priority="17">
      <formula>LEN(TRIM(O8))=0</formula>
    </cfRule>
  </conditionalFormatting>
  <conditionalFormatting sqref="R20:R27">
    <cfRule type="expression" dxfId="124" priority="9">
      <formula>$R$16:$R$27&gt;=0</formula>
    </cfRule>
    <cfRule type="expression" dxfId="123" priority="10">
      <formula>$R$16:$R$27&lt;0</formula>
    </cfRule>
  </conditionalFormatting>
  <conditionalFormatting sqref="S16:V16">
    <cfRule type="containsBlanks" dxfId="122" priority="3">
      <formula>LEN(TRIM(S16))=0</formula>
    </cfRule>
  </conditionalFormatting>
  <conditionalFormatting sqref="T8">
    <cfRule type="containsBlanks" dxfId="121" priority="2">
      <formula>LEN(TRIM(T8))=0</formula>
    </cfRule>
  </conditionalFormatting>
  <conditionalFormatting sqref="W7:W8">
    <cfRule type="containsBlanks" dxfId="120" priority="1">
      <formula>LEN(TRIM(W7))=0</formula>
    </cfRule>
  </conditionalFormatting>
  <dataValidations count="16">
    <dataValidation type="decimal" allowBlank="1" showInputMessage="1" showErrorMessage="1" errorTitle="Información no válida" error="Por favor ingresar los datos así:_x000a_Ej: 3265,36" promptTitle="Preciítación mensual (mm)" prompt="La precipitación observada y las anomalías climáticas están disponibles para todas las capitales del país a través del Portal DHIME, que permite consultar datos hidrometeorológicos oficiales." sqref="N16 N26:N27" xr:uid="{9F8AA089-C923-4628-8238-6D58446F42F9}">
      <formula1>0</formula1>
      <formula2>999999.999999</formula2>
    </dataValidation>
    <dataValidation type="decimal" allowBlank="1" showInputMessage="1" showErrorMessage="1" errorTitle="Información no válida" error="Por favor ingresar números entreros así:_x000a_Ej: 365,3600" promptTitle="Valor unitario" prompt="Por favor ingresar el valor  del servicio de agua en un rango de 0000,0000 a 9999,0000 separando los decimales con una coma (,) y sin puntos (.)_x000a_" sqref="L16 L26:L27" xr:uid="{5E170446-E023-4D36-93FE-B32282C1409C}">
      <formula1>0</formula1>
      <formula2>9999.9999</formula2>
    </dataValidation>
    <dataValidation type="decimal" allowBlank="1" showInputMessage="1" showErrorMessage="1" errorTitle="Información no válida" error="Por favor ingresar números entreros así:_x000a_Ej: 365,3600" promptTitle="Consumo de agua" prompt="Por favor ingresar un número entre  0,0000 a 9999,0000 utilice   coma (,) para separar y no use  puntos (.)" sqref="H27" xr:uid="{4EEC1FF6-5F89-4839-8FED-A00E44427498}">
      <formula1>0</formula1>
      <formula2>9999.9999</formula2>
    </dataValidation>
    <dataValidation type="decimal" allowBlank="1" showInputMessage="1" showErrorMessage="1" errorTitle="Información no válida" error="Por favor ingresar los datos así:_x000a_Ej: 365,3600" promptTitle="Consumo de agua" prompt="Por favor ingresar un número entre  0,0000 a 9999,0000 utilice  coma (,) para separar y no use  puntos (.)" sqref="H16" xr:uid="{029EC4FD-B27D-4BC1-B8ED-061787392B3E}">
      <formula1>0</formula1>
      <formula2>9999.9999</formula2>
    </dataValidation>
    <dataValidation allowBlank="1" showInputMessage="1" showErrorMessage="1" promptTitle="Respopnsable de verificar" prompt="Por favor relacione el nombre de los profesionales que revisaron y aprobaron la información contenida mes a mes" sqref="V16" xr:uid="{A9C57209-4DF8-4AD7-B9AE-F8DA0EB155A3}"/>
    <dataValidation type="decimal" allowBlank="1" showInputMessage="1" showErrorMessage="1" errorTitle="Información no válida" error="Por favor ingresar los datos así:_x000a_Ej: 3265,36" promptTitle="Superficie del inmueble m2" prompt="Por favor ingresar un número que se encuentre en un rango de 0000,00000 a 99999,99999 separando los decimales con una coma (,) y sin puntos (.)" sqref="I16 I27" xr:uid="{C4D915CA-1C7E-42F1-9464-10012005E6A9}">
      <formula1>0</formula1>
      <formula2>99999.99999</formula2>
    </dataValidation>
    <dataValidation type="whole" allowBlank="1" showInputMessage="1" showErrorMessage="1" errorTitle="Información no válida" error="Por favor ingresar números entreros así:_x000a_Ej: 56" promptTitle="N° trabajadores presencial" prompt="Por favor ingresar un número que se encuentre en un rango de 0 a 999999 sin puntos (.) ni comas (,)" sqref="K16 K26:K27" xr:uid="{48664E5D-70D7-44E8-A9AB-96BEC3DC871A}">
      <formula1>0</formula1>
      <formula2>999999</formula2>
    </dataValidation>
    <dataValidation type="date" allowBlank="1" showInputMessage="1" showErrorMessage="1" errorTitle="Información no válida" error="Por favor ingrese la fecha así Ej: 01/01/2024_x000a_Para las facturas que no indican fecha específica por favor colocar el primer día del mes así: 01/01/2024" promptTitle="Fecha de facturación" prompt="Por favor ingrese la fecha del periodo facturado" sqref="F16 F27" xr:uid="{8CA310C9-7BD4-4B3A-9D3F-CF76D62DFE79}">
      <formula1>45292</formula1>
      <formula2>47118</formula2>
    </dataValidation>
    <dataValidation type="decimal" allowBlank="1" showInputMessage="1" showErrorMessage="1" errorTitle="Información no válida" error="Por favor ingresar números entreros así:_x000a_Ej: 365,3600" promptTitle="Valor unitario" prompt="Por favor ingresar el valor solo del servicio de agua en un rango de 0000,0000 a 9999,0000 separando los decimales con una coma (,) y sin puntos (.)" sqref="D16 D27" xr:uid="{B1C20C3E-7762-4871-9121-D77B82C0931B}">
      <formula1>0</formula1>
      <formula2>9999.9999</formula2>
    </dataValidation>
    <dataValidation type="decimal" allowBlank="1" showInputMessage="1" showErrorMessage="1" errorTitle="Información no válida" error="Por favor ingresar números entreros así:_x000a_Ej: 365,3600" promptTitle="Consumo de agua" prompt="Por favor ingresar un número que se encuentre en un rango de 0,0000 a 9999,0000 separando los decimales con una coma (,) y sin puntos (.)" sqref="B27" xr:uid="{11E4E6F5-4972-4082-AF35-BD590424CA9D}">
      <formula1>0</formula1>
      <formula2>9999.9999</formula2>
    </dataValidation>
    <dataValidation allowBlank="1" showInputMessage="1" showErrorMessage="1" promptTitle="Anniones de mejora" prompt="Por favor ingrese aquellas acciones que se pueden ejecutar desde el territorio." sqref="T16" xr:uid="{A9028289-801D-4F3D-BC2E-BBCC069F6F62}"/>
    <dataValidation allowBlank="1" showInputMessage="1" showErrorMessage="1" promptTitle="Evidencias de las acciones" prompt="Por favor en forma de listado, ingrese las evidencias puntuales que soportan las acciones. " sqref="U16" xr:uid="{FD070888-B3D8-4C4B-8497-BE8B939316F0}"/>
    <dataValidation type="date" operator="greaterThanOrEqual" allowBlank="1" showInputMessage="1" showErrorMessage="1" errorTitle="Información no válida" error="Por favor ingrese la fecha mayor a la inicial así Ej: 31/01/2024_x000a_Para facturas que no indican fecha específica, por favor ingresar el último día del mes según los días facturados así: 01/01/2024 (para 28 días)" promptTitle="Fecha final" prompt="Por favor ingrese la fecha final del periodo de fecturación del servicio" sqref="G16 G27" xr:uid="{E6ABF3BE-36A3-4C77-9E47-E27B192FAA01}">
      <formula1>F16</formula1>
    </dataValidation>
    <dataValidation type="decimal" allowBlank="1" showInputMessage="1" showErrorMessage="1" errorTitle="Información no válida" error="Por favor ingresar los datos así:_x000a_Ej: 365,3600" promptTitle="Consumo de agua" prompt="Por favor ingresar un número que se encuentre en un rango de 0,0000 a 9999,0000 separando los decimales con una coma (,) y sin puntos (.)" sqref="B16" xr:uid="{F225825F-A7FC-48B3-9CCD-FBDE532335ED}">
      <formula1>0</formula1>
      <formula2>9999.9999</formula2>
    </dataValidation>
    <dataValidation type="whole" allowBlank="1" showInputMessage="1" showErrorMessage="1" errorTitle="Información no válida" error="Por favor ingresar números entreros así:_x000a_Ej: 56" promptTitle="N° trabajadores presencial" prompt="Por favor ingresar un número que se encuentre en un rango de 0 a 999 sin puntos (.) ni comas (,)" sqref="C16 C27" xr:uid="{18866DAB-6992-4556-9CFB-0113360C358D}">
      <formula1>0</formula1>
      <formula2>999999</formula2>
    </dataValidation>
    <dataValidation allowBlank="1" showInputMessage="1" showErrorMessage="1" promptTitle="Observaciones" prompt="Por favor ingresar la justificación de la información ingresada, indicando las posibles razones por las cuales que pueden presentar" sqref="S16" xr:uid="{42F60F1F-8A6A-47FE-A0CF-3133E9F2E4B2}"/>
  </dataValidations>
  <printOptions horizontalCentered="1" verticalCentered="1"/>
  <pageMargins left="0.19685039370078741" right="0.19685039370078741" top="0.19685039370078741" bottom="0.19685039370078741" header="0" footer="0"/>
  <pageSetup scale="27" fitToHeight="0" orientation="landscape"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BCF8D451-722B-42A7-BA09-DA89339DBE02}">
          <x14:formula1>
            <xm:f>Desplegable!$B$3:$B$9</xm:f>
          </x14:formula1>
          <xm:sqref>D8</xm:sqref>
        </x14:dataValidation>
        <x14:dataValidation type="list" allowBlank="1" showInputMessage="1" showErrorMessage="1" xr:uid="{05971B24-E51B-472E-B7B9-304FCAF38D00}">
          <x14:formula1>
            <xm:f>Desplegable!$C$3:$C$26</xm:f>
          </x14:formula1>
          <xm:sqref>D7:K7</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E63D7C-5334-4FCF-88FF-032A5F742F72}">
  <sheetPr>
    <pageSetUpPr fitToPage="1"/>
  </sheetPr>
  <dimension ref="A1:AB35"/>
  <sheetViews>
    <sheetView view="pageBreakPreview" topLeftCell="R1" zoomScale="60" zoomScaleNormal="53" workbookViewId="0">
      <selection activeCell="K16" sqref="K16:L16"/>
    </sheetView>
  </sheetViews>
  <sheetFormatPr baseColWidth="10" defaultColWidth="11.42578125" defaultRowHeight="11.4" x14ac:dyDescent="0.2"/>
  <cols>
    <col min="1" max="1" width="18.7109375" style="206" customWidth="1"/>
    <col min="2" max="14" width="17.7109375" style="206" customWidth="1"/>
    <col min="15" max="15" width="18.7109375" style="206" customWidth="1"/>
    <col min="16" max="16" width="19.7109375" style="206" customWidth="1"/>
    <col min="17" max="18" width="19.7109375" style="207" customWidth="1"/>
    <col min="19" max="19" width="90.7109375" style="206" customWidth="1"/>
    <col min="20" max="21" width="30.7109375" style="206" customWidth="1"/>
    <col min="22" max="22" width="18.7109375" style="206" customWidth="1"/>
    <col min="23" max="23" width="80.7109375" style="206" customWidth="1"/>
    <col min="24" max="24" width="85.42578125" style="206" customWidth="1"/>
    <col min="25" max="16384" width="11.42578125" style="206"/>
  </cols>
  <sheetData>
    <row r="1" spans="1:28" ht="10.199999999999999" customHeight="1" x14ac:dyDescent="0.2">
      <c r="A1" s="546" t="e" vm="1">
        <v>#VALUE!</v>
      </c>
      <c r="B1" s="547"/>
      <c r="C1" s="548"/>
      <c r="D1" s="546" t="s">
        <v>115</v>
      </c>
      <c r="E1" s="547"/>
      <c r="F1" s="547"/>
      <c r="G1" s="547"/>
      <c r="H1" s="547"/>
      <c r="I1" s="547"/>
      <c r="J1" s="547"/>
      <c r="K1" s="547"/>
      <c r="L1" s="547"/>
      <c r="M1" s="547"/>
      <c r="N1" s="547"/>
      <c r="O1" s="547"/>
      <c r="P1" s="547"/>
      <c r="Q1" s="547"/>
      <c r="R1" s="547"/>
      <c r="S1" s="547"/>
      <c r="T1" s="547"/>
      <c r="U1" s="547"/>
      <c r="V1" s="547"/>
      <c r="W1" s="548"/>
      <c r="X1" s="555" t="s">
        <v>116</v>
      </c>
      <c r="Y1" s="529"/>
    </row>
    <row r="2" spans="1:28" ht="15.6" customHeight="1" thickBot="1" x14ac:dyDescent="0.25">
      <c r="A2" s="549"/>
      <c r="B2" s="550"/>
      <c r="C2" s="551"/>
      <c r="D2" s="552"/>
      <c r="E2" s="553"/>
      <c r="F2" s="553"/>
      <c r="G2" s="553"/>
      <c r="H2" s="553"/>
      <c r="I2" s="553"/>
      <c r="J2" s="553"/>
      <c r="K2" s="553"/>
      <c r="L2" s="553"/>
      <c r="M2" s="553"/>
      <c r="N2" s="553"/>
      <c r="O2" s="553"/>
      <c r="P2" s="553"/>
      <c r="Q2" s="553"/>
      <c r="R2" s="553"/>
      <c r="S2" s="553"/>
      <c r="T2" s="553"/>
      <c r="U2" s="553"/>
      <c r="V2" s="553"/>
      <c r="W2" s="554"/>
      <c r="X2" s="556"/>
      <c r="Y2" s="529"/>
    </row>
    <row r="3" spans="1:28" ht="10.199999999999999" customHeight="1" x14ac:dyDescent="0.2">
      <c r="A3" s="549"/>
      <c r="B3" s="550"/>
      <c r="C3" s="551"/>
      <c r="D3" s="557" t="s">
        <v>117</v>
      </c>
      <c r="E3" s="558"/>
      <c r="F3" s="558"/>
      <c r="G3" s="558"/>
      <c r="H3" s="558"/>
      <c r="I3" s="558"/>
      <c r="J3" s="558"/>
      <c r="K3" s="558"/>
      <c r="L3" s="558"/>
      <c r="M3" s="558"/>
      <c r="N3" s="558"/>
      <c r="O3" s="558"/>
      <c r="P3" s="558"/>
      <c r="Q3" s="558"/>
      <c r="R3" s="558"/>
      <c r="S3" s="558"/>
      <c r="T3" s="558"/>
      <c r="U3" s="558"/>
      <c r="V3" s="558"/>
      <c r="W3" s="559"/>
      <c r="X3" s="563" t="s">
        <v>342</v>
      </c>
      <c r="Y3" s="529"/>
    </row>
    <row r="4" spans="1:28" ht="11.1" customHeight="1" thickBot="1" x14ac:dyDescent="0.25">
      <c r="A4" s="549"/>
      <c r="B4" s="550"/>
      <c r="C4" s="551"/>
      <c r="D4" s="560"/>
      <c r="E4" s="561"/>
      <c r="F4" s="561"/>
      <c r="G4" s="561"/>
      <c r="H4" s="561"/>
      <c r="I4" s="561"/>
      <c r="J4" s="561"/>
      <c r="K4" s="561"/>
      <c r="L4" s="561"/>
      <c r="M4" s="561"/>
      <c r="N4" s="561"/>
      <c r="O4" s="561"/>
      <c r="P4" s="561"/>
      <c r="Q4" s="561"/>
      <c r="R4" s="561"/>
      <c r="S4" s="561"/>
      <c r="T4" s="561"/>
      <c r="U4" s="561"/>
      <c r="V4" s="561"/>
      <c r="W4" s="562"/>
      <c r="X4" s="564"/>
      <c r="Y4" s="529"/>
    </row>
    <row r="5" spans="1:28" ht="19.2" customHeight="1" thickBot="1" x14ac:dyDescent="0.25">
      <c r="A5" s="549"/>
      <c r="B5" s="550"/>
      <c r="C5" s="551"/>
      <c r="D5" s="557" t="s">
        <v>118</v>
      </c>
      <c r="E5" s="558"/>
      <c r="F5" s="558"/>
      <c r="G5" s="558"/>
      <c r="H5" s="558"/>
      <c r="I5" s="558"/>
      <c r="J5" s="558"/>
      <c r="K5" s="558"/>
      <c r="L5" s="558"/>
      <c r="M5" s="558"/>
      <c r="N5" s="558"/>
      <c r="O5" s="558"/>
      <c r="P5" s="558"/>
      <c r="Q5" s="558"/>
      <c r="R5" s="558"/>
      <c r="S5" s="558"/>
      <c r="T5" s="558"/>
      <c r="U5" s="558"/>
      <c r="V5" s="558"/>
      <c r="W5" s="559"/>
      <c r="X5" s="240" t="s">
        <v>343</v>
      </c>
      <c r="Y5" s="529"/>
    </row>
    <row r="6" spans="1:28" ht="17.7" customHeight="1" thickBot="1" x14ac:dyDescent="0.25">
      <c r="A6" s="549"/>
      <c r="B6" s="550"/>
      <c r="C6" s="551"/>
      <c r="D6" s="565"/>
      <c r="E6" s="566"/>
      <c r="F6" s="566"/>
      <c r="G6" s="566"/>
      <c r="H6" s="566"/>
      <c r="I6" s="566"/>
      <c r="J6" s="566"/>
      <c r="K6" s="566"/>
      <c r="L6" s="566"/>
      <c r="M6" s="566"/>
      <c r="N6" s="566"/>
      <c r="O6" s="566"/>
      <c r="P6" s="566"/>
      <c r="Q6" s="566"/>
      <c r="R6" s="566"/>
      <c r="S6" s="566"/>
      <c r="T6" s="566"/>
      <c r="U6" s="566"/>
      <c r="V6" s="566"/>
      <c r="W6" s="567"/>
      <c r="X6" s="241" t="s">
        <v>169</v>
      </c>
      <c r="Y6" s="529"/>
    </row>
    <row r="7" spans="1:28" s="199" customFormat="1" ht="33" customHeight="1" thickBot="1" x14ac:dyDescent="0.25">
      <c r="A7" s="572" t="s">
        <v>170</v>
      </c>
      <c r="B7" s="573"/>
      <c r="C7" s="574"/>
      <c r="D7" s="570" t="s">
        <v>98</v>
      </c>
      <c r="E7" s="571"/>
      <c r="F7" s="571"/>
      <c r="G7" s="571"/>
      <c r="H7" s="571"/>
      <c r="I7" s="571"/>
      <c r="J7" s="571"/>
      <c r="K7" s="571"/>
      <c r="L7" s="572" t="s">
        <v>171</v>
      </c>
      <c r="M7" s="573"/>
      <c r="N7" s="573"/>
      <c r="O7" s="573"/>
      <c r="P7" s="573"/>
      <c r="Q7" s="573"/>
      <c r="R7" s="574"/>
      <c r="S7" s="203" t="s">
        <v>119</v>
      </c>
      <c r="T7" s="573" t="s">
        <v>120</v>
      </c>
      <c r="U7" s="573"/>
      <c r="V7" s="574"/>
      <c r="W7" s="684"/>
      <c r="X7" s="683"/>
    </row>
    <row r="8" spans="1:28" s="199" customFormat="1" ht="33" customHeight="1" thickBot="1" x14ac:dyDescent="0.25">
      <c r="A8" s="572" t="s">
        <v>172</v>
      </c>
      <c r="B8" s="573"/>
      <c r="C8" s="574"/>
      <c r="D8" s="570" t="s">
        <v>45</v>
      </c>
      <c r="E8" s="571"/>
      <c r="F8" s="571"/>
      <c r="G8" s="571"/>
      <c r="H8" s="571"/>
      <c r="I8" s="571"/>
      <c r="J8" s="571"/>
      <c r="K8" s="601"/>
      <c r="L8" s="572" t="s">
        <v>43</v>
      </c>
      <c r="M8" s="573"/>
      <c r="N8" s="573"/>
      <c r="O8" s="571" t="s">
        <v>68</v>
      </c>
      <c r="P8" s="571"/>
      <c r="Q8" s="571"/>
      <c r="R8" s="601"/>
      <c r="S8" s="204" t="s">
        <v>173</v>
      </c>
      <c r="T8" s="216"/>
      <c r="U8" s="572" t="s">
        <v>122</v>
      </c>
      <c r="V8" s="586"/>
      <c r="W8" s="682"/>
      <c r="X8" s="683"/>
    </row>
    <row r="9" spans="1:28" s="532" customFormat="1" ht="65.099999999999994" customHeight="1" thickBot="1" x14ac:dyDescent="0.25">
      <c r="A9" s="579" t="s">
        <v>123</v>
      </c>
      <c r="B9" s="580"/>
      <c r="C9" s="580"/>
      <c r="D9" s="580"/>
      <c r="E9" s="580"/>
      <c r="F9" s="580"/>
      <c r="G9" s="580"/>
      <c r="H9" s="580"/>
      <c r="I9" s="580"/>
      <c r="J9" s="580"/>
      <c r="K9" s="580"/>
      <c r="L9" s="580"/>
      <c r="M9" s="580"/>
      <c r="N9" s="580"/>
      <c r="O9" s="580"/>
      <c r="P9" s="580"/>
      <c r="Q9" s="580"/>
      <c r="R9" s="580"/>
      <c r="S9" s="580"/>
      <c r="T9" s="580"/>
      <c r="U9" s="580"/>
      <c r="V9" s="580"/>
      <c r="W9" s="580"/>
      <c r="X9" s="581"/>
      <c r="Y9" s="530"/>
      <c r="Z9" s="531"/>
      <c r="AA9" s="531"/>
      <c r="AB9" s="531"/>
    </row>
    <row r="10" spans="1:28" ht="5.4" customHeight="1" thickBot="1" x14ac:dyDescent="0.25">
      <c r="A10" s="205"/>
      <c r="B10" s="205"/>
      <c r="C10" s="205"/>
      <c r="Y10" s="529"/>
    </row>
    <row r="11" spans="1:28" s="534" customFormat="1" ht="18" thickBot="1" x14ac:dyDescent="0.35">
      <c r="A11" s="582" t="s">
        <v>124</v>
      </c>
      <c r="B11" s="583"/>
      <c r="C11" s="583"/>
      <c r="D11" s="583"/>
      <c r="E11" s="583"/>
      <c r="F11" s="583"/>
      <c r="G11" s="583"/>
      <c r="H11" s="583"/>
      <c r="I11" s="583"/>
      <c r="J11" s="583"/>
      <c r="K11" s="583"/>
      <c r="L11" s="583"/>
      <c r="M11" s="583"/>
      <c r="N11" s="583"/>
      <c r="O11" s="583"/>
      <c r="P11" s="583"/>
      <c r="Q11" s="583"/>
      <c r="R11" s="583"/>
      <c r="S11" s="583"/>
      <c r="T11" s="583"/>
      <c r="U11" s="583"/>
      <c r="V11" s="583"/>
      <c r="W11" s="583"/>
      <c r="X11" s="584"/>
      <c r="Y11" s="533"/>
    </row>
    <row r="12" spans="1:28" ht="18" customHeight="1" thickBot="1" x14ac:dyDescent="0.25">
      <c r="A12" s="572" t="s">
        <v>125</v>
      </c>
      <c r="B12" s="573"/>
      <c r="C12" s="573"/>
      <c r="D12" s="573"/>
      <c r="E12" s="573"/>
      <c r="F12" s="585"/>
      <c r="G12" s="585"/>
      <c r="H12" s="585"/>
      <c r="I12" s="585"/>
      <c r="J12" s="585"/>
      <c r="K12" s="585"/>
      <c r="L12" s="585"/>
      <c r="M12" s="585"/>
      <c r="N12" s="585"/>
      <c r="O12" s="585"/>
      <c r="P12" s="573"/>
      <c r="Q12" s="573"/>
      <c r="R12" s="573"/>
      <c r="S12" s="573"/>
      <c r="T12" s="573"/>
      <c r="U12" s="573"/>
      <c r="V12" s="573"/>
      <c r="W12" s="573"/>
      <c r="X12" s="586"/>
      <c r="Y12" s="529"/>
    </row>
    <row r="13" spans="1:28" ht="20.100000000000001" customHeight="1" thickBot="1" x14ac:dyDescent="0.25">
      <c r="A13" s="587" t="s">
        <v>126</v>
      </c>
      <c r="B13" s="589" t="s">
        <v>127</v>
      </c>
      <c r="C13" s="590"/>
      <c r="D13" s="590"/>
      <c r="E13" s="591"/>
      <c r="F13" s="592" t="s">
        <v>128</v>
      </c>
      <c r="G13" s="593"/>
      <c r="H13" s="593"/>
      <c r="I13" s="593"/>
      <c r="J13" s="593"/>
      <c r="K13" s="593"/>
      <c r="L13" s="593"/>
      <c r="M13" s="593"/>
      <c r="N13" s="594"/>
      <c r="O13" s="595" t="s">
        <v>129</v>
      </c>
      <c r="P13" s="596"/>
      <c r="Q13" s="596"/>
      <c r="R13" s="597"/>
      <c r="S13" s="598" t="s">
        <v>130</v>
      </c>
      <c r="T13" s="599"/>
      <c r="U13" s="599"/>
      <c r="V13" s="600"/>
      <c r="W13" s="572" t="s">
        <v>131</v>
      </c>
      <c r="X13" s="586"/>
      <c r="Y13" s="529"/>
    </row>
    <row r="14" spans="1:28" ht="25.2" customHeight="1" thickBot="1" x14ac:dyDescent="0.25">
      <c r="A14" s="587"/>
      <c r="B14" s="608" t="s">
        <v>136</v>
      </c>
      <c r="C14" s="610" t="s">
        <v>139</v>
      </c>
      <c r="D14" s="612" t="s">
        <v>133</v>
      </c>
      <c r="E14" s="614" t="s">
        <v>134</v>
      </c>
      <c r="F14" s="592" t="s">
        <v>135</v>
      </c>
      <c r="G14" s="593"/>
      <c r="H14" s="616" t="s">
        <v>136</v>
      </c>
      <c r="I14" s="658" t="s">
        <v>137</v>
      </c>
      <c r="J14" s="658" t="s">
        <v>138</v>
      </c>
      <c r="K14" s="658" t="s">
        <v>139</v>
      </c>
      <c r="L14" s="658" t="s">
        <v>174</v>
      </c>
      <c r="M14" s="604" t="s">
        <v>134</v>
      </c>
      <c r="N14" s="606" t="s">
        <v>285</v>
      </c>
      <c r="O14" s="650" t="s">
        <v>286</v>
      </c>
      <c r="P14" s="652" t="s">
        <v>140</v>
      </c>
      <c r="Q14" s="654" t="s">
        <v>141</v>
      </c>
      <c r="R14" s="656" t="s">
        <v>142</v>
      </c>
      <c r="S14" s="652" t="s">
        <v>143</v>
      </c>
      <c r="T14" s="638" t="s">
        <v>144</v>
      </c>
      <c r="U14" s="638" t="s">
        <v>145</v>
      </c>
      <c r="V14" s="640" t="s">
        <v>146</v>
      </c>
      <c r="W14" s="208"/>
      <c r="X14" s="209"/>
      <c r="Y14" s="529"/>
    </row>
    <row r="15" spans="1:28" ht="49.95" customHeight="1" thickBot="1" x14ac:dyDescent="0.25">
      <c r="A15" s="588"/>
      <c r="B15" s="609"/>
      <c r="C15" s="611"/>
      <c r="D15" s="613"/>
      <c r="E15" s="615"/>
      <c r="F15" s="210" t="s">
        <v>148</v>
      </c>
      <c r="G15" s="211" t="s">
        <v>149</v>
      </c>
      <c r="H15" s="617"/>
      <c r="I15" s="659"/>
      <c r="J15" s="659"/>
      <c r="K15" s="659"/>
      <c r="L15" s="659"/>
      <c r="M15" s="605"/>
      <c r="N15" s="607"/>
      <c r="O15" s="651"/>
      <c r="P15" s="653"/>
      <c r="Q15" s="655"/>
      <c r="R15" s="657"/>
      <c r="S15" s="653"/>
      <c r="T15" s="639"/>
      <c r="U15" s="639"/>
      <c r="V15" s="641"/>
      <c r="W15" s="558"/>
      <c r="X15" s="559"/>
      <c r="Y15" s="529"/>
    </row>
    <row r="16" spans="1:28" ht="110.1" customHeight="1" x14ac:dyDescent="0.2">
      <c r="A16" s="212" t="s">
        <v>150</v>
      </c>
      <c r="B16" s="186"/>
      <c r="C16" s="143"/>
      <c r="D16" s="331"/>
      <c r="E16" s="333" t="str">
        <f>IFERROR(B16/C16,"Celda formulada")</f>
        <v>Celda formulada</v>
      </c>
      <c r="F16" s="184"/>
      <c r="G16" s="185"/>
      <c r="H16" s="186"/>
      <c r="I16" s="143"/>
      <c r="J16" s="174" t="str">
        <f>IFERROR(H16/I16,"Celda formulada")</f>
        <v>Celda formulada</v>
      </c>
      <c r="K16" s="143"/>
      <c r="L16" s="192"/>
      <c r="M16" s="295" t="str">
        <f t="shared" ref="M16:M27" si="0">IFERROR(H16/K16,"Celda formulada")</f>
        <v>Celda formulada</v>
      </c>
      <c r="N16" s="346"/>
      <c r="O16" s="350" t="str">
        <f>IFERROR((H16/N16),"Celda formulada")</f>
        <v>Celda formulada</v>
      </c>
      <c r="P16" s="267" t="str">
        <f>IFERROR(((E16-M16)/E16*1),"Celda formulada")</f>
        <v>Celda formulada</v>
      </c>
      <c r="Q16" s="178">
        <f>IFERROR((B16-H16)*-1,"Celda formulada")</f>
        <v>0</v>
      </c>
      <c r="R16" s="267">
        <f t="shared" ref="R16:R19" si="1">MIN(IFERROR(((B16-H16)*1)/(B16-$T$28)*1,"Celda Energía!G17:G25 formulada"))</f>
        <v>0</v>
      </c>
      <c r="S16" s="140"/>
      <c r="T16" s="109"/>
      <c r="U16" s="109"/>
      <c r="V16" s="109"/>
      <c r="W16" s="566"/>
      <c r="X16" s="567"/>
      <c r="Y16" s="539">
        <f>$T$28</f>
        <v>0.1</v>
      </c>
    </row>
    <row r="17" spans="1:25" ht="110.1" customHeight="1" x14ac:dyDescent="0.2">
      <c r="A17" s="213" t="s">
        <v>152</v>
      </c>
      <c r="B17" s="166"/>
      <c r="C17" s="141"/>
      <c r="D17" s="332"/>
      <c r="E17" s="334" t="str">
        <f t="shared" ref="E17:E27" si="2">IFERROR(B17/C17,"Celda formulada")</f>
        <v>Celda formulada</v>
      </c>
      <c r="F17" s="187"/>
      <c r="G17" s="188"/>
      <c r="H17" s="166"/>
      <c r="I17" s="141"/>
      <c r="J17" s="175" t="str">
        <f t="shared" ref="J17:J27" si="3">IFERROR(H17/I17,"Celda formulada")</f>
        <v>Celda formulada</v>
      </c>
      <c r="K17" s="141"/>
      <c r="L17" s="343"/>
      <c r="M17" s="297" t="str">
        <f t="shared" si="0"/>
        <v>Celda formulada</v>
      </c>
      <c r="N17" s="347"/>
      <c r="O17" s="351" t="str">
        <f t="shared" ref="O17:O27" si="4">IFERROR((H17/N17),"Celda formulada")</f>
        <v>Celda formulada</v>
      </c>
      <c r="P17" s="268" t="str">
        <f t="shared" ref="P17:P27" si="5">IFERROR(((E17-M17)/E17*1),"Celda formulada")</f>
        <v>Celda formulada</v>
      </c>
      <c r="Q17" s="180">
        <f t="shared" ref="Q17:Q27" si="6">IFERROR((B17-H17)*-1,"Celda formulada")</f>
        <v>0</v>
      </c>
      <c r="R17" s="268">
        <f t="shared" si="1"/>
        <v>0</v>
      </c>
      <c r="S17" s="140"/>
      <c r="T17" s="109"/>
      <c r="U17" s="109"/>
      <c r="V17" s="109"/>
      <c r="W17" s="566"/>
      <c r="X17" s="567"/>
      <c r="Y17" s="539">
        <f t="shared" ref="Y17:Y27" si="7">$T$28</f>
        <v>0.1</v>
      </c>
    </row>
    <row r="18" spans="1:25" ht="110.1" customHeight="1" x14ac:dyDescent="0.2">
      <c r="A18" s="213" t="s">
        <v>153</v>
      </c>
      <c r="B18" s="166"/>
      <c r="C18" s="141"/>
      <c r="D18" s="332"/>
      <c r="E18" s="334" t="str">
        <f t="shared" si="2"/>
        <v>Celda formulada</v>
      </c>
      <c r="F18" s="187"/>
      <c r="G18" s="188"/>
      <c r="H18" s="166"/>
      <c r="I18" s="141"/>
      <c r="J18" s="175" t="str">
        <f t="shared" si="3"/>
        <v>Celda formulada</v>
      </c>
      <c r="K18" s="141"/>
      <c r="L18" s="343"/>
      <c r="M18" s="297" t="str">
        <f t="shared" si="0"/>
        <v>Celda formulada</v>
      </c>
      <c r="N18" s="347"/>
      <c r="O18" s="351" t="str">
        <f t="shared" si="4"/>
        <v>Celda formulada</v>
      </c>
      <c r="P18" s="268" t="str">
        <f t="shared" si="5"/>
        <v>Celda formulada</v>
      </c>
      <c r="Q18" s="180">
        <f t="shared" si="6"/>
        <v>0</v>
      </c>
      <c r="R18" s="268">
        <f t="shared" si="1"/>
        <v>0</v>
      </c>
      <c r="S18" s="140"/>
      <c r="T18" s="109"/>
      <c r="U18" s="109"/>
      <c r="V18" s="109"/>
      <c r="W18" s="566"/>
      <c r="X18" s="567"/>
      <c r="Y18" s="539">
        <f t="shared" si="7"/>
        <v>0.1</v>
      </c>
    </row>
    <row r="19" spans="1:25" ht="110.1" customHeight="1" x14ac:dyDescent="0.2">
      <c r="A19" s="213" t="s">
        <v>158</v>
      </c>
      <c r="B19" s="166"/>
      <c r="C19" s="141"/>
      <c r="D19" s="332"/>
      <c r="E19" s="334" t="str">
        <f t="shared" si="2"/>
        <v>Celda formulada</v>
      </c>
      <c r="F19" s="187"/>
      <c r="G19" s="188"/>
      <c r="H19" s="166"/>
      <c r="I19" s="141"/>
      <c r="J19" s="175" t="str">
        <f t="shared" si="3"/>
        <v>Celda formulada</v>
      </c>
      <c r="K19" s="141"/>
      <c r="L19" s="343"/>
      <c r="M19" s="297" t="str">
        <f t="shared" si="0"/>
        <v>Celda formulada</v>
      </c>
      <c r="N19" s="347"/>
      <c r="O19" s="351" t="str">
        <f t="shared" si="4"/>
        <v>Celda formulada</v>
      </c>
      <c r="P19" s="268" t="str">
        <f t="shared" si="5"/>
        <v>Celda formulada</v>
      </c>
      <c r="Q19" s="180">
        <f t="shared" si="6"/>
        <v>0</v>
      </c>
      <c r="R19" s="268">
        <f t="shared" si="1"/>
        <v>0</v>
      </c>
      <c r="S19" s="140"/>
      <c r="T19" s="109"/>
      <c r="U19" s="109"/>
      <c r="V19" s="109"/>
      <c r="W19" s="566"/>
      <c r="X19" s="567"/>
      <c r="Y19" s="539">
        <f t="shared" si="7"/>
        <v>0.1</v>
      </c>
    </row>
    <row r="20" spans="1:25" ht="110.1" customHeight="1" x14ac:dyDescent="0.2">
      <c r="A20" s="213" t="s">
        <v>159</v>
      </c>
      <c r="B20" s="166"/>
      <c r="C20" s="141"/>
      <c r="D20" s="332"/>
      <c r="E20" s="334" t="str">
        <f t="shared" si="2"/>
        <v>Celda formulada</v>
      </c>
      <c r="F20" s="187"/>
      <c r="G20" s="188"/>
      <c r="H20" s="166"/>
      <c r="I20" s="141"/>
      <c r="J20" s="175" t="str">
        <f t="shared" si="3"/>
        <v>Celda formulada</v>
      </c>
      <c r="K20" s="141"/>
      <c r="L20" s="343"/>
      <c r="M20" s="297" t="str">
        <f t="shared" si="0"/>
        <v>Celda formulada</v>
      </c>
      <c r="N20" s="347"/>
      <c r="O20" s="351" t="str">
        <f t="shared" si="4"/>
        <v>Celda formulada</v>
      </c>
      <c r="P20" s="268" t="str">
        <f t="shared" si="5"/>
        <v>Celda formulada</v>
      </c>
      <c r="Q20" s="180">
        <f t="shared" si="6"/>
        <v>0</v>
      </c>
      <c r="R20" s="268"/>
      <c r="S20" s="140"/>
      <c r="T20" s="109"/>
      <c r="U20" s="109"/>
      <c r="V20" s="109"/>
      <c r="W20" s="566"/>
      <c r="X20" s="567"/>
      <c r="Y20" s="539">
        <f t="shared" si="7"/>
        <v>0.1</v>
      </c>
    </row>
    <row r="21" spans="1:25" ht="110.1" customHeight="1" x14ac:dyDescent="0.2">
      <c r="A21" s="213" t="s">
        <v>160</v>
      </c>
      <c r="B21" s="166"/>
      <c r="C21" s="141"/>
      <c r="D21" s="332"/>
      <c r="E21" s="334" t="str">
        <f t="shared" si="2"/>
        <v>Celda formulada</v>
      </c>
      <c r="F21" s="187"/>
      <c r="G21" s="188"/>
      <c r="H21" s="166"/>
      <c r="I21" s="141"/>
      <c r="J21" s="175" t="str">
        <f t="shared" si="3"/>
        <v>Celda formulada</v>
      </c>
      <c r="K21" s="141"/>
      <c r="L21" s="343"/>
      <c r="M21" s="297" t="str">
        <f t="shared" si="0"/>
        <v>Celda formulada</v>
      </c>
      <c r="N21" s="347"/>
      <c r="O21" s="351" t="str">
        <f t="shared" si="4"/>
        <v>Celda formulada</v>
      </c>
      <c r="P21" s="268" t="str">
        <f t="shared" si="5"/>
        <v>Celda formulada</v>
      </c>
      <c r="Q21" s="180">
        <f t="shared" si="6"/>
        <v>0</v>
      </c>
      <c r="R21" s="268"/>
      <c r="S21" s="140"/>
      <c r="T21" s="109"/>
      <c r="U21" s="109"/>
      <c r="V21" s="109"/>
      <c r="W21" s="566"/>
      <c r="X21" s="567"/>
      <c r="Y21" s="539">
        <f t="shared" si="7"/>
        <v>0.1</v>
      </c>
    </row>
    <row r="22" spans="1:25" ht="110.1" customHeight="1" x14ac:dyDescent="0.2">
      <c r="A22" s="213" t="s">
        <v>161</v>
      </c>
      <c r="B22" s="166"/>
      <c r="C22" s="141"/>
      <c r="D22" s="332"/>
      <c r="E22" s="334" t="str">
        <f t="shared" si="2"/>
        <v>Celda formulada</v>
      </c>
      <c r="F22" s="187"/>
      <c r="G22" s="188"/>
      <c r="H22" s="166"/>
      <c r="I22" s="141"/>
      <c r="J22" s="175" t="str">
        <f t="shared" si="3"/>
        <v>Celda formulada</v>
      </c>
      <c r="K22" s="141"/>
      <c r="L22" s="343"/>
      <c r="M22" s="297" t="str">
        <f t="shared" si="0"/>
        <v>Celda formulada</v>
      </c>
      <c r="N22" s="347"/>
      <c r="O22" s="351" t="str">
        <f t="shared" si="4"/>
        <v>Celda formulada</v>
      </c>
      <c r="P22" s="268" t="str">
        <f t="shared" si="5"/>
        <v>Celda formulada</v>
      </c>
      <c r="Q22" s="180">
        <f t="shared" si="6"/>
        <v>0</v>
      </c>
      <c r="R22" s="268"/>
      <c r="S22" s="140"/>
      <c r="T22" s="109"/>
      <c r="U22" s="109"/>
      <c r="V22" s="109"/>
      <c r="W22" s="566"/>
      <c r="X22" s="567"/>
      <c r="Y22" s="539">
        <f t="shared" si="7"/>
        <v>0.1</v>
      </c>
    </row>
    <row r="23" spans="1:25" ht="110.1" customHeight="1" x14ac:dyDescent="0.2">
      <c r="A23" s="213" t="s">
        <v>162</v>
      </c>
      <c r="B23" s="166"/>
      <c r="C23" s="141"/>
      <c r="D23" s="332"/>
      <c r="E23" s="334" t="str">
        <f t="shared" si="2"/>
        <v>Celda formulada</v>
      </c>
      <c r="F23" s="187"/>
      <c r="G23" s="188"/>
      <c r="H23" s="166"/>
      <c r="I23" s="141"/>
      <c r="J23" s="175" t="str">
        <f t="shared" si="3"/>
        <v>Celda formulada</v>
      </c>
      <c r="K23" s="141"/>
      <c r="L23" s="343"/>
      <c r="M23" s="297" t="str">
        <f t="shared" si="0"/>
        <v>Celda formulada</v>
      </c>
      <c r="N23" s="347"/>
      <c r="O23" s="351" t="str">
        <f t="shared" si="4"/>
        <v>Celda formulada</v>
      </c>
      <c r="P23" s="268" t="str">
        <f t="shared" si="5"/>
        <v>Celda formulada</v>
      </c>
      <c r="Q23" s="180">
        <f t="shared" si="6"/>
        <v>0</v>
      </c>
      <c r="R23" s="268"/>
      <c r="S23" s="140"/>
      <c r="T23" s="109"/>
      <c r="U23" s="109"/>
      <c r="V23" s="109"/>
      <c r="W23" s="566"/>
      <c r="X23" s="567"/>
      <c r="Y23" s="539">
        <f t="shared" si="7"/>
        <v>0.1</v>
      </c>
    </row>
    <row r="24" spans="1:25" ht="110.1" customHeight="1" x14ac:dyDescent="0.2">
      <c r="A24" s="213" t="s">
        <v>163</v>
      </c>
      <c r="B24" s="166"/>
      <c r="C24" s="141"/>
      <c r="D24" s="332"/>
      <c r="E24" s="334" t="str">
        <f t="shared" si="2"/>
        <v>Celda formulada</v>
      </c>
      <c r="F24" s="187"/>
      <c r="G24" s="188"/>
      <c r="H24" s="166"/>
      <c r="I24" s="141"/>
      <c r="J24" s="175" t="str">
        <f t="shared" si="3"/>
        <v>Celda formulada</v>
      </c>
      <c r="K24" s="141"/>
      <c r="L24" s="343"/>
      <c r="M24" s="297" t="str">
        <f t="shared" si="0"/>
        <v>Celda formulada</v>
      </c>
      <c r="N24" s="347"/>
      <c r="O24" s="351" t="str">
        <f t="shared" si="4"/>
        <v>Celda formulada</v>
      </c>
      <c r="P24" s="268" t="str">
        <f t="shared" si="5"/>
        <v>Celda formulada</v>
      </c>
      <c r="Q24" s="180">
        <f t="shared" si="6"/>
        <v>0</v>
      </c>
      <c r="R24" s="268"/>
      <c r="S24" s="140"/>
      <c r="T24" s="109"/>
      <c r="U24" s="109"/>
      <c r="V24" s="109"/>
      <c r="W24" s="566"/>
      <c r="X24" s="567"/>
      <c r="Y24" s="539">
        <f t="shared" si="7"/>
        <v>0.1</v>
      </c>
    </row>
    <row r="25" spans="1:25" ht="110.1" customHeight="1" x14ac:dyDescent="0.2">
      <c r="A25" s="213" t="s">
        <v>164</v>
      </c>
      <c r="B25" s="166"/>
      <c r="C25" s="141"/>
      <c r="D25" s="332"/>
      <c r="E25" s="334" t="str">
        <f t="shared" si="2"/>
        <v>Celda formulada</v>
      </c>
      <c r="F25" s="187"/>
      <c r="G25" s="188"/>
      <c r="H25" s="166"/>
      <c r="I25" s="141"/>
      <c r="J25" s="175" t="str">
        <f t="shared" si="3"/>
        <v>Celda formulada</v>
      </c>
      <c r="K25" s="141"/>
      <c r="L25" s="343"/>
      <c r="M25" s="297" t="str">
        <f t="shared" si="0"/>
        <v>Celda formulada</v>
      </c>
      <c r="N25" s="347"/>
      <c r="O25" s="351" t="str">
        <f t="shared" si="4"/>
        <v>Celda formulada</v>
      </c>
      <c r="P25" s="268" t="str">
        <f t="shared" si="5"/>
        <v>Celda formulada</v>
      </c>
      <c r="Q25" s="180">
        <f t="shared" si="6"/>
        <v>0</v>
      </c>
      <c r="R25" s="268"/>
      <c r="S25" s="140"/>
      <c r="T25" s="109"/>
      <c r="U25" s="109"/>
      <c r="V25" s="109"/>
      <c r="W25" s="566"/>
      <c r="X25" s="567"/>
      <c r="Y25" s="539">
        <f t="shared" si="7"/>
        <v>0.1</v>
      </c>
    </row>
    <row r="26" spans="1:25" ht="110.1" customHeight="1" x14ac:dyDescent="0.2">
      <c r="A26" s="213" t="s">
        <v>165</v>
      </c>
      <c r="B26" s="166"/>
      <c r="C26" s="141"/>
      <c r="D26" s="332"/>
      <c r="E26" s="335" t="str">
        <f t="shared" si="2"/>
        <v>Celda formulada</v>
      </c>
      <c r="F26" s="187"/>
      <c r="G26" s="188"/>
      <c r="H26" s="166"/>
      <c r="I26" s="141"/>
      <c r="J26" s="175" t="str">
        <f t="shared" si="3"/>
        <v>Celda formulada</v>
      </c>
      <c r="K26" s="141"/>
      <c r="L26" s="343"/>
      <c r="M26" s="297" t="str">
        <f t="shared" si="0"/>
        <v>Celda formulada</v>
      </c>
      <c r="N26" s="347"/>
      <c r="O26" s="351" t="str">
        <f t="shared" si="4"/>
        <v>Celda formulada</v>
      </c>
      <c r="P26" s="268" t="str">
        <f t="shared" si="5"/>
        <v>Celda formulada</v>
      </c>
      <c r="Q26" s="180">
        <f t="shared" si="6"/>
        <v>0</v>
      </c>
      <c r="R26" s="268"/>
      <c r="S26" s="140"/>
      <c r="T26" s="109"/>
      <c r="U26" s="109"/>
      <c r="V26" s="109"/>
      <c r="W26" s="566"/>
      <c r="X26" s="567"/>
      <c r="Y26" s="539">
        <f t="shared" si="7"/>
        <v>0.1</v>
      </c>
    </row>
    <row r="27" spans="1:25" ht="110.1" customHeight="1" thickBot="1" x14ac:dyDescent="0.25">
      <c r="A27" s="214" t="s">
        <v>166</v>
      </c>
      <c r="B27" s="337"/>
      <c r="C27" s="338"/>
      <c r="D27" s="339"/>
      <c r="E27" s="336" t="str">
        <f t="shared" si="2"/>
        <v>Celda formulada</v>
      </c>
      <c r="F27" s="361"/>
      <c r="G27" s="362"/>
      <c r="H27" s="337"/>
      <c r="I27" s="338"/>
      <c r="J27" s="364" t="str">
        <f t="shared" si="3"/>
        <v>Celda formulada</v>
      </c>
      <c r="K27" s="338"/>
      <c r="L27" s="365"/>
      <c r="M27" s="356" t="str">
        <f t="shared" si="0"/>
        <v>Celda formulada</v>
      </c>
      <c r="N27" s="357"/>
      <c r="O27" s="358" t="str">
        <f t="shared" si="4"/>
        <v>Celda formulada</v>
      </c>
      <c r="P27" s="370" t="str">
        <f t="shared" si="5"/>
        <v>Celda formulada</v>
      </c>
      <c r="Q27" s="363">
        <f t="shared" si="6"/>
        <v>0</v>
      </c>
      <c r="R27" s="269"/>
      <c r="S27" s="140"/>
      <c r="T27" s="109"/>
      <c r="U27" s="109"/>
      <c r="V27" s="109"/>
      <c r="W27" s="566"/>
      <c r="X27" s="567"/>
      <c r="Y27" s="539">
        <f t="shared" si="7"/>
        <v>0.1</v>
      </c>
    </row>
    <row r="28" spans="1:25" ht="30" customHeight="1" thickBot="1" x14ac:dyDescent="0.25">
      <c r="A28" s="244" t="s">
        <v>167</v>
      </c>
      <c r="B28" s="340">
        <f>IFERROR(SUM(B16:B27),0)</f>
        <v>0</v>
      </c>
      <c r="C28" s="341">
        <f>IFERROR(AVERAGE(C16:C27),0)</f>
        <v>0</v>
      </c>
      <c r="D28" s="342">
        <f>IFERROR(AVERAGE(D16:D27),0)</f>
        <v>0</v>
      </c>
      <c r="E28" s="360">
        <f>IFERROR(AVERAGE(E16:E27),0)</f>
        <v>0</v>
      </c>
      <c r="F28" s="648" t="s">
        <v>168</v>
      </c>
      <c r="G28" s="649"/>
      <c r="H28" s="359">
        <f>IFERROR(SUM(H16:H27),0)</f>
        <v>0</v>
      </c>
      <c r="I28" s="366" t="s">
        <v>168</v>
      </c>
      <c r="J28" s="367">
        <f>IFERROR(AVERAGE(J16:J27),0)</f>
        <v>0</v>
      </c>
      <c r="K28" s="367">
        <f>IFERROR(AVERAGE(K16:K27),0)</f>
        <v>0</v>
      </c>
      <c r="L28" s="368">
        <f>IFERROR(AVERAGE(L16:L27),0)</f>
        <v>0</v>
      </c>
      <c r="M28" s="359">
        <f>IFERROR(AVERAGE(M16:M27),0)</f>
        <v>0</v>
      </c>
      <c r="N28" s="369">
        <f t="shared" ref="N28:O28" si="8">IFERROR(AVERAGE(N16:N27),0)</f>
        <v>0</v>
      </c>
      <c r="O28" s="372">
        <f t="shared" si="8"/>
        <v>0</v>
      </c>
      <c r="P28" s="373">
        <f>IFERROR(AVERAGE(P16:P27),0)</f>
        <v>0</v>
      </c>
      <c r="Q28" s="374">
        <f>IFERROR((B28-H28),0)</f>
        <v>0</v>
      </c>
      <c r="R28" s="375">
        <f t="shared" ref="R28" si="9">MIN(IFERROR(((B28-H28)*1)/(B28-$T$28)*1,"Celda Energía!G17:G25 formulada"))</f>
        <v>0</v>
      </c>
      <c r="S28" s="215" t="s">
        <v>283</v>
      </c>
      <c r="T28" s="348">
        <v>0.1</v>
      </c>
      <c r="U28" s="215" t="s">
        <v>284</v>
      </c>
      <c r="V28" s="323">
        <f>R28</f>
        <v>0</v>
      </c>
      <c r="W28" s="560"/>
      <c r="X28" s="562"/>
      <c r="Y28" s="545"/>
    </row>
    <row r="29" spans="1:25" x14ac:dyDescent="0.2">
      <c r="A29" s="205"/>
      <c r="B29" s="205"/>
      <c r="C29" s="205"/>
    </row>
    <row r="30" spans="1:25" x14ac:dyDescent="0.2">
      <c r="A30" s="205"/>
      <c r="B30" s="205"/>
      <c r="C30" s="205"/>
    </row>
    <row r="31" spans="1:25" x14ac:dyDescent="0.2">
      <c r="A31" s="205"/>
      <c r="B31" s="205"/>
      <c r="C31" s="205"/>
    </row>
    <row r="32" spans="1:25" x14ac:dyDescent="0.2">
      <c r="A32" s="205"/>
      <c r="B32" s="205"/>
      <c r="C32" s="205"/>
    </row>
    <row r="33" spans="1:3" x14ac:dyDescent="0.2">
      <c r="A33" s="205"/>
      <c r="B33" s="205"/>
      <c r="C33" s="205"/>
    </row>
    <row r="34" spans="1:3" x14ac:dyDescent="0.2">
      <c r="A34" s="205"/>
      <c r="B34" s="205"/>
      <c r="C34" s="205"/>
    </row>
    <row r="35" spans="1:3" x14ac:dyDescent="0.2">
      <c r="A35" s="205"/>
      <c r="B35" s="205"/>
      <c r="C35" s="205"/>
    </row>
  </sheetData>
  <sheetProtection algorithmName="SHA-512" hashValue="1adsuPKu8pFynGq8ITDeNcMeo5iB/xoR3CY/smHP5oEQia7r0lSq+7lPWhBd5A1ZatcFjTb+WT6lxFQ5xksG8A==" saltValue="g1b/vO6xe00jCjyFANfkuQ==" spinCount="100000" sheet="1" objects="1" scenarios="1" selectLockedCells="1"/>
  <protectedRanges>
    <protectedRange sqref="F18:F27 D18:D23 C19:C23 C24:D27 B18:B27 H18:H27" name="Rango1"/>
    <protectedRange sqref="D16:D17 C16:C18 G18:G27 F16:H17 K16:K27 B16:B17" name="Rango1_1"/>
    <protectedRange sqref="S16:U27" name="Rango1_2"/>
    <protectedRange sqref="I16:I27 N16:N27" name="Rango1_1_1"/>
    <protectedRange sqref="V16:V27" name="Rango1_2_1"/>
    <protectedRange sqref="L16:L27" name="Rango1_1_2"/>
  </protectedRanges>
  <mergeCells count="48">
    <mergeCell ref="U14:U15"/>
    <mergeCell ref="V14:V15"/>
    <mergeCell ref="X1:X2"/>
    <mergeCell ref="D3:W4"/>
    <mergeCell ref="X3:X4"/>
    <mergeCell ref="D5:W6"/>
    <mergeCell ref="A8:C8"/>
    <mergeCell ref="A1:C6"/>
    <mergeCell ref="D1:W2"/>
    <mergeCell ref="A7:C7"/>
    <mergeCell ref="D7:K7"/>
    <mergeCell ref="D8:K8"/>
    <mergeCell ref="T7:V7"/>
    <mergeCell ref="W8:X8"/>
    <mergeCell ref="W7:X7"/>
    <mergeCell ref="O8:R8"/>
    <mergeCell ref="L7:R7"/>
    <mergeCell ref="A13:A15"/>
    <mergeCell ref="B13:E13"/>
    <mergeCell ref="S13:V13"/>
    <mergeCell ref="W13:X13"/>
    <mergeCell ref="B14:B15"/>
    <mergeCell ref="C14:C15"/>
    <mergeCell ref="D14:D15"/>
    <mergeCell ref="W15:X28"/>
    <mergeCell ref="F28:G28"/>
    <mergeCell ref="L14:L15"/>
    <mergeCell ref="M14:M15"/>
    <mergeCell ref="P14:P15"/>
    <mergeCell ref="Q14:Q15"/>
    <mergeCell ref="S14:S15"/>
    <mergeCell ref="T14:T15"/>
    <mergeCell ref="K14:K15"/>
    <mergeCell ref="U8:V8"/>
    <mergeCell ref="L8:N8"/>
    <mergeCell ref="A9:X9"/>
    <mergeCell ref="A11:X11"/>
    <mergeCell ref="A12:X12"/>
    <mergeCell ref="E14:E15"/>
    <mergeCell ref="N14:N15"/>
    <mergeCell ref="F13:N13"/>
    <mergeCell ref="O14:O15"/>
    <mergeCell ref="O13:R13"/>
    <mergeCell ref="J14:J15"/>
    <mergeCell ref="I14:I15"/>
    <mergeCell ref="R14:R15"/>
    <mergeCell ref="F14:G14"/>
    <mergeCell ref="H14:H15"/>
  </mergeCells>
  <conditionalFormatting sqref="B16:D27">
    <cfRule type="containsBlanks" dxfId="119" priority="19">
      <formula>LEN(TRIM(B16))=0</formula>
    </cfRule>
  </conditionalFormatting>
  <conditionalFormatting sqref="F16:I27">
    <cfRule type="containsBlanks" dxfId="118" priority="18">
      <formula>LEN(TRIM(F16))=0</formula>
    </cfRule>
  </conditionalFormatting>
  <conditionalFormatting sqref="K16:L27">
    <cfRule type="containsBlanks" dxfId="117" priority="16">
      <formula>LEN(TRIM(K16))=0</formula>
    </cfRule>
  </conditionalFormatting>
  <conditionalFormatting sqref="N16:N27">
    <cfRule type="containsBlanks" dxfId="116" priority="4">
      <formula>LEN(TRIM(N16))=0</formula>
    </cfRule>
  </conditionalFormatting>
  <conditionalFormatting sqref="O8">
    <cfRule type="containsBlanks" dxfId="115" priority="22">
      <formula>LEN(TRIM(O8))=0</formula>
    </cfRule>
  </conditionalFormatting>
  <conditionalFormatting sqref="R16:R27">
    <cfRule type="expression" dxfId="114" priority="1">
      <formula>R16&lt;=0</formula>
    </cfRule>
    <cfRule type="expression" dxfId="113" priority="2">
      <formula>AND(R16&gt;0,R16&lt;0.09)</formula>
    </cfRule>
    <cfRule type="expression" dxfId="112" priority="3">
      <formula>R16&gt;=0.1</formula>
    </cfRule>
  </conditionalFormatting>
  <conditionalFormatting sqref="S16:V27">
    <cfRule type="containsBlanks" dxfId="111" priority="17">
      <formula>LEN(TRIM(S16))=0</formula>
    </cfRule>
  </conditionalFormatting>
  <conditionalFormatting sqref="T8">
    <cfRule type="containsBlanks" dxfId="110" priority="21">
      <formula>LEN(TRIM(T8))=0</formula>
    </cfRule>
  </conditionalFormatting>
  <conditionalFormatting sqref="W7:W8">
    <cfRule type="containsBlanks" dxfId="109" priority="20">
      <formula>LEN(TRIM(W7))=0</formula>
    </cfRule>
  </conditionalFormatting>
  <dataValidations count="17">
    <dataValidation type="whole" allowBlank="1" showInputMessage="1" showErrorMessage="1" errorTitle="Información no válida" error="Por favor ingresar números entreros así:_x000a_Ej: 56" promptTitle="N° trabajadores presencial" prompt="Por favor ingresar un número que se encuentre en un rango de 0 a 999 sin puntos (.) ni comas (,)" sqref="C16:C27" xr:uid="{EA0B4F11-2900-4479-A60F-E8D0C4041558}">
      <formula1>0</formula1>
      <formula2>999999</formula2>
    </dataValidation>
    <dataValidation type="decimal" allowBlank="1" showInputMessage="1" showErrorMessage="1" errorTitle="Información no válida" error="Por favor ingresar los datos así:_x000a_Ej: 365,3600" promptTitle="Consumo de agua" prompt="Por favor ingresar un número que se encuentre en un rango de 0,0000 a 9999,0000 separando los decimales con una coma (,) y sin puntos (.)" sqref="B16" xr:uid="{C535DC33-50C6-4E1C-9343-0515891D3AA0}">
      <formula1>0</formula1>
      <formula2>9999.9999</formula2>
    </dataValidation>
    <dataValidation type="date" operator="greaterThanOrEqual" allowBlank="1" showInputMessage="1" showErrorMessage="1" errorTitle="Información no válida" error="Por favor ingrese la fecha mayor a la inicial así Ej: 31/01/2024_x000a_Para facturas que no indican fecha específica, por favor ingresar el último día del mes según los días facturados así: 01/01/2024 (para 28 días)" promptTitle="Fecha final" prompt="Por favor ingrese la fecha final del periodo de fecturación del servicio" sqref="G16:G27" xr:uid="{21584BA5-D3AA-4D3C-8553-66318F5F5CE1}">
      <formula1>F16</formula1>
    </dataValidation>
    <dataValidation allowBlank="1" showInputMessage="1" showErrorMessage="1" promptTitle="Evidencias de las acciones" prompt="Por favor en forma de listado, ingrese las evidencias puntuales que soportan las acciones. " sqref="U16:U27" xr:uid="{F5F66F7E-E364-430A-B733-B3C931D00A45}"/>
    <dataValidation allowBlank="1" showInputMessage="1" showErrorMessage="1" promptTitle="Anniones de mejora" prompt="Por favor ingrese aquellas acciones que se pueden ejecutar desde el territorio." sqref="T17:T27" xr:uid="{BAAA61DC-BD88-4946-B2D0-EBB2A49FF80A}"/>
    <dataValidation type="decimal" allowBlank="1" showInputMessage="1" showErrorMessage="1" errorTitle="Información no válida" error="Por favor ingresar números entreros así:_x000a_Ej: 365,3600" promptTitle="Consumo de agua" prompt="Por favor ingresar un número que se encuentre en un rango de 0,0000 a 9999,0000 separando los decimales con una coma (,) y sin puntos (.)" sqref="B17:B27" xr:uid="{D5EF7302-BCA4-4940-83A0-95D8D44075A8}">
      <formula1>0</formula1>
      <formula2>9999.9999</formula2>
    </dataValidation>
    <dataValidation type="decimal" allowBlank="1" showInputMessage="1" showErrorMessage="1" errorTitle="Información no válida" error="Por favor ingresar números entreros así:_x000a_Ej: 365,3600" promptTitle="Valor unitario" prompt="Por favor ingresar el valor solo del servicio de agua en un rango de 0000,0000 a 9999,0000 separando los decimales con una coma (,) y sin puntos (.)" sqref="D16:D27" xr:uid="{06DB0D1C-FF80-46AF-9172-1EA0F7D0E127}">
      <formula1>0</formula1>
      <formula2>9999.9999</formula2>
    </dataValidation>
    <dataValidation type="date" allowBlank="1" showInputMessage="1" showErrorMessage="1" errorTitle="Información no válida" error="Por favor ingrese la fecha así Ej: 01/01/2024_x000a_Para las facturas que no indican fecha específica por favor colocar el primer día del mes así: 01/01/2024" promptTitle="Fecha de facturación" prompt="Por favor ingrese la fecha del periodo facturado" sqref="F16:F27" xr:uid="{14B25D9F-5996-4DD4-935D-3D620E4653B6}">
      <formula1>45292</formula1>
      <formula2>47118</formula2>
    </dataValidation>
    <dataValidation type="whole" allowBlank="1" showInputMessage="1" showErrorMessage="1" errorTitle="Información no válida" error="Por favor ingresar números entreros así:_x000a_Ej: 56" promptTitle="N° trabajadores presencial" prompt="Por favor ingresar un número que se encuentre en un rango de 0 a 999999 sin puntos (.) ni comas (,)" sqref="K16:K27" xr:uid="{8CA3F60B-1C08-4DD8-853C-4A09AAA9512C}">
      <formula1>0</formula1>
      <formula2>999999</formula2>
    </dataValidation>
    <dataValidation type="decimal" allowBlank="1" showInputMessage="1" showErrorMessage="1" errorTitle="Información no válida" error="Por favor ingresar los datos así:_x000a_Ej: 3265,36" promptTitle="Superficie del inmueble m2" prompt="Por favor ingresar un número que se encuentre en un rango de 0000,00000 a 99999,99999 separando los decimales con una coma (,) y sin puntos (.)" sqref="I16:I27" xr:uid="{D1EF5A43-84EF-4658-BAF5-2607FB415671}">
      <formula1>0</formula1>
      <formula2>99999.99999</formula2>
    </dataValidation>
    <dataValidation allowBlank="1" showInputMessage="1" showErrorMessage="1" promptTitle="Respopnsable de verificar" prompt="Por favor relacione el nombre de los profesionales que revisaron y aprobaron la información contenida mes a mes" sqref="V16:V27" xr:uid="{F8ABD1E6-9662-40A6-8498-9E7863554A27}"/>
    <dataValidation type="decimal" allowBlank="1" showInputMessage="1" showErrorMessage="1" errorTitle="Información no válida" error="Por favor ingresar los datos así:_x000a_Ej: 365,3600" promptTitle="Consumo de agua" prompt="Por favor ingresar un número entre  0,0000 a 9999,0000 utilice  coma (,) para separar y no use  puntos (.)" sqref="H16" xr:uid="{1226682B-1512-4F27-A3E9-D04196681415}">
      <formula1>0</formula1>
      <formula2>9999.9999</formula2>
    </dataValidation>
    <dataValidation type="decimal" allowBlank="1" showInputMessage="1" showErrorMessage="1" errorTitle="Información no válida" error="Por favor ingresar números entreros así:_x000a_Ej: 365,3600" promptTitle="Consumo de agua" prompt="Por favor ingresar un número entre  0,0000 a 9999,0000 utilice   coma (,) para separar y no use  puntos (.)" sqref="H17:H27" xr:uid="{A2CF5987-1D90-4514-92C6-42172A2B534A}">
      <formula1>0</formula1>
      <formula2>9999.9999</formula2>
    </dataValidation>
    <dataValidation type="decimal" allowBlank="1" showInputMessage="1" showErrorMessage="1" errorTitle="Información no válida" error="Por favor ingresar números entreros así:_x000a_Ej: 365,3600" promptTitle="Valor unitario" prompt="Por favor ingresar el valor  del servicio de agua en un rango de 0000,0000 a 9999,0000 separando los decimales con una coma (,) y sin puntos (.)_x000a_" sqref="L16:L27" xr:uid="{E1F05DFF-965F-40C5-88FB-06D34E9DB391}">
      <formula1>0</formula1>
      <formula2>9999.9999</formula2>
    </dataValidation>
    <dataValidation allowBlank="1" showInputMessage="1" showErrorMessage="1" promptTitle="Observaciones" prompt="Por favor ingresar la justificación de la información ingresada, indicando las posibles razones por las cuales se presentaron los datos " sqref="S16:S27" xr:uid="{E2227EA4-57C2-4CB9-A39B-52285B3E08C4}"/>
    <dataValidation allowBlank="1" showInputMessage="1" showErrorMessage="1" promptTitle="Acciones de mejora" prompt="Por favor ingrese aquellas acciones que se pueden ejecutar desde el territorio." sqref="T16" xr:uid="{19722C18-A04A-4989-83AE-2498AA611B64}"/>
    <dataValidation type="decimal" allowBlank="1" showInputMessage="1" showErrorMessage="1" errorTitle="Información no válida" error="Por favor ingresar los datos así:_x000a_Ej: 3265,36" promptTitle="Preciítación mensual (mm)" prompt="La precipitación observada y las anomalías climáticas están disponibles para todas las capitales del país a través del Portal DHIME, que permite consultar datos hidrometeorológicos oficiales." sqref="N16:N27" xr:uid="{57931A9F-DB87-4B63-8016-9E79F5B0FF75}">
      <formula1>0</formula1>
      <formula2>999999.999999</formula2>
    </dataValidation>
  </dataValidations>
  <printOptions horizontalCentered="1" verticalCentered="1"/>
  <pageMargins left="0.19685039370078741" right="0.19685039370078741" top="0.19685039370078741" bottom="0.19685039370078741" header="0" footer="0"/>
  <pageSetup scale="27" fitToHeight="0" orientation="landscape"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72E5209F-7DA9-4AB6-BC28-B15FEFA9DA54}">
          <x14:formula1>
            <xm:f>Desplegable!$C$3:$C$26</xm:f>
          </x14:formula1>
          <xm:sqref>D7:K7</xm:sqref>
        </x14:dataValidation>
        <x14:dataValidation type="list" allowBlank="1" showInputMessage="1" showErrorMessage="1" xr:uid="{0DA674CC-AF47-4E4C-95E1-4FD47DC563AE}">
          <x14:formula1>
            <xm:f>Desplegable!$B$3:$B$9</xm:f>
          </x14:formula1>
          <xm:sqref>D8</xm:sqref>
        </x14:dataValidation>
        <x14:dataValidation type="list" allowBlank="1" showInputMessage="1" showErrorMessage="1" xr:uid="{FA84B43D-6178-4FAE-895D-4F7C9ADB6669}">
          <x14:formula1>
            <xm:f>Desplegable!$D$3:$D$38</xm:f>
          </x14:formula1>
          <xm:sqref>O8</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D15C1E-5995-4CA7-B91F-7D926CBDE971}">
  <sheetPr>
    <pageSetUpPr fitToPage="1"/>
  </sheetPr>
  <dimension ref="A1:AB35"/>
  <sheetViews>
    <sheetView view="pageBreakPreview" topLeftCell="R1" zoomScale="60" zoomScaleNormal="53" workbookViewId="0">
      <selection activeCell="G16" sqref="G16"/>
    </sheetView>
  </sheetViews>
  <sheetFormatPr baseColWidth="10" defaultColWidth="11.42578125" defaultRowHeight="11.4" x14ac:dyDescent="0.2"/>
  <cols>
    <col min="1" max="1" width="18.7109375" style="1" customWidth="1"/>
    <col min="2" max="7" width="15.7109375" style="1" customWidth="1"/>
    <col min="8" max="14" width="17.7109375" style="1" customWidth="1"/>
    <col min="15" max="18" width="17.7109375" style="118" customWidth="1"/>
    <col min="19" max="19" width="90.7109375" style="1" customWidth="1"/>
    <col min="20" max="21" width="30.7109375" style="1" customWidth="1"/>
    <col min="22" max="22" width="18.7109375" style="1" customWidth="1"/>
    <col min="23" max="23" width="80.7109375" style="1" customWidth="1"/>
    <col min="24" max="24" width="85.42578125" style="1" customWidth="1"/>
    <col min="25" max="16384" width="11.42578125" style="1"/>
  </cols>
  <sheetData>
    <row r="1" spans="1:28" ht="10.199999999999999" customHeight="1" x14ac:dyDescent="0.2">
      <c r="A1" s="549" t="e" vm="1">
        <v>#VALUE!</v>
      </c>
      <c r="B1" s="550"/>
      <c r="C1" s="551"/>
      <c r="D1" s="546" t="s">
        <v>115</v>
      </c>
      <c r="E1" s="547"/>
      <c r="F1" s="547"/>
      <c r="G1" s="547"/>
      <c r="H1" s="547"/>
      <c r="I1" s="547"/>
      <c r="J1" s="547"/>
      <c r="K1" s="547"/>
      <c r="L1" s="547"/>
      <c r="M1" s="547"/>
      <c r="N1" s="547"/>
      <c r="O1" s="547"/>
      <c r="P1" s="547"/>
      <c r="Q1" s="547"/>
      <c r="R1" s="547"/>
      <c r="S1" s="547"/>
      <c r="T1" s="547"/>
      <c r="U1" s="547"/>
      <c r="V1" s="547"/>
      <c r="W1" s="548"/>
      <c r="X1" s="555" t="s">
        <v>116</v>
      </c>
      <c r="Y1" s="88"/>
    </row>
    <row r="2" spans="1:28" ht="15.6" customHeight="1" thickBot="1" x14ac:dyDescent="0.25">
      <c r="A2" s="549"/>
      <c r="B2" s="550"/>
      <c r="C2" s="551"/>
      <c r="D2" s="552"/>
      <c r="E2" s="553"/>
      <c r="F2" s="553"/>
      <c r="G2" s="553"/>
      <c r="H2" s="553"/>
      <c r="I2" s="553"/>
      <c r="J2" s="553"/>
      <c r="K2" s="553"/>
      <c r="L2" s="553"/>
      <c r="M2" s="553"/>
      <c r="N2" s="553"/>
      <c r="O2" s="553"/>
      <c r="P2" s="553"/>
      <c r="Q2" s="553"/>
      <c r="R2" s="553"/>
      <c r="S2" s="553"/>
      <c r="T2" s="553"/>
      <c r="U2" s="553"/>
      <c r="V2" s="553"/>
      <c r="W2" s="554"/>
      <c r="X2" s="556"/>
      <c r="Y2" s="88"/>
    </row>
    <row r="3" spans="1:28" ht="10.199999999999999" customHeight="1" x14ac:dyDescent="0.2">
      <c r="A3" s="549"/>
      <c r="B3" s="550"/>
      <c r="C3" s="551"/>
      <c r="D3" s="557" t="s">
        <v>117</v>
      </c>
      <c r="E3" s="558"/>
      <c r="F3" s="558"/>
      <c r="G3" s="558"/>
      <c r="H3" s="558"/>
      <c r="I3" s="558"/>
      <c r="J3" s="558"/>
      <c r="K3" s="558"/>
      <c r="L3" s="558"/>
      <c r="M3" s="558"/>
      <c r="N3" s="558"/>
      <c r="O3" s="558"/>
      <c r="P3" s="558"/>
      <c r="Q3" s="558"/>
      <c r="R3" s="558"/>
      <c r="S3" s="558"/>
      <c r="T3" s="558"/>
      <c r="U3" s="558"/>
      <c r="V3" s="558"/>
      <c r="W3" s="559"/>
      <c r="X3" s="563" t="s">
        <v>342</v>
      </c>
      <c r="Y3" s="88"/>
    </row>
    <row r="4" spans="1:28" ht="11.1" customHeight="1" thickBot="1" x14ac:dyDescent="0.25">
      <c r="A4" s="549"/>
      <c r="B4" s="550"/>
      <c r="C4" s="551"/>
      <c r="D4" s="560"/>
      <c r="E4" s="561"/>
      <c r="F4" s="561"/>
      <c r="G4" s="561"/>
      <c r="H4" s="561"/>
      <c r="I4" s="561"/>
      <c r="J4" s="561"/>
      <c r="K4" s="561"/>
      <c r="L4" s="561"/>
      <c r="M4" s="561"/>
      <c r="N4" s="561"/>
      <c r="O4" s="561"/>
      <c r="P4" s="561"/>
      <c r="Q4" s="561"/>
      <c r="R4" s="561"/>
      <c r="S4" s="561"/>
      <c r="T4" s="561"/>
      <c r="U4" s="561"/>
      <c r="V4" s="561"/>
      <c r="W4" s="562"/>
      <c r="X4" s="564"/>
      <c r="Y4" s="88"/>
    </row>
    <row r="5" spans="1:28" ht="19.2" customHeight="1" thickBot="1" x14ac:dyDescent="0.25">
      <c r="A5" s="549"/>
      <c r="B5" s="550"/>
      <c r="C5" s="551"/>
      <c r="D5" s="557" t="s">
        <v>118</v>
      </c>
      <c r="E5" s="558"/>
      <c r="F5" s="558"/>
      <c r="G5" s="558"/>
      <c r="H5" s="558"/>
      <c r="I5" s="558"/>
      <c r="J5" s="558"/>
      <c r="K5" s="558"/>
      <c r="L5" s="558"/>
      <c r="M5" s="558"/>
      <c r="N5" s="558"/>
      <c r="O5" s="558"/>
      <c r="P5" s="558"/>
      <c r="Q5" s="558"/>
      <c r="R5" s="558"/>
      <c r="S5" s="558"/>
      <c r="T5" s="558"/>
      <c r="U5" s="558"/>
      <c r="V5" s="558"/>
      <c r="W5" s="559"/>
      <c r="X5" s="240" t="s">
        <v>343</v>
      </c>
      <c r="Y5" s="88"/>
    </row>
    <row r="6" spans="1:28" ht="17.7" customHeight="1" thickBot="1" x14ac:dyDescent="0.25">
      <c r="A6" s="549"/>
      <c r="B6" s="550"/>
      <c r="C6" s="551"/>
      <c r="D6" s="565"/>
      <c r="E6" s="566"/>
      <c r="F6" s="566"/>
      <c r="G6" s="566"/>
      <c r="H6" s="566"/>
      <c r="I6" s="566"/>
      <c r="J6" s="566"/>
      <c r="K6" s="566"/>
      <c r="L6" s="566"/>
      <c r="M6" s="566"/>
      <c r="N6" s="566"/>
      <c r="O6" s="566"/>
      <c r="P6" s="566"/>
      <c r="Q6" s="566"/>
      <c r="R6" s="566"/>
      <c r="S6" s="566"/>
      <c r="T6" s="566"/>
      <c r="U6" s="566"/>
      <c r="V6" s="566"/>
      <c r="W6" s="567"/>
      <c r="X6" s="241" t="s">
        <v>181</v>
      </c>
      <c r="Y6" s="88"/>
    </row>
    <row r="7" spans="1:28" s="85" customFormat="1" ht="33" customHeight="1" thickBot="1" x14ac:dyDescent="0.25">
      <c r="A7" s="572" t="s">
        <v>318</v>
      </c>
      <c r="B7" s="573"/>
      <c r="C7" s="574"/>
      <c r="D7" s="570" t="s">
        <v>98</v>
      </c>
      <c r="E7" s="571"/>
      <c r="F7" s="571"/>
      <c r="G7" s="571"/>
      <c r="H7" s="571"/>
      <c r="I7" s="571"/>
      <c r="J7" s="571"/>
      <c r="K7" s="571"/>
      <c r="L7" s="572" t="s">
        <v>309</v>
      </c>
      <c r="M7" s="573"/>
      <c r="N7" s="573"/>
      <c r="O7" s="573"/>
      <c r="P7" s="574"/>
      <c r="Q7" s="687" t="s">
        <v>176</v>
      </c>
      <c r="R7" s="688"/>
      <c r="S7" s="688"/>
      <c r="T7" s="573" t="s">
        <v>120</v>
      </c>
      <c r="U7" s="573"/>
      <c r="V7" s="574"/>
      <c r="W7" s="689" t="s">
        <v>310</v>
      </c>
      <c r="X7" s="690"/>
    </row>
    <row r="8" spans="1:28" s="85" customFormat="1" ht="33" customHeight="1" thickBot="1" x14ac:dyDescent="0.25">
      <c r="A8" s="572" t="s">
        <v>319</v>
      </c>
      <c r="B8" s="573"/>
      <c r="C8" s="574"/>
      <c r="D8" s="570" t="s">
        <v>50</v>
      </c>
      <c r="E8" s="571"/>
      <c r="F8" s="571"/>
      <c r="G8" s="571"/>
      <c r="H8" s="571"/>
      <c r="I8" s="571"/>
      <c r="J8" s="571"/>
      <c r="K8" s="601"/>
      <c r="L8" s="572" t="s">
        <v>43</v>
      </c>
      <c r="M8" s="573"/>
      <c r="N8" s="574"/>
      <c r="O8" s="602" t="s">
        <v>121</v>
      </c>
      <c r="P8" s="602"/>
      <c r="Q8" s="602"/>
      <c r="R8" s="603"/>
      <c r="S8" s="204" t="s">
        <v>173</v>
      </c>
      <c r="T8" s="470" t="s">
        <v>320</v>
      </c>
      <c r="U8" s="572" t="s">
        <v>122</v>
      </c>
      <c r="V8" s="586"/>
      <c r="W8" s="685" t="s">
        <v>311</v>
      </c>
      <c r="X8" s="686"/>
    </row>
    <row r="9" spans="1:28" s="147" customFormat="1" ht="65.099999999999994" customHeight="1" x14ac:dyDescent="0.2">
      <c r="A9" s="693" t="s">
        <v>123</v>
      </c>
      <c r="B9" s="693"/>
      <c r="C9" s="693"/>
      <c r="D9" s="693"/>
      <c r="E9" s="693"/>
      <c r="F9" s="693"/>
      <c r="G9" s="693"/>
      <c r="H9" s="693"/>
      <c r="I9" s="693"/>
      <c r="J9" s="693"/>
      <c r="K9" s="693"/>
      <c r="L9" s="693"/>
      <c r="M9" s="693"/>
      <c r="N9" s="693"/>
      <c r="O9" s="693"/>
      <c r="P9" s="693"/>
      <c r="Q9" s="693"/>
      <c r="R9" s="693"/>
      <c r="S9" s="693"/>
      <c r="T9" s="693"/>
      <c r="U9" s="693"/>
      <c r="V9" s="693"/>
      <c r="W9" s="693"/>
      <c r="X9" s="693"/>
      <c r="Y9" s="148"/>
      <c r="Z9" s="149"/>
      <c r="AA9" s="149"/>
      <c r="AB9" s="149"/>
    </row>
    <row r="10" spans="1:28" ht="5.4" customHeight="1" thickBot="1" x14ac:dyDescent="0.25">
      <c r="A10" s="205"/>
      <c r="B10" s="205"/>
      <c r="C10" s="205"/>
      <c r="D10" s="206"/>
      <c r="E10" s="206"/>
      <c r="F10" s="206"/>
      <c r="G10" s="206"/>
      <c r="H10" s="206"/>
      <c r="I10" s="206"/>
      <c r="J10" s="206"/>
      <c r="K10" s="206"/>
      <c r="L10" s="206"/>
      <c r="M10" s="206"/>
      <c r="N10" s="206"/>
      <c r="O10" s="207"/>
      <c r="P10" s="207"/>
      <c r="Q10" s="207"/>
      <c r="R10" s="207"/>
      <c r="S10" s="206"/>
      <c r="T10" s="206"/>
      <c r="U10" s="206"/>
      <c r="V10" s="206"/>
      <c r="W10" s="206"/>
      <c r="X10" s="206"/>
      <c r="Y10" s="88"/>
    </row>
    <row r="11" spans="1:28" s="91" customFormat="1" ht="18" thickBot="1" x14ac:dyDescent="0.35">
      <c r="A11" s="582" t="s">
        <v>124</v>
      </c>
      <c r="B11" s="583"/>
      <c r="C11" s="583"/>
      <c r="D11" s="583"/>
      <c r="E11" s="583"/>
      <c r="F11" s="583"/>
      <c r="G11" s="583"/>
      <c r="H11" s="583"/>
      <c r="I11" s="583"/>
      <c r="J11" s="583"/>
      <c r="K11" s="583"/>
      <c r="L11" s="583"/>
      <c r="M11" s="583"/>
      <c r="N11" s="583"/>
      <c r="O11" s="583"/>
      <c r="P11" s="583"/>
      <c r="Q11" s="583"/>
      <c r="R11" s="583"/>
      <c r="S11" s="583"/>
      <c r="T11" s="583"/>
      <c r="U11" s="583"/>
      <c r="V11" s="583"/>
      <c r="W11" s="583"/>
      <c r="X11" s="584"/>
      <c r="Y11" s="90"/>
    </row>
    <row r="12" spans="1:28" ht="18" customHeight="1" thickBot="1" x14ac:dyDescent="0.25">
      <c r="A12" s="572" t="s">
        <v>125</v>
      </c>
      <c r="B12" s="573"/>
      <c r="C12" s="573"/>
      <c r="D12" s="573"/>
      <c r="E12" s="573"/>
      <c r="F12" s="585"/>
      <c r="G12" s="585"/>
      <c r="H12" s="585"/>
      <c r="I12" s="585"/>
      <c r="J12" s="585"/>
      <c r="K12" s="585"/>
      <c r="L12" s="585"/>
      <c r="M12" s="585"/>
      <c r="N12" s="585"/>
      <c r="O12" s="585"/>
      <c r="P12" s="585"/>
      <c r="Q12" s="585"/>
      <c r="R12" s="585"/>
      <c r="S12" s="573"/>
      <c r="T12" s="573"/>
      <c r="U12" s="573"/>
      <c r="V12" s="573"/>
      <c r="W12" s="573"/>
      <c r="X12" s="586"/>
      <c r="Y12" s="88"/>
    </row>
    <row r="13" spans="1:28" ht="20.100000000000001" customHeight="1" thickBot="1" x14ac:dyDescent="0.25">
      <c r="A13" s="587" t="s">
        <v>126</v>
      </c>
      <c r="B13" s="694" t="s">
        <v>127</v>
      </c>
      <c r="C13" s="695"/>
      <c r="D13" s="695"/>
      <c r="E13" s="696"/>
      <c r="F13" s="697" t="s">
        <v>128</v>
      </c>
      <c r="G13" s="698"/>
      <c r="H13" s="699"/>
      <c r="I13" s="699"/>
      <c r="J13" s="699"/>
      <c r="K13" s="699"/>
      <c r="L13" s="699"/>
      <c r="M13" s="700"/>
      <c r="N13" s="595" t="s">
        <v>129</v>
      </c>
      <c r="O13" s="596"/>
      <c r="P13" s="596"/>
      <c r="Q13" s="596"/>
      <c r="R13" s="597"/>
      <c r="S13" s="599" t="s">
        <v>130</v>
      </c>
      <c r="T13" s="599"/>
      <c r="U13" s="599"/>
      <c r="V13" s="600"/>
      <c r="W13" s="572" t="s">
        <v>131</v>
      </c>
      <c r="X13" s="586"/>
      <c r="Y13" s="88"/>
    </row>
    <row r="14" spans="1:28" ht="25.2" customHeight="1" thickBot="1" x14ac:dyDescent="0.25">
      <c r="A14" s="587"/>
      <c r="B14" s="701" t="s">
        <v>177</v>
      </c>
      <c r="C14" s="703" t="s">
        <v>132</v>
      </c>
      <c r="D14" s="705" t="s">
        <v>133</v>
      </c>
      <c r="E14" s="707" t="s">
        <v>134</v>
      </c>
      <c r="F14" s="709" t="s">
        <v>135</v>
      </c>
      <c r="G14" s="710"/>
      <c r="H14" s="711" t="s">
        <v>177</v>
      </c>
      <c r="I14" s="691" t="s">
        <v>137</v>
      </c>
      <c r="J14" s="691" t="s">
        <v>138</v>
      </c>
      <c r="K14" s="691" t="s">
        <v>132</v>
      </c>
      <c r="L14" s="713" t="s">
        <v>133</v>
      </c>
      <c r="M14" s="715" t="s">
        <v>134</v>
      </c>
      <c r="N14" s="717" t="s">
        <v>140</v>
      </c>
      <c r="O14" s="718" t="s">
        <v>288</v>
      </c>
      <c r="P14" s="733" t="s">
        <v>142</v>
      </c>
      <c r="Q14" s="734" t="s">
        <v>287</v>
      </c>
      <c r="R14" s="736" t="s">
        <v>289</v>
      </c>
      <c r="S14" s="737" t="s">
        <v>143</v>
      </c>
      <c r="T14" s="638" t="s">
        <v>144</v>
      </c>
      <c r="U14" s="638" t="s">
        <v>145</v>
      </c>
      <c r="V14" s="640" t="s">
        <v>146</v>
      </c>
      <c r="W14" s="208"/>
      <c r="X14" s="209"/>
      <c r="Y14" s="88"/>
    </row>
    <row r="15" spans="1:28" ht="40.200000000000003" customHeight="1" thickBot="1" x14ac:dyDescent="0.25">
      <c r="A15" s="588"/>
      <c r="B15" s="702"/>
      <c r="C15" s="704"/>
      <c r="D15" s="706"/>
      <c r="E15" s="708"/>
      <c r="F15" s="220" t="s">
        <v>148</v>
      </c>
      <c r="G15" s="221" t="s">
        <v>149</v>
      </c>
      <c r="H15" s="712"/>
      <c r="I15" s="692"/>
      <c r="J15" s="692"/>
      <c r="K15" s="692"/>
      <c r="L15" s="714"/>
      <c r="M15" s="716"/>
      <c r="N15" s="653"/>
      <c r="O15" s="719"/>
      <c r="P15" s="655"/>
      <c r="Q15" s="735"/>
      <c r="R15" s="736"/>
      <c r="S15" s="738"/>
      <c r="T15" s="739"/>
      <c r="U15" s="739"/>
      <c r="V15" s="749"/>
      <c r="W15" s="642" t="s">
        <v>147</v>
      </c>
      <c r="X15" s="720"/>
      <c r="Y15" s="88"/>
    </row>
    <row r="16" spans="1:28" ht="110.1" customHeight="1" x14ac:dyDescent="0.2">
      <c r="A16" s="212" t="s">
        <v>150</v>
      </c>
      <c r="B16" s="106"/>
      <c r="C16" s="143"/>
      <c r="D16" s="191"/>
      <c r="E16" s="676" t="s">
        <v>301</v>
      </c>
      <c r="F16" s="184"/>
      <c r="G16" s="185"/>
      <c r="H16" s="234"/>
      <c r="I16" s="178"/>
      <c r="J16" s="731" t="s">
        <v>301</v>
      </c>
      <c r="K16" s="143"/>
      <c r="L16" s="237"/>
      <c r="M16" s="676" t="s">
        <v>301</v>
      </c>
      <c r="N16" s="740" t="s">
        <v>301</v>
      </c>
      <c r="O16" s="731" t="s">
        <v>302</v>
      </c>
      <c r="P16" s="746" t="s">
        <v>315</v>
      </c>
      <c r="Q16" s="742" t="s">
        <v>314</v>
      </c>
      <c r="R16" s="744" t="s">
        <v>281</v>
      </c>
      <c r="S16" s="679" t="s">
        <v>298</v>
      </c>
      <c r="T16" s="668" t="s">
        <v>316</v>
      </c>
      <c r="U16" s="668" t="s">
        <v>317</v>
      </c>
      <c r="V16" s="671" t="s">
        <v>151</v>
      </c>
      <c r="W16" s="721"/>
      <c r="X16" s="722"/>
      <c r="Y16" s="92">
        <f>$T$28</f>
        <v>0.1</v>
      </c>
    </row>
    <row r="17" spans="1:25" ht="110.1" customHeight="1" x14ac:dyDescent="0.2">
      <c r="A17" s="213" t="s">
        <v>152</v>
      </c>
      <c r="B17" s="618" t="s">
        <v>304</v>
      </c>
      <c r="C17" s="619"/>
      <c r="D17" s="620"/>
      <c r="E17" s="678"/>
      <c r="F17" s="727" t="s">
        <v>178</v>
      </c>
      <c r="G17" s="728" t="s">
        <v>179</v>
      </c>
      <c r="H17" s="729" t="s">
        <v>180</v>
      </c>
      <c r="I17" s="730" t="s">
        <v>304</v>
      </c>
      <c r="J17" s="732"/>
      <c r="K17" s="730" t="s">
        <v>305</v>
      </c>
      <c r="L17" s="665" t="s">
        <v>313</v>
      </c>
      <c r="M17" s="678"/>
      <c r="N17" s="741"/>
      <c r="O17" s="732"/>
      <c r="P17" s="747"/>
      <c r="Q17" s="743"/>
      <c r="R17" s="745"/>
      <c r="S17" s="680"/>
      <c r="T17" s="669"/>
      <c r="U17" s="669"/>
      <c r="V17" s="672"/>
      <c r="W17" s="721"/>
      <c r="X17" s="722"/>
      <c r="Y17" s="92">
        <f t="shared" ref="Y17:Y27" si="0">$T$28</f>
        <v>0.1</v>
      </c>
    </row>
    <row r="18" spans="1:25" ht="110.1" customHeight="1" x14ac:dyDescent="0.2">
      <c r="A18" s="213" t="s">
        <v>153</v>
      </c>
      <c r="B18" s="621"/>
      <c r="C18" s="622"/>
      <c r="D18" s="623"/>
      <c r="E18" s="171" t="str">
        <f t="shared" ref="E18:E27" si="1">IFERROR(B18/C18,"Celda formulada")</f>
        <v>Celda formulada</v>
      </c>
      <c r="F18" s="727"/>
      <c r="G18" s="728"/>
      <c r="H18" s="729"/>
      <c r="I18" s="730"/>
      <c r="J18" s="175" t="str">
        <f t="shared" ref="J18:J27" si="2">IFERROR(H18/I18,"Celda formulada")</f>
        <v>Celda formulada</v>
      </c>
      <c r="K18" s="730"/>
      <c r="L18" s="666"/>
      <c r="M18" s="297" t="str">
        <f t="shared" ref="M18:M27" si="3">IFERROR(H18/K18,"Celda formulada")</f>
        <v>Celda formulada</v>
      </c>
      <c r="N18" s="298" t="str">
        <f t="shared" ref="N18:N27" si="4">IFERROR(((E18-M18)/E18*1),"Celda formulada")</f>
        <v>Celda formulada</v>
      </c>
      <c r="O18" s="180">
        <f t="shared" ref="O18:O27" si="5">IFERROR((B18-H18)*-1,"Celda formulada")</f>
        <v>0</v>
      </c>
      <c r="P18" s="747"/>
      <c r="Q18" s="325">
        <v>177</v>
      </c>
      <c r="R18" s="286">
        <f t="shared" ref="R18:R27" si="6">IFERROR(((H18*Q18)/1000),"Celda formulada")</f>
        <v>0</v>
      </c>
      <c r="S18" s="680"/>
      <c r="T18" s="669"/>
      <c r="U18" s="669"/>
      <c r="V18" s="672"/>
      <c r="W18" s="721"/>
      <c r="X18" s="722"/>
      <c r="Y18" s="92">
        <f t="shared" si="0"/>
        <v>0.1</v>
      </c>
    </row>
    <row r="19" spans="1:25" ht="110.1" customHeight="1" x14ac:dyDescent="0.2">
      <c r="A19" s="213" t="s">
        <v>158</v>
      </c>
      <c r="B19" s="621"/>
      <c r="C19" s="622"/>
      <c r="D19" s="623"/>
      <c r="E19" s="171" t="str">
        <f t="shared" si="1"/>
        <v>Celda formulada</v>
      </c>
      <c r="F19" s="727"/>
      <c r="G19" s="728"/>
      <c r="H19" s="729"/>
      <c r="I19" s="730"/>
      <c r="J19" s="175" t="str">
        <f t="shared" si="2"/>
        <v>Celda formulada</v>
      </c>
      <c r="K19" s="730"/>
      <c r="L19" s="666"/>
      <c r="M19" s="297" t="str">
        <f>IFERROR(H19/K19,"Celda formulada")</f>
        <v>Celda formulada</v>
      </c>
      <c r="N19" s="298" t="str">
        <f t="shared" si="4"/>
        <v>Celda formulada</v>
      </c>
      <c r="O19" s="180">
        <f t="shared" si="5"/>
        <v>0</v>
      </c>
      <c r="P19" s="748"/>
      <c r="Q19" s="325">
        <v>177</v>
      </c>
      <c r="R19" s="286">
        <f t="shared" si="6"/>
        <v>0</v>
      </c>
      <c r="S19" s="680"/>
      <c r="T19" s="669"/>
      <c r="U19" s="669"/>
      <c r="V19" s="672"/>
      <c r="W19" s="721"/>
      <c r="X19" s="722"/>
      <c r="Y19" s="92">
        <f t="shared" si="0"/>
        <v>0.1</v>
      </c>
    </row>
    <row r="20" spans="1:25" ht="110.1" customHeight="1" x14ac:dyDescent="0.2">
      <c r="A20" s="213" t="s">
        <v>159</v>
      </c>
      <c r="B20" s="621"/>
      <c r="C20" s="622"/>
      <c r="D20" s="623"/>
      <c r="E20" s="171" t="str">
        <f t="shared" si="1"/>
        <v>Celda formulada</v>
      </c>
      <c r="F20" s="727"/>
      <c r="G20" s="728"/>
      <c r="H20" s="729"/>
      <c r="I20" s="730"/>
      <c r="J20" s="175" t="str">
        <f t="shared" si="2"/>
        <v>Celda formulada</v>
      </c>
      <c r="K20" s="730"/>
      <c r="L20" s="666"/>
      <c r="M20" s="297" t="str">
        <f t="shared" si="3"/>
        <v>Celda formulada</v>
      </c>
      <c r="N20" s="298" t="str">
        <f t="shared" si="4"/>
        <v>Celda formulada</v>
      </c>
      <c r="O20" s="180">
        <f t="shared" si="5"/>
        <v>0</v>
      </c>
      <c r="P20" s="344">
        <f t="shared" ref="P20:P28" si="7">MIN(IFERROR(((B20-H20)*1)/(B20-$T$28)*1,"Celda formulada"))</f>
        <v>0</v>
      </c>
      <c r="Q20" s="325">
        <v>177</v>
      </c>
      <c r="R20" s="286">
        <f t="shared" si="6"/>
        <v>0</v>
      </c>
      <c r="S20" s="680"/>
      <c r="T20" s="669"/>
      <c r="U20" s="669"/>
      <c r="V20" s="672"/>
      <c r="W20" s="721"/>
      <c r="X20" s="722"/>
      <c r="Y20" s="92">
        <f t="shared" si="0"/>
        <v>0.1</v>
      </c>
    </row>
    <row r="21" spans="1:25" ht="110.1" customHeight="1" x14ac:dyDescent="0.2">
      <c r="A21" s="213" t="s">
        <v>160</v>
      </c>
      <c r="B21" s="621"/>
      <c r="C21" s="622"/>
      <c r="D21" s="623"/>
      <c r="E21" s="171" t="str">
        <f t="shared" si="1"/>
        <v>Celda formulada</v>
      </c>
      <c r="F21" s="727"/>
      <c r="G21" s="728"/>
      <c r="H21" s="729"/>
      <c r="I21" s="730"/>
      <c r="J21" s="175" t="str">
        <f t="shared" si="2"/>
        <v>Celda formulada</v>
      </c>
      <c r="K21" s="730"/>
      <c r="L21" s="666"/>
      <c r="M21" s="297" t="str">
        <f t="shared" si="3"/>
        <v>Celda formulada</v>
      </c>
      <c r="N21" s="298" t="str">
        <f t="shared" si="4"/>
        <v>Celda formulada</v>
      </c>
      <c r="O21" s="180">
        <f t="shared" si="5"/>
        <v>0</v>
      </c>
      <c r="P21" s="344">
        <f t="shared" si="7"/>
        <v>0</v>
      </c>
      <c r="Q21" s="325">
        <v>177</v>
      </c>
      <c r="R21" s="286">
        <f t="shared" si="6"/>
        <v>0</v>
      </c>
      <c r="S21" s="680"/>
      <c r="T21" s="669"/>
      <c r="U21" s="669"/>
      <c r="V21" s="672"/>
      <c r="W21" s="721"/>
      <c r="X21" s="722"/>
      <c r="Y21" s="92">
        <f t="shared" si="0"/>
        <v>0.1</v>
      </c>
    </row>
    <row r="22" spans="1:25" ht="110.1" customHeight="1" x14ac:dyDescent="0.2">
      <c r="A22" s="213" t="s">
        <v>161</v>
      </c>
      <c r="B22" s="621"/>
      <c r="C22" s="622"/>
      <c r="D22" s="623"/>
      <c r="E22" s="171" t="str">
        <f t="shared" si="1"/>
        <v>Celda formulada</v>
      </c>
      <c r="F22" s="727"/>
      <c r="G22" s="728"/>
      <c r="H22" s="729"/>
      <c r="I22" s="730"/>
      <c r="J22" s="175" t="str">
        <f t="shared" si="2"/>
        <v>Celda formulada</v>
      </c>
      <c r="K22" s="730"/>
      <c r="L22" s="666"/>
      <c r="M22" s="297" t="str">
        <f t="shared" si="3"/>
        <v>Celda formulada</v>
      </c>
      <c r="N22" s="298" t="str">
        <f t="shared" si="4"/>
        <v>Celda formulada</v>
      </c>
      <c r="O22" s="180">
        <f t="shared" si="5"/>
        <v>0</v>
      </c>
      <c r="P22" s="344">
        <f t="shared" si="7"/>
        <v>0</v>
      </c>
      <c r="Q22" s="325">
        <v>177</v>
      </c>
      <c r="R22" s="286">
        <f t="shared" si="6"/>
        <v>0</v>
      </c>
      <c r="S22" s="680"/>
      <c r="T22" s="669"/>
      <c r="U22" s="669"/>
      <c r="V22" s="672"/>
      <c r="W22" s="721"/>
      <c r="X22" s="722"/>
      <c r="Y22" s="92">
        <f t="shared" si="0"/>
        <v>0.1</v>
      </c>
    </row>
    <row r="23" spans="1:25" ht="110.1" customHeight="1" x14ac:dyDescent="0.2">
      <c r="A23" s="213" t="s">
        <v>162</v>
      </c>
      <c r="B23" s="621"/>
      <c r="C23" s="622"/>
      <c r="D23" s="623"/>
      <c r="E23" s="171" t="str">
        <f t="shared" si="1"/>
        <v>Celda formulada</v>
      </c>
      <c r="F23" s="727"/>
      <c r="G23" s="728"/>
      <c r="H23" s="729"/>
      <c r="I23" s="730"/>
      <c r="J23" s="175" t="str">
        <f t="shared" si="2"/>
        <v>Celda formulada</v>
      </c>
      <c r="K23" s="730"/>
      <c r="L23" s="666"/>
      <c r="M23" s="297" t="str">
        <f t="shared" si="3"/>
        <v>Celda formulada</v>
      </c>
      <c r="N23" s="298" t="str">
        <f t="shared" si="4"/>
        <v>Celda formulada</v>
      </c>
      <c r="O23" s="180">
        <f t="shared" si="5"/>
        <v>0</v>
      </c>
      <c r="P23" s="344">
        <f t="shared" si="7"/>
        <v>0</v>
      </c>
      <c r="Q23" s="325">
        <v>177</v>
      </c>
      <c r="R23" s="286">
        <f t="shared" si="6"/>
        <v>0</v>
      </c>
      <c r="S23" s="680"/>
      <c r="T23" s="669"/>
      <c r="U23" s="669"/>
      <c r="V23" s="672"/>
      <c r="W23" s="721"/>
      <c r="X23" s="722"/>
      <c r="Y23" s="92">
        <f t="shared" si="0"/>
        <v>0.1</v>
      </c>
    </row>
    <row r="24" spans="1:25" ht="110.1" customHeight="1" x14ac:dyDescent="0.2">
      <c r="A24" s="213" t="s">
        <v>163</v>
      </c>
      <c r="B24" s="621"/>
      <c r="C24" s="622"/>
      <c r="D24" s="623"/>
      <c r="E24" s="171" t="str">
        <f t="shared" si="1"/>
        <v>Celda formulada</v>
      </c>
      <c r="F24" s="727"/>
      <c r="G24" s="728"/>
      <c r="H24" s="729"/>
      <c r="I24" s="730"/>
      <c r="J24" s="175" t="str">
        <f t="shared" si="2"/>
        <v>Celda formulada</v>
      </c>
      <c r="K24" s="730"/>
      <c r="L24" s="666"/>
      <c r="M24" s="297" t="str">
        <f t="shared" si="3"/>
        <v>Celda formulada</v>
      </c>
      <c r="N24" s="298" t="str">
        <f t="shared" si="4"/>
        <v>Celda formulada</v>
      </c>
      <c r="O24" s="180">
        <f t="shared" si="5"/>
        <v>0</v>
      </c>
      <c r="P24" s="344">
        <f t="shared" si="7"/>
        <v>0</v>
      </c>
      <c r="Q24" s="325">
        <v>177</v>
      </c>
      <c r="R24" s="286">
        <f t="shared" si="6"/>
        <v>0</v>
      </c>
      <c r="S24" s="680"/>
      <c r="T24" s="669"/>
      <c r="U24" s="669"/>
      <c r="V24" s="672"/>
      <c r="W24" s="721"/>
      <c r="X24" s="722"/>
      <c r="Y24" s="92">
        <f t="shared" si="0"/>
        <v>0.1</v>
      </c>
    </row>
    <row r="25" spans="1:25" ht="110.1" customHeight="1" x14ac:dyDescent="0.2">
      <c r="A25" s="213" t="s">
        <v>164</v>
      </c>
      <c r="B25" s="621"/>
      <c r="C25" s="622"/>
      <c r="D25" s="623"/>
      <c r="E25" s="171" t="str">
        <f t="shared" si="1"/>
        <v>Celda formulada</v>
      </c>
      <c r="F25" s="727"/>
      <c r="G25" s="728"/>
      <c r="H25" s="729"/>
      <c r="I25" s="730"/>
      <c r="J25" s="175" t="str">
        <f t="shared" si="2"/>
        <v>Celda formulada</v>
      </c>
      <c r="K25" s="730"/>
      <c r="L25" s="667"/>
      <c r="M25" s="297" t="str">
        <f t="shared" si="3"/>
        <v>Celda formulada</v>
      </c>
      <c r="N25" s="298" t="str">
        <f t="shared" si="4"/>
        <v>Celda formulada</v>
      </c>
      <c r="O25" s="180">
        <f t="shared" si="5"/>
        <v>0</v>
      </c>
      <c r="P25" s="344">
        <f t="shared" si="7"/>
        <v>0</v>
      </c>
      <c r="Q25" s="325">
        <v>177</v>
      </c>
      <c r="R25" s="286">
        <f t="shared" si="6"/>
        <v>0</v>
      </c>
      <c r="S25" s="680"/>
      <c r="T25" s="669"/>
      <c r="U25" s="669"/>
      <c r="V25" s="672"/>
      <c r="W25" s="721"/>
      <c r="X25" s="722"/>
      <c r="Y25" s="92">
        <f t="shared" si="0"/>
        <v>0.1</v>
      </c>
    </row>
    <row r="26" spans="1:25" ht="110.1" customHeight="1" x14ac:dyDescent="0.2">
      <c r="A26" s="213" t="s">
        <v>165</v>
      </c>
      <c r="B26" s="624"/>
      <c r="C26" s="625"/>
      <c r="D26" s="626"/>
      <c r="E26" s="172" t="str">
        <f t="shared" si="1"/>
        <v>Celda formulada</v>
      </c>
      <c r="F26" s="727"/>
      <c r="G26" s="728"/>
      <c r="H26" s="729"/>
      <c r="I26" s="730"/>
      <c r="J26" s="175" t="str">
        <f t="shared" si="2"/>
        <v>Celda formulada</v>
      </c>
      <c r="K26" s="141"/>
      <c r="L26" s="238"/>
      <c r="M26" s="297" t="str">
        <f t="shared" si="3"/>
        <v>Celda formulada</v>
      </c>
      <c r="N26" s="298" t="str">
        <f t="shared" si="4"/>
        <v>Celda formulada</v>
      </c>
      <c r="O26" s="180">
        <f t="shared" si="5"/>
        <v>0</v>
      </c>
      <c r="P26" s="344">
        <f t="shared" si="7"/>
        <v>0</v>
      </c>
      <c r="Q26" s="325">
        <v>177</v>
      </c>
      <c r="R26" s="286">
        <f t="shared" si="6"/>
        <v>0</v>
      </c>
      <c r="S26" s="680"/>
      <c r="T26" s="669"/>
      <c r="U26" s="669"/>
      <c r="V26" s="672"/>
      <c r="W26" s="721"/>
      <c r="X26" s="722"/>
      <c r="Y26" s="92">
        <f t="shared" si="0"/>
        <v>0.1</v>
      </c>
    </row>
    <row r="27" spans="1:25" ht="110.1" customHeight="1" thickBot="1" x14ac:dyDescent="0.25">
      <c r="A27" s="214" t="s">
        <v>166</v>
      </c>
      <c r="B27" s="108"/>
      <c r="C27" s="142"/>
      <c r="D27" s="168"/>
      <c r="E27" s="173" t="str">
        <f t="shared" si="1"/>
        <v>Celda formulada</v>
      </c>
      <c r="F27" s="189"/>
      <c r="G27" s="190"/>
      <c r="H27" s="236"/>
      <c r="I27" s="182"/>
      <c r="J27" s="176" t="str">
        <f t="shared" si="2"/>
        <v>Celda formulada</v>
      </c>
      <c r="K27" s="142"/>
      <c r="L27" s="239"/>
      <c r="M27" s="299" t="str">
        <f t="shared" si="3"/>
        <v>Celda formulada</v>
      </c>
      <c r="N27" s="300" t="str">
        <f t="shared" si="4"/>
        <v>Celda formulada</v>
      </c>
      <c r="O27" s="182">
        <f t="shared" si="5"/>
        <v>0</v>
      </c>
      <c r="P27" s="355">
        <f t="shared" si="7"/>
        <v>0</v>
      </c>
      <c r="Q27" s="354">
        <v>177</v>
      </c>
      <c r="R27" s="289">
        <f t="shared" si="6"/>
        <v>0</v>
      </c>
      <c r="S27" s="681"/>
      <c r="T27" s="670"/>
      <c r="U27" s="670"/>
      <c r="V27" s="673"/>
      <c r="W27" s="721"/>
      <c r="X27" s="722"/>
      <c r="Y27" s="92">
        <f t="shared" si="0"/>
        <v>0.1</v>
      </c>
    </row>
    <row r="28" spans="1:25" ht="30" customHeight="1" thickBot="1" x14ac:dyDescent="0.25">
      <c r="A28" s="169" t="s">
        <v>167</v>
      </c>
      <c r="B28" s="224">
        <f>IFERROR(SUM(B16:B27),0)</f>
        <v>0</v>
      </c>
      <c r="C28" s="225">
        <f>IFERROR(AVERAGE(C16:C27),0)</f>
        <v>0</v>
      </c>
      <c r="D28" s="226">
        <f>IFERROR(AVERAGE(D16:D27),0)</f>
        <v>0</v>
      </c>
      <c r="E28" s="227">
        <f>IFERROR(AVERAGE(E16:E27),0)</f>
        <v>0</v>
      </c>
      <c r="F28" s="725" t="s">
        <v>168</v>
      </c>
      <c r="G28" s="726"/>
      <c r="H28" s="228">
        <f>IFERROR(SUM(H16:H27),0)</f>
        <v>0</v>
      </c>
      <c r="I28" s="229" t="s">
        <v>168</v>
      </c>
      <c r="J28" s="230">
        <f>IFERROR(AVERAGE(J16:J27),0)</f>
        <v>0</v>
      </c>
      <c r="K28" s="230">
        <f>IFERROR(AVERAGE(K16:K27),0)</f>
        <v>0</v>
      </c>
      <c r="L28" s="231">
        <f>IFERROR(AVERAGE(L16:L27),0)</f>
        <v>0</v>
      </c>
      <c r="M28" s="232">
        <f>IFERROR(AVERAGE(M16:M27),0)</f>
        <v>0</v>
      </c>
      <c r="N28" s="164">
        <f>IFERROR(AVERAGE(N16:N27),0)</f>
        <v>0</v>
      </c>
      <c r="O28" s="165">
        <f>IFERROR((B28-H28),0)</f>
        <v>0</v>
      </c>
      <c r="P28" s="352">
        <f t="shared" si="7"/>
        <v>0</v>
      </c>
      <c r="Q28" s="472">
        <f>IFERROR(AVERAGE(Q16:Q27),0)</f>
        <v>177</v>
      </c>
      <c r="R28" s="314">
        <f>IFERROR(AVERAGE(R16:R27),0)</f>
        <v>0</v>
      </c>
      <c r="S28" s="215" t="s">
        <v>312</v>
      </c>
      <c r="T28" s="348">
        <v>0.1</v>
      </c>
      <c r="U28" s="215" t="s">
        <v>284</v>
      </c>
      <c r="V28" s="471" t="s">
        <v>297</v>
      </c>
      <c r="W28" s="723"/>
      <c r="X28" s="724"/>
      <c r="Y28" s="93"/>
    </row>
    <row r="29" spans="1:25" x14ac:dyDescent="0.2">
      <c r="A29" s="89"/>
      <c r="B29" s="89"/>
      <c r="C29" s="89"/>
    </row>
    <row r="30" spans="1:25" x14ac:dyDescent="0.2">
      <c r="A30" s="89"/>
      <c r="B30" s="89"/>
      <c r="C30" s="89"/>
    </row>
    <row r="31" spans="1:25" x14ac:dyDescent="0.2">
      <c r="A31" s="89"/>
      <c r="B31" s="89"/>
      <c r="C31" s="89"/>
    </row>
    <row r="32" spans="1:25" x14ac:dyDescent="0.2">
      <c r="A32" s="89"/>
      <c r="B32" s="89"/>
      <c r="C32" s="89"/>
    </row>
    <row r="33" spans="1:3" x14ac:dyDescent="0.2">
      <c r="A33" s="89"/>
      <c r="B33" s="89"/>
      <c r="C33" s="89"/>
    </row>
    <row r="34" spans="1:3" x14ac:dyDescent="0.2">
      <c r="A34" s="89"/>
      <c r="B34" s="89"/>
      <c r="C34" s="89"/>
    </row>
    <row r="35" spans="1:3" x14ac:dyDescent="0.2">
      <c r="A35" s="89"/>
      <c r="B35" s="89"/>
      <c r="C35" s="89"/>
    </row>
  </sheetData>
  <sheetProtection algorithmName="SHA-512" hashValue="NXHTua1Q8aAhFx/qTS5AA/jRlig55gVdaIJdEdfxi4PZeNVg4LOcSBJkRqScpEIFNid09YSnt75HKTfPmpTkXA==" saltValue="7OJ+qhfywXX5yKmWPPCefA==" spinCount="100000" sheet="1" objects="1" scenarios="1" selectLockedCells="1"/>
  <protectedRanges>
    <protectedRange sqref="C27:D27" name="Rango1"/>
    <protectedRange sqref="C16:D16 G16 K16 I16 G27 I27 K26:K27" name="Rango1_1"/>
    <protectedRange sqref="B16 B27" name="Rango2_1"/>
    <protectedRange sqref="H16 H27" name="Rango2_1_1"/>
    <protectedRange sqref="F27" name="Rango1_3"/>
    <protectedRange sqref="F16" name="Rango1_1_1"/>
    <protectedRange sqref="L26:L27" name="Rango2"/>
    <protectedRange sqref="L16" name="Rango2_1_2"/>
    <protectedRange sqref="D18:D23 C19:C23 C24:D26 B18:B26" name="Rango1_4"/>
    <protectedRange sqref="D17 C17:C18 B17" name="Rango1_1_2"/>
    <protectedRange sqref="F17:F26 H17:I26" name="Rango1_5"/>
    <protectedRange sqref="G17:G26" name="Rango1_1_3"/>
    <protectedRange sqref="K17:K25" name="Rango1_1_4"/>
    <protectedRange sqref="L17:L25" name="Rango1_3_1_1"/>
    <protectedRange sqref="S16:S27" name="Rango1_2_2"/>
    <protectedRange sqref="V16:V27" name="Rango1_2_3"/>
    <protectedRange sqref="T16:U27" name="Rango1_3_1"/>
  </protectedRanges>
  <mergeCells count="68">
    <mergeCell ref="U16:U27"/>
    <mergeCell ref="V16:V27"/>
    <mergeCell ref="O8:R8"/>
    <mergeCell ref="L8:N8"/>
    <mergeCell ref="Q16:Q17"/>
    <mergeCell ref="R16:R17"/>
    <mergeCell ref="P16:P19"/>
    <mergeCell ref="S16:S27"/>
    <mergeCell ref="T16:T27"/>
    <mergeCell ref="V14:V15"/>
    <mergeCell ref="K17:K25"/>
    <mergeCell ref="L17:L25"/>
    <mergeCell ref="M16:M17"/>
    <mergeCell ref="N16:N17"/>
    <mergeCell ref="O16:O17"/>
    <mergeCell ref="W15:X28"/>
    <mergeCell ref="F28:G28"/>
    <mergeCell ref="B17:D26"/>
    <mergeCell ref="E16:E17"/>
    <mergeCell ref="F17:F26"/>
    <mergeCell ref="G17:G26"/>
    <mergeCell ref="H17:H26"/>
    <mergeCell ref="I17:I26"/>
    <mergeCell ref="J16:J17"/>
    <mergeCell ref="P14:P15"/>
    <mergeCell ref="Q14:Q15"/>
    <mergeCell ref="R14:R15"/>
    <mergeCell ref="S14:S15"/>
    <mergeCell ref="T14:T15"/>
    <mergeCell ref="U14:U15"/>
    <mergeCell ref="J14:J15"/>
    <mergeCell ref="K14:K15"/>
    <mergeCell ref="L14:L15"/>
    <mergeCell ref="M14:M15"/>
    <mergeCell ref="N14:N15"/>
    <mergeCell ref="O14:O15"/>
    <mergeCell ref="I14:I15"/>
    <mergeCell ref="A9:X9"/>
    <mergeCell ref="A11:X11"/>
    <mergeCell ref="A12:X12"/>
    <mergeCell ref="A13:A15"/>
    <mergeCell ref="B13:E13"/>
    <mergeCell ref="F13:M13"/>
    <mergeCell ref="N13:R13"/>
    <mergeCell ref="S13:V13"/>
    <mergeCell ref="W13:X13"/>
    <mergeCell ref="B14:B15"/>
    <mergeCell ref="C14:C15"/>
    <mergeCell ref="D14:D15"/>
    <mergeCell ref="E14:E15"/>
    <mergeCell ref="F14:G14"/>
    <mergeCell ref="H14:H15"/>
    <mergeCell ref="A8:C8"/>
    <mergeCell ref="D8:K8"/>
    <mergeCell ref="U8:V8"/>
    <mergeCell ref="W8:X8"/>
    <mergeCell ref="A7:C7"/>
    <mergeCell ref="D7:K7"/>
    <mergeCell ref="L7:P7"/>
    <mergeCell ref="Q7:S7"/>
    <mergeCell ref="T7:V7"/>
    <mergeCell ref="W7:X7"/>
    <mergeCell ref="A1:C6"/>
    <mergeCell ref="D1:W2"/>
    <mergeCell ref="X1:X2"/>
    <mergeCell ref="D3:W4"/>
    <mergeCell ref="X3:X4"/>
    <mergeCell ref="D5:W6"/>
  </mergeCells>
  <conditionalFormatting sqref="B17">
    <cfRule type="containsBlanks" dxfId="108" priority="7">
      <formula>LEN(TRIM(B17))=0</formula>
    </cfRule>
  </conditionalFormatting>
  <conditionalFormatting sqref="B16:D16 B27:D27">
    <cfRule type="containsBlanks" dxfId="107" priority="13">
      <formula>LEN(TRIM(B16))=0</formula>
    </cfRule>
  </conditionalFormatting>
  <conditionalFormatting sqref="F16:I17">
    <cfRule type="containsBlanks" dxfId="106" priority="6">
      <formula>LEN(TRIM(F16))=0</formula>
    </cfRule>
  </conditionalFormatting>
  <conditionalFormatting sqref="F27:I27">
    <cfRule type="containsBlanks" dxfId="105" priority="12">
      <formula>LEN(TRIM(F27))=0</formula>
    </cfRule>
  </conditionalFormatting>
  <conditionalFormatting sqref="K16:L17">
    <cfRule type="containsBlanks" dxfId="104" priority="5">
      <formula>LEN(TRIM(K16))=0</formula>
    </cfRule>
  </conditionalFormatting>
  <conditionalFormatting sqref="K26:L27">
    <cfRule type="containsBlanks" dxfId="103" priority="10">
      <formula>LEN(TRIM(K26))=0</formula>
    </cfRule>
  </conditionalFormatting>
  <conditionalFormatting sqref="O8">
    <cfRule type="containsBlanks" dxfId="102" priority="1">
      <formula>LEN(TRIM(O8))=0</formula>
    </cfRule>
  </conditionalFormatting>
  <conditionalFormatting sqref="P20:P27">
    <cfRule type="expression" dxfId="101" priority="8">
      <formula>$P$16:$P$27&gt;=0</formula>
    </cfRule>
    <cfRule type="expression" dxfId="100" priority="9">
      <formula>$P$16:$P$27&lt;0</formula>
    </cfRule>
  </conditionalFormatting>
  <conditionalFormatting sqref="S16:V16">
    <cfRule type="containsBlanks" dxfId="99" priority="4">
      <formula>LEN(TRIM(S16))=0</formula>
    </cfRule>
  </conditionalFormatting>
  <conditionalFormatting sqref="T8">
    <cfRule type="containsBlanks" dxfId="98" priority="2">
      <formula>LEN(TRIM(T8))=0</formula>
    </cfRule>
  </conditionalFormatting>
  <conditionalFormatting sqref="W7:W8">
    <cfRule type="containsBlanks" dxfId="97" priority="3">
      <formula>LEN(TRIM(W7))=0</formula>
    </cfRule>
  </conditionalFormatting>
  <dataValidations count="12">
    <dataValidation type="decimal" allowBlank="1" showInputMessage="1" showErrorMessage="1" errorTitle="Información no válida" error="Por favor ingresar números entreros así:_x000a_Ej: 365,3600" promptTitle="Valor unitario" prompt="Por favor ingresar el valor solo del servicio de energía en un rango de 0000,0000 a 9999,0000 separando los decimales con una coma (,) y sin puntos (.)" sqref="L16 L26:L27" xr:uid="{D64DFC33-6B83-43AC-A4F0-704ED1D32021}">
      <formula1>0</formula1>
      <formula2>9999.9999</formula2>
    </dataValidation>
    <dataValidation allowBlank="1" showInputMessage="1" showErrorMessage="1" promptTitle="Respopnsable de verificar" prompt="Por favor relacione el nombre de los profesionales que revisaron y aprobaron la información contenida mes a mes" sqref="V16" xr:uid="{6F7264FC-9808-4EB6-8716-E8375AA0B9A1}"/>
    <dataValidation type="date" allowBlank="1" showInputMessage="1" showErrorMessage="1" errorTitle="Información no válida" error="Por favor ingrese la fecha así Ej: 01/01/2024_x000a_Para las facturas que no indican fecha específica por favor colocar el primer día del mes así: 01/01/2024" promptTitle="Fecha de facturación" prompt="Por favor ingrese la fecha del periodo facturado" sqref="F16 F27" xr:uid="{E3C5B478-F4F9-4993-8881-386B2A499BD2}">
      <formula1>45292</formula1>
      <formula2>47118</formula2>
    </dataValidation>
    <dataValidation type="decimal" allowBlank="1" showInputMessage="1" showErrorMessage="1" errorTitle="Información no válida" error="Por favor ingresar los datos así:_x000a_Ej: 365,3600" promptTitle="Consumo de energía" prompt="Por favor ingresar un número que se encuentre en un rango de 00000,00000 a 99999,99999 separando los decimales con una coma (,) y sin puntos (.)" sqref="B27 B16 H16 H27" xr:uid="{F4C07D79-3A58-47D0-A04B-C71B199DAE08}">
      <formula1>0</formula1>
      <formula2>99999.99999</formula2>
    </dataValidation>
    <dataValidation type="whole" allowBlank="1" showInputMessage="1" showErrorMessage="1" errorTitle="Información no válida" error="Por favor ingresar números entreros así:_x000a_Ej: 56" promptTitle="N° trabajadores presencial" prompt="Por favor ingresar un número que se encuentre en un rango de 0 a 999 sin puntos (.) ni comas (,)" sqref="C16 C27" xr:uid="{1A5A761C-86DC-4D75-8AC3-35EB222E4B5F}">
      <formula1>0</formula1>
      <formula2>999999</formula2>
    </dataValidation>
    <dataValidation type="decimal" allowBlank="1" showInputMessage="1" showErrorMessage="1" errorTitle="Información no válida" error="Por favor ingresar los datos así:_x000a_Ej: 3265,36" promptTitle="Superficie del inmueble m2" prompt="Por favor ingresar un número que se encuentre en un rango de 0000,00000 a 99999,99999 separando los decimales con una coma (,) y sin puntos (.)" sqref="I16 I27" xr:uid="{7F344175-508D-4EFE-98C7-45FFE3448B73}">
      <formula1>0</formula1>
      <formula2>99999.99999</formula2>
    </dataValidation>
    <dataValidation type="date" operator="greaterThanOrEqual" allowBlank="1" showInputMessage="1" showErrorMessage="1" errorTitle="Información no válida" error="Por favor ingrese la fecha mayor a la inicial así Ej: 31/01/2024_x000a_Para facturas que no indican fecha específica, por favor ingresar el último día del mes según los días facturados así: 01/01/2024 (para 28 días)" promptTitle="Fecha final" prompt="Por favor ingrese la fecha final del periodo de fecturación del servicio" sqref="G16 G27" xr:uid="{78E59D42-41A9-4628-970C-A13BEC2B4A09}">
      <formula1>F16</formula1>
    </dataValidation>
    <dataValidation allowBlank="1" showInputMessage="1" showErrorMessage="1" promptTitle="Evidencias de las acciones" prompt="Por favor en forma de listado, ingrese las evidencias puntuales que soportan las acciones. " sqref="U16" xr:uid="{CD309044-0E98-4164-B0A6-7EB4D0B38C8D}"/>
    <dataValidation allowBlank="1" showInputMessage="1" showErrorMessage="1" promptTitle="Anniones de mejora" prompt="Por favor ingrese aquellas acciones que se pueden ejecutar desde el territorio." sqref="T16" xr:uid="{17923546-4957-498F-9EFE-3E873712579D}"/>
    <dataValidation allowBlank="1" showInputMessage="1" showErrorMessage="1" promptTitle="Observaciones" prompt="Por favor ingresar la justificación de la información ingresada, indicando las posibles razones por las cuales que pueden presentar" sqref="S16" xr:uid="{58D08AA5-1A59-410B-9A0B-16764C3D1554}"/>
    <dataValidation type="decimal" allowBlank="1" showInputMessage="1" showErrorMessage="1" errorTitle="Información no válida" error="Por favor ingresar números entreros así:_x000a_Ej: 365,3600" promptTitle="Valor unitario" prompt="Por favor ingresar el valor solo del servicio de agua en un rango de 0000,0000 a 9999,0000 separando los decimales con una coma (,) y sin puntos (.)" sqref="D16 D27" xr:uid="{0F657933-FF90-4A2A-A73B-579E8FD082D5}">
      <formula1>0</formula1>
      <formula2>9999.9999</formula2>
    </dataValidation>
    <dataValidation type="whole" allowBlank="1" showInputMessage="1" showErrorMessage="1" errorTitle="Información no válida" error="Por favor ingresar números entreros así:_x000a_Ej: 56" promptTitle="N° trabajadores presencial" prompt="Por favor ingresar un número que se encuentre en un rango de 0 a 999999 sin puntos (.) ni comas (,)" sqref="K16 K26:K27" xr:uid="{A87F8888-360E-44CE-B692-1F36D92C1F27}">
      <formula1>0</formula1>
      <formula2>999999</formula2>
    </dataValidation>
  </dataValidations>
  <printOptions horizontalCentered="1" verticalCentered="1"/>
  <pageMargins left="0.19685039370078741" right="0.19685039370078741" top="0.19685039370078741" bottom="0.19685039370078741" header="0" footer="0"/>
  <pageSetup scale="27" fitToHeight="0" orientation="landscape"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E1659791-990B-409A-A624-97F769EAFBFD}">
          <x14:formula1>
            <xm:f>Desplegable!$B$3:$B$10</xm:f>
          </x14:formula1>
          <xm:sqref>D8:K8</xm:sqref>
        </x14:dataValidation>
        <x14:dataValidation type="list" allowBlank="1" showInputMessage="1" showErrorMessage="1" xr:uid="{AEA331C0-0374-4703-A19C-F5FAB817F996}">
          <x14:formula1>
            <xm:f>Desplegable!$C$3:$C$26</xm:f>
          </x14:formula1>
          <xm:sqref>D7:K7</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15D818-5A13-4E26-AB2A-5DC365BEFD06}">
  <sheetPr>
    <pageSetUpPr fitToPage="1"/>
  </sheetPr>
  <dimension ref="A1:AB35"/>
  <sheetViews>
    <sheetView view="pageBreakPreview" topLeftCell="R1" zoomScale="60" zoomScaleNormal="53" workbookViewId="0">
      <selection activeCell="W8" sqref="W8:X8"/>
    </sheetView>
  </sheetViews>
  <sheetFormatPr baseColWidth="10" defaultColWidth="11.42578125" defaultRowHeight="11.4" x14ac:dyDescent="0.2"/>
  <cols>
    <col min="1" max="1" width="18.7109375" style="1" customWidth="1"/>
    <col min="2" max="7" width="15.7109375" style="1" customWidth="1"/>
    <col min="8" max="14" width="17.7109375" style="1" customWidth="1"/>
    <col min="15" max="18" width="17.7109375" style="118" customWidth="1"/>
    <col min="19" max="19" width="90.7109375" style="1" customWidth="1"/>
    <col min="20" max="21" width="30.7109375" style="1" customWidth="1"/>
    <col min="22" max="22" width="18.7109375" style="1" customWidth="1"/>
    <col min="23" max="23" width="80.7109375" style="1" customWidth="1"/>
    <col min="24" max="24" width="85.42578125" style="1" customWidth="1"/>
    <col min="25" max="16384" width="11.42578125" style="1"/>
  </cols>
  <sheetData>
    <row r="1" spans="1:28" ht="10.199999999999999" customHeight="1" x14ac:dyDescent="0.2">
      <c r="A1" s="549" t="e" vm="1">
        <v>#VALUE!</v>
      </c>
      <c r="B1" s="550"/>
      <c r="C1" s="551"/>
      <c r="D1" s="546" t="s">
        <v>115</v>
      </c>
      <c r="E1" s="547"/>
      <c r="F1" s="547"/>
      <c r="G1" s="547"/>
      <c r="H1" s="547"/>
      <c r="I1" s="547"/>
      <c r="J1" s="547"/>
      <c r="K1" s="547"/>
      <c r="L1" s="547"/>
      <c r="M1" s="547"/>
      <c r="N1" s="547"/>
      <c r="O1" s="547"/>
      <c r="P1" s="547"/>
      <c r="Q1" s="547"/>
      <c r="R1" s="547"/>
      <c r="S1" s="547"/>
      <c r="T1" s="547"/>
      <c r="U1" s="547"/>
      <c r="V1" s="547"/>
      <c r="W1" s="548"/>
      <c r="X1" s="555" t="s">
        <v>116</v>
      </c>
      <c r="Y1" s="88"/>
    </row>
    <row r="2" spans="1:28" ht="15.6" customHeight="1" thickBot="1" x14ac:dyDescent="0.25">
      <c r="A2" s="549"/>
      <c r="B2" s="550"/>
      <c r="C2" s="551"/>
      <c r="D2" s="552"/>
      <c r="E2" s="553"/>
      <c r="F2" s="553"/>
      <c r="G2" s="553"/>
      <c r="H2" s="553"/>
      <c r="I2" s="553"/>
      <c r="J2" s="553"/>
      <c r="K2" s="553"/>
      <c r="L2" s="553"/>
      <c r="M2" s="553"/>
      <c r="N2" s="553"/>
      <c r="O2" s="553"/>
      <c r="P2" s="553"/>
      <c r="Q2" s="553"/>
      <c r="R2" s="553"/>
      <c r="S2" s="553"/>
      <c r="T2" s="553"/>
      <c r="U2" s="553"/>
      <c r="V2" s="553"/>
      <c r="W2" s="554"/>
      <c r="X2" s="556"/>
      <c r="Y2" s="88"/>
    </row>
    <row r="3" spans="1:28" ht="10.199999999999999" customHeight="1" x14ac:dyDescent="0.2">
      <c r="A3" s="549"/>
      <c r="B3" s="550"/>
      <c r="C3" s="551"/>
      <c r="D3" s="557" t="s">
        <v>117</v>
      </c>
      <c r="E3" s="558"/>
      <c r="F3" s="558"/>
      <c r="G3" s="558"/>
      <c r="H3" s="558"/>
      <c r="I3" s="558"/>
      <c r="J3" s="558"/>
      <c r="K3" s="558"/>
      <c r="L3" s="558"/>
      <c r="M3" s="558"/>
      <c r="N3" s="558"/>
      <c r="O3" s="558"/>
      <c r="P3" s="558"/>
      <c r="Q3" s="558"/>
      <c r="R3" s="558"/>
      <c r="S3" s="558"/>
      <c r="T3" s="558"/>
      <c r="U3" s="558"/>
      <c r="V3" s="558"/>
      <c r="W3" s="559"/>
      <c r="X3" s="563" t="s">
        <v>342</v>
      </c>
      <c r="Y3" s="88"/>
    </row>
    <row r="4" spans="1:28" ht="11.1" customHeight="1" thickBot="1" x14ac:dyDescent="0.25">
      <c r="A4" s="549"/>
      <c r="B4" s="550"/>
      <c r="C4" s="551"/>
      <c r="D4" s="560"/>
      <c r="E4" s="561"/>
      <c r="F4" s="561"/>
      <c r="G4" s="561"/>
      <c r="H4" s="561"/>
      <c r="I4" s="561"/>
      <c r="J4" s="561"/>
      <c r="K4" s="561"/>
      <c r="L4" s="561"/>
      <c r="M4" s="561"/>
      <c r="N4" s="561"/>
      <c r="O4" s="561"/>
      <c r="P4" s="561"/>
      <c r="Q4" s="561"/>
      <c r="R4" s="561"/>
      <c r="S4" s="561"/>
      <c r="T4" s="561"/>
      <c r="U4" s="561"/>
      <c r="V4" s="561"/>
      <c r="W4" s="562"/>
      <c r="X4" s="564"/>
      <c r="Y4" s="88"/>
    </row>
    <row r="5" spans="1:28" ht="19.2" customHeight="1" thickBot="1" x14ac:dyDescent="0.25">
      <c r="A5" s="549"/>
      <c r="B5" s="550"/>
      <c r="C5" s="551"/>
      <c r="D5" s="557" t="s">
        <v>118</v>
      </c>
      <c r="E5" s="558"/>
      <c r="F5" s="558"/>
      <c r="G5" s="558"/>
      <c r="H5" s="558"/>
      <c r="I5" s="558"/>
      <c r="J5" s="558"/>
      <c r="K5" s="558"/>
      <c r="L5" s="558"/>
      <c r="M5" s="558"/>
      <c r="N5" s="558"/>
      <c r="O5" s="558"/>
      <c r="P5" s="558"/>
      <c r="Q5" s="558"/>
      <c r="R5" s="558"/>
      <c r="S5" s="558"/>
      <c r="T5" s="558"/>
      <c r="U5" s="558"/>
      <c r="V5" s="558"/>
      <c r="W5" s="559"/>
      <c r="X5" s="240" t="s">
        <v>343</v>
      </c>
      <c r="Y5" s="88"/>
    </row>
    <row r="6" spans="1:28" ht="17.7" customHeight="1" thickBot="1" x14ac:dyDescent="0.25">
      <c r="A6" s="549"/>
      <c r="B6" s="550"/>
      <c r="C6" s="551"/>
      <c r="D6" s="565"/>
      <c r="E6" s="566"/>
      <c r="F6" s="566"/>
      <c r="G6" s="566"/>
      <c r="H6" s="566"/>
      <c r="I6" s="566"/>
      <c r="J6" s="566"/>
      <c r="K6" s="566"/>
      <c r="L6" s="566"/>
      <c r="M6" s="566"/>
      <c r="N6" s="566"/>
      <c r="O6" s="566"/>
      <c r="P6" s="566"/>
      <c r="Q6" s="566"/>
      <c r="R6" s="566"/>
      <c r="S6" s="566"/>
      <c r="T6" s="566"/>
      <c r="U6" s="566"/>
      <c r="V6" s="566"/>
      <c r="W6" s="567"/>
      <c r="X6" s="241" t="s">
        <v>181</v>
      </c>
      <c r="Y6" s="88"/>
    </row>
    <row r="7" spans="1:28" s="85" customFormat="1" ht="33" customHeight="1" thickBot="1" x14ac:dyDescent="0.25">
      <c r="A7" s="572" t="s">
        <v>170</v>
      </c>
      <c r="B7" s="573"/>
      <c r="C7" s="574"/>
      <c r="D7" s="570" t="s">
        <v>98</v>
      </c>
      <c r="E7" s="571"/>
      <c r="F7" s="571"/>
      <c r="G7" s="571"/>
      <c r="H7" s="571"/>
      <c r="I7" s="571"/>
      <c r="J7" s="571"/>
      <c r="K7" s="571"/>
      <c r="L7" s="572" t="s">
        <v>171</v>
      </c>
      <c r="M7" s="573"/>
      <c r="N7" s="573"/>
      <c r="O7" s="573"/>
      <c r="P7" s="574"/>
      <c r="Q7" s="687" t="s">
        <v>176</v>
      </c>
      <c r="R7" s="688"/>
      <c r="S7" s="688"/>
      <c r="T7" s="573" t="s">
        <v>120</v>
      </c>
      <c r="U7" s="573"/>
      <c r="V7" s="574"/>
      <c r="W7" s="684"/>
      <c r="X7" s="683"/>
    </row>
    <row r="8" spans="1:28" s="85" customFormat="1" ht="33" customHeight="1" thickBot="1" x14ac:dyDescent="0.25">
      <c r="A8" s="572" t="s">
        <v>172</v>
      </c>
      <c r="B8" s="573"/>
      <c r="C8" s="574"/>
      <c r="D8" s="570" t="s">
        <v>50</v>
      </c>
      <c r="E8" s="571"/>
      <c r="F8" s="571"/>
      <c r="G8" s="571"/>
      <c r="H8" s="571"/>
      <c r="I8" s="571"/>
      <c r="J8" s="571"/>
      <c r="K8" s="601"/>
      <c r="L8" s="572" t="s">
        <v>43</v>
      </c>
      <c r="M8" s="574"/>
      <c r="N8" s="570" t="s">
        <v>68</v>
      </c>
      <c r="O8" s="571"/>
      <c r="P8" s="571"/>
      <c r="Q8" s="571"/>
      <c r="R8" s="601"/>
      <c r="S8" s="204" t="s">
        <v>173</v>
      </c>
      <c r="T8" s="216"/>
      <c r="U8" s="572" t="s">
        <v>122</v>
      </c>
      <c r="V8" s="586"/>
      <c r="W8" s="682"/>
      <c r="X8" s="683"/>
    </row>
    <row r="9" spans="1:28" s="147" customFormat="1" ht="65.099999999999994" customHeight="1" x14ac:dyDescent="0.2">
      <c r="A9" s="693" t="s">
        <v>123</v>
      </c>
      <c r="B9" s="693"/>
      <c r="C9" s="693"/>
      <c r="D9" s="693"/>
      <c r="E9" s="693"/>
      <c r="F9" s="693"/>
      <c r="G9" s="693"/>
      <c r="H9" s="693"/>
      <c r="I9" s="693"/>
      <c r="J9" s="693"/>
      <c r="K9" s="693"/>
      <c r="L9" s="693"/>
      <c r="M9" s="693"/>
      <c r="N9" s="693"/>
      <c r="O9" s="693"/>
      <c r="P9" s="693"/>
      <c r="Q9" s="693"/>
      <c r="R9" s="693"/>
      <c r="S9" s="693"/>
      <c r="T9" s="693"/>
      <c r="U9" s="693"/>
      <c r="V9" s="693"/>
      <c r="W9" s="693"/>
      <c r="X9" s="693"/>
      <c r="Y9" s="148"/>
      <c r="Z9" s="149"/>
      <c r="AA9" s="149"/>
      <c r="AB9" s="149"/>
    </row>
    <row r="10" spans="1:28" ht="5.4" customHeight="1" thickBot="1" x14ac:dyDescent="0.25">
      <c r="A10" s="205"/>
      <c r="B10" s="205"/>
      <c r="C10" s="205"/>
      <c r="D10" s="206"/>
      <c r="E10" s="206"/>
      <c r="F10" s="206"/>
      <c r="G10" s="206"/>
      <c r="H10" s="206"/>
      <c r="I10" s="206"/>
      <c r="J10" s="206"/>
      <c r="K10" s="206"/>
      <c r="L10" s="206"/>
      <c r="M10" s="206"/>
      <c r="N10" s="206"/>
      <c r="O10" s="207"/>
      <c r="P10" s="207"/>
      <c r="Q10" s="207"/>
      <c r="R10" s="207"/>
      <c r="S10" s="206"/>
      <c r="T10" s="206"/>
      <c r="U10" s="206"/>
      <c r="V10" s="206"/>
      <c r="W10" s="206"/>
      <c r="X10" s="206"/>
      <c r="Y10" s="88"/>
    </row>
    <row r="11" spans="1:28" s="91" customFormat="1" ht="18" thickBot="1" x14ac:dyDescent="0.35">
      <c r="A11" s="582" t="s">
        <v>124</v>
      </c>
      <c r="B11" s="583"/>
      <c r="C11" s="583"/>
      <c r="D11" s="583"/>
      <c r="E11" s="583"/>
      <c r="F11" s="583"/>
      <c r="G11" s="583"/>
      <c r="H11" s="583"/>
      <c r="I11" s="583"/>
      <c r="J11" s="583"/>
      <c r="K11" s="583"/>
      <c r="L11" s="583"/>
      <c r="M11" s="583"/>
      <c r="N11" s="583"/>
      <c r="O11" s="583"/>
      <c r="P11" s="583"/>
      <c r="Q11" s="583"/>
      <c r="R11" s="583"/>
      <c r="S11" s="583"/>
      <c r="T11" s="583"/>
      <c r="U11" s="583"/>
      <c r="V11" s="583"/>
      <c r="W11" s="583"/>
      <c r="X11" s="584"/>
      <c r="Y11" s="90"/>
    </row>
    <row r="12" spans="1:28" ht="18" customHeight="1" thickBot="1" x14ac:dyDescent="0.25">
      <c r="A12" s="572" t="s">
        <v>125</v>
      </c>
      <c r="B12" s="573"/>
      <c r="C12" s="573"/>
      <c r="D12" s="573"/>
      <c r="E12" s="573"/>
      <c r="F12" s="585"/>
      <c r="G12" s="585"/>
      <c r="H12" s="585"/>
      <c r="I12" s="585"/>
      <c r="J12" s="585"/>
      <c r="K12" s="585"/>
      <c r="L12" s="585"/>
      <c r="M12" s="585"/>
      <c r="N12" s="585"/>
      <c r="O12" s="585"/>
      <c r="P12" s="585"/>
      <c r="Q12" s="585"/>
      <c r="R12" s="585"/>
      <c r="S12" s="573"/>
      <c r="T12" s="573"/>
      <c r="U12" s="573"/>
      <c r="V12" s="573"/>
      <c r="W12" s="573"/>
      <c r="X12" s="586"/>
      <c r="Y12" s="88"/>
    </row>
    <row r="13" spans="1:28" ht="20.100000000000001" customHeight="1" thickBot="1" x14ac:dyDescent="0.25">
      <c r="A13" s="587" t="s">
        <v>126</v>
      </c>
      <c r="B13" s="694" t="s">
        <v>127</v>
      </c>
      <c r="C13" s="695"/>
      <c r="D13" s="695"/>
      <c r="E13" s="696"/>
      <c r="F13" s="697" t="s">
        <v>128</v>
      </c>
      <c r="G13" s="698"/>
      <c r="H13" s="699"/>
      <c r="I13" s="699"/>
      <c r="J13" s="699"/>
      <c r="K13" s="699"/>
      <c r="L13" s="699"/>
      <c r="M13" s="700"/>
      <c r="N13" s="595" t="s">
        <v>129</v>
      </c>
      <c r="O13" s="596"/>
      <c r="P13" s="596"/>
      <c r="Q13" s="596"/>
      <c r="R13" s="597"/>
      <c r="S13" s="599" t="s">
        <v>130</v>
      </c>
      <c r="T13" s="599"/>
      <c r="U13" s="599"/>
      <c r="V13" s="600"/>
      <c r="W13" s="572" t="s">
        <v>131</v>
      </c>
      <c r="X13" s="586"/>
      <c r="Y13" s="88"/>
    </row>
    <row r="14" spans="1:28" ht="25.2" customHeight="1" thickBot="1" x14ac:dyDescent="0.25">
      <c r="A14" s="587"/>
      <c r="B14" s="701" t="s">
        <v>177</v>
      </c>
      <c r="C14" s="703" t="s">
        <v>132</v>
      </c>
      <c r="D14" s="705" t="s">
        <v>133</v>
      </c>
      <c r="E14" s="707" t="s">
        <v>134</v>
      </c>
      <c r="F14" s="709" t="s">
        <v>135</v>
      </c>
      <c r="G14" s="710"/>
      <c r="H14" s="711" t="s">
        <v>177</v>
      </c>
      <c r="I14" s="691" t="s">
        <v>137</v>
      </c>
      <c r="J14" s="691" t="s">
        <v>138</v>
      </c>
      <c r="K14" s="691" t="s">
        <v>132</v>
      </c>
      <c r="L14" s="713" t="s">
        <v>133</v>
      </c>
      <c r="M14" s="715" t="s">
        <v>134</v>
      </c>
      <c r="N14" s="717" t="s">
        <v>140</v>
      </c>
      <c r="O14" s="718" t="s">
        <v>288</v>
      </c>
      <c r="P14" s="733" t="s">
        <v>142</v>
      </c>
      <c r="Q14" s="734" t="s">
        <v>287</v>
      </c>
      <c r="R14" s="736" t="s">
        <v>289</v>
      </c>
      <c r="S14" s="737" t="s">
        <v>143</v>
      </c>
      <c r="T14" s="638" t="s">
        <v>144</v>
      </c>
      <c r="U14" s="638" t="s">
        <v>145</v>
      </c>
      <c r="V14" s="640" t="s">
        <v>146</v>
      </c>
      <c r="W14" s="208"/>
      <c r="X14" s="209"/>
      <c r="Y14" s="88"/>
    </row>
    <row r="15" spans="1:28" ht="40.200000000000003" customHeight="1" thickBot="1" x14ac:dyDescent="0.25">
      <c r="A15" s="588"/>
      <c r="B15" s="702"/>
      <c r="C15" s="704"/>
      <c r="D15" s="706"/>
      <c r="E15" s="708"/>
      <c r="F15" s="220" t="s">
        <v>148</v>
      </c>
      <c r="G15" s="221" t="s">
        <v>149</v>
      </c>
      <c r="H15" s="712"/>
      <c r="I15" s="692"/>
      <c r="J15" s="692"/>
      <c r="K15" s="692"/>
      <c r="L15" s="714"/>
      <c r="M15" s="716"/>
      <c r="N15" s="653"/>
      <c r="O15" s="719"/>
      <c r="P15" s="655"/>
      <c r="Q15" s="735"/>
      <c r="R15" s="736"/>
      <c r="S15" s="738"/>
      <c r="T15" s="739"/>
      <c r="U15" s="739"/>
      <c r="V15" s="749"/>
      <c r="W15" s="558" t="s">
        <v>280</v>
      </c>
      <c r="X15" s="559"/>
      <c r="Y15" s="88"/>
    </row>
    <row r="16" spans="1:28" ht="110.1" customHeight="1" x14ac:dyDescent="0.2">
      <c r="A16" s="212" t="s">
        <v>150</v>
      </c>
      <c r="B16" s="106"/>
      <c r="C16" s="143"/>
      <c r="D16" s="191"/>
      <c r="E16" s="170" t="str">
        <f>IFERROR(B16/C16,"Celda formulada")</f>
        <v>Celda formulada</v>
      </c>
      <c r="F16" s="184"/>
      <c r="G16" s="185"/>
      <c r="H16" s="234"/>
      <c r="I16" s="178"/>
      <c r="J16" s="174" t="str">
        <f>IFERROR(H16/I16,"Celda formulada")</f>
        <v>Celda formulada</v>
      </c>
      <c r="K16" s="143"/>
      <c r="L16" s="237"/>
      <c r="M16" s="177" t="str">
        <f t="shared" ref="M16:M27" si="0">IFERROR(H16/K16,"Celda formulada")</f>
        <v>Celda formulada</v>
      </c>
      <c r="N16" s="296" t="str">
        <f>IFERROR(((E16-M16)/E16*1),"Celda formulada")</f>
        <v>Celda formulada</v>
      </c>
      <c r="O16" s="178">
        <f>IFERROR((B16-H16)*-1,"Celda formulada")</f>
        <v>0</v>
      </c>
      <c r="P16" s="267">
        <f t="shared" ref="P16:P19" si="1">MIN(IFERROR(((B16-H16)*1)/(B16-$T$28)*1,"Celda formulada"))</f>
        <v>0</v>
      </c>
      <c r="Q16" s="353">
        <v>177</v>
      </c>
      <c r="R16" s="282">
        <f>IFERROR(((H16*Q16)/1000),"Celda formulada")</f>
        <v>0</v>
      </c>
      <c r="S16" s="376"/>
      <c r="T16" s="110"/>
      <c r="U16" s="110"/>
      <c r="V16" s="217"/>
      <c r="W16" s="566"/>
      <c r="X16" s="567"/>
      <c r="Y16" s="92">
        <f>$T$28</f>
        <v>0.1</v>
      </c>
    </row>
    <row r="17" spans="1:25" ht="110.1" customHeight="1" x14ac:dyDescent="0.2">
      <c r="A17" s="213" t="s">
        <v>152</v>
      </c>
      <c r="B17" s="107"/>
      <c r="C17" s="141"/>
      <c r="D17" s="167"/>
      <c r="E17" s="171" t="str">
        <f t="shared" ref="E17:E27" si="2">IFERROR(B17/C17,"Celda formulada")</f>
        <v>Celda formulada</v>
      </c>
      <c r="F17" s="187"/>
      <c r="G17" s="188"/>
      <c r="H17" s="235"/>
      <c r="I17" s="180"/>
      <c r="J17" s="175" t="str">
        <f t="shared" ref="J17:J27" si="3">IFERROR(H17/I17,"Celda formulada")</f>
        <v>Celda formulada</v>
      </c>
      <c r="K17" s="141"/>
      <c r="L17" s="238"/>
      <c r="M17" s="179" t="str">
        <f t="shared" si="0"/>
        <v>Celda formulada</v>
      </c>
      <c r="N17" s="298" t="str">
        <f t="shared" ref="N17:N27" si="4">IFERROR(((E17-M17)/E17*1),"Celda formulada")</f>
        <v>Celda formulada</v>
      </c>
      <c r="O17" s="180">
        <f t="shared" ref="O17:O27" si="5">IFERROR((B17-H17)*-1,"Celda formulada")</f>
        <v>0</v>
      </c>
      <c r="P17" s="268">
        <f t="shared" si="1"/>
        <v>0</v>
      </c>
      <c r="Q17" s="325">
        <v>177</v>
      </c>
      <c r="R17" s="286">
        <f t="shared" ref="R17:R27" si="6">IFERROR(((H17*Q17)/1000),"Celda formulada")</f>
        <v>0</v>
      </c>
      <c r="S17" s="377"/>
      <c r="T17" s="109"/>
      <c r="U17" s="109"/>
      <c r="V17" s="218"/>
      <c r="W17" s="566"/>
      <c r="X17" s="567"/>
      <c r="Y17" s="92">
        <f t="shared" ref="Y17:Y27" si="7">$T$28</f>
        <v>0.1</v>
      </c>
    </row>
    <row r="18" spans="1:25" ht="110.1" customHeight="1" x14ac:dyDescent="0.2">
      <c r="A18" s="213" t="s">
        <v>153</v>
      </c>
      <c r="B18" s="107"/>
      <c r="C18" s="141"/>
      <c r="D18" s="167"/>
      <c r="E18" s="171" t="str">
        <f t="shared" si="2"/>
        <v>Celda formulada</v>
      </c>
      <c r="F18" s="187"/>
      <c r="G18" s="188"/>
      <c r="H18" s="235"/>
      <c r="I18" s="180"/>
      <c r="J18" s="175" t="str">
        <f t="shared" si="3"/>
        <v>Celda formulada</v>
      </c>
      <c r="K18" s="141"/>
      <c r="L18" s="238"/>
      <c r="M18" s="179" t="str">
        <f t="shared" si="0"/>
        <v>Celda formulada</v>
      </c>
      <c r="N18" s="298" t="str">
        <f t="shared" si="4"/>
        <v>Celda formulada</v>
      </c>
      <c r="O18" s="180">
        <f t="shared" si="5"/>
        <v>0</v>
      </c>
      <c r="P18" s="268">
        <f t="shared" si="1"/>
        <v>0</v>
      </c>
      <c r="Q18" s="325">
        <v>177</v>
      </c>
      <c r="R18" s="286">
        <f t="shared" si="6"/>
        <v>0</v>
      </c>
      <c r="S18" s="377"/>
      <c r="T18" s="109"/>
      <c r="U18" s="109"/>
      <c r="V18" s="218"/>
      <c r="W18" s="566"/>
      <c r="X18" s="567"/>
      <c r="Y18" s="92">
        <f t="shared" si="7"/>
        <v>0.1</v>
      </c>
    </row>
    <row r="19" spans="1:25" ht="110.1" customHeight="1" x14ac:dyDescent="0.2">
      <c r="A19" s="213" t="s">
        <v>158</v>
      </c>
      <c r="B19" s="107"/>
      <c r="C19" s="141"/>
      <c r="D19" s="167"/>
      <c r="E19" s="171" t="str">
        <f t="shared" si="2"/>
        <v>Celda formulada</v>
      </c>
      <c r="F19" s="187"/>
      <c r="G19" s="188"/>
      <c r="H19" s="235"/>
      <c r="I19" s="180"/>
      <c r="J19" s="175" t="str">
        <f t="shared" si="3"/>
        <v>Celda formulada</v>
      </c>
      <c r="K19" s="141"/>
      <c r="L19" s="238"/>
      <c r="M19" s="179" t="str">
        <f>IFERROR(H19/K19,"Celda formulada")</f>
        <v>Celda formulada</v>
      </c>
      <c r="N19" s="298" t="str">
        <f t="shared" si="4"/>
        <v>Celda formulada</v>
      </c>
      <c r="O19" s="180">
        <f t="shared" si="5"/>
        <v>0</v>
      </c>
      <c r="P19" s="268">
        <f t="shared" si="1"/>
        <v>0</v>
      </c>
      <c r="Q19" s="325">
        <v>177</v>
      </c>
      <c r="R19" s="286">
        <f t="shared" si="6"/>
        <v>0</v>
      </c>
      <c r="S19" s="377"/>
      <c r="T19" s="109"/>
      <c r="U19" s="109"/>
      <c r="V19" s="218"/>
      <c r="W19" s="566"/>
      <c r="X19" s="567"/>
      <c r="Y19" s="92">
        <f t="shared" si="7"/>
        <v>0.1</v>
      </c>
    </row>
    <row r="20" spans="1:25" ht="110.1" customHeight="1" x14ac:dyDescent="0.2">
      <c r="A20" s="213" t="s">
        <v>159</v>
      </c>
      <c r="B20" s="107"/>
      <c r="C20" s="141"/>
      <c r="D20" s="167"/>
      <c r="E20" s="171" t="str">
        <f t="shared" si="2"/>
        <v>Celda formulada</v>
      </c>
      <c r="F20" s="187"/>
      <c r="G20" s="188"/>
      <c r="H20" s="235"/>
      <c r="I20" s="180"/>
      <c r="J20" s="175" t="str">
        <f t="shared" si="3"/>
        <v>Celda formulada</v>
      </c>
      <c r="K20" s="141"/>
      <c r="L20" s="238"/>
      <c r="M20" s="179" t="str">
        <f t="shared" si="0"/>
        <v>Celda formulada</v>
      </c>
      <c r="N20" s="298" t="str">
        <f t="shared" si="4"/>
        <v>Celda formulada</v>
      </c>
      <c r="O20" s="180">
        <f t="shared" si="5"/>
        <v>0</v>
      </c>
      <c r="P20" s="268"/>
      <c r="Q20" s="325">
        <v>177</v>
      </c>
      <c r="R20" s="286">
        <f t="shared" si="6"/>
        <v>0</v>
      </c>
      <c r="S20" s="377"/>
      <c r="T20" s="109"/>
      <c r="U20" s="109"/>
      <c r="V20" s="218"/>
      <c r="W20" s="566"/>
      <c r="X20" s="567"/>
      <c r="Y20" s="92">
        <f t="shared" si="7"/>
        <v>0.1</v>
      </c>
    </row>
    <row r="21" spans="1:25" ht="110.1" customHeight="1" x14ac:dyDescent="0.2">
      <c r="A21" s="213" t="s">
        <v>160</v>
      </c>
      <c r="B21" s="107"/>
      <c r="C21" s="141"/>
      <c r="D21" s="167"/>
      <c r="E21" s="171" t="str">
        <f t="shared" si="2"/>
        <v>Celda formulada</v>
      </c>
      <c r="F21" s="187"/>
      <c r="G21" s="188"/>
      <c r="H21" s="235"/>
      <c r="I21" s="180"/>
      <c r="J21" s="175" t="str">
        <f t="shared" si="3"/>
        <v>Celda formulada</v>
      </c>
      <c r="K21" s="141"/>
      <c r="L21" s="238"/>
      <c r="M21" s="179" t="str">
        <f t="shared" si="0"/>
        <v>Celda formulada</v>
      </c>
      <c r="N21" s="298" t="str">
        <f t="shared" si="4"/>
        <v>Celda formulada</v>
      </c>
      <c r="O21" s="180">
        <f t="shared" si="5"/>
        <v>0</v>
      </c>
      <c r="P21" s="268"/>
      <c r="Q21" s="325">
        <v>177</v>
      </c>
      <c r="R21" s="286">
        <f t="shared" si="6"/>
        <v>0</v>
      </c>
      <c r="S21" s="377"/>
      <c r="T21" s="109"/>
      <c r="U21" s="109"/>
      <c r="V21" s="218"/>
      <c r="W21" s="566"/>
      <c r="X21" s="567"/>
      <c r="Y21" s="92">
        <f t="shared" si="7"/>
        <v>0.1</v>
      </c>
    </row>
    <row r="22" spans="1:25" ht="110.1" customHeight="1" x14ac:dyDescent="0.2">
      <c r="A22" s="213" t="s">
        <v>161</v>
      </c>
      <c r="B22" s="107"/>
      <c r="C22" s="141"/>
      <c r="D22" s="167"/>
      <c r="E22" s="171" t="str">
        <f t="shared" si="2"/>
        <v>Celda formulada</v>
      </c>
      <c r="F22" s="187"/>
      <c r="G22" s="188"/>
      <c r="H22" s="235"/>
      <c r="I22" s="180"/>
      <c r="J22" s="175" t="str">
        <f t="shared" si="3"/>
        <v>Celda formulada</v>
      </c>
      <c r="K22" s="141"/>
      <c r="L22" s="238"/>
      <c r="M22" s="179" t="str">
        <f t="shared" si="0"/>
        <v>Celda formulada</v>
      </c>
      <c r="N22" s="298" t="str">
        <f t="shared" si="4"/>
        <v>Celda formulada</v>
      </c>
      <c r="O22" s="180">
        <f t="shared" si="5"/>
        <v>0</v>
      </c>
      <c r="P22" s="268"/>
      <c r="Q22" s="325">
        <v>177</v>
      </c>
      <c r="R22" s="286">
        <f t="shared" si="6"/>
        <v>0</v>
      </c>
      <c r="S22" s="377"/>
      <c r="T22" s="109"/>
      <c r="U22" s="109"/>
      <c r="V22" s="218"/>
      <c r="W22" s="566"/>
      <c r="X22" s="567"/>
      <c r="Y22" s="92">
        <f t="shared" si="7"/>
        <v>0.1</v>
      </c>
    </row>
    <row r="23" spans="1:25" ht="110.1" customHeight="1" x14ac:dyDescent="0.2">
      <c r="A23" s="213" t="s">
        <v>162</v>
      </c>
      <c r="B23" s="107"/>
      <c r="C23" s="141"/>
      <c r="D23" s="167"/>
      <c r="E23" s="171" t="str">
        <f t="shared" si="2"/>
        <v>Celda formulada</v>
      </c>
      <c r="F23" s="187"/>
      <c r="G23" s="188"/>
      <c r="H23" s="235"/>
      <c r="I23" s="180"/>
      <c r="J23" s="175" t="str">
        <f t="shared" si="3"/>
        <v>Celda formulada</v>
      </c>
      <c r="K23" s="141"/>
      <c r="L23" s="238"/>
      <c r="M23" s="179" t="str">
        <f t="shared" si="0"/>
        <v>Celda formulada</v>
      </c>
      <c r="N23" s="298" t="str">
        <f t="shared" si="4"/>
        <v>Celda formulada</v>
      </c>
      <c r="O23" s="180">
        <f t="shared" si="5"/>
        <v>0</v>
      </c>
      <c r="P23" s="268"/>
      <c r="Q23" s="325">
        <v>177</v>
      </c>
      <c r="R23" s="286">
        <f t="shared" si="6"/>
        <v>0</v>
      </c>
      <c r="S23" s="377"/>
      <c r="T23" s="109"/>
      <c r="U23" s="109"/>
      <c r="V23" s="218"/>
      <c r="W23" s="566"/>
      <c r="X23" s="567"/>
      <c r="Y23" s="92">
        <f t="shared" si="7"/>
        <v>0.1</v>
      </c>
    </row>
    <row r="24" spans="1:25" ht="110.1" customHeight="1" x14ac:dyDescent="0.2">
      <c r="A24" s="213" t="s">
        <v>163</v>
      </c>
      <c r="B24" s="107"/>
      <c r="C24" s="141"/>
      <c r="D24" s="167"/>
      <c r="E24" s="171" t="str">
        <f t="shared" si="2"/>
        <v>Celda formulada</v>
      </c>
      <c r="F24" s="187"/>
      <c r="G24" s="188"/>
      <c r="H24" s="235"/>
      <c r="I24" s="180"/>
      <c r="J24" s="175" t="str">
        <f t="shared" si="3"/>
        <v>Celda formulada</v>
      </c>
      <c r="K24" s="141"/>
      <c r="L24" s="238"/>
      <c r="M24" s="179" t="str">
        <f t="shared" si="0"/>
        <v>Celda formulada</v>
      </c>
      <c r="N24" s="298" t="str">
        <f t="shared" si="4"/>
        <v>Celda formulada</v>
      </c>
      <c r="O24" s="180">
        <f t="shared" si="5"/>
        <v>0</v>
      </c>
      <c r="P24" s="268"/>
      <c r="Q24" s="325">
        <v>177</v>
      </c>
      <c r="R24" s="286">
        <f t="shared" si="6"/>
        <v>0</v>
      </c>
      <c r="S24" s="377"/>
      <c r="T24" s="109"/>
      <c r="U24" s="109"/>
      <c r="V24" s="218"/>
      <c r="W24" s="566"/>
      <c r="X24" s="567"/>
      <c r="Y24" s="92">
        <f t="shared" si="7"/>
        <v>0.1</v>
      </c>
    </row>
    <row r="25" spans="1:25" ht="110.1" customHeight="1" x14ac:dyDescent="0.2">
      <c r="A25" s="213" t="s">
        <v>164</v>
      </c>
      <c r="B25" s="107"/>
      <c r="C25" s="141"/>
      <c r="D25" s="167"/>
      <c r="E25" s="171" t="str">
        <f t="shared" si="2"/>
        <v>Celda formulada</v>
      </c>
      <c r="F25" s="187"/>
      <c r="G25" s="188"/>
      <c r="H25" s="235"/>
      <c r="I25" s="180"/>
      <c r="J25" s="175" t="str">
        <f t="shared" si="3"/>
        <v>Celda formulada</v>
      </c>
      <c r="K25" s="141"/>
      <c r="L25" s="238"/>
      <c r="M25" s="179" t="str">
        <f t="shared" si="0"/>
        <v>Celda formulada</v>
      </c>
      <c r="N25" s="298" t="str">
        <f t="shared" si="4"/>
        <v>Celda formulada</v>
      </c>
      <c r="O25" s="180">
        <f t="shared" si="5"/>
        <v>0</v>
      </c>
      <c r="P25" s="268"/>
      <c r="Q25" s="325">
        <v>177</v>
      </c>
      <c r="R25" s="286">
        <f t="shared" si="6"/>
        <v>0</v>
      </c>
      <c r="S25" s="377"/>
      <c r="T25" s="109"/>
      <c r="U25" s="109"/>
      <c r="V25" s="218"/>
      <c r="W25" s="566"/>
      <c r="X25" s="567"/>
      <c r="Y25" s="92">
        <f t="shared" si="7"/>
        <v>0.1</v>
      </c>
    </row>
    <row r="26" spans="1:25" ht="110.1" customHeight="1" x14ac:dyDescent="0.2">
      <c r="A26" s="213" t="s">
        <v>165</v>
      </c>
      <c r="B26" s="107"/>
      <c r="C26" s="141"/>
      <c r="D26" s="167"/>
      <c r="E26" s="172" t="str">
        <f t="shared" si="2"/>
        <v>Celda formulada</v>
      </c>
      <c r="F26" s="187"/>
      <c r="G26" s="188"/>
      <c r="H26" s="235"/>
      <c r="I26" s="180"/>
      <c r="J26" s="175" t="str">
        <f t="shared" si="3"/>
        <v>Celda formulada</v>
      </c>
      <c r="K26" s="141"/>
      <c r="L26" s="238"/>
      <c r="M26" s="179" t="str">
        <f t="shared" si="0"/>
        <v>Celda formulada</v>
      </c>
      <c r="N26" s="298" t="str">
        <f t="shared" si="4"/>
        <v>Celda formulada</v>
      </c>
      <c r="O26" s="180">
        <f t="shared" si="5"/>
        <v>0</v>
      </c>
      <c r="P26" s="268"/>
      <c r="Q26" s="325">
        <v>177</v>
      </c>
      <c r="R26" s="286">
        <f t="shared" si="6"/>
        <v>0</v>
      </c>
      <c r="S26" s="377"/>
      <c r="T26" s="109"/>
      <c r="U26" s="109"/>
      <c r="V26" s="218"/>
      <c r="W26" s="566"/>
      <c r="X26" s="567"/>
      <c r="Y26" s="92">
        <f t="shared" si="7"/>
        <v>0.1</v>
      </c>
    </row>
    <row r="27" spans="1:25" ht="110.1" customHeight="1" thickBot="1" x14ac:dyDescent="0.25">
      <c r="A27" s="214" t="s">
        <v>166</v>
      </c>
      <c r="B27" s="108"/>
      <c r="C27" s="142"/>
      <c r="D27" s="168"/>
      <c r="E27" s="173" t="str">
        <f t="shared" si="2"/>
        <v>Celda formulada</v>
      </c>
      <c r="F27" s="189"/>
      <c r="G27" s="190"/>
      <c r="H27" s="236"/>
      <c r="I27" s="182"/>
      <c r="J27" s="176" t="str">
        <f t="shared" si="3"/>
        <v>Celda formulada</v>
      </c>
      <c r="K27" s="142"/>
      <c r="L27" s="239"/>
      <c r="M27" s="181" t="str">
        <f t="shared" si="0"/>
        <v>Celda formulada</v>
      </c>
      <c r="N27" s="300" t="str">
        <f t="shared" si="4"/>
        <v>Celda formulada</v>
      </c>
      <c r="O27" s="182">
        <f t="shared" si="5"/>
        <v>0</v>
      </c>
      <c r="P27" s="269"/>
      <c r="Q27" s="354">
        <v>177</v>
      </c>
      <c r="R27" s="289">
        <f t="shared" si="6"/>
        <v>0</v>
      </c>
      <c r="S27" s="378"/>
      <c r="T27" s="111"/>
      <c r="U27" s="111"/>
      <c r="V27" s="219"/>
      <c r="W27" s="566"/>
      <c r="X27" s="567"/>
      <c r="Y27" s="92">
        <f t="shared" si="7"/>
        <v>0.1</v>
      </c>
    </row>
    <row r="28" spans="1:25" ht="30" customHeight="1" thickBot="1" x14ac:dyDescent="0.25">
      <c r="A28" s="169" t="s">
        <v>167</v>
      </c>
      <c r="B28" s="224">
        <f>IFERROR(SUM(B16:B27),0)</f>
        <v>0</v>
      </c>
      <c r="C28" s="225">
        <f>IFERROR(AVERAGE(C16:C27),0)</f>
        <v>0</v>
      </c>
      <c r="D28" s="226">
        <f>IFERROR(AVERAGE(D16:D27),0)</f>
        <v>0</v>
      </c>
      <c r="E28" s="227">
        <f>IFERROR(AVERAGE(E16:E27),0)</f>
        <v>0</v>
      </c>
      <c r="F28" s="725" t="s">
        <v>168</v>
      </c>
      <c r="G28" s="726"/>
      <c r="H28" s="228">
        <f>IFERROR(SUM(H16:H27),0)</f>
        <v>0</v>
      </c>
      <c r="I28" s="229" t="s">
        <v>168</v>
      </c>
      <c r="J28" s="230">
        <f>IFERROR(AVERAGE(J16:J27),0)</f>
        <v>0</v>
      </c>
      <c r="K28" s="230">
        <f>IFERROR(AVERAGE(K16:K27),0)</f>
        <v>0</v>
      </c>
      <c r="L28" s="231">
        <f>IFERROR(AVERAGE(L16:L27),0)</f>
        <v>0</v>
      </c>
      <c r="M28" s="232">
        <f>IFERROR(AVERAGE(M16:M27),0)</f>
        <v>0</v>
      </c>
      <c r="N28" s="164">
        <f>IFERROR(AVERAGE(N16:N27),0)</f>
        <v>0</v>
      </c>
      <c r="O28" s="165">
        <f>IFERROR((B28-H28),0)</f>
        <v>0</v>
      </c>
      <c r="P28" s="352">
        <f t="shared" ref="P28" si="8">MIN(IFERROR(((B28-H28)*1)/(B28-$T$28)*1,"Celda formulada"))</f>
        <v>0</v>
      </c>
      <c r="Q28" s="472">
        <f>IFERROR(AVERAGE(Q16:Q27),0)</f>
        <v>177</v>
      </c>
      <c r="R28" s="314">
        <f>IFERROR(AVERAGE(R16:R27),0)</f>
        <v>0</v>
      </c>
      <c r="S28" s="215" t="s">
        <v>283</v>
      </c>
      <c r="T28" s="348">
        <v>0.1</v>
      </c>
      <c r="U28" s="215" t="s">
        <v>284</v>
      </c>
      <c r="V28" s="323">
        <f>P28</f>
        <v>0</v>
      </c>
      <c r="W28" s="560"/>
      <c r="X28" s="562"/>
      <c r="Y28" s="93"/>
    </row>
    <row r="29" spans="1:25" x14ac:dyDescent="0.2">
      <c r="A29" s="89"/>
      <c r="B29" s="89"/>
      <c r="C29" s="89"/>
    </row>
    <row r="30" spans="1:25" x14ac:dyDescent="0.2">
      <c r="A30" s="89"/>
      <c r="B30" s="89"/>
      <c r="C30" s="89"/>
    </row>
    <row r="31" spans="1:25" x14ac:dyDescent="0.2">
      <c r="A31" s="89"/>
      <c r="B31" s="89"/>
      <c r="C31" s="89"/>
    </row>
    <row r="32" spans="1:25" x14ac:dyDescent="0.2">
      <c r="A32" s="89"/>
      <c r="B32" s="89"/>
      <c r="C32" s="89"/>
    </row>
    <row r="33" spans="1:3" x14ac:dyDescent="0.2">
      <c r="A33" s="89"/>
      <c r="B33" s="89"/>
      <c r="C33" s="89"/>
    </row>
    <row r="34" spans="1:3" x14ac:dyDescent="0.2">
      <c r="A34" s="89"/>
      <c r="B34" s="89"/>
      <c r="C34" s="89"/>
    </row>
    <row r="35" spans="1:3" x14ac:dyDescent="0.2">
      <c r="A35" s="89"/>
      <c r="B35" s="89"/>
      <c r="C35" s="89"/>
    </row>
  </sheetData>
  <sheetProtection algorithmName="SHA-512" hashValue="pQHU+UdSwpUrRhsc/P1O/KVWgONuTmMmzfuW9HCs9fqWVhBrdKg6kYSairUoRWK7CyDZ7WcUc0VNRgBLxpCnEA==" saltValue="jrtzKExK6+5gfY0ibrRMfA==" spinCount="100000" sheet="1" objects="1" scenarios="1" selectLockedCells="1"/>
  <protectedRanges>
    <protectedRange sqref="D18:D23 C19:C23 C24:D27 S20:S27" name="Rango1"/>
    <protectedRange sqref="D16:D17 C16:C18 G16:G27 K16:K27 I16:I27" name="Rango1_1"/>
    <protectedRange sqref="S16:U19 T20:U27" name="Rango1_2"/>
    <protectedRange sqref="B16:B27" name="Rango2_1"/>
    <protectedRange sqref="H16:H27" name="Rango2_1_1"/>
    <protectedRange sqref="F18:F27" name="Rango1_3"/>
    <protectedRange sqref="F16:F17" name="Rango1_1_1"/>
    <protectedRange sqref="V16:V27" name="Rango1_2_1"/>
    <protectedRange sqref="L18:L27" name="Rango2"/>
    <protectedRange sqref="L16:L17" name="Rango2_1_2"/>
  </protectedRanges>
  <mergeCells count="49">
    <mergeCell ref="W7:X7"/>
    <mergeCell ref="A1:C6"/>
    <mergeCell ref="D1:W2"/>
    <mergeCell ref="X1:X2"/>
    <mergeCell ref="D3:W4"/>
    <mergeCell ref="X3:X4"/>
    <mergeCell ref="D5:W6"/>
    <mergeCell ref="A7:C7"/>
    <mergeCell ref="D7:K7"/>
    <mergeCell ref="L7:P7"/>
    <mergeCell ref="T7:V7"/>
    <mergeCell ref="Q7:S7"/>
    <mergeCell ref="U8:V8"/>
    <mergeCell ref="W8:X8"/>
    <mergeCell ref="A9:X9"/>
    <mergeCell ref="A11:X11"/>
    <mergeCell ref="A12:X12"/>
    <mergeCell ref="A8:C8"/>
    <mergeCell ref="D8:K8"/>
    <mergeCell ref="L8:M8"/>
    <mergeCell ref="N8:R8"/>
    <mergeCell ref="A13:A15"/>
    <mergeCell ref="B13:E13"/>
    <mergeCell ref="F13:M13"/>
    <mergeCell ref="S13:V13"/>
    <mergeCell ref="J14:J15"/>
    <mergeCell ref="K14:K15"/>
    <mergeCell ref="L14:L15"/>
    <mergeCell ref="M14:M15"/>
    <mergeCell ref="N14:N15"/>
    <mergeCell ref="H14:H15"/>
    <mergeCell ref="Q14:Q15"/>
    <mergeCell ref="R14:R15"/>
    <mergeCell ref="N13:R13"/>
    <mergeCell ref="W13:X13"/>
    <mergeCell ref="B14:B15"/>
    <mergeCell ref="C14:C15"/>
    <mergeCell ref="D14:D15"/>
    <mergeCell ref="E14:E15"/>
    <mergeCell ref="F14:G14"/>
    <mergeCell ref="W15:X28"/>
    <mergeCell ref="F28:G28"/>
    <mergeCell ref="O14:O15"/>
    <mergeCell ref="P14:P15"/>
    <mergeCell ref="S14:S15"/>
    <mergeCell ref="T14:T15"/>
    <mergeCell ref="U14:U15"/>
    <mergeCell ref="V14:V15"/>
    <mergeCell ref="I14:I15"/>
  </mergeCells>
  <conditionalFormatting sqref="B16:D27">
    <cfRule type="containsBlanks" dxfId="96" priority="13">
      <formula>LEN(TRIM(B16))=0</formula>
    </cfRule>
  </conditionalFormatting>
  <conditionalFormatting sqref="F16:I27">
    <cfRule type="containsBlanks" dxfId="95" priority="11">
      <formula>LEN(TRIM(F16))=0</formula>
    </cfRule>
  </conditionalFormatting>
  <conditionalFormatting sqref="K16:L27">
    <cfRule type="containsBlanks" dxfId="94" priority="9">
      <formula>LEN(TRIM(K16))=0</formula>
    </cfRule>
  </conditionalFormatting>
  <conditionalFormatting sqref="N8">
    <cfRule type="containsBlanks" dxfId="93" priority="18">
      <formula>LEN(TRIM(N8))=0</formula>
    </cfRule>
  </conditionalFormatting>
  <conditionalFormatting sqref="P16:P27">
    <cfRule type="expression" dxfId="92" priority="1">
      <formula>P16&lt;=0</formula>
    </cfRule>
    <cfRule type="expression" dxfId="91" priority="2">
      <formula>AND(P16&gt;0,P16&lt;0.09)</formula>
    </cfRule>
    <cfRule type="expression" dxfId="90" priority="3">
      <formula>P16&gt;=0.1</formula>
    </cfRule>
  </conditionalFormatting>
  <conditionalFormatting sqref="S16:V27">
    <cfRule type="containsBlanks" dxfId="89" priority="10">
      <formula>LEN(TRIM(S16))=0</formula>
    </cfRule>
  </conditionalFormatting>
  <conditionalFormatting sqref="T8">
    <cfRule type="containsBlanks" dxfId="88" priority="17">
      <formula>LEN(TRIM(T8))=0</formula>
    </cfRule>
  </conditionalFormatting>
  <conditionalFormatting sqref="W7:W8">
    <cfRule type="containsBlanks" dxfId="87" priority="16">
      <formula>LEN(TRIM(W7))=0</formula>
    </cfRule>
  </conditionalFormatting>
  <dataValidations count="12">
    <dataValidation type="whole" allowBlank="1" showInputMessage="1" showErrorMessage="1" errorTitle="Información no válida" error="Por favor ingresar números entreros así:_x000a_Ej: 56" promptTitle="N° trabajadores presencial" prompt="Por favor ingresar un número que se encuentre en un rango de 0 a 999999 sin puntos (.) ni comas (,)" sqref="K16:K27" xr:uid="{7331E467-73DC-44B7-B2DA-4D83D3E15ED5}">
      <formula1>0</formula1>
      <formula2>999999</formula2>
    </dataValidation>
    <dataValidation type="decimal" allowBlank="1" showInputMessage="1" showErrorMessage="1" errorTitle="Información no válida" error="Por favor ingresar números entreros así:_x000a_Ej: 365,3600" promptTitle="Valor unitario" prompt="Por favor ingresar el valor solo del servicio de agua en un rango de 0000,0000 a 9999,0000 separando los decimales con una coma (,) y sin puntos (.)" sqref="D16:D27" xr:uid="{91DC0081-93C6-4D6E-BC17-D9ABB9ED54F6}">
      <formula1>0</formula1>
      <formula2>9999.9999</formula2>
    </dataValidation>
    <dataValidation allowBlank="1" showInputMessage="1" showErrorMessage="1" promptTitle="Observaciones" prompt="Por favor ingresar la justificación de la información ingresada, indicando las posibles razones por las cuales que pueden presentar" sqref="S16:S27" xr:uid="{B7D62425-2FEF-45F4-8F65-49E10E53FC9C}"/>
    <dataValidation allowBlank="1" showInputMessage="1" showErrorMessage="1" promptTitle="Anniones de mejora" prompt="Por favor ingrese aquellas acciones que se pueden ejecutar desde el territorio." sqref="T16:T27" xr:uid="{152F2C2D-6CC2-4DDD-A29D-5571AE2B19DC}"/>
    <dataValidation allowBlank="1" showInputMessage="1" showErrorMessage="1" promptTitle="Evidencias de las acciones" prompt="Por favor en forma de listado, ingrese las evidencias puntuales que soportan las acciones. " sqref="U16:U27" xr:uid="{407C092E-CFE7-400B-B2DF-11A4A0FCD048}"/>
    <dataValidation type="date" operator="greaterThanOrEqual" allowBlank="1" showInputMessage="1" showErrorMessage="1" errorTitle="Información no válida" error="Por favor ingrese la fecha mayor a la inicial así Ej: 31/01/2024_x000a_Para facturas que no indican fecha específica, por favor ingresar el último día del mes según los días facturados así: 01/01/2024 (para 28 días)" promptTitle="Fecha final" prompt="Por favor ingrese la fecha final del periodo de fecturación del servicio" sqref="G16:G27" xr:uid="{C159126A-2567-4BEA-9E91-A4B9F05B1D28}">
      <formula1>F16</formula1>
    </dataValidation>
    <dataValidation type="decimal" allowBlank="1" showInputMessage="1" showErrorMessage="1" errorTitle="Información no válida" error="Por favor ingresar los datos así:_x000a_Ej: 3265,36" promptTitle="Superficie del inmueble m2" prompt="Por favor ingresar un número que se encuentre en un rango de 0000,00000 a 99999,99999 separando los decimales con una coma (,) y sin puntos (.)" sqref="I16:I27" xr:uid="{A7A03DCD-9208-4077-8808-51DA7699821F}">
      <formula1>0</formula1>
      <formula2>99999.99999</formula2>
    </dataValidation>
    <dataValidation type="whole" allowBlank="1" showInputMessage="1" showErrorMessage="1" errorTitle="Información no válida" error="Por favor ingresar números entreros así:_x000a_Ej: 56" promptTitle="N° trabajadores presencial" prompt="Por favor ingresar un número que se encuentre en un rango de 0 a 999 sin puntos (.) ni comas (,)" sqref="C16:C27" xr:uid="{97760E0D-42EB-434C-992C-21FA80EF70DB}">
      <formula1>0</formula1>
      <formula2>999999</formula2>
    </dataValidation>
    <dataValidation type="decimal" allowBlank="1" showInputMessage="1" showErrorMessage="1" errorTitle="Información no válida" error="Por favor ingresar los datos así:_x000a_Ej: 365,3600" promptTitle="Consumo de energía" prompt="Por favor ingresar un número que se encuentre en un rango de 00000,00000 a 99999,99999 separando los decimales con una coma (,) y sin puntos (.)" sqref="B16:B27 H16:H27" xr:uid="{63F39A85-16EC-49B3-942B-1B3B1C544894}">
      <formula1>0</formula1>
      <formula2>99999.99999</formula2>
    </dataValidation>
    <dataValidation type="date" allowBlank="1" showInputMessage="1" showErrorMessage="1" errorTitle="Información no válida" error="Por favor ingrese la fecha así Ej: 01/01/2024_x000a_Para las facturas que no indican fecha específica por favor colocar el primer día del mes así: 01/01/2024" promptTitle="Fecha de facturación" prompt="Por favor ingrese la fecha del periodo facturado" sqref="F16:F27" xr:uid="{1B181531-5451-45CC-8F2E-54EC8A02DD5B}">
      <formula1>45292</formula1>
      <formula2>47118</formula2>
    </dataValidation>
    <dataValidation allowBlank="1" showInputMessage="1" showErrorMessage="1" promptTitle="Respopnsable de verificar" prompt="Por favor relacione el nombre de los profesionales que revisaron y aprobaron la información contenida mes a mes" sqref="V16:V27" xr:uid="{F40AB959-98EB-4ACC-A20D-1F89B0BE1E15}"/>
    <dataValidation type="decimal" allowBlank="1" showInputMessage="1" showErrorMessage="1" errorTitle="Información no válida" error="Por favor ingresar números entreros así:_x000a_Ej: 365,3600" promptTitle="Valor unitario" prompt="Por favor ingresar el valor solo del servicio de energía en un rango de 0000,0000 a 9999,0000 separando los decimales con una coma (,) y sin puntos (.)" sqref="L16:L27" xr:uid="{305FE647-8BE5-4B23-AD6C-2808EE44612B}">
      <formula1>0</formula1>
      <formula2>9999.9999</formula2>
    </dataValidation>
  </dataValidations>
  <printOptions horizontalCentered="1" verticalCentered="1"/>
  <pageMargins left="0.19685039370078741" right="0.19685039370078741" top="0.19685039370078741" bottom="0.19685039370078741" header="0" footer="0"/>
  <pageSetup scale="27" fitToHeight="0" orientation="landscape"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339E4CC2-54F0-41E7-9521-B0F017C084B8}">
          <x14:formula1>
            <xm:f>Desplegable!$D$3:$D$38</xm:f>
          </x14:formula1>
          <xm:sqref>N8</xm:sqref>
        </x14:dataValidation>
        <x14:dataValidation type="list" allowBlank="1" showInputMessage="1" showErrorMessage="1" xr:uid="{9665BB73-3045-430A-A3A9-BB16687164CA}">
          <x14:formula1>
            <xm:f>Desplegable!$C$3:$C$26</xm:f>
          </x14:formula1>
          <xm:sqref>D7:K7</xm:sqref>
        </x14:dataValidation>
        <x14:dataValidation type="list" allowBlank="1" showInputMessage="1" showErrorMessage="1" xr:uid="{6D987AAE-4A06-4664-B110-CC19486EFD3B}">
          <x14:formula1>
            <xm:f>Desplegable!$B$3:$B$10</xm:f>
          </x14:formula1>
          <xm:sqref>D8:K8</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4F1508-0FE9-40CA-928D-2A96C39FA262}">
  <sheetPr>
    <pageSetUpPr fitToPage="1"/>
  </sheetPr>
  <dimension ref="A1:AD55"/>
  <sheetViews>
    <sheetView view="pageBreakPreview" topLeftCell="Q1" zoomScale="60" zoomScaleNormal="53" workbookViewId="0">
      <selection activeCell="Q16" sqref="Q16"/>
    </sheetView>
  </sheetViews>
  <sheetFormatPr baseColWidth="10" defaultColWidth="11.42578125" defaultRowHeight="11.4" x14ac:dyDescent="0.2"/>
  <cols>
    <col min="1" max="1" width="18.7109375" style="96" customWidth="1"/>
    <col min="2" max="2" width="19.42578125" style="96" customWidth="1"/>
    <col min="3" max="4" width="17.7109375" style="96" customWidth="1"/>
    <col min="5" max="5" width="20" style="96" bestFit="1" customWidth="1"/>
    <col min="6" max="6" width="20.42578125" style="96" customWidth="1"/>
    <col min="7" max="7" width="20.140625" style="96" bestFit="1" customWidth="1"/>
    <col min="8" max="8" width="21.42578125" style="96" customWidth="1"/>
    <col min="9" max="9" width="25.7109375" style="96" customWidth="1"/>
    <col min="10" max="19" width="17.7109375" style="96" customWidth="1"/>
    <col min="20" max="20" width="20.7109375" style="96" customWidth="1"/>
    <col min="21" max="21" width="65.7109375" style="96" customWidth="1"/>
    <col min="22" max="23" width="30.7109375" style="96" customWidth="1"/>
    <col min="24" max="24" width="18.7109375" style="96" customWidth="1"/>
    <col min="25" max="26" width="85.42578125" style="96" customWidth="1"/>
    <col min="27" max="27" width="11.42578125" style="95"/>
    <col min="28" max="16384" width="11.42578125" style="96"/>
  </cols>
  <sheetData>
    <row r="1" spans="1:30" s="29" customFormat="1" ht="10.199999999999999" customHeight="1" x14ac:dyDescent="0.2">
      <c r="A1" s="546" t="e" vm="2">
        <v>#VALUE!</v>
      </c>
      <c r="B1" s="547"/>
      <c r="C1" s="548"/>
      <c r="D1" s="547" t="s">
        <v>115</v>
      </c>
      <c r="E1" s="547"/>
      <c r="F1" s="547"/>
      <c r="G1" s="547"/>
      <c r="H1" s="547"/>
      <c r="I1" s="547"/>
      <c r="J1" s="547"/>
      <c r="K1" s="547"/>
      <c r="L1" s="547"/>
      <c r="M1" s="547"/>
      <c r="N1" s="547"/>
      <c r="O1" s="547"/>
      <c r="P1" s="547"/>
      <c r="Q1" s="547"/>
      <c r="R1" s="547"/>
      <c r="S1" s="547"/>
      <c r="T1" s="547"/>
      <c r="U1" s="547"/>
      <c r="V1" s="547"/>
      <c r="W1" s="547"/>
      <c r="X1" s="547"/>
      <c r="Y1" s="548"/>
      <c r="Z1" s="555" t="s">
        <v>116</v>
      </c>
      <c r="AA1" s="83"/>
    </row>
    <row r="2" spans="1:30" s="29" customFormat="1" ht="15.6" customHeight="1" thickBot="1" x14ac:dyDescent="0.25">
      <c r="A2" s="549"/>
      <c r="B2" s="550"/>
      <c r="C2" s="551"/>
      <c r="D2" s="553"/>
      <c r="E2" s="553"/>
      <c r="F2" s="553"/>
      <c r="G2" s="553"/>
      <c r="H2" s="553"/>
      <c r="I2" s="553"/>
      <c r="J2" s="553"/>
      <c r="K2" s="553"/>
      <c r="L2" s="553"/>
      <c r="M2" s="553"/>
      <c r="N2" s="553"/>
      <c r="O2" s="553"/>
      <c r="P2" s="553"/>
      <c r="Q2" s="553"/>
      <c r="R2" s="553"/>
      <c r="S2" s="553"/>
      <c r="T2" s="553"/>
      <c r="U2" s="553"/>
      <c r="V2" s="553"/>
      <c r="W2" s="553"/>
      <c r="X2" s="553"/>
      <c r="Y2" s="554"/>
      <c r="Z2" s="556"/>
      <c r="AA2" s="83"/>
    </row>
    <row r="3" spans="1:30" s="29" customFormat="1" ht="10.199999999999999" customHeight="1" x14ac:dyDescent="0.2">
      <c r="A3" s="549"/>
      <c r="B3" s="550"/>
      <c r="C3" s="551"/>
      <c r="D3" s="558" t="s">
        <v>117</v>
      </c>
      <c r="E3" s="558"/>
      <c r="F3" s="558"/>
      <c r="G3" s="558"/>
      <c r="H3" s="558"/>
      <c r="I3" s="558"/>
      <c r="J3" s="558"/>
      <c r="K3" s="558"/>
      <c r="L3" s="558"/>
      <c r="M3" s="558"/>
      <c r="N3" s="558"/>
      <c r="O3" s="558"/>
      <c r="P3" s="558"/>
      <c r="Q3" s="558"/>
      <c r="R3" s="558"/>
      <c r="S3" s="558"/>
      <c r="T3" s="558"/>
      <c r="U3" s="558"/>
      <c r="V3" s="558"/>
      <c r="W3" s="558"/>
      <c r="X3" s="558"/>
      <c r="Y3" s="559"/>
      <c r="Z3" s="563" t="s">
        <v>342</v>
      </c>
      <c r="AA3" s="83"/>
    </row>
    <row r="4" spans="1:30" s="29" customFormat="1" ht="10.95" customHeight="1" thickBot="1" x14ac:dyDescent="0.25">
      <c r="A4" s="549"/>
      <c r="B4" s="550"/>
      <c r="C4" s="551"/>
      <c r="D4" s="561"/>
      <c r="E4" s="561"/>
      <c r="F4" s="561"/>
      <c r="G4" s="561"/>
      <c r="H4" s="561"/>
      <c r="I4" s="561"/>
      <c r="J4" s="561"/>
      <c r="K4" s="561"/>
      <c r="L4" s="561"/>
      <c r="M4" s="561"/>
      <c r="N4" s="561"/>
      <c r="O4" s="561"/>
      <c r="P4" s="561"/>
      <c r="Q4" s="561"/>
      <c r="R4" s="561"/>
      <c r="S4" s="561"/>
      <c r="T4" s="561"/>
      <c r="U4" s="561"/>
      <c r="V4" s="561"/>
      <c r="W4" s="561"/>
      <c r="X4" s="561"/>
      <c r="Y4" s="562"/>
      <c r="Z4" s="564"/>
      <c r="AA4" s="83"/>
    </row>
    <row r="5" spans="1:30" s="29" customFormat="1" ht="19.2" customHeight="1" thickBot="1" x14ac:dyDescent="0.25">
      <c r="A5" s="549"/>
      <c r="B5" s="550"/>
      <c r="C5" s="551"/>
      <c r="D5" s="558" t="s">
        <v>118</v>
      </c>
      <c r="E5" s="558"/>
      <c r="F5" s="558"/>
      <c r="G5" s="558"/>
      <c r="H5" s="558"/>
      <c r="I5" s="558"/>
      <c r="J5" s="558"/>
      <c r="K5" s="558"/>
      <c r="L5" s="558"/>
      <c r="M5" s="558"/>
      <c r="N5" s="558"/>
      <c r="O5" s="558"/>
      <c r="P5" s="558"/>
      <c r="Q5" s="558"/>
      <c r="R5" s="558"/>
      <c r="S5" s="558"/>
      <c r="T5" s="558"/>
      <c r="U5" s="558"/>
      <c r="V5" s="558"/>
      <c r="W5" s="558"/>
      <c r="X5" s="558"/>
      <c r="Y5" s="559"/>
      <c r="Z5" s="240" t="s">
        <v>343</v>
      </c>
      <c r="AA5" s="83"/>
    </row>
    <row r="6" spans="1:30" s="29" customFormat="1" ht="17.399999999999999" customHeight="1" thickBot="1" x14ac:dyDescent="0.25">
      <c r="A6" s="552"/>
      <c r="B6" s="553"/>
      <c r="C6" s="554"/>
      <c r="D6" s="561"/>
      <c r="E6" s="561"/>
      <c r="F6" s="561"/>
      <c r="G6" s="561"/>
      <c r="H6" s="561"/>
      <c r="I6" s="561"/>
      <c r="J6" s="561"/>
      <c r="K6" s="561"/>
      <c r="L6" s="561"/>
      <c r="M6" s="561"/>
      <c r="N6" s="561"/>
      <c r="O6" s="561"/>
      <c r="P6" s="561"/>
      <c r="Q6" s="561"/>
      <c r="R6" s="561"/>
      <c r="S6" s="561"/>
      <c r="T6" s="561"/>
      <c r="U6" s="561"/>
      <c r="V6" s="561"/>
      <c r="W6" s="561"/>
      <c r="X6" s="561"/>
      <c r="Y6" s="562"/>
      <c r="Z6" s="241" t="s">
        <v>199</v>
      </c>
      <c r="AA6" s="83"/>
    </row>
    <row r="7" spans="1:30" s="85" customFormat="1" ht="33" customHeight="1" thickBot="1" x14ac:dyDescent="0.25">
      <c r="A7" s="572" t="s">
        <v>322</v>
      </c>
      <c r="B7" s="573"/>
      <c r="C7" s="574"/>
      <c r="D7" s="571"/>
      <c r="E7" s="571"/>
      <c r="F7" s="571"/>
      <c r="G7" s="571"/>
      <c r="H7" s="571"/>
      <c r="I7" s="571"/>
      <c r="J7" s="571"/>
      <c r="K7" s="571"/>
      <c r="L7" s="572" t="s">
        <v>324</v>
      </c>
      <c r="M7" s="573"/>
      <c r="N7" s="573"/>
      <c r="O7" s="573"/>
      <c r="P7" s="574"/>
      <c r="Q7" s="687" t="s">
        <v>182</v>
      </c>
      <c r="R7" s="688"/>
      <c r="S7" s="688"/>
      <c r="T7" s="688"/>
      <c r="U7" s="688"/>
      <c r="V7" s="585" t="s">
        <v>120</v>
      </c>
      <c r="W7" s="585"/>
      <c r="X7" s="856"/>
      <c r="Y7" s="575" t="s">
        <v>325</v>
      </c>
      <c r="Z7" s="576"/>
      <c r="AA7" s="151"/>
    </row>
    <row r="8" spans="1:30" s="85" customFormat="1" ht="33" customHeight="1" thickBot="1" x14ac:dyDescent="0.25">
      <c r="A8" s="572" t="s">
        <v>323</v>
      </c>
      <c r="B8" s="573"/>
      <c r="C8" s="574"/>
      <c r="D8" s="571"/>
      <c r="E8" s="571"/>
      <c r="F8" s="571"/>
      <c r="G8" s="571"/>
      <c r="H8" s="571"/>
      <c r="I8" s="571"/>
      <c r="J8" s="571"/>
      <c r="K8" s="601"/>
      <c r="L8" s="572" t="s">
        <v>43</v>
      </c>
      <c r="M8" s="574"/>
      <c r="N8" s="853" t="s">
        <v>121</v>
      </c>
      <c r="O8" s="854"/>
      <c r="P8" s="854"/>
      <c r="Q8" s="854"/>
      <c r="R8" s="854"/>
      <c r="S8" s="855"/>
      <c r="T8" s="568" t="s">
        <v>173</v>
      </c>
      <c r="U8" s="569"/>
      <c r="V8" s="474" t="s">
        <v>320</v>
      </c>
      <c r="W8" s="572" t="s">
        <v>122</v>
      </c>
      <c r="X8" s="573"/>
      <c r="Y8" s="841" t="s">
        <v>326</v>
      </c>
      <c r="Z8" s="842"/>
      <c r="AA8" s="152"/>
      <c r="AB8" s="152"/>
      <c r="AC8" s="152"/>
      <c r="AD8" s="152"/>
    </row>
    <row r="9" spans="1:30" s="147" customFormat="1" ht="65.099999999999994" customHeight="1" thickBot="1" x14ac:dyDescent="0.25">
      <c r="A9" s="579" t="s">
        <v>123</v>
      </c>
      <c r="B9" s="580"/>
      <c r="C9" s="580"/>
      <c r="D9" s="580"/>
      <c r="E9" s="580"/>
      <c r="F9" s="580"/>
      <c r="G9" s="580"/>
      <c r="H9" s="580"/>
      <c r="I9" s="580"/>
      <c r="J9" s="580"/>
      <c r="K9" s="580"/>
      <c r="L9" s="580"/>
      <c r="M9" s="580"/>
      <c r="N9" s="580"/>
      <c r="O9" s="580"/>
      <c r="P9" s="580"/>
      <c r="Q9" s="580"/>
      <c r="R9" s="580"/>
      <c r="S9" s="580"/>
      <c r="T9" s="580"/>
      <c r="U9" s="580"/>
      <c r="V9" s="580"/>
      <c r="W9" s="580"/>
      <c r="X9" s="580"/>
      <c r="Y9" s="580"/>
      <c r="Z9" s="581"/>
    </row>
    <row r="10" spans="1:30" s="85" customFormat="1" ht="5.4" customHeight="1" thickBot="1" x14ac:dyDescent="0.25">
      <c r="A10" s="199"/>
      <c r="B10" s="199"/>
      <c r="C10" s="199"/>
      <c r="D10" s="199"/>
      <c r="E10" s="199"/>
      <c r="F10" s="199"/>
      <c r="G10" s="199"/>
      <c r="H10" s="199"/>
      <c r="I10" s="199"/>
      <c r="J10" s="199"/>
      <c r="K10" s="199"/>
      <c r="L10" s="199"/>
      <c r="M10" s="199"/>
      <c r="N10" s="199"/>
      <c r="O10" s="199"/>
      <c r="P10" s="199"/>
      <c r="Q10" s="199"/>
      <c r="R10" s="199"/>
      <c r="S10" s="199"/>
      <c r="T10" s="199"/>
      <c r="U10" s="199"/>
      <c r="V10" s="199"/>
      <c r="W10" s="199"/>
      <c r="X10" s="199"/>
      <c r="Y10" s="199"/>
      <c r="Z10" s="199"/>
      <c r="AA10" s="151"/>
    </row>
    <row r="11" spans="1:30" s="476" customFormat="1" ht="18" thickBot="1" x14ac:dyDescent="0.25">
      <c r="A11" s="843" t="s">
        <v>124</v>
      </c>
      <c r="B11" s="844"/>
      <c r="C11" s="844"/>
      <c r="D11" s="844"/>
      <c r="E11" s="844"/>
      <c r="F11" s="844"/>
      <c r="G11" s="844"/>
      <c r="H11" s="844"/>
      <c r="I11" s="844"/>
      <c r="J11" s="844"/>
      <c r="K11" s="844"/>
      <c r="L11" s="844"/>
      <c r="M11" s="844"/>
      <c r="N11" s="844"/>
      <c r="O11" s="844"/>
      <c r="P11" s="844"/>
      <c r="Q11" s="844"/>
      <c r="R11" s="844"/>
      <c r="S11" s="844"/>
      <c r="T11" s="844"/>
      <c r="U11" s="844"/>
      <c r="V11" s="844"/>
      <c r="W11" s="844"/>
      <c r="X11" s="844"/>
      <c r="Y11" s="844"/>
      <c r="Z11" s="845"/>
      <c r="AA11" s="475"/>
    </row>
    <row r="12" spans="1:30" s="85" customFormat="1" ht="18" customHeight="1" thickBot="1" x14ac:dyDescent="0.25">
      <c r="A12" s="572" t="s">
        <v>125</v>
      </c>
      <c r="B12" s="585"/>
      <c r="C12" s="585"/>
      <c r="D12" s="585"/>
      <c r="E12" s="585"/>
      <c r="F12" s="585"/>
      <c r="G12" s="585"/>
      <c r="H12" s="585"/>
      <c r="I12" s="585"/>
      <c r="J12" s="585"/>
      <c r="K12" s="585"/>
      <c r="L12" s="585"/>
      <c r="M12" s="585"/>
      <c r="N12" s="585"/>
      <c r="O12" s="585"/>
      <c r="P12" s="585"/>
      <c r="Q12" s="585"/>
      <c r="R12" s="585"/>
      <c r="S12" s="585"/>
      <c r="T12" s="585"/>
      <c r="U12" s="585"/>
      <c r="V12" s="585"/>
      <c r="W12" s="573"/>
      <c r="X12" s="573"/>
      <c r="Y12" s="573"/>
      <c r="Z12" s="586"/>
      <c r="AA12" s="151"/>
    </row>
    <row r="13" spans="1:30" s="85" customFormat="1" ht="17.25" customHeight="1" thickBot="1" x14ac:dyDescent="0.25">
      <c r="A13" s="587" t="s">
        <v>126</v>
      </c>
      <c r="B13" s="846" t="s">
        <v>183</v>
      </c>
      <c r="C13" s="847"/>
      <c r="D13" s="847"/>
      <c r="E13" s="847"/>
      <c r="F13" s="847"/>
      <c r="G13" s="848"/>
      <c r="H13" s="849" t="s">
        <v>184</v>
      </c>
      <c r="I13" s="849"/>
      <c r="J13" s="849"/>
      <c r="K13" s="849"/>
      <c r="L13" s="849"/>
      <c r="M13" s="849"/>
      <c r="N13" s="849"/>
      <c r="O13" s="850" t="s">
        <v>185</v>
      </c>
      <c r="P13" s="851"/>
      <c r="Q13" s="851"/>
      <c r="R13" s="851"/>
      <c r="S13" s="851"/>
      <c r="T13" s="852"/>
      <c r="U13" s="596" t="s">
        <v>130</v>
      </c>
      <c r="V13" s="596"/>
      <c r="W13" s="596"/>
      <c r="X13" s="597"/>
      <c r="Y13" s="572" t="s">
        <v>131</v>
      </c>
      <c r="Z13" s="586"/>
      <c r="AA13" s="151"/>
    </row>
    <row r="14" spans="1:30" s="85" customFormat="1" ht="34.200000000000003" customHeight="1" thickBot="1" x14ac:dyDescent="0.25">
      <c r="A14" s="587"/>
      <c r="B14" s="834" t="s">
        <v>135</v>
      </c>
      <c r="C14" s="835"/>
      <c r="D14" s="806" t="s">
        <v>132</v>
      </c>
      <c r="E14" s="827" t="s">
        <v>274</v>
      </c>
      <c r="F14" s="837" t="s">
        <v>275</v>
      </c>
      <c r="G14" s="806" t="s">
        <v>273</v>
      </c>
      <c r="H14" s="839" t="s">
        <v>44</v>
      </c>
      <c r="I14" s="828" t="s">
        <v>186</v>
      </c>
      <c r="J14" s="828" t="s">
        <v>187</v>
      </c>
      <c r="K14" s="828" t="s">
        <v>188</v>
      </c>
      <c r="L14" s="828" t="s">
        <v>189</v>
      </c>
      <c r="M14" s="828" t="s">
        <v>190</v>
      </c>
      <c r="N14" s="830"/>
      <c r="O14" s="832" t="s">
        <v>44</v>
      </c>
      <c r="P14" s="823" t="s">
        <v>186</v>
      </c>
      <c r="Q14" s="823" t="s">
        <v>187</v>
      </c>
      <c r="R14" s="823" t="s">
        <v>188</v>
      </c>
      <c r="S14" s="823" t="s">
        <v>189</v>
      </c>
      <c r="T14" s="825" t="s">
        <v>190</v>
      </c>
      <c r="U14" s="827" t="s">
        <v>143</v>
      </c>
      <c r="V14" s="817" t="s">
        <v>144</v>
      </c>
      <c r="W14" s="819" t="s">
        <v>145</v>
      </c>
      <c r="X14" s="640" t="s">
        <v>146</v>
      </c>
      <c r="Y14" s="821"/>
      <c r="Z14" s="822"/>
      <c r="AA14" s="151"/>
    </row>
    <row r="15" spans="1:30" s="85" customFormat="1" ht="49.95" customHeight="1" thickBot="1" x14ac:dyDescent="0.25">
      <c r="A15" s="588"/>
      <c r="B15" s="326" t="s">
        <v>148</v>
      </c>
      <c r="C15" s="405" t="s">
        <v>191</v>
      </c>
      <c r="D15" s="836"/>
      <c r="E15" s="600"/>
      <c r="F15" s="838"/>
      <c r="G15" s="836"/>
      <c r="H15" s="840"/>
      <c r="I15" s="829"/>
      <c r="J15" s="829"/>
      <c r="K15" s="829"/>
      <c r="L15" s="829"/>
      <c r="M15" s="829"/>
      <c r="N15" s="831"/>
      <c r="O15" s="833"/>
      <c r="P15" s="824"/>
      <c r="Q15" s="824"/>
      <c r="R15" s="824"/>
      <c r="S15" s="824"/>
      <c r="T15" s="826"/>
      <c r="U15" s="600"/>
      <c r="V15" s="818"/>
      <c r="W15" s="820"/>
      <c r="X15" s="641"/>
      <c r="Y15" s="194"/>
      <c r="Z15" s="195"/>
      <c r="AA15" s="151"/>
    </row>
    <row r="16" spans="1:30" s="477" customFormat="1" ht="100.2" customHeight="1" x14ac:dyDescent="0.2">
      <c r="A16" s="212" t="s">
        <v>150</v>
      </c>
      <c r="B16" s="727" t="s">
        <v>178</v>
      </c>
      <c r="C16" s="728" t="s">
        <v>179</v>
      </c>
      <c r="D16" s="730" t="s">
        <v>305</v>
      </c>
      <c r="E16" s="779" t="s">
        <v>334</v>
      </c>
      <c r="F16" s="746" t="s">
        <v>301</v>
      </c>
      <c r="G16" s="746" t="s">
        <v>301</v>
      </c>
      <c r="H16" s="795" t="s">
        <v>331</v>
      </c>
      <c r="I16" s="506"/>
      <c r="J16" s="506"/>
      <c r="K16" s="746" t="s">
        <v>301</v>
      </c>
      <c r="L16" s="660" t="s">
        <v>302</v>
      </c>
      <c r="M16" s="767" t="s">
        <v>328</v>
      </c>
      <c r="N16" s="768"/>
      <c r="O16" s="795" t="s">
        <v>331</v>
      </c>
      <c r="P16" s="141"/>
      <c r="Q16" s="141"/>
      <c r="R16" s="746" t="s">
        <v>301</v>
      </c>
      <c r="S16" s="660" t="s">
        <v>302</v>
      </c>
      <c r="T16" s="792" t="s">
        <v>328</v>
      </c>
      <c r="U16" s="679" t="s">
        <v>327</v>
      </c>
      <c r="V16" s="750" t="s">
        <v>316</v>
      </c>
      <c r="W16" s="750" t="s">
        <v>300</v>
      </c>
      <c r="X16" s="762" t="s">
        <v>151</v>
      </c>
      <c r="Y16" s="199"/>
      <c r="Z16" s="200" t="s">
        <v>269</v>
      </c>
      <c r="AA16" s="100">
        <f t="shared" ref="AA16:AA27" si="0">$V$28</f>
        <v>0.2</v>
      </c>
    </row>
    <row r="17" spans="1:27" s="477" customFormat="1" ht="100.2" customHeight="1" x14ac:dyDescent="0.2">
      <c r="A17" s="213" t="s">
        <v>152</v>
      </c>
      <c r="B17" s="727"/>
      <c r="C17" s="728"/>
      <c r="D17" s="730"/>
      <c r="E17" s="780"/>
      <c r="F17" s="748"/>
      <c r="G17" s="748"/>
      <c r="H17" s="796"/>
      <c r="I17" s="662" t="s">
        <v>332</v>
      </c>
      <c r="J17" s="814" t="s">
        <v>333</v>
      </c>
      <c r="K17" s="748"/>
      <c r="L17" s="661"/>
      <c r="M17" s="769"/>
      <c r="N17" s="770"/>
      <c r="O17" s="796"/>
      <c r="P17" s="662" t="s">
        <v>329</v>
      </c>
      <c r="Q17" s="814" t="s">
        <v>330</v>
      </c>
      <c r="R17" s="748"/>
      <c r="S17" s="661"/>
      <c r="T17" s="793"/>
      <c r="U17" s="680"/>
      <c r="V17" s="751"/>
      <c r="W17" s="751"/>
      <c r="X17" s="763"/>
      <c r="Y17" s="199"/>
      <c r="Z17" s="200"/>
      <c r="AA17" s="100">
        <f t="shared" si="0"/>
        <v>0.2</v>
      </c>
    </row>
    <row r="18" spans="1:27" s="477" customFormat="1" ht="100.2" customHeight="1" x14ac:dyDescent="0.2">
      <c r="A18" s="213" t="s">
        <v>153</v>
      </c>
      <c r="B18" s="727"/>
      <c r="C18" s="728"/>
      <c r="D18" s="730"/>
      <c r="E18" s="780"/>
      <c r="F18" s="153" t="str">
        <f t="shared" ref="F18:F27" si="1">IFERROR(IF(OR(E18=0,E17=""),"Celda formulada",(E18-E17)/E17),"No aplica")</f>
        <v>Celda formulada</v>
      </c>
      <c r="G18" s="328" t="str">
        <f t="shared" ref="G18:G27" si="2">IFERROR(IF(OR(D18=0,D18="",E18=""),"Celda formulada",E18/D18),"")</f>
        <v>Celda formulada</v>
      </c>
      <c r="H18" s="796"/>
      <c r="I18" s="663"/>
      <c r="J18" s="815"/>
      <c r="K18" s="507" t="str">
        <f t="shared" ref="K18:K27" si="3">IFERROR(B35/I18,"Celda formulada")</f>
        <v>Celda formulada</v>
      </c>
      <c r="L18" s="507" t="str">
        <f t="shared" ref="L18:L27" si="4">IFERROR(J18/I18,"Celda formulada")</f>
        <v>Celda formulada</v>
      </c>
      <c r="M18" s="769"/>
      <c r="N18" s="770"/>
      <c r="O18" s="796"/>
      <c r="P18" s="663"/>
      <c r="Q18" s="815"/>
      <c r="R18" s="242" t="str">
        <f t="shared" ref="R18:R27" si="5">IFERROR(B35/P18,"Celda formulada")</f>
        <v>Celda formulada</v>
      </c>
      <c r="S18" s="242" t="str">
        <f t="shared" ref="S18:S27" si="6">IFERROR(Q18/P18,"Celda formulada")</f>
        <v>Celda formulada</v>
      </c>
      <c r="T18" s="793"/>
      <c r="U18" s="680"/>
      <c r="V18" s="751"/>
      <c r="W18" s="751"/>
      <c r="X18" s="763"/>
      <c r="Y18" s="199"/>
      <c r="Z18" s="200"/>
      <c r="AA18" s="100">
        <f t="shared" si="0"/>
        <v>0.2</v>
      </c>
    </row>
    <row r="19" spans="1:27" s="477" customFormat="1" ht="100.2" customHeight="1" x14ac:dyDescent="0.2">
      <c r="A19" s="213" t="s">
        <v>158</v>
      </c>
      <c r="B19" s="727"/>
      <c r="C19" s="728"/>
      <c r="D19" s="730"/>
      <c r="E19" s="780"/>
      <c r="F19" s="153" t="str">
        <f t="shared" si="1"/>
        <v>Celda formulada</v>
      </c>
      <c r="G19" s="328" t="str">
        <f t="shared" si="2"/>
        <v>Celda formulada</v>
      </c>
      <c r="H19" s="796"/>
      <c r="I19" s="663"/>
      <c r="J19" s="815"/>
      <c r="K19" s="507" t="str">
        <f t="shared" si="3"/>
        <v>Celda formulada</v>
      </c>
      <c r="L19" s="507" t="str">
        <f t="shared" si="4"/>
        <v>Celda formulada</v>
      </c>
      <c r="M19" s="769"/>
      <c r="N19" s="770"/>
      <c r="O19" s="796"/>
      <c r="P19" s="663"/>
      <c r="Q19" s="815"/>
      <c r="R19" s="242" t="str">
        <f t="shared" si="5"/>
        <v>Celda formulada</v>
      </c>
      <c r="S19" s="242" t="str">
        <f t="shared" si="6"/>
        <v>Celda formulada</v>
      </c>
      <c r="T19" s="793"/>
      <c r="U19" s="680"/>
      <c r="V19" s="751"/>
      <c r="W19" s="751"/>
      <c r="X19" s="763"/>
      <c r="Y19" s="199"/>
      <c r="Z19" s="200"/>
      <c r="AA19" s="100">
        <f t="shared" si="0"/>
        <v>0.2</v>
      </c>
    </row>
    <row r="20" spans="1:27" s="477" customFormat="1" ht="100.2" customHeight="1" x14ac:dyDescent="0.2">
      <c r="A20" s="213" t="s">
        <v>159</v>
      </c>
      <c r="B20" s="727"/>
      <c r="C20" s="728"/>
      <c r="D20" s="730"/>
      <c r="E20" s="780"/>
      <c r="F20" s="153" t="str">
        <f t="shared" si="1"/>
        <v>Celda formulada</v>
      </c>
      <c r="G20" s="328" t="str">
        <f t="shared" si="2"/>
        <v>Celda formulada</v>
      </c>
      <c r="H20" s="796"/>
      <c r="I20" s="663"/>
      <c r="J20" s="815"/>
      <c r="K20" s="507" t="str">
        <f t="shared" si="3"/>
        <v>Celda formulada</v>
      </c>
      <c r="L20" s="507" t="str">
        <f t="shared" si="4"/>
        <v>Celda formulada</v>
      </c>
      <c r="M20" s="769"/>
      <c r="N20" s="770"/>
      <c r="O20" s="796"/>
      <c r="P20" s="663"/>
      <c r="Q20" s="815"/>
      <c r="R20" s="242" t="str">
        <f t="shared" si="5"/>
        <v>Celda formulada</v>
      </c>
      <c r="S20" s="242" t="str">
        <f t="shared" si="6"/>
        <v>Celda formulada</v>
      </c>
      <c r="T20" s="793"/>
      <c r="U20" s="680"/>
      <c r="V20" s="751"/>
      <c r="W20" s="751"/>
      <c r="X20" s="763"/>
      <c r="Y20" s="199"/>
      <c r="Z20" s="200"/>
      <c r="AA20" s="100">
        <f t="shared" si="0"/>
        <v>0.2</v>
      </c>
    </row>
    <row r="21" spans="1:27" s="477" customFormat="1" ht="100.2" customHeight="1" x14ac:dyDescent="0.2">
      <c r="A21" s="213" t="s">
        <v>160</v>
      </c>
      <c r="B21" s="727"/>
      <c r="C21" s="728"/>
      <c r="D21" s="730"/>
      <c r="E21" s="780"/>
      <c r="F21" s="153" t="str">
        <f t="shared" si="1"/>
        <v>Celda formulada</v>
      </c>
      <c r="G21" s="328" t="str">
        <f t="shared" si="2"/>
        <v>Celda formulada</v>
      </c>
      <c r="H21" s="797"/>
      <c r="I21" s="663"/>
      <c r="J21" s="815"/>
      <c r="K21" s="507" t="str">
        <f t="shared" si="3"/>
        <v>Celda formulada</v>
      </c>
      <c r="L21" s="507" t="str">
        <f t="shared" si="4"/>
        <v>Celda formulada</v>
      </c>
      <c r="M21" s="769"/>
      <c r="N21" s="770"/>
      <c r="O21" s="797"/>
      <c r="P21" s="663"/>
      <c r="Q21" s="815"/>
      <c r="R21" s="242" t="str">
        <f t="shared" si="5"/>
        <v>Celda formulada</v>
      </c>
      <c r="S21" s="242" t="str">
        <f t="shared" si="6"/>
        <v>Celda formulada</v>
      </c>
      <c r="T21" s="793"/>
      <c r="U21" s="680"/>
      <c r="V21" s="751"/>
      <c r="W21" s="751"/>
      <c r="X21" s="763"/>
      <c r="Y21" s="199"/>
      <c r="Z21" s="200"/>
      <c r="AA21" s="100">
        <f t="shared" si="0"/>
        <v>0.2</v>
      </c>
    </row>
    <row r="22" spans="1:27" s="477" customFormat="1" ht="100.2" customHeight="1" x14ac:dyDescent="0.2">
      <c r="A22" s="213" t="s">
        <v>161</v>
      </c>
      <c r="B22" s="727"/>
      <c r="C22" s="728"/>
      <c r="D22" s="730"/>
      <c r="E22" s="780"/>
      <c r="F22" s="153" t="str">
        <f t="shared" si="1"/>
        <v>Celda formulada</v>
      </c>
      <c r="G22" s="328" t="str">
        <f t="shared" si="2"/>
        <v>Celda formulada</v>
      </c>
      <c r="H22" s="508"/>
      <c r="I22" s="663"/>
      <c r="J22" s="815"/>
      <c r="K22" s="507" t="str">
        <f t="shared" si="3"/>
        <v>Celda formulada</v>
      </c>
      <c r="L22" s="507" t="str">
        <f t="shared" si="4"/>
        <v>Celda formulada</v>
      </c>
      <c r="M22" s="769"/>
      <c r="N22" s="770"/>
      <c r="O22" s="324"/>
      <c r="P22" s="663"/>
      <c r="Q22" s="815"/>
      <c r="R22" s="242" t="str">
        <f t="shared" si="5"/>
        <v>Celda formulada</v>
      </c>
      <c r="S22" s="242" t="str">
        <f t="shared" si="6"/>
        <v>Celda formulada</v>
      </c>
      <c r="T22" s="793"/>
      <c r="U22" s="680"/>
      <c r="V22" s="751"/>
      <c r="W22" s="751"/>
      <c r="X22" s="763"/>
      <c r="Y22" s="199"/>
      <c r="Z22" s="200"/>
      <c r="AA22" s="100">
        <f t="shared" si="0"/>
        <v>0.2</v>
      </c>
    </row>
    <row r="23" spans="1:27" s="477" customFormat="1" ht="100.2" customHeight="1" x14ac:dyDescent="0.2">
      <c r="A23" s="213" t="s">
        <v>162</v>
      </c>
      <c r="B23" s="727"/>
      <c r="C23" s="728"/>
      <c r="D23" s="730"/>
      <c r="E23" s="780"/>
      <c r="F23" s="153" t="str">
        <f t="shared" si="1"/>
        <v>Celda formulada</v>
      </c>
      <c r="G23" s="328" t="str">
        <f t="shared" si="2"/>
        <v>Celda formulada</v>
      </c>
      <c r="H23" s="508"/>
      <c r="I23" s="663"/>
      <c r="J23" s="815"/>
      <c r="K23" s="507" t="str">
        <f t="shared" si="3"/>
        <v>Celda formulada</v>
      </c>
      <c r="L23" s="507" t="str">
        <f t="shared" si="4"/>
        <v>Celda formulada</v>
      </c>
      <c r="M23" s="769"/>
      <c r="N23" s="770"/>
      <c r="O23" s="324"/>
      <c r="P23" s="663"/>
      <c r="Q23" s="815"/>
      <c r="R23" s="242" t="str">
        <f t="shared" si="5"/>
        <v>Celda formulada</v>
      </c>
      <c r="S23" s="242" t="str">
        <f t="shared" si="6"/>
        <v>Celda formulada</v>
      </c>
      <c r="T23" s="793"/>
      <c r="U23" s="680"/>
      <c r="V23" s="751"/>
      <c r="W23" s="751"/>
      <c r="X23" s="763"/>
      <c r="Y23" s="199"/>
      <c r="Z23" s="200"/>
      <c r="AA23" s="100">
        <f t="shared" si="0"/>
        <v>0.2</v>
      </c>
    </row>
    <row r="24" spans="1:27" s="477" customFormat="1" ht="100.2" customHeight="1" x14ac:dyDescent="0.2">
      <c r="A24" s="213" t="s">
        <v>163</v>
      </c>
      <c r="B24" s="727"/>
      <c r="C24" s="728"/>
      <c r="D24" s="730"/>
      <c r="E24" s="781"/>
      <c r="F24" s="153" t="str">
        <f t="shared" si="1"/>
        <v>Celda formulada</v>
      </c>
      <c r="G24" s="328" t="str">
        <f t="shared" si="2"/>
        <v>Celda formulada</v>
      </c>
      <c r="H24" s="508"/>
      <c r="I24" s="663"/>
      <c r="J24" s="815"/>
      <c r="K24" s="507" t="str">
        <f t="shared" si="3"/>
        <v>Celda formulada</v>
      </c>
      <c r="L24" s="507" t="str">
        <f t="shared" si="4"/>
        <v>Celda formulada</v>
      </c>
      <c r="M24" s="769"/>
      <c r="N24" s="770"/>
      <c r="O24" s="324"/>
      <c r="P24" s="663"/>
      <c r="Q24" s="815"/>
      <c r="R24" s="242" t="str">
        <f t="shared" si="5"/>
        <v>Celda formulada</v>
      </c>
      <c r="S24" s="242" t="str">
        <f t="shared" si="6"/>
        <v>Celda formulada</v>
      </c>
      <c r="T24" s="793"/>
      <c r="U24" s="680"/>
      <c r="V24" s="751"/>
      <c r="W24" s="751"/>
      <c r="X24" s="763"/>
      <c r="Y24" s="199"/>
      <c r="Z24" s="200"/>
      <c r="AA24" s="100">
        <f t="shared" si="0"/>
        <v>0.2</v>
      </c>
    </row>
    <row r="25" spans="1:27" s="477" customFormat="1" ht="100.2" customHeight="1" x14ac:dyDescent="0.2">
      <c r="A25" s="213" t="s">
        <v>164</v>
      </c>
      <c r="B25" s="727"/>
      <c r="C25" s="728"/>
      <c r="D25" s="512"/>
      <c r="E25" s="502"/>
      <c r="F25" s="153" t="str">
        <f t="shared" si="1"/>
        <v>Celda formulada</v>
      </c>
      <c r="G25" s="328" t="str">
        <f t="shared" si="2"/>
        <v>Celda formulada</v>
      </c>
      <c r="H25" s="508"/>
      <c r="I25" s="663"/>
      <c r="J25" s="815"/>
      <c r="K25" s="507" t="str">
        <f t="shared" si="3"/>
        <v>Celda formulada</v>
      </c>
      <c r="L25" s="507" t="str">
        <f t="shared" si="4"/>
        <v>Celda formulada</v>
      </c>
      <c r="M25" s="769"/>
      <c r="N25" s="770"/>
      <c r="O25" s="324"/>
      <c r="P25" s="663"/>
      <c r="Q25" s="815"/>
      <c r="R25" s="242" t="str">
        <f t="shared" si="5"/>
        <v>Celda formulada</v>
      </c>
      <c r="S25" s="242" t="str">
        <f t="shared" si="6"/>
        <v>Celda formulada</v>
      </c>
      <c r="T25" s="793"/>
      <c r="U25" s="680"/>
      <c r="V25" s="751"/>
      <c r="W25" s="751"/>
      <c r="X25" s="763"/>
      <c r="Y25" s="199"/>
      <c r="Z25" s="200"/>
      <c r="AA25" s="100">
        <f t="shared" si="0"/>
        <v>0.2</v>
      </c>
    </row>
    <row r="26" spans="1:27" s="477" customFormat="1" ht="100.2" customHeight="1" x14ac:dyDescent="0.2">
      <c r="A26" s="213" t="s">
        <v>165</v>
      </c>
      <c r="B26" s="315"/>
      <c r="C26" s="188"/>
      <c r="D26" s="504"/>
      <c r="E26" s="502"/>
      <c r="F26" s="153" t="str">
        <f t="shared" si="1"/>
        <v>Celda formulada</v>
      </c>
      <c r="G26" s="328" t="str">
        <f t="shared" si="2"/>
        <v>Celda formulada</v>
      </c>
      <c r="H26" s="508"/>
      <c r="I26" s="664"/>
      <c r="J26" s="816"/>
      <c r="K26" s="507" t="str">
        <f t="shared" si="3"/>
        <v>Celda formulada</v>
      </c>
      <c r="L26" s="507" t="str">
        <f t="shared" si="4"/>
        <v>Celda formulada</v>
      </c>
      <c r="M26" s="769"/>
      <c r="N26" s="770"/>
      <c r="O26" s="324"/>
      <c r="P26" s="664"/>
      <c r="Q26" s="816"/>
      <c r="R26" s="242" t="str">
        <f t="shared" si="5"/>
        <v>Celda formulada</v>
      </c>
      <c r="S26" s="242" t="str">
        <f t="shared" si="6"/>
        <v>Celda formulada</v>
      </c>
      <c r="T26" s="793"/>
      <c r="U26" s="680"/>
      <c r="V26" s="751"/>
      <c r="W26" s="751"/>
      <c r="X26" s="763"/>
      <c r="Y26" s="199"/>
      <c r="Z26" s="200"/>
      <c r="AA26" s="100">
        <f t="shared" si="0"/>
        <v>0.2</v>
      </c>
    </row>
    <row r="27" spans="1:27" s="477" customFormat="1" ht="100.2" customHeight="1" thickBot="1" x14ac:dyDescent="0.25">
      <c r="A27" s="214" t="s">
        <v>166</v>
      </c>
      <c r="B27" s="479"/>
      <c r="C27" s="362"/>
      <c r="D27" s="505"/>
      <c r="E27" s="503"/>
      <c r="F27" s="480" t="str">
        <f t="shared" si="1"/>
        <v>Celda formulada</v>
      </c>
      <c r="G27" s="481" t="str">
        <f t="shared" si="2"/>
        <v>Celda formulada</v>
      </c>
      <c r="H27" s="509"/>
      <c r="I27" s="510"/>
      <c r="J27" s="510"/>
      <c r="K27" s="511" t="str">
        <f t="shared" si="3"/>
        <v>Celda formulada</v>
      </c>
      <c r="L27" s="511" t="str">
        <f t="shared" si="4"/>
        <v>Celda formulada</v>
      </c>
      <c r="M27" s="771"/>
      <c r="N27" s="772"/>
      <c r="O27" s="409"/>
      <c r="P27" s="338"/>
      <c r="Q27" s="338"/>
      <c r="R27" s="490" t="str">
        <f t="shared" si="5"/>
        <v>Celda formulada</v>
      </c>
      <c r="S27" s="490" t="str">
        <f t="shared" si="6"/>
        <v>Celda formulada</v>
      </c>
      <c r="T27" s="794"/>
      <c r="U27" s="681"/>
      <c r="V27" s="752"/>
      <c r="W27" s="752"/>
      <c r="X27" s="764"/>
      <c r="Y27" s="404"/>
      <c r="Z27" s="197"/>
      <c r="AA27" s="100">
        <f t="shared" si="0"/>
        <v>0.2</v>
      </c>
    </row>
    <row r="28" spans="1:27" s="85" customFormat="1" ht="30" customHeight="1" thickBot="1" x14ac:dyDescent="0.25">
      <c r="A28" s="403" t="s">
        <v>167</v>
      </c>
      <c r="B28" s="784" t="s">
        <v>168</v>
      </c>
      <c r="C28" s="785"/>
      <c r="D28" s="482">
        <f>IFERROR(AVERAGEIF(D16:D27,"&gt;0",D16:D27),0)</f>
        <v>0</v>
      </c>
      <c r="E28" s="483">
        <f>IFERROR(AVERAGE(E16:E27),0)</f>
        <v>0</v>
      </c>
      <c r="F28" s="484">
        <f>IFERROR(AVERAGEIF(F16:F27,"&gt;0",F16:F27),0)</f>
        <v>0</v>
      </c>
      <c r="G28" s="485"/>
      <c r="H28" s="245"/>
      <c r="I28" s="486">
        <f>IFERROR(SUM(I16:I27),0)</f>
        <v>0</v>
      </c>
      <c r="J28" s="487">
        <f>IFERROR(SUM(J16:J27),0)</f>
        <v>0</v>
      </c>
      <c r="K28" s="488">
        <f>IFERROR(AVERAGEIF(K16:K27,"&gt;0",K16:K27),0)</f>
        <v>0</v>
      </c>
      <c r="L28" s="489">
        <f>IFERROR(AVERAGEIF(L16:L27,"&gt;0",L16:L27),0)</f>
        <v>0</v>
      </c>
      <c r="M28" s="246"/>
      <c r="N28" s="246"/>
      <c r="O28" s="247"/>
      <c r="P28" s="491">
        <f>IFERROR(SUM(P16:P27),0)</f>
        <v>0</v>
      </c>
      <c r="Q28" s="492">
        <f>IFERROR(SUM(Q16:Q27),0)</f>
        <v>0</v>
      </c>
      <c r="R28" s="493">
        <f>IFERROR(AVERAGEIF(R16:R27,"&gt;0",R16:R27),0)</f>
        <v>0</v>
      </c>
      <c r="S28" s="494">
        <f>IFERROR(AVERAGEIF(S16:S27,"&gt;0",S16:S27),0)</f>
        <v>0</v>
      </c>
      <c r="T28" s="248"/>
      <c r="U28" s="249" t="s">
        <v>175</v>
      </c>
      <c r="V28" s="786">
        <v>0.2</v>
      </c>
      <c r="W28" s="813"/>
      <c r="X28" s="787"/>
      <c r="Y28" s="196"/>
      <c r="Z28" s="197"/>
      <c r="AA28" s="151"/>
    </row>
    <row r="29" spans="1:27" s="477" customFormat="1" ht="30.6" customHeight="1" thickBot="1" x14ac:dyDescent="0.25">
      <c r="A29" s="250"/>
      <c r="B29" s="251"/>
      <c r="C29" s="251"/>
      <c r="D29" s="251"/>
      <c r="E29" s="251"/>
      <c r="F29" s="251"/>
      <c r="G29" s="251"/>
      <c r="H29" s="251"/>
      <c r="I29" s="251"/>
      <c r="J29" s="251"/>
      <c r="K29" s="251"/>
      <c r="L29" s="251"/>
      <c r="M29" s="251"/>
      <c r="N29" s="251"/>
      <c r="O29" s="251"/>
      <c r="P29" s="251"/>
      <c r="Q29" s="251"/>
      <c r="R29" s="251"/>
      <c r="S29" s="251"/>
      <c r="T29" s="251"/>
      <c r="U29" s="251"/>
      <c r="V29" s="251"/>
      <c r="W29" s="251"/>
      <c r="X29" s="251"/>
      <c r="Y29" s="251"/>
      <c r="Z29" s="252"/>
      <c r="AA29" s="478"/>
    </row>
    <row r="30" spans="1:27" s="85" customFormat="1" ht="18" customHeight="1" thickBot="1" x14ac:dyDescent="0.25">
      <c r="A30" s="572" t="s">
        <v>192</v>
      </c>
      <c r="B30" s="573"/>
      <c r="C30" s="573"/>
      <c r="D30" s="573"/>
      <c r="E30" s="573"/>
      <c r="F30" s="573"/>
      <c r="G30" s="573"/>
      <c r="H30" s="573"/>
      <c r="I30" s="573"/>
      <c r="J30" s="573"/>
      <c r="K30" s="573"/>
      <c r="L30" s="573"/>
      <c r="M30" s="585"/>
      <c r="N30" s="585"/>
      <c r="O30" s="585"/>
      <c r="P30" s="585"/>
      <c r="Q30" s="585"/>
      <c r="R30" s="585"/>
      <c r="S30" s="585"/>
      <c r="T30" s="585"/>
      <c r="U30" s="585"/>
      <c r="V30" s="585"/>
      <c r="W30" s="585"/>
      <c r="X30" s="585"/>
      <c r="Y30" s="573"/>
      <c r="Z30" s="586"/>
      <c r="AA30" s="151"/>
    </row>
    <row r="31" spans="1:27" s="85" customFormat="1" ht="20.100000000000001" customHeight="1" thickBot="1" x14ac:dyDescent="0.25">
      <c r="A31" s="804" t="s">
        <v>126</v>
      </c>
      <c r="B31" s="806" t="s">
        <v>132</v>
      </c>
      <c r="C31" s="808" t="s">
        <v>193</v>
      </c>
      <c r="D31" s="809"/>
      <c r="E31" s="809"/>
      <c r="F31" s="809"/>
      <c r="G31" s="809"/>
      <c r="H31" s="809"/>
      <c r="I31" s="809"/>
      <c r="J31" s="810" t="s">
        <v>194</v>
      </c>
      <c r="K31" s="811"/>
      <c r="L31" s="811"/>
      <c r="M31" s="811"/>
      <c r="N31" s="811"/>
      <c r="O31" s="811"/>
      <c r="P31" s="811"/>
      <c r="Q31" s="812"/>
      <c r="R31" s="596" t="s">
        <v>130</v>
      </c>
      <c r="S31" s="596"/>
      <c r="T31" s="596"/>
      <c r="U31" s="596"/>
      <c r="V31" s="596"/>
      <c r="W31" s="596"/>
      <c r="X31" s="597"/>
      <c r="Y31" s="572" t="s">
        <v>131</v>
      </c>
      <c r="Z31" s="586"/>
      <c r="AA31" s="151"/>
    </row>
    <row r="32" spans="1:27" s="85" customFormat="1" ht="49.95" customHeight="1" thickBot="1" x14ac:dyDescent="0.25">
      <c r="A32" s="805"/>
      <c r="B32" s="807"/>
      <c r="C32" s="254" t="s">
        <v>44</v>
      </c>
      <c r="D32" s="254" t="s">
        <v>279</v>
      </c>
      <c r="E32" s="254" t="s">
        <v>187</v>
      </c>
      <c r="F32" s="254" t="s">
        <v>188</v>
      </c>
      <c r="G32" s="254" t="s">
        <v>189</v>
      </c>
      <c r="H32" s="254" t="s">
        <v>195</v>
      </c>
      <c r="I32" s="495" t="s">
        <v>190</v>
      </c>
      <c r="J32" s="255" t="s">
        <v>44</v>
      </c>
      <c r="K32" s="255" t="s">
        <v>186</v>
      </c>
      <c r="L32" s="255" t="s">
        <v>187</v>
      </c>
      <c r="M32" s="255" t="s">
        <v>188</v>
      </c>
      <c r="N32" s="255" t="s">
        <v>189</v>
      </c>
      <c r="O32" s="255" t="s">
        <v>195</v>
      </c>
      <c r="P32" s="782" t="s">
        <v>190</v>
      </c>
      <c r="Q32" s="783"/>
      <c r="R32" s="596" t="s">
        <v>143</v>
      </c>
      <c r="S32" s="596"/>
      <c r="T32" s="596"/>
      <c r="U32" s="597"/>
      <c r="V32" s="317" t="s">
        <v>144</v>
      </c>
      <c r="W32" s="318" t="s">
        <v>145</v>
      </c>
      <c r="X32" s="316" t="s">
        <v>196</v>
      </c>
      <c r="Y32" s="514"/>
      <c r="Z32" s="515"/>
      <c r="AA32" s="151"/>
    </row>
    <row r="33" spans="1:27" s="85" customFormat="1" ht="100.2" customHeight="1" x14ac:dyDescent="0.2">
      <c r="A33" s="256" t="s">
        <v>150</v>
      </c>
      <c r="B33" s="730" t="s">
        <v>305</v>
      </c>
      <c r="C33" s="776" t="s">
        <v>331</v>
      </c>
      <c r="D33" s="143"/>
      <c r="E33" s="143"/>
      <c r="F33" s="765" t="s">
        <v>301</v>
      </c>
      <c r="G33" s="731" t="s">
        <v>302</v>
      </c>
      <c r="H33" s="731" t="s">
        <v>302</v>
      </c>
      <c r="I33" s="773" t="s">
        <v>337</v>
      </c>
      <c r="J33" s="776" t="s">
        <v>331</v>
      </c>
      <c r="K33" s="143"/>
      <c r="L33" s="143"/>
      <c r="M33" s="765" t="s">
        <v>301</v>
      </c>
      <c r="N33" s="731" t="s">
        <v>302</v>
      </c>
      <c r="O33" s="731" t="s">
        <v>302</v>
      </c>
      <c r="P33" s="767" t="s">
        <v>340</v>
      </c>
      <c r="Q33" s="768"/>
      <c r="R33" s="753" t="s">
        <v>341</v>
      </c>
      <c r="S33" s="754"/>
      <c r="T33" s="754"/>
      <c r="U33" s="755"/>
      <c r="V33" s="750" t="s">
        <v>316</v>
      </c>
      <c r="W33" s="750" t="s">
        <v>300</v>
      </c>
      <c r="X33" s="762" t="s">
        <v>151</v>
      </c>
      <c r="Y33" s="199"/>
      <c r="Z33" s="200"/>
      <c r="AA33" s="84">
        <f t="shared" ref="AA33:AA44" si="7">$V$45</f>
        <v>0.2</v>
      </c>
    </row>
    <row r="34" spans="1:27" s="85" customFormat="1" ht="100.2" customHeight="1" x14ac:dyDescent="0.2">
      <c r="A34" s="257" t="s">
        <v>152</v>
      </c>
      <c r="B34" s="730"/>
      <c r="C34" s="777"/>
      <c r="D34" s="730" t="s">
        <v>335</v>
      </c>
      <c r="E34" s="778" t="s">
        <v>336</v>
      </c>
      <c r="F34" s="766"/>
      <c r="G34" s="732"/>
      <c r="H34" s="732"/>
      <c r="I34" s="774"/>
      <c r="J34" s="777"/>
      <c r="K34" s="730" t="s">
        <v>338</v>
      </c>
      <c r="L34" s="778" t="s">
        <v>339</v>
      </c>
      <c r="M34" s="766"/>
      <c r="N34" s="732"/>
      <c r="O34" s="732"/>
      <c r="P34" s="769"/>
      <c r="Q34" s="770"/>
      <c r="R34" s="756"/>
      <c r="S34" s="757"/>
      <c r="T34" s="757"/>
      <c r="U34" s="758"/>
      <c r="V34" s="751"/>
      <c r="W34" s="751"/>
      <c r="X34" s="763"/>
      <c r="Y34" s="199"/>
      <c r="Z34" s="200"/>
      <c r="AA34" s="84">
        <f t="shared" si="7"/>
        <v>0.2</v>
      </c>
    </row>
    <row r="35" spans="1:27" s="85" customFormat="1" ht="100.2" customHeight="1" x14ac:dyDescent="0.2">
      <c r="A35" s="257" t="s">
        <v>153</v>
      </c>
      <c r="B35" s="730"/>
      <c r="C35" s="777"/>
      <c r="D35" s="730"/>
      <c r="E35" s="778"/>
      <c r="F35" s="242" t="str">
        <f>IFERROR(B35/#REF!,"Celda formulada")</f>
        <v>Celda formulada</v>
      </c>
      <c r="G35" s="242" t="str">
        <f t="shared" ref="G35:G44" si="8">IFERROR(E35/D35,"Celda formulada")</f>
        <v>Celda formulada</v>
      </c>
      <c r="H35" s="258" t="str">
        <f t="shared" ref="H35:H44" si="9">IFERROR((F35/$E$45)*1,"Celda formulada")</f>
        <v>Celda formulada</v>
      </c>
      <c r="I35" s="774"/>
      <c r="J35" s="777"/>
      <c r="K35" s="730"/>
      <c r="L35" s="778"/>
      <c r="M35" s="259" t="str">
        <f t="shared" ref="M35:M44" si="10">IFERROR(B35/K35,"Celda formulada")</f>
        <v>Celda formulada</v>
      </c>
      <c r="N35" s="259" t="str">
        <f t="shared" ref="N35:N44" si="11">IFERROR(L35/K35,"Celda formulada")</f>
        <v>Celda formulada</v>
      </c>
      <c r="O35" s="259" t="str">
        <f t="shared" ref="O35:O44" si="12">IFERROR((M35/$L$45)*1,"Celda formulada")</f>
        <v>Celda formulada</v>
      </c>
      <c r="P35" s="769"/>
      <c r="Q35" s="770"/>
      <c r="R35" s="756"/>
      <c r="S35" s="757"/>
      <c r="T35" s="757"/>
      <c r="U35" s="758"/>
      <c r="V35" s="751"/>
      <c r="W35" s="751"/>
      <c r="X35" s="763"/>
      <c r="Y35" s="199"/>
      <c r="Z35" s="200"/>
      <c r="AA35" s="84">
        <f t="shared" si="7"/>
        <v>0.2</v>
      </c>
    </row>
    <row r="36" spans="1:27" s="85" customFormat="1" ht="100.2" customHeight="1" x14ac:dyDescent="0.2">
      <c r="A36" s="257" t="s">
        <v>158</v>
      </c>
      <c r="B36" s="730"/>
      <c r="C36" s="777"/>
      <c r="D36" s="730"/>
      <c r="E36" s="778"/>
      <c r="F36" s="242" t="str">
        <f>IFERROR(B36/#REF!,"Celda formulada")</f>
        <v>Celda formulada</v>
      </c>
      <c r="G36" s="242" t="str">
        <f t="shared" si="8"/>
        <v>Celda formulada</v>
      </c>
      <c r="H36" s="258" t="str">
        <f t="shared" si="9"/>
        <v>Celda formulada</v>
      </c>
      <c r="I36" s="774"/>
      <c r="J36" s="777"/>
      <c r="K36" s="730"/>
      <c r="L36" s="778"/>
      <c r="M36" s="259" t="str">
        <f t="shared" si="10"/>
        <v>Celda formulada</v>
      </c>
      <c r="N36" s="259" t="str">
        <f t="shared" si="11"/>
        <v>Celda formulada</v>
      </c>
      <c r="O36" s="259" t="str">
        <f t="shared" si="12"/>
        <v>Celda formulada</v>
      </c>
      <c r="P36" s="769"/>
      <c r="Q36" s="770"/>
      <c r="R36" s="759"/>
      <c r="S36" s="760"/>
      <c r="T36" s="760"/>
      <c r="U36" s="761"/>
      <c r="V36" s="751"/>
      <c r="W36" s="751"/>
      <c r="X36" s="763"/>
      <c r="Y36" s="199"/>
      <c r="Z36" s="200"/>
      <c r="AA36" s="84">
        <f t="shared" si="7"/>
        <v>0.2</v>
      </c>
    </row>
    <row r="37" spans="1:27" s="85" customFormat="1" ht="100.2" customHeight="1" x14ac:dyDescent="0.2">
      <c r="A37" s="257" t="s">
        <v>159</v>
      </c>
      <c r="B37" s="730"/>
      <c r="C37" s="777"/>
      <c r="D37" s="730"/>
      <c r="E37" s="778"/>
      <c r="F37" s="242" t="str">
        <f>IFERROR(B37/#REF!,"Celda formulada")</f>
        <v>Celda formulada</v>
      </c>
      <c r="G37" s="242" t="str">
        <f t="shared" si="8"/>
        <v>Celda formulada</v>
      </c>
      <c r="H37" s="258" t="str">
        <f t="shared" si="9"/>
        <v>Celda formulada</v>
      </c>
      <c r="I37" s="774"/>
      <c r="J37" s="777"/>
      <c r="K37" s="730"/>
      <c r="L37" s="778"/>
      <c r="M37" s="259" t="str">
        <f t="shared" si="10"/>
        <v>Celda formulada</v>
      </c>
      <c r="N37" s="259" t="str">
        <f t="shared" si="11"/>
        <v>Celda formulada</v>
      </c>
      <c r="O37" s="259" t="str">
        <f t="shared" si="12"/>
        <v>Celda formulada</v>
      </c>
      <c r="P37" s="769"/>
      <c r="Q37" s="770"/>
      <c r="R37" s="798"/>
      <c r="S37" s="799"/>
      <c r="T37" s="799"/>
      <c r="U37" s="800"/>
      <c r="V37" s="751"/>
      <c r="W37" s="751"/>
      <c r="X37" s="763"/>
      <c r="Y37" s="199"/>
      <c r="Z37" s="200"/>
      <c r="AA37" s="84">
        <f t="shared" si="7"/>
        <v>0.2</v>
      </c>
    </row>
    <row r="38" spans="1:27" s="85" customFormat="1" ht="100.2" customHeight="1" x14ac:dyDescent="0.2">
      <c r="A38" s="257" t="s">
        <v>160</v>
      </c>
      <c r="B38" s="730"/>
      <c r="C38" s="777"/>
      <c r="D38" s="730"/>
      <c r="E38" s="778"/>
      <c r="F38" s="242" t="str">
        <f>IFERROR(B38/#REF!,"Celda formulada")</f>
        <v>Celda formulada</v>
      </c>
      <c r="G38" s="242" t="str">
        <f t="shared" si="8"/>
        <v>Celda formulada</v>
      </c>
      <c r="H38" s="258" t="str">
        <f t="shared" si="9"/>
        <v>Celda formulada</v>
      </c>
      <c r="I38" s="775"/>
      <c r="J38" s="777"/>
      <c r="K38" s="730"/>
      <c r="L38" s="778"/>
      <c r="M38" s="259" t="str">
        <f t="shared" si="10"/>
        <v>Celda formulada</v>
      </c>
      <c r="N38" s="259" t="str">
        <f t="shared" si="11"/>
        <v>Celda formulada</v>
      </c>
      <c r="O38" s="259" t="str">
        <f t="shared" si="12"/>
        <v>Celda formulada</v>
      </c>
      <c r="P38" s="769"/>
      <c r="Q38" s="770"/>
      <c r="R38" s="798"/>
      <c r="S38" s="799"/>
      <c r="T38" s="799"/>
      <c r="U38" s="800"/>
      <c r="V38" s="751"/>
      <c r="W38" s="751"/>
      <c r="X38" s="763"/>
      <c r="Y38" s="199"/>
      <c r="Z38" s="200"/>
      <c r="AA38" s="84">
        <f t="shared" si="7"/>
        <v>0.2</v>
      </c>
    </row>
    <row r="39" spans="1:27" s="85" customFormat="1" ht="100.2" customHeight="1" x14ac:dyDescent="0.2">
      <c r="A39" s="257" t="s">
        <v>161</v>
      </c>
      <c r="B39" s="730"/>
      <c r="C39" s="513"/>
      <c r="D39" s="730"/>
      <c r="E39" s="778"/>
      <c r="F39" s="242" t="str">
        <f>IFERROR(B39/#REF!,"Celda formulada")</f>
        <v>Celda formulada</v>
      </c>
      <c r="G39" s="242" t="str">
        <f t="shared" si="8"/>
        <v>Celda formulada</v>
      </c>
      <c r="H39" s="258" t="str">
        <f t="shared" si="9"/>
        <v>Celda formulada</v>
      </c>
      <c r="I39" s="406"/>
      <c r="J39" s="101"/>
      <c r="K39" s="730"/>
      <c r="L39" s="778"/>
      <c r="M39" s="259" t="str">
        <f t="shared" si="10"/>
        <v>Celda formulada</v>
      </c>
      <c r="N39" s="259" t="str">
        <f t="shared" si="11"/>
        <v>Celda formulada</v>
      </c>
      <c r="O39" s="259" t="str">
        <f t="shared" si="12"/>
        <v>Celda formulada</v>
      </c>
      <c r="P39" s="769"/>
      <c r="Q39" s="770"/>
      <c r="R39" s="798"/>
      <c r="S39" s="799"/>
      <c r="T39" s="799"/>
      <c r="U39" s="800"/>
      <c r="V39" s="751"/>
      <c r="W39" s="751"/>
      <c r="X39" s="763"/>
      <c r="Y39" s="199"/>
      <c r="Z39" s="200"/>
      <c r="AA39" s="84">
        <f t="shared" si="7"/>
        <v>0.2</v>
      </c>
    </row>
    <row r="40" spans="1:27" s="85" customFormat="1" ht="100.2" customHeight="1" x14ac:dyDescent="0.2">
      <c r="A40" s="257" t="s">
        <v>162</v>
      </c>
      <c r="B40" s="730"/>
      <c r="C40" s="513"/>
      <c r="D40" s="730"/>
      <c r="E40" s="778"/>
      <c r="F40" s="242" t="str">
        <f>IFERROR(B40/#REF!,"Celda formulada")</f>
        <v>Celda formulada</v>
      </c>
      <c r="G40" s="242" t="str">
        <f t="shared" si="8"/>
        <v>Celda formulada</v>
      </c>
      <c r="H40" s="258" t="str">
        <f t="shared" si="9"/>
        <v>Celda formulada</v>
      </c>
      <c r="I40" s="406"/>
      <c r="J40" s="101"/>
      <c r="K40" s="730"/>
      <c r="L40" s="778"/>
      <c r="M40" s="259" t="str">
        <f t="shared" si="10"/>
        <v>Celda formulada</v>
      </c>
      <c r="N40" s="259" t="str">
        <f t="shared" si="11"/>
        <v>Celda formulada</v>
      </c>
      <c r="O40" s="259" t="str">
        <f t="shared" si="12"/>
        <v>Celda formulada</v>
      </c>
      <c r="P40" s="769"/>
      <c r="Q40" s="770"/>
      <c r="R40" s="798"/>
      <c r="S40" s="799"/>
      <c r="T40" s="799"/>
      <c r="U40" s="800"/>
      <c r="V40" s="751"/>
      <c r="W40" s="751"/>
      <c r="X40" s="763"/>
      <c r="Y40" s="199"/>
      <c r="Z40" s="200"/>
      <c r="AA40" s="84">
        <f t="shared" si="7"/>
        <v>0.2</v>
      </c>
    </row>
    <row r="41" spans="1:27" s="85" customFormat="1" ht="100.2" customHeight="1" x14ac:dyDescent="0.2">
      <c r="A41" s="257" t="s">
        <v>163</v>
      </c>
      <c r="B41" s="730"/>
      <c r="C41" s="513"/>
      <c r="D41" s="730"/>
      <c r="E41" s="778"/>
      <c r="F41" s="242" t="str">
        <f>IFERROR(B41/#REF!,"Celda formulada")</f>
        <v>Celda formulada</v>
      </c>
      <c r="G41" s="242" t="str">
        <f t="shared" si="8"/>
        <v>Celda formulada</v>
      </c>
      <c r="H41" s="258" t="str">
        <f t="shared" si="9"/>
        <v>Celda formulada</v>
      </c>
      <c r="I41" s="406"/>
      <c r="J41" s="101"/>
      <c r="K41" s="730"/>
      <c r="L41" s="778"/>
      <c r="M41" s="259" t="str">
        <f t="shared" si="10"/>
        <v>Celda formulada</v>
      </c>
      <c r="N41" s="259" t="str">
        <f t="shared" si="11"/>
        <v>Celda formulada</v>
      </c>
      <c r="O41" s="259" t="str">
        <f t="shared" si="12"/>
        <v>Celda formulada</v>
      </c>
      <c r="P41" s="769"/>
      <c r="Q41" s="770"/>
      <c r="R41" s="798"/>
      <c r="S41" s="799"/>
      <c r="T41" s="799"/>
      <c r="U41" s="800"/>
      <c r="V41" s="751"/>
      <c r="W41" s="751"/>
      <c r="X41" s="763"/>
      <c r="Y41" s="199"/>
      <c r="Z41" s="200"/>
      <c r="AA41" s="84">
        <f t="shared" si="7"/>
        <v>0.2</v>
      </c>
    </row>
    <row r="42" spans="1:27" s="85" customFormat="1" ht="100.2" customHeight="1" x14ac:dyDescent="0.2">
      <c r="A42" s="257" t="s">
        <v>164</v>
      </c>
      <c r="B42" s="145"/>
      <c r="C42" s="101"/>
      <c r="D42" s="730"/>
      <c r="E42" s="778"/>
      <c r="F42" s="242" t="str">
        <f>IFERROR(B42/#REF!,"Celda formulada")</f>
        <v>Celda formulada</v>
      </c>
      <c r="G42" s="242" t="str">
        <f t="shared" si="8"/>
        <v>Celda formulada</v>
      </c>
      <c r="H42" s="258" t="str">
        <f t="shared" si="9"/>
        <v>Celda formulada</v>
      </c>
      <c r="I42" s="406"/>
      <c r="J42" s="101"/>
      <c r="K42" s="730"/>
      <c r="L42" s="778"/>
      <c r="M42" s="259" t="str">
        <f t="shared" si="10"/>
        <v>Celda formulada</v>
      </c>
      <c r="N42" s="259" t="str">
        <f t="shared" si="11"/>
        <v>Celda formulada</v>
      </c>
      <c r="O42" s="259" t="str">
        <f t="shared" si="12"/>
        <v>Celda formulada</v>
      </c>
      <c r="P42" s="769"/>
      <c r="Q42" s="770"/>
      <c r="R42" s="798"/>
      <c r="S42" s="799"/>
      <c r="T42" s="799"/>
      <c r="U42" s="800"/>
      <c r="V42" s="751"/>
      <c r="W42" s="751"/>
      <c r="X42" s="763"/>
      <c r="Y42" s="199"/>
      <c r="Z42" s="200"/>
      <c r="AA42" s="84">
        <f t="shared" si="7"/>
        <v>0.2</v>
      </c>
    </row>
    <row r="43" spans="1:27" s="85" customFormat="1" ht="100.2" customHeight="1" x14ac:dyDescent="0.2">
      <c r="A43" s="257" t="s">
        <v>165</v>
      </c>
      <c r="B43" s="145"/>
      <c r="C43" s="101"/>
      <c r="D43" s="730"/>
      <c r="E43" s="778"/>
      <c r="F43" s="242" t="str">
        <f>IFERROR(B43/#REF!,"Celda formulada")</f>
        <v>Celda formulada</v>
      </c>
      <c r="G43" s="242" t="str">
        <f t="shared" si="8"/>
        <v>Celda formulada</v>
      </c>
      <c r="H43" s="258" t="str">
        <f t="shared" si="9"/>
        <v>Celda formulada</v>
      </c>
      <c r="I43" s="406"/>
      <c r="J43" s="101"/>
      <c r="K43" s="730"/>
      <c r="L43" s="778"/>
      <c r="M43" s="259" t="str">
        <f t="shared" si="10"/>
        <v>Celda formulada</v>
      </c>
      <c r="N43" s="259" t="str">
        <f t="shared" si="11"/>
        <v>Celda formulada</v>
      </c>
      <c r="O43" s="259" t="str">
        <f t="shared" si="12"/>
        <v>Celda formulada</v>
      </c>
      <c r="P43" s="769"/>
      <c r="Q43" s="770"/>
      <c r="R43" s="798"/>
      <c r="S43" s="799"/>
      <c r="T43" s="799"/>
      <c r="U43" s="800"/>
      <c r="V43" s="751"/>
      <c r="W43" s="751"/>
      <c r="X43" s="763"/>
      <c r="Y43" s="199"/>
      <c r="Z43" s="200"/>
      <c r="AA43" s="84">
        <f t="shared" si="7"/>
        <v>0.2</v>
      </c>
    </row>
    <row r="44" spans="1:27" s="85" customFormat="1" ht="100.2" customHeight="1" thickBot="1" x14ac:dyDescent="0.25">
      <c r="A44" s="260" t="s">
        <v>166</v>
      </c>
      <c r="B44" s="146"/>
      <c r="C44" s="103"/>
      <c r="D44" s="142"/>
      <c r="E44" s="142"/>
      <c r="F44" s="243" t="str">
        <f>IFERROR(B44/#REF!,"Celda formulada")</f>
        <v>Celda formulada</v>
      </c>
      <c r="G44" s="243" t="str">
        <f t="shared" si="8"/>
        <v>Celda formulada</v>
      </c>
      <c r="H44" s="261" t="str">
        <f t="shared" si="9"/>
        <v>Celda formulada</v>
      </c>
      <c r="I44" s="407"/>
      <c r="J44" s="103"/>
      <c r="K44" s="142"/>
      <c r="L44" s="142"/>
      <c r="M44" s="262" t="str">
        <f t="shared" si="10"/>
        <v>Celda formulada</v>
      </c>
      <c r="N44" s="262" t="str">
        <f t="shared" si="11"/>
        <v>Celda formulada</v>
      </c>
      <c r="O44" s="262" t="str">
        <f t="shared" si="12"/>
        <v>Celda formulada</v>
      </c>
      <c r="P44" s="771"/>
      <c r="Q44" s="772"/>
      <c r="R44" s="801"/>
      <c r="S44" s="802"/>
      <c r="T44" s="802"/>
      <c r="U44" s="803"/>
      <c r="V44" s="752"/>
      <c r="W44" s="752"/>
      <c r="X44" s="764"/>
      <c r="Y44" s="199"/>
      <c r="Z44" s="200"/>
      <c r="AA44" s="84">
        <f t="shared" si="7"/>
        <v>0.2</v>
      </c>
    </row>
    <row r="45" spans="1:27" s="85" customFormat="1" ht="30" customHeight="1" thickBot="1" x14ac:dyDescent="0.25">
      <c r="A45" s="169" t="s">
        <v>167</v>
      </c>
      <c r="B45" s="263" t="e">
        <f>AVERAGE(B33:B44)</f>
        <v>#DIV/0!</v>
      </c>
      <c r="C45" s="199"/>
      <c r="D45" s="496">
        <f>SUM(D33:D44)</f>
        <v>0</v>
      </c>
      <c r="E45" s="497">
        <f>SUM(E33:E44)</f>
        <v>0</v>
      </c>
      <c r="F45" s="498">
        <f>IFERROR(AVERAGEIF(F33:F44,"&gt;0",F33:F44),0)</f>
        <v>0</v>
      </c>
      <c r="G45" s="498">
        <f>IFERROR(AVERAGEIF(G33:G44,"&gt;0",G33:G44),0)</f>
        <v>0</v>
      </c>
      <c r="H45" s="499">
        <f>IFERROR(SUM(H33:H44),0)</f>
        <v>0</v>
      </c>
      <c r="I45" s="199"/>
      <c r="J45" s="199"/>
      <c r="K45" s="264">
        <f>SUM(K33:K44)</f>
        <v>0</v>
      </c>
      <c r="L45" s="264">
        <f>SUM(L33:L44)</f>
        <v>0</v>
      </c>
      <c r="M45" s="265">
        <f>IFERROR(AVERAGEIF(M33:M44,"&gt;0",M33:M44),0)</f>
        <v>0</v>
      </c>
      <c r="N45" s="265">
        <f>IFERROR(AVERAGEIF(N33:N44,"&gt;0",N33:N44),0)</f>
        <v>0</v>
      </c>
      <c r="O45" s="265">
        <f>IFERROR(SUM(O33:O44),0)</f>
        <v>0</v>
      </c>
      <c r="Q45" s="266"/>
      <c r="R45" s="595" t="s">
        <v>175</v>
      </c>
      <c r="S45" s="596"/>
      <c r="T45" s="596"/>
      <c r="U45" s="597"/>
      <c r="V45" s="786">
        <v>0.2</v>
      </c>
      <c r="W45" s="787"/>
      <c r="X45" s="199"/>
      <c r="Y45" s="196"/>
      <c r="Z45" s="197"/>
      <c r="AA45" s="151"/>
    </row>
    <row r="46" spans="1:27" s="85" customFormat="1" x14ac:dyDescent="0.2">
      <c r="A46" s="199"/>
      <c r="B46" s="199"/>
      <c r="C46" s="199"/>
      <c r="D46" s="199"/>
      <c r="E46" s="199"/>
      <c r="F46" s="199"/>
      <c r="G46" s="199"/>
      <c r="H46" s="199"/>
      <c r="I46" s="199"/>
      <c r="J46" s="199"/>
      <c r="K46" s="199"/>
      <c r="L46" s="199"/>
      <c r="M46" s="199"/>
      <c r="N46" s="199"/>
      <c r="O46" s="199"/>
      <c r="P46" s="199"/>
      <c r="Q46" s="199"/>
      <c r="R46" s="199"/>
      <c r="S46" s="199"/>
      <c r="T46" s="199"/>
      <c r="U46" s="199"/>
      <c r="V46" s="199"/>
      <c r="W46" s="199"/>
      <c r="X46" s="199"/>
      <c r="Y46" s="199"/>
      <c r="Z46" s="199"/>
      <c r="AA46" s="151"/>
    </row>
    <row r="47" spans="1:27" s="85" customFormat="1" ht="57.6" hidden="1" x14ac:dyDescent="0.2">
      <c r="H47" s="788" t="s">
        <v>197</v>
      </c>
      <c r="I47" s="789"/>
      <c r="J47" s="790"/>
      <c r="K47" s="790"/>
      <c r="L47" s="791"/>
      <c r="N47" s="105" t="s">
        <v>198</v>
      </c>
      <c r="AA47" s="151"/>
    </row>
    <row r="48" spans="1:27" s="85" customFormat="1" x14ac:dyDescent="0.2">
      <c r="AA48" s="151"/>
    </row>
    <row r="49" spans="27:27" s="477" customFormat="1" x14ac:dyDescent="0.2">
      <c r="AA49" s="478"/>
    </row>
    <row r="50" spans="27:27" s="477" customFormat="1" x14ac:dyDescent="0.2">
      <c r="AA50" s="478"/>
    </row>
    <row r="51" spans="27:27" s="477" customFormat="1" x14ac:dyDescent="0.2">
      <c r="AA51" s="478"/>
    </row>
    <row r="52" spans="27:27" s="477" customFormat="1" x14ac:dyDescent="0.2">
      <c r="AA52" s="478"/>
    </row>
    <row r="53" spans="27:27" s="477" customFormat="1" x14ac:dyDescent="0.2">
      <c r="AA53" s="478"/>
    </row>
    <row r="54" spans="27:27" s="477" customFormat="1" x14ac:dyDescent="0.2">
      <c r="AA54" s="478"/>
    </row>
    <row r="55" spans="27:27" s="477" customFormat="1" x14ac:dyDescent="0.2">
      <c r="AA55" s="478"/>
    </row>
  </sheetData>
  <sheetProtection algorithmName="SHA-512" hashValue="ZxMQ7R08SYOxlh3MDp2q1PVepkIfEolboDf0FK0MccrarMIu/uBb+ZUUnOe99Zyy/1cm7j0tNhH3fyu4kJ1y8Q==" saltValue="ARH43fChJOk80+KK/Rm+ZA==" spinCount="100000" sheet="1" objects="1" scenarios="1" selectLockedCells="1"/>
  <protectedRanges>
    <protectedRange sqref="R33:R44" name="Rango1"/>
    <protectedRange sqref="B26:B27" name="Rango1_1"/>
    <protectedRange sqref="C26:C27" name="Rango1_1_1"/>
    <protectedRange sqref="U16 U18:U27" name="Rango1_2"/>
    <protectedRange sqref="B16:B25" name="Rango1_5_1"/>
    <protectedRange sqref="D16:D24" name="Rango1_1_4"/>
    <protectedRange sqref="E16:E24" name="Rango1_3_1"/>
    <protectedRange sqref="B33:B41" name="Rango1_1_4_2"/>
    <protectedRange sqref="X33:X44" name="Rango1_2_4"/>
    <protectedRange sqref="V33:W44" name="Rango1_3_3"/>
  </protectedRanges>
  <mergeCells count="113">
    <mergeCell ref="A7:C7"/>
    <mergeCell ref="D7:K7"/>
    <mergeCell ref="L7:P7"/>
    <mergeCell ref="Q7:U7"/>
    <mergeCell ref="V7:X7"/>
    <mergeCell ref="Y7:Z7"/>
    <mergeCell ref="A1:C6"/>
    <mergeCell ref="D1:Y2"/>
    <mergeCell ref="Z1:Z2"/>
    <mergeCell ref="D3:Y4"/>
    <mergeCell ref="Z3:Z4"/>
    <mergeCell ref="D5:Y6"/>
    <mergeCell ref="B14:C14"/>
    <mergeCell ref="D14:D15"/>
    <mergeCell ref="E14:E15"/>
    <mergeCell ref="F14:F15"/>
    <mergeCell ref="G14:G15"/>
    <mergeCell ref="H14:H15"/>
    <mergeCell ref="Y8:Z8"/>
    <mergeCell ref="A9:Z9"/>
    <mergeCell ref="A11:Z11"/>
    <mergeCell ref="A12:Z12"/>
    <mergeCell ref="A13:A15"/>
    <mergeCell ref="B13:G13"/>
    <mergeCell ref="H13:N13"/>
    <mergeCell ref="O13:T13"/>
    <mergeCell ref="U13:X13"/>
    <mergeCell ref="Y13:Z13"/>
    <mergeCell ref="A8:C8"/>
    <mergeCell ref="D8:K8"/>
    <mergeCell ref="L8:M8"/>
    <mergeCell ref="N8:S8"/>
    <mergeCell ref="T8:U8"/>
    <mergeCell ref="W8:X8"/>
    <mergeCell ref="V28:X28"/>
    <mergeCell ref="X16:X27"/>
    <mergeCell ref="P17:P26"/>
    <mergeCell ref="Q17:Q26"/>
    <mergeCell ref="H16:H21"/>
    <mergeCell ref="V14:V15"/>
    <mergeCell ref="W14:W15"/>
    <mergeCell ref="X14:X15"/>
    <mergeCell ref="Y14:Z14"/>
    <mergeCell ref="P14:P15"/>
    <mergeCell ref="Q14:Q15"/>
    <mergeCell ref="R14:R15"/>
    <mergeCell ref="S14:S15"/>
    <mergeCell ref="T14:T15"/>
    <mergeCell ref="U14:U15"/>
    <mergeCell ref="I14:I15"/>
    <mergeCell ref="J14:J15"/>
    <mergeCell ref="K14:K15"/>
    <mergeCell ref="L14:L15"/>
    <mergeCell ref="M14:N15"/>
    <mergeCell ref="O14:O15"/>
    <mergeCell ref="M16:N27"/>
    <mergeCell ref="I17:I26"/>
    <mergeCell ref="J17:J26"/>
    <mergeCell ref="V45:W45"/>
    <mergeCell ref="H47:L47"/>
    <mergeCell ref="U16:U27"/>
    <mergeCell ref="V16:V27"/>
    <mergeCell ref="W16:W27"/>
    <mergeCell ref="T16:T27"/>
    <mergeCell ref="R16:R17"/>
    <mergeCell ref="S16:S17"/>
    <mergeCell ref="O16:O21"/>
    <mergeCell ref="R42:U42"/>
    <mergeCell ref="R43:U43"/>
    <mergeCell ref="R44:U44"/>
    <mergeCell ref="R39:U39"/>
    <mergeCell ref="R40:U40"/>
    <mergeCell ref="R41:U41"/>
    <mergeCell ref="R37:U37"/>
    <mergeCell ref="R38:U38"/>
    <mergeCell ref="A30:Z30"/>
    <mergeCell ref="A31:A32"/>
    <mergeCell ref="B31:B32"/>
    <mergeCell ref="C31:I31"/>
    <mergeCell ref="J31:Q31"/>
    <mergeCell ref="R31:X31"/>
    <mergeCell ref="Y31:Z31"/>
    <mergeCell ref="B16:B25"/>
    <mergeCell ref="C16:C25"/>
    <mergeCell ref="D16:D24"/>
    <mergeCell ref="E16:E24"/>
    <mergeCell ref="F16:F17"/>
    <mergeCell ref="R45:U45"/>
    <mergeCell ref="P32:Q32"/>
    <mergeCell ref="R32:U32"/>
    <mergeCell ref="B28:C28"/>
    <mergeCell ref="G16:G17"/>
    <mergeCell ref="B33:B41"/>
    <mergeCell ref="C33:C38"/>
    <mergeCell ref="D34:D43"/>
    <mergeCell ref="E34:E43"/>
    <mergeCell ref="F33:F34"/>
    <mergeCell ref="G33:G34"/>
    <mergeCell ref="K16:K17"/>
    <mergeCell ref="L16:L17"/>
    <mergeCell ref="V33:V44"/>
    <mergeCell ref="W33:W44"/>
    <mergeCell ref="R33:U36"/>
    <mergeCell ref="X33:X44"/>
    <mergeCell ref="M33:M34"/>
    <mergeCell ref="N33:N34"/>
    <mergeCell ref="O33:O34"/>
    <mergeCell ref="P33:Q44"/>
    <mergeCell ref="H33:H34"/>
    <mergeCell ref="I33:I38"/>
    <mergeCell ref="J33:J38"/>
    <mergeCell ref="K34:K43"/>
    <mergeCell ref="L34:L43"/>
  </mergeCells>
  <conditionalFormatting sqref="B33">
    <cfRule type="containsBlanks" dxfId="86" priority="5">
      <formula>LEN(TRIM(B33))=0</formula>
    </cfRule>
  </conditionalFormatting>
  <conditionalFormatting sqref="B42:B44">
    <cfRule type="containsBlanks" dxfId="85" priority="40">
      <formula>LEN(TRIM(B42))=0</formula>
    </cfRule>
  </conditionalFormatting>
  <conditionalFormatting sqref="B16:E16">
    <cfRule type="containsBlanks" dxfId="84" priority="6">
      <formula>LEN(TRIM(B16))=0</formula>
    </cfRule>
  </conditionalFormatting>
  <conditionalFormatting sqref="D33:E34">
    <cfRule type="containsBlanks" dxfId="83" priority="4">
      <formula>LEN(TRIM(D33))=0</formula>
    </cfRule>
  </conditionalFormatting>
  <conditionalFormatting sqref="D44:E44">
    <cfRule type="containsBlanks" dxfId="82" priority="21">
      <formula>LEN(TRIM(D44))=0</formula>
    </cfRule>
  </conditionalFormatting>
  <conditionalFormatting sqref="F18:F27">
    <cfRule type="expression" dxfId="81" priority="26">
      <formula>F18&lt;-0.25</formula>
    </cfRule>
    <cfRule type="expression" dxfId="80" priority="27">
      <formula>F18&gt;0.25</formula>
    </cfRule>
    <cfRule type="expression" dxfId="79" priority="28">
      <formula>AND(F18&lt;-0.1,F18&gt;=-0.25)</formula>
    </cfRule>
    <cfRule type="expression" dxfId="78" priority="29">
      <formula>AND(F18&gt;0.1,F18&lt;=0.25)</formula>
    </cfRule>
    <cfRule type="expression" dxfId="77" priority="30">
      <formula>AND(F18&gt;=-0.1,F18&lt;=0.1)</formula>
    </cfRule>
  </conditionalFormatting>
  <conditionalFormatting sqref="F24">
    <cfRule type="expression" dxfId="76" priority="31">
      <formula>AND(F17&gt;=-0.1,F17&lt;=0.1)</formula>
    </cfRule>
  </conditionalFormatting>
  <conditionalFormatting sqref="G18:G27 D25:E25 B26:E27 R33 R37:R44">
    <cfRule type="containsBlanks" dxfId="75" priority="38">
      <formula>LEN(TRIM(B18))=0</formula>
    </cfRule>
  </conditionalFormatting>
  <conditionalFormatting sqref="G35:G44">
    <cfRule type="expression" dxfId="74" priority="17">
      <formula>$G$33:$G$44&lt;39.5%</formula>
    </cfRule>
    <cfRule type="expression" dxfId="73" priority="18">
      <formula>$G$33:$G$44&gt;=39.5%</formula>
    </cfRule>
  </conditionalFormatting>
  <conditionalFormatting sqref="K18:L27">
    <cfRule type="containsBlanks" dxfId="72" priority="10" stopIfTrue="1">
      <formula>LEN(TRIM(K18))=0</formula>
    </cfRule>
  </conditionalFormatting>
  <conditionalFormatting sqref="K33:L34">
    <cfRule type="containsBlanks" dxfId="71" priority="3">
      <formula>LEN(TRIM(K33))=0</formula>
    </cfRule>
  </conditionalFormatting>
  <conditionalFormatting sqref="K44:L44">
    <cfRule type="containsBlanks" dxfId="70" priority="34">
      <formula>LEN(TRIM(K44))=0</formula>
    </cfRule>
  </conditionalFormatting>
  <conditionalFormatting sqref="M16 I16:J17 K18:L26 I27:L27">
    <cfRule type="containsBlanks" dxfId="69" priority="9">
      <formula>LEN(TRIM(I16))=0</formula>
    </cfRule>
  </conditionalFormatting>
  <conditionalFormatting sqref="N8">
    <cfRule type="containsBlanks" dxfId="68" priority="16">
      <formula>LEN(TRIM(N8))=0</formula>
    </cfRule>
  </conditionalFormatting>
  <conditionalFormatting sqref="N35:N44">
    <cfRule type="expression" dxfId="67" priority="19">
      <formula>$N$33:$N$44&lt;99.5%</formula>
    </cfRule>
    <cfRule type="expression" dxfId="66" priority="20">
      <formula>$N$33:$N$44&gt;=99.5%</formula>
    </cfRule>
  </conditionalFormatting>
  <conditionalFormatting sqref="P33">
    <cfRule type="containsBlanks" dxfId="65" priority="2">
      <formula>LEN(TRIM(P33))=0</formula>
    </cfRule>
  </conditionalFormatting>
  <conditionalFormatting sqref="P16:Q17">
    <cfRule type="containsBlanks" dxfId="64" priority="11">
      <formula>LEN(TRIM(P16))=0</formula>
    </cfRule>
  </conditionalFormatting>
  <conditionalFormatting sqref="R18:S26 P27:S27">
    <cfRule type="containsBlanks" dxfId="63" priority="33">
      <formula>LEN(TRIM(P18))=0</formula>
    </cfRule>
  </conditionalFormatting>
  <conditionalFormatting sqref="R18:S27">
    <cfRule type="containsBlanks" dxfId="62" priority="35" stopIfTrue="1">
      <formula>LEN(TRIM(R18))=0</formula>
    </cfRule>
  </conditionalFormatting>
  <conditionalFormatting sqref="S18:S27">
    <cfRule type="expression" dxfId="61" priority="22">
      <formula>$S$16:$S$27&lt;99.5%</formula>
    </cfRule>
    <cfRule type="expression" dxfId="60" priority="23">
      <formula>$S$16:$S$27&gt;=99.5%</formula>
    </cfRule>
  </conditionalFormatting>
  <conditionalFormatting sqref="T16:X16">
    <cfRule type="containsBlanks" dxfId="59" priority="12">
      <formula>LEN(TRIM(T16))=0</formula>
    </cfRule>
  </conditionalFormatting>
  <conditionalFormatting sqref="V8">
    <cfRule type="containsBlanks" dxfId="58" priority="15">
      <formula>LEN(TRIM(V8))=0</formula>
    </cfRule>
  </conditionalFormatting>
  <conditionalFormatting sqref="V33:X33">
    <cfRule type="containsBlanks" dxfId="57" priority="1">
      <formula>LEN(TRIM(V33))=0</formula>
    </cfRule>
  </conditionalFormatting>
  <conditionalFormatting sqref="Y7:Y8">
    <cfRule type="containsBlanks" dxfId="56" priority="14">
      <formula>LEN(TRIM(Y7))=0</formula>
    </cfRule>
  </conditionalFormatting>
  <dataValidations count="20">
    <dataValidation allowBlank="1" showErrorMessage="1" errorTitle="Información no válida" error="Por favor ingresar números entreros así:_x000a_Ej: 365,3600" sqref="E25:E27" xr:uid="{070E57F5-5BF5-40E3-A551-4D3255D92F1C}"/>
    <dataValidation allowBlank="1" showInputMessage="1" showErrorMessage="1" errorTitle="Información no válida" error="Por favor ingresar números entreros así:_x000a_Ej: 365,3600" sqref="G18:G27" xr:uid="{21E8722A-D9C5-4F1C-83DA-143412CB378D}"/>
    <dataValidation allowBlank="1" showInputMessage="1" showErrorMessage="1" errorTitle="Información no válida" error="Por favor ingresar solo el valor Tasa ambiental retributiva así_x000a_Ej: 365,3600" promptTitle="Valor total servicio de aseo" prompt="Por favor ingresar el valor indicado en la factura de aseo" sqref="E25:E27" xr:uid="{28CDA1B4-2685-4A22-9EC3-98F88D875EC5}"/>
    <dataValidation type="whole" showInputMessage="1" showErrorMessage="1" errorTitle="Información no válida" error="Por favor ingresar solo el valor Tasa ambiental retributiva así_x000a_Ej: 365,3600" promptTitle="Valor de número de personas " prompt="Por favor ingresar el número de personas que trabajan en la sede " sqref="D25:D27" xr:uid="{D349D58D-B2A5-4DCF-A73E-3DF853FCF807}">
      <formula1>0</formula1>
      <formula2>999999</formula2>
    </dataValidation>
    <dataValidation allowBlank="1" showInputMessage="1" showErrorMessage="1" promptTitle="Respopnsable de verificar" prompt="Por favor relacione el nombre de los profesionales que revisaron y aprobaron la información contenida mes a mes" sqref="X33" xr:uid="{1A0D81A9-FFD1-4118-958D-E7DEC2395D95}"/>
    <dataValidation type="decimal" allowBlank="1" showInputMessage="1" showErrorMessage="1" errorTitle="Información no válida" error="Por favor ingresar la información así:_x000a_Ej: 365,3600_x000a__x000a_Si la unidad de medida corresponde a # bolsas, ingresar la información así:_x000a_Ej: 5,0" promptTitle="Cantidad RESPEL - RME entregado" prompt="Por favor ingresar un número que se encuentre en un rango de 0,0000 a 9999,0000 separando los decimales con una coma (,) y sin puntos (.)" sqref="L33 L44" xr:uid="{560564B3-47E9-4872-8163-2F7D077A1E87}">
      <formula1>0</formula1>
      <formula2>9999.9999</formula2>
    </dataValidation>
    <dataValidation type="decimal" allowBlank="1" showInputMessage="1" showErrorMessage="1" errorTitle="Información no válida" error="Por favor ingresar la información así:_x000a_Ej: 365,3600_x000a__x000a_Si la unidad de medida corresponde a # bolsas, ingresar la información así:_x000a_Ej: 5,0" promptTitle="Cantidad RESPEL - RME generado" prompt="Por favor ingresar un número que se encuentre en un rango de 0,0000 a 9999,0000 separando los decimales con una coma (,) y sin puntos (.)" sqref="K33 K44" xr:uid="{5924575B-8D4C-43C7-8EA0-9043E146A1E9}">
      <formula1>0</formula1>
      <formula2>9999.9999</formula2>
    </dataValidation>
    <dataValidation type="decimal" allowBlank="1" showInputMessage="1" showErrorMessage="1" errorTitle="Información no válida" error="Por favor ingresar la información así:_x000a_Ej: 365,3600_x000a__x000a_Si la unidad de medida corresponde a # bolsas, ingresar la información así:_x000a_Ej: 5,0" promptTitle="Cantidad bolsa blanca entregada" prompt="Por favor ingresar un número que se encuentre en un rango de 0,0000 a 9999,0000 separando los decimales con una coma (,) y sin puntos (.)" sqref="D33:E33 D44:E44" xr:uid="{315BBAA1-9414-4B17-A95A-90070594CE51}">
      <formula1>0</formula1>
      <formula2>9999.9999</formula2>
    </dataValidation>
    <dataValidation type="whole" allowBlank="1" showInputMessage="1" showErrorMessage="1" errorTitle="Información no válida" error="Por favor ingresar números entreros así:_x000a_Ej: 56" promptTitle="N° trabajadores presencial" prompt="Por favor ingresar un número que se encuentre en un rango de 0 a 999 sin puntos (.) ni comas (,)" sqref="B42:B44" xr:uid="{367259FC-E8A2-40E5-9745-3D69D7B472CA}">
      <formula1>0</formula1>
      <formula2>999</formula2>
    </dataValidation>
    <dataValidation allowBlank="1" showInputMessage="1" showErrorMessage="1" promptTitle="Evidencias de las acciones" prompt="Por favor en forma de listado, ingrese las evidencias puntuales que soportan las acciones. " sqref="W16 W33" xr:uid="{37840437-41BE-4045-8117-8F0F06DB224D}"/>
    <dataValidation allowBlank="1" showInputMessage="1" showErrorMessage="1" promptTitle="Anniones de mejora" prompt="Por favor ingrese aquellas acciones que se pueden ejecutar desde el territorio." sqref="V16 V33" xr:uid="{26A98FCE-BE63-4597-93C3-2B2BE07DA10E}"/>
    <dataValidation allowBlank="1" showInputMessage="1" showErrorMessage="1" promptTitle="Observaciones" prompt="Por favor ingresar la justificación de la información ingresada, indicando las posibles razones por las cuales que pueden presentar" sqref="U16 R33 R37:R44" xr:uid="{A8F16B1A-5AA7-4D7C-AE50-5CCCFD5DFD05}"/>
    <dataValidation type="decimal" allowBlank="1" showInputMessage="1" showErrorMessage="1" errorTitle="Información no válida" error="Por favor ingresar la información así:_x000a_Ej: 365,3600_x000a__x000a_Si la unidad de medida corresponde a # bolsas, ingresar la información así:_x000a_Ej: 5,0" promptTitle="Cantidad bolsa negra generadas" prompt="Por favor ingresar un número que se encuentre en un rango de 0,0000 a 9999,0000 separando los decimales con una coma (,) y sin puntos (.)" sqref="P27 P16 I16 I27" xr:uid="{2243A170-FCF0-4E63-B6FC-424898CF8D87}">
      <formula1>0</formula1>
      <formula2>9999.9999</formula2>
    </dataValidation>
    <dataValidation type="decimal" allowBlank="1" showInputMessage="1" showErrorMessage="1" errorTitle="Información no válida" error="Por favor ingresar la información así:_x000a_Ej: 365,3600_x000a__x000a_Si la unidad de medida corresponde a # bolsas, ingresar la información así:_x000a_Ej: 5,0" promptTitle="Cantidad bolsa negra entregadas" prompt="Por favor ingresar un número que se encuentre en un rango de 0,0000 a 9999,0000 separando los decimales con una coma (,) y sin puntos (.)" sqref="Q27 Q16 J16 J27" xr:uid="{027E024D-E3DA-43C2-836F-90FEDF5CCDDA}">
      <formula1>0</formula1>
      <formula2>9999.9999</formula2>
    </dataValidation>
    <dataValidation allowBlank="1" showInputMessage="1" showErrorMessage="1" errorTitle="Información no válida" error="Por favor ingresar el nombre del operador así:_x000a_Ej: BOGOTÁ LIMPIA S.A.S. ESP" promptTitle="Razón social " prompt="Por favor ingresar la razón social del operador del servicio de aseo en MAYÚSCULAS Y SIN COMILLAS (&quot;)" sqref="M16" xr:uid="{C82B033E-3D96-4B21-88F0-D7292DB3E7C6}"/>
    <dataValidation allowBlank="1" showInputMessage="1" showErrorMessage="1" errorTitle="Información no válida" error="Por favor ingresar el nombre del operador así:_x000a_Ej: _x000a_ASOCIACIÓN BASICA DE RECICLAJE SINEAMBORE" promptTitle="Razón social " prompt="Por favor ingresar la razón social de la empresa u organización recicladora quien recolecta residuos orgánicos en MAYÚSCULAS Y SIN COMILLAS (&quot;)." sqref="T16" xr:uid="{FD73A5BB-D430-49A9-A546-C85C3325B9E3}"/>
    <dataValidation allowBlank="1" showInputMessage="1" showErrorMessage="1" errorTitle="Información no válida" error="Por favor ingresar el nombre del operador así o manejo del residuo así:_x000a_Ej: DEVOLUCIÓN AL OPERADOR EMTEL." promptTitle="Razón social " prompt="Por favor ingresar la empresa quien recolecta residuos peligrosos o indicar su manejo (el cual debe coincidir con el formato generación de RESPEL) en MAYÚSCULAS Y SIN COMILLAS (&quot;)" sqref="P33" xr:uid="{26FBD85C-4159-4CD1-A5F7-1B5D2537BE0E}"/>
    <dataValidation type="date" allowBlank="1" showInputMessage="1" showErrorMessage="1" errorTitle="Información no válida" error="Por favor ingrese la fecha así Ej: 01/01/2024_x000a_Para las facturas que no indican fecha específica por favor colocar el primer día del mes así: 01/01/2024" promptTitle="Fecha de facturación" prompt="Por favor ingrese la fecha del periodo facturado" sqref="B26:B27" xr:uid="{5BFE45B3-2D59-4727-874D-E2E916B3B73F}">
      <formula1>45292</formula1>
      <formula2>46387</formula2>
    </dataValidation>
    <dataValidation type="date" operator="greaterThanOrEqual" allowBlank="1" showInputMessage="1" showErrorMessage="1" errorTitle="Información no válida" error="Por favor ingrese la fecha mayor a la inicial así Ej: 31/01/2024_x000a_Para facturas que no indican fecha específica, por favor ingresar el último día del mes según los días facturados así: 01/01/2024 (para 28 días)" promptTitle="Fecha final" prompt="Por favor ingrese la fecha final del periodo de fecturación del servicio" sqref="C26:C27" xr:uid="{F6874144-4047-4451-9CF1-1BEB4E720CD7}">
      <formula1>B26</formula1>
    </dataValidation>
    <dataValidation allowBlank="1" showInputMessage="1" showErrorMessage="1" promptTitle="Responsable de verificar" prompt="Por favor relacione el nombre de los profesionales que revisaron y aprobaron la información contenida mes a mes" sqref="X16:X27" xr:uid="{7134B3B9-893C-4531-9F5B-8B50EF35D583}"/>
  </dataValidations>
  <printOptions horizontalCentered="1" verticalCentered="1"/>
  <pageMargins left="0.19685039370078741" right="0.19685039370078741" top="0.19685039370078741" bottom="0.19685039370078741" header="0" footer="0"/>
  <pageSetup scale="27" fitToHeight="0" orientation="landscape" r:id="rId1"/>
  <rowBreaks count="1" manualBreakCount="1">
    <brk id="29" max="25" man="1"/>
  </rowBreaks>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C0138684-3CBB-48FD-A426-FE971AF59C4A}">
          <x14:formula1>
            <xm:f>Desplegable!$E$3:$E$9</xm:f>
          </x14:formula1>
          <xm:sqref>O22:O27 C39:C44 H22:H27 J39:J44</xm:sqref>
        </x14:dataValidation>
        <x14:dataValidation type="list" allowBlank="1" showInputMessage="1" showErrorMessage="1" xr:uid="{3FD24E7E-C1BE-4400-AEAC-2B703C7EA4B9}">
          <x14:formula1>
            <xm:f>Desplegable!$C$3:$C$26</xm:f>
          </x14:formula1>
          <xm:sqref>D7:K7</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A9C7C4-77BF-4A85-8F09-1614727EEAB7}">
  <sheetPr>
    <pageSetUpPr fitToPage="1"/>
  </sheetPr>
  <dimension ref="A1:AD55"/>
  <sheetViews>
    <sheetView view="pageBreakPreview" topLeftCell="S1" zoomScale="60" zoomScaleNormal="53" workbookViewId="0">
      <selection activeCell="Y7" sqref="Y7:Z7"/>
    </sheetView>
  </sheetViews>
  <sheetFormatPr baseColWidth="10" defaultColWidth="11.42578125" defaultRowHeight="11.4" x14ac:dyDescent="0.2"/>
  <cols>
    <col min="1" max="1" width="18.7109375" style="96" customWidth="1"/>
    <col min="2" max="2" width="19.42578125" style="96" customWidth="1"/>
    <col min="3" max="4" width="17.7109375" style="96" customWidth="1"/>
    <col min="5" max="5" width="20" style="96" bestFit="1" customWidth="1"/>
    <col min="6" max="6" width="20.42578125" style="96" customWidth="1"/>
    <col min="7" max="7" width="20.140625" style="96" bestFit="1" customWidth="1"/>
    <col min="8" max="8" width="21.42578125" style="96" customWidth="1"/>
    <col min="9" max="9" width="20.85546875" style="96" customWidth="1"/>
    <col min="10" max="19" width="17.7109375" style="96" customWidth="1"/>
    <col min="20" max="20" width="20.7109375" style="96" customWidth="1"/>
    <col min="21" max="21" width="65.7109375" style="96" customWidth="1"/>
    <col min="22" max="23" width="30.7109375" style="96" customWidth="1"/>
    <col min="24" max="24" width="18.7109375" style="96" customWidth="1"/>
    <col min="25" max="26" width="85.42578125" style="96" customWidth="1"/>
    <col min="27" max="27" width="11.42578125" style="95"/>
    <col min="28" max="16384" width="11.42578125" style="96"/>
  </cols>
  <sheetData>
    <row r="1" spans="1:30" s="29" customFormat="1" ht="10.199999999999999" customHeight="1" x14ac:dyDescent="0.2">
      <c r="A1" s="546" t="e" vm="2">
        <v>#VALUE!</v>
      </c>
      <c r="B1" s="547"/>
      <c r="C1" s="548"/>
      <c r="D1" s="547" t="s">
        <v>115</v>
      </c>
      <c r="E1" s="547"/>
      <c r="F1" s="547"/>
      <c r="G1" s="547"/>
      <c r="H1" s="547"/>
      <c r="I1" s="547"/>
      <c r="J1" s="547"/>
      <c r="K1" s="547"/>
      <c r="L1" s="547"/>
      <c r="M1" s="547"/>
      <c r="N1" s="547"/>
      <c r="O1" s="547"/>
      <c r="P1" s="547"/>
      <c r="Q1" s="547"/>
      <c r="R1" s="547"/>
      <c r="S1" s="547"/>
      <c r="T1" s="547"/>
      <c r="U1" s="547"/>
      <c r="V1" s="547"/>
      <c r="W1" s="547"/>
      <c r="X1" s="547"/>
      <c r="Y1" s="548"/>
      <c r="Z1" s="555" t="s">
        <v>116</v>
      </c>
      <c r="AA1" s="83"/>
    </row>
    <row r="2" spans="1:30" s="29" customFormat="1" ht="15.6" customHeight="1" thickBot="1" x14ac:dyDescent="0.25">
      <c r="A2" s="549"/>
      <c r="B2" s="550"/>
      <c r="C2" s="551"/>
      <c r="D2" s="553"/>
      <c r="E2" s="553"/>
      <c r="F2" s="553"/>
      <c r="G2" s="553"/>
      <c r="H2" s="553"/>
      <c r="I2" s="553"/>
      <c r="J2" s="553"/>
      <c r="K2" s="553"/>
      <c r="L2" s="553"/>
      <c r="M2" s="553"/>
      <c r="N2" s="553"/>
      <c r="O2" s="553"/>
      <c r="P2" s="553"/>
      <c r="Q2" s="553"/>
      <c r="R2" s="553"/>
      <c r="S2" s="553"/>
      <c r="T2" s="553"/>
      <c r="U2" s="553"/>
      <c r="V2" s="553"/>
      <c r="W2" s="553"/>
      <c r="X2" s="553"/>
      <c r="Y2" s="554"/>
      <c r="Z2" s="556"/>
      <c r="AA2" s="83"/>
    </row>
    <row r="3" spans="1:30" s="29" customFormat="1" ht="10.199999999999999" customHeight="1" x14ac:dyDescent="0.2">
      <c r="A3" s="549"/>
      <c r="B3" s="550"/>
      <c r="C3" s="551"/>
      <c r="D3" s="558" t="s">
        <v>117</v>
      </c>
      <c r="E3" s="558"/>
      <c r="F3" s="558"/>
      <c r="G3" s="558"/>
      <c r="H3" s="558"/>
      <c r="I3" s="558"/>
      <c r="J3" s="558"/>
      <c r="K3" s="558"/>
      <c r="L3" s="558"/>
      <c r="M3" s="558"/>
      <c r="N3" s="558"/>
      <c r="O3" s="558"/>
      <c r="P3" s="558"/>
      <c r="Q3" s="558"/>
      <c r="R3" s="558"/>
      <c r="S3" s="558"/>
      <c r="T3" s="558"/>
      <c r="U3" s="558"/>
      <c r="V3" s="558"/>
      <c r="W3" s="558"/>
      <c r="X3" s="558"/>
      <c r="Y3" s="559"/>
      <c r="Z3" s="563" t="s">
        <v>342</v>
      </c>
      <c r="AA3" s="83"/>
    </row>
    <row r="4" spans="1:30" s="29" customFormat="1" ht="10.95" customHeight="1" thickBot="1" x14ac:dyDescent="0.25">
      <c r="A4" s="549"/>
      <c r="B4" s="550"/>
      <c r="C4" s="551"/>
      <c r="D4" s="561"/>
      <c r="E4" s="561"/>
      <c r="F4" s="561"/>
      <c r="G4" s="561"/>
      <c r="H4" s="561"/>
      <c r="I4" s="561"/>
      <c r="J4" s="561"/>
      <c r="K4" s="561"/>
      <c r="L4" s="561"/>
      <c r="M4" s="561"/>
      <c r="N4" s="561"/>
      <c r="O4" s="561"/>
      <c r="P4" s="561"/>
      <c r="Q4" s="561"/>
      <c r="R4" s="561"/>
      <c r="S4" s="561"/>
      <c r="T4" s="561"/>
      <c r="U4" s="561"/>
      <c r="V4" s="561"/>
      <c r="W4" s="561"/>
      <c r="X4" s="561"/>
      <c r="Y4" s="562"/>
      <c r="Z4" s="564"/>
      <c r="AA4" s="83"/>
    </row>
    <row r="5" spans="1:30" s="29" customFormat="1" ht="19.2" customHeight="1" thickBot="1" x14ac:dyDescent="0.25">
      <c r="A5" s="549"/>
      <c r="B5" s="550"/>
      <c r="C5" s="551"/>
      <c r="D5" s="558" t="s">
        <v>118</v>
      </c>
      <c r="E5" s="558"/>
      <c r="F5" s="558"/>
      <c r="G5" s="558"/>
      <c r="H5" s="558"/>
      <c r="I5" s="558"/>
      <c r="J5" s="558"/>
      <c r="K5" s="558"/>
      <c r="L5" s="558"/>
      <c r="M5" s="558"/>
      <c r="N5" s="558"/>
      <c r="O5" s="558"/>
      <c r="P5" s="558"/>
      <c r="Q5" s="558"/>
      <c r="R5" s="558"/>
      <c r="S5" s="558"/>
      <c r="T5" s="558"/>
      <c r="U5" s="558"/>
      <c r="V5" s="558"/>
      <c r="W5" s="558"/>
      <c r="X5" s="558"/>
      <c r="Y5" s="559"/>
      <c r="Z5" s="240" t="s">
        <v>343</v>
      </c>
      <c r="AA5" s="83"/>
    </row>
    <row r="6" spans="1:30" s="29" customFormat="1" ht="17.399999999999999" customHeight="1" thickBot="1" x14ac:dyDescent="0.25">
      <c r="A6" s="552"/>
      <c r="B6" s="553"/>
      <c r="C6" s="554"/>
      <c r="D6" s="561"/>
      <c r="E6" s="561"/>
      <c r="F6" s="561"/>
      <c r="G6" s="561"/>
      <c r="H6" s="561"/>
      <c r="I6" s="561"/>
      <c r="J6" s="561"/>
      <c r="K6" s="561"/>
      <c r="L6" s="561"/>
      <c r="M6" s="561"/>
      <c r="N6" s="561"/>
      <c r="O6" s="561"/>
      <c r="P6" s="561"/>
      <c r="Q6" s="561"/>
      <c r="R6" s="561"/>
      <c r="S6" s="561"/>
      <c r="T6" s="561"/>
      <c r="U6" s="561"/>
      <c r="V6" s="561"/>
      <c r="W6" s="561"/>
      <c r="X6" s="561"/>
      <c r="Y6" s="562"/>
      <c r="Z6" s="241" t="s">
        <v>199</v>
      </c>
      <c r="AA6" s="83"/>
    </row>
    <row r="7" spans="1:30" s="85" customFormat="1" ht="33" customHeight="1" thickBot="1" x14ac:dyDescent="0.25">
      <c r="A7" s="572" t="s">
        <v>170</v>
      </c>
      <c r="B7" s="573"/>
      <c r="C7" s="574"/>
      <c r="D7" s="571"/>
      <c r="E7" s="571"/>
      <c r="F7" s="571"/>
      <c r="G7" s="571"/>
      <c r="H7" s="571"/>
      <c r="I7" s="571"/>
      <c r="J7" s="571"/>
      <c r="K7" s="571"/>
      <c r="L7" s="572" t="s">
        <v>171</v>
      </c>
      <c r="M7" s="573"/>
      <c r="N7" s="573"/>
      <c r="O7" s="573"/>
      <c r="P7" s="574"/>
      <c r="Q7" s="687" t="s">
        <v>182</v>
      </c>
      <c r="R7" s="688"/>
      <c r="S7" s="688"/>
      <c r="T7" s="688"/>
      <c r="U7" s="688"/>
      <c r="V7" s="585" t="s">
        <v>120</v>
      </c>
      <c r="W7" s="585"/>
      <c r="X7" s="856"/>
      <c r="Y7" s="684"/>
      <c r="Z7" s="683"/>
      <c r="AA7" s="151"/>
    </row>
    <row r="8" spans="1:30" s="85" customFormat="1" ht="33" customHeight="1" thickBot="1" x14ac:dyDescent="0.25">
      <c r="A8" s="572" t="s">
        <v>172</v>
      </c>
      <c r="B8" s="573"/>
      <c r="C8" s="574"/>
      <c r="D8" s="571"/>
      <c r="E8" s="571"/>
      <c r="F8" s="571"/>
      <c r="G8" s="571"/>
      <c r="H8" s="571"/>
      <c r="I8" s="571"/>
      <c r="J8" s="571"/>
      <c r="K8" s="601"/>
      <c r="L8" s="572" t="s">
        <v>43</v>
      </c>
      <c r="M8" s="574"/>
      <c r="N8" s="570" t="s">
        <v>68</v>
      </c>
      <c r="O8" s="571"/>
      <c r="P8" s="571"/>
      <c r="Q8" s="571"/>
      <c r="R8" s="571"/>
      <c r="S8" s="601"/>
      <c r="T8" s="568" t="s">
        <v>173</v>
      </c>
      <c r="U8" s="569"/>
      <c r="V8" s="216"/>
      <c r="W8" s="572" t="s">
        <v>122</v>
      </c>
      <c r="X8" s="573"/>
      <c r="Y8" s="682"/>
      <c r="Z8" s="683"/>
      <c r="AA8" s="152"/>
      <c r="AB8" s="152"/>
      <c r="AC8" s="152"/>
      <c r="AD8" s="152"/>
    </row>
    <row r="9" spans="1:30" s="147" customFormat="1" ht="65.099999999999994" customHeight="1" thickBot="1" x14ac:dyDescent="0.25">
      <c r="A9" s="579" t="s">
        <v>123</v>
      </c>
      <c r="B9" s="580"/>
      <c r="C9" s="580"/>
      <c r="D9" s="580"/>
      <c r="E9" s="580"/>
      <c r="F9" s="580"/>
      <c r="G9" s="580"/>
      <c r="H9" s="580"/>
      <c r="I9" s="580"/>
      <c r="J9" s="580"/>
      <c r="K9" s="580"/>
      <c r="L9" s="580"/>
      <c r="M9" s="580"/>
      <c r="N9" s="580"/>
      <c r="O9" s="580"/>
      <c r="P9" s="580"/>
      <c r="Q9" s="580"/>
      <c r="R9" s="580"/>
      <c r="S9" s="580"/>
      <c r="T9" s="580"/>
      <c r="U9" s="580"/>
      <c r="V9" s="580"/>
      <c r="W9" s="580"/>
      <c r="X9" s="580"/>
      <c r="Y9" s="580"/>
      <c r="Z9" s="581"/>
    </row>
    <row r="10" spans="1:30" s="85" customFormat="1" ht="5.4" customHeight="1" thickBot="1" x14ac:dyDescent="0.25">
      <c r="A10" s="199"/>
      <c r="B10" s="199"/>
      <c r="C10" s="199"/>
      <c r="D10" s="199"/>
      <c r="E10" s="199"/>
      <c r="F10" s="199"/>
      <c r="G10" s="199"/>
      <c r="H10" s="199"/>
      <c r="I10" s="199"/>
      <c r="J10" s="199"/>
      <c r="K10" s="199"/>
      <c r="L10" s="199"/>
      <c r="M10" s="199"/>
      <c r="N10" s="199"/>
      <c r="O10" s="199"/>
      <c r="P10" s="199"/>
      <c r="Q10" s="199"/>
      <c r="R10" s="199"/>
      <c r="S10" s="199"/>
      <c r="T10" s="199"/>
      <c r="U10" s="199"/>
      <c r="V10" s="199"/>
      <c r="W10" s="199"/>
      <c r="X10" s="199"/>
      <c r="Y10" s="199"/>
      <c r="Z10" s="199"/>
      <c r="AA10" s="151"/>
    </row>
    <row r="11" spans="1:30" s="476" customFormat="1" ht="18" thickBot="1" x14ac:dyDescent="0.25">
      <c r="A11" s="843" t="s">
        <v>124</v>
      </c>
      <c r="B11" s="844"/>
      <c r="C11" s="844"/>
      <c r="D11" s="844"/>
      <c r="E11" s="844"/>
      <c r="F11" s="844"/>
      <c r="G11" s="844"/>
      <c r="H11" s="844"/>
      <c r="I11" s="844"/>
      <c r="J11" s="844"/>
      <c r="K11" s="844"/>
      <c r="L11" s="844"/>
      <c r="M11" s="844"/>
      <c r="N11" s="844"/>
      <c r="O11" s="844"/>
      <c r="P11" s="844"/>
      <c r="Q11" s="844"/>
      <c r="R11" s="844"/>
      <c r="S11" s="844"/>
      <c r="T11" s="844"/>
      <c r="U11" s="844"/>
      <c r="V11" s="844"/>
      <c r="W11" s="844"/>
      <c r="X11" s="844"/>
      <c r="Y11" s="844"/>
      <c r="Z11" s="845"/>
      <c r="AA11" s="475"/>
    </row>
    <row r="12" spans="1:30" s="85" customFormat="1" ht="18" customHeight="1" thickBot="1" x14ac:dyDescent="0.25">
      <c r="A12" s="572" t="s">
        <v>125</v>
      </c>
      <c r="B12" s="585"/>
      <c r="C12" s="585"/>
      <c r="D12" s="585"/>
      <c r="E12" s="585"/>
      <c r="F12" s="585"/>
      <c r="G12" s="585"/>
      <c r="H12" s="585"/>
      <c r="I12" s="585"/>
      <c r="J12" s="585"/>
      <c r="K12" s="585"/>
      <c r="L12" s="585"/>
      <c r="M12" s="585"/>
      <c r="N12" s="585"/>
      <c r="O12" s="585"/>
      <c r="P12" s="585"/>
      <c r="Q12" s="585"/>
      <c r="R12" s="585"/>
      <c r="S12" s="585"/>
      <c r="T12" s="585"/>
      <c r="U12" s="585"/>
      <c r="V12" s="585"/>
      <c r="W12" s="573"/>
      <c r="X12" s="573"/>
      <c r="Y12" s="573"/>
      <c r="Z12" s="586"/>
      <c r="AA12" s="151"/>
    </row>
    <row r="13" spans="1:30" s="85" customFormat="1" ht="17.25" customHeight="1" thickBot="1" x14ac:dyDescent="0.25">
      <c r="A13" s="587" t="s">
        <v>126</v>
      </c>
      <c r="B13" s="846" t="s">
        <v>183</v>
      </c>
      <c r="C13" s="847"/>
      <c r="D13" s="847"/>
      <c r="E13" s="847"/>
      <c r="F13" s="847"/>
      <c r="G13" s="848"/>
      <c r="H13" s="849" t="s">
        <v>184</v>
      </c>
      <c r="I13" s="849"/>
      <c r="J13" s="849"/>
      <c r="K13" s="849"/>
      <c r="L13" s="849"/>
      <c r="M13" s="849"/>
      <c r="N13" s="849"/>
      <c r="O13" s="850" t="s">
        <v>185</v>
      </c>
      <c r="P13" s="851"/>
      <c r="Q13" s="851"/>
      <c r="R13" s="851"/>
      <c r="S13" s="851"/>
      <c r="T13" s="852"/>
      <c r="U13" s="596" t="s">
        <v>130</v>
      </c>
      <c r="V13" s="596"/>
      <c r="W13" s="596"/>
      <c r="X13" s="597"/>
      <c r="Y13" s="572" t="s">
        <v>131</v>
      </c>
      <c r="Z13" s="586"/>
      <c r="AA13" s="151"/>
    </row>
    <row r="14" spans="1:30" s="85" customFormat="1" ht="34.200000000000003" customHeight="1" thickBot="1" x14ac:dyDescent="0.25">
      <c r="A14" s="587"/>
      <c r="B14" s="834" t="s">
        <v>135</v>
      </c>
      <c r="C14" s="835"/>
      <c r="D14" s="806" t="s">
        <v>132</v>
      </c>
      <c r="E14" s="827" t="s">
        <v>274</v>
      </c>
      <c r="F14" s="837" t="s">
        <v>275</v>
      </c>
      <c r="G14" s="806" t="s">
        <v>273</v>
      </c>
      <c r="H14" s="839" t="s">
        <v>44</v>
      </c>
      <c r="I14" s="828" t="s">
        <v>186</v>
      </c>
      <c r="J14" s="828" t="s">
        <v>187</v>
      </c>
      <c r="K14" s="828" t="s">
        <v>188</v>
      </c>
      <c r="L14" s="828" t="s">
        <v>189</v>
      </c>
      <c r="M14" s="828" t="s">
        <v>190</v>
      </c>
      <c r="N14" s="830"/>
      <c r="O14" s="832" t="s">
        <v>44</v>
      </c>
      <c r="P14" s="823" t="s">
        <v>186</v>
      </c>
      <c r="Q14" s="823" t="s">
        <v>187</v>
      </c>
      <c r="R14" s="823" t="s">
        <v>188</v>
      </c>
      <c r="S14" s="823" t="s">
        <v>189</v>
      </c>
      <c r="T14" s="825" t="s">
        <v>190</v>
      </c>
      <c r="U14" s="827" t="s">
        <v>143</v>
      </c>
      <c r="V14" s="817" t="s">
        <v>144</v>
      </c>
      <c r="W14" s="819" t="s">
        <v>145</v>
      </c>
      <c r="X14" s="640" t="s">
        <v>146</v>
      </c>
      <c r="Y14" s="821"/>
      <c r="Z14" s="822"/>
      <c r="AA14" s="151"/>
    </row>
    <row r="15" spans="1:30" s="85" customFormat="1" ht="49.95" customHeight="1" thickBot="1" x14ac:dyDescent="0.25">
      <c r="A15" s="588"/>
      <c r="B15" s="326" t="s">
        <v>148</v>
      </c>
      <c r="C15" s="405" t="s">
        <v>191</v>
      </c>
      <c r="D15" s="836"/>
      <c r="E15" s="600"/>
      <c r="F15" s="838"/>
      <c r="G15" s="836"/>
      <c r="H15" s="840"/>
      <c r="I15" s="829"/>
      <c r="J15" s="829"/>
      <c r="K15" s="829"/>
      <c r="L15" s="829"/>
      <c r="M15" s="829"/>
      <c r="N15" s="831"/>
      <c r="O15" s="833"/>
      <c r="P15" s="824"/>
      <c r="Q15" s="824"/>
      <c r="R15" s="824"/>
      <c r="S15" s="824"/>
      <c r="T15" s="826"/>
      <c r="U15" s="600"/>
      <c r="V15" s="818"/>
      <c r="W15" s="820"/>
      <c r="X15" s="641"/>
      <c r="Y15" s="194"/>
      <c r="Z15" s="195"/>
      <c r="AA15" s="151"/>
    </row>
    <row r="16" spans="1:30" s="477" customFormat="1" ht="100.2" customHeight="1" x14ac:dyDescent="0.2">
      <c r="A16" s="212" t="s">
        <v>150</v>
      </c>
      <c r="B16" s="184"/>
      <c r="C16" s="519"/>
      <c r="D16" s="522"/>
      <c r="E16" s="523"/>
      <c r="F16" s="319" t="str">
        <f>IF(OR(B2=0,B2=""),"No aplica",(B3-B2)/B2)</f>
        <v>No aplica</v>
      </c>
      <c r="G16" s="524" t="str">
        <f>IFERROR(IF(OR(D16=0,D16="",E16=""),"Celda formulada",E16/D16),"")</f>
        <v>Celda formulada</v>
      </c>
      <c r="H16" s="143"/>
      <c r="I16" s="143"/>
      <c r="J16" s="143"/>
      <c r="K16" s="267" t="str">
        <f>IFERROR(D16/I16,"Celda formulada")</f>
        <v>Celda formulada</v>
      </c>
      <c r="L16" s="267" t="str">
        <f>IFERROR(J16/I16,"Celda formulada")</f>
        <v>Celda formulada</v>
      </c>
      <c r="M16" s="866"/>
      <c r="N16" s="867"/>
      <c r="O16" s="143"/>
      <c r="P16" s="143"/>
      <c r="Q16" s="143"/>
      <c r="R16" s="270" t="str">
        <f>IFERROR(D16/P16,"Celda formulada")</f>
        <v>Celda formulada</v>
      </c>
      <c r="S16" s="267" t="str">
        <f>IFERROR(Q16/P16,"Celda formulada")</f>
        <v>Celda formulada</v>
      </c>
      <c r="T16" s="501"/>
      <c r="U16" s="516"/>
      <c r="V16" s="324"/>
      <c r="W16" s="324"/>
      <c r="X16" s="324"/>
      <c r="Y16" s="199"/>
      <c r="Z16" s="200" t="s">
        <v>269</v>
      </c>
      <c r="AA16" s="100">
        <f t="shared" ref="AA16:AA27" si="0">$V$28</f>
        <v>0.1</v>
      </c>
    </row>
    <row r="17" spans="1:27" s="477" customFormat="1" ht="100.2" customHeight="1" x14ac:dyDescent="0.2">
      <c r="A17" s="213" t="s">
        <v>152</v>
      </c>
      <c r="B17" s="187"/>
      <c r="C17" s="520"/>
      <c r="D17" s="504"/>
      <c r="E17" s="502"/>
      <c r="F17" s="153" t="str">
        <f>IFERROR(IF(OR(E17=0,E16=""),"Celda formulada",(E17-E16)/E16),"No aplica")</f>
        <v>Celda formulada</v>
      </c>
      <c r="G17" s="525" t="str">
        <f t="shared" ref="G17:G27" si="1">IFERROR(IF(OR(D17=0,D17="",E17=""),"Celda formulada",E17/D17),"")</f>
        <v>Celda formulada</v>
      </c>
      <c r="H17" s="141"/>
      <c r="I17" s="141"/>
      <c r="J17" s="141"/>
      <c r="K17" s="268" t="str">
        <f t="shared" ref="K17:K27" si="2">IFERROR(D17/I17,"Celda formulada")</f>
        <v>Celda formulada</v>
      </c>
      <c r="L17" s="268" t="str">
        <f t="shared" ref="L17:L27" si="3">IFERROR(J17/I17,"Celda formulada")</f>
        <v>Celda formulada</v>
      </c>
      <c r="M17" s="859"/>
      <c r="N17" s="860"/>
      <c r="O17" s="141"/>
      <c r="P17" s="141"/>
      <c r="Q17" s="141"/>
      <c r="R17" s="242" t="str">
        <f t="shared" ref="R17:R27" si="4">IFERROR(D17/P17,"Celda formulada")</f>
        <v>Celda formulada</v>
      </c>
      <c r="S17" s="268" t="str">
        <f t="shared" ref="S17:S27" si="5">IFERROR(Q17/P17,"Celda formulada")</f>
        <v>Celda formulada</v>
      </c>
      <c r="T17" s="406"/>
      <c r="U17" s="516"/>
      <c r="V17" s="324"/>
      <c r="W17" s="324"/>
      <c r="X17" s="324"/>
      <c r="Y17" s="199"/>
      <c r="Z17" s="200"/>
      <c r="AA17" s="100">
        <f t="shared" si="0"/>
        <v>0.1</v>
      </c>
    </row>
    <row r="18" spans="1:27" s="477" customFormat="1" ht="100.2" customHeight="1" x14ac:dyDescent="0.2">
      <c r="A18" s="213" t="s">
        <v>153</v>
      </c>
      <c r="B18" s="187"/>
      <c r="C18" s="520"/>
      <c r="D18" s="504"/>
      <c r="E18" s="502"/>
      <c r="F18" s="153" t="str">
        <f t="shared" ref="F18:F27" si="6">IFERROR(IF(OR(E18=0,E17=""),"Celda formulada",(E18-E17)/E17),"No aplica")</f>
        <v>Celda formulada</v>
      </c>
      <c r="G18" s="525" t="str">
        <f t="shared" si="1"/>
        <v>Celda formulada</v>
      </c>
      <c r="H18" s="141"/>
      <c r="I18" s="141"/>
      <c r="J18" s="141"/>
      <c r="K18" s="268" t="str">
        <f t="shared" si="2"/>
        <v>Celda formulada</v>
      </c>
      <c r="L18" s="268" t="str">
        <f t="shared" si="3"/>
        <v>Celda formulada</v>
      </c>
      <c r="M18" s="859"/>
      <c r="N18" s="860"/>
      <c r="O18" s="141"/>
      <c r="P18" s="141"/>
      <c r="Q18" s="141"/>
      <c r="R18" s="242" t="str">
        <f t="shared" si="4"/>
        <v>Celda formulada</v>
      </c>
      <c r="S18" s="268" t="str">
        <f t="shared" si="5"/>
        <v>Celda formulada</v>
      </c>
      <c r="T18" s="406"/>
      <c r="U18" s="516"/>
      <c r="V18" s="324"/>
      <c r="W18" s="324"/>
      <c r="X18" s="324"/>
      <c r="Y18" s="199"/>
      <c r="Z18" s="200"/>
      <c r="AA18" s="100">
        <f t="shared" si="0"/>
        <v>0.1</v>
      </c>
    </row>
    <row r="19" spans="1:27" s="477" customFormat="1" ht="100.2" customHeight="1" x14ac:dyDescent="0.2">
      <c r="A19" s="213" t="s">
        <v>158</v>
      </c>
      <c r="B19" s="187"/>
      <c r="C19" s="520"/>
      <c r="D19" s="504"/>
      <c r="E19" s="502"/>
      <c r="F19" s="153" t="str">
        <f t="shared" si="6"/>
        <v>Celda formulada</v>
      </c>
      <c r="G19" s="525" t="str">
        <f t="shared" si="1"/>
        <v>Celda formulada</v>
      </c>
      <c r="H19" s="141"/>
      <c r="I19" s="141"/>
      <c r="J19" s="141"/>
      <c r="K19" s="268" t="str">
        <f t="shared" si="2"/>
        <v>Celda formulada</v>
      </c>
      <c r="L19" s="268" t="str">
        <f t="shared" si="3"/>
        <v>Celda formulada</v>
      </c>
      <c r="M19" s="859"/>
      <c r="N19" s="860"/>
      <c r="O19" s="141"/>
      <c r="P19" s="141"/>
      <c r="Q19" s="141"/>
      <c r="R19" s="242" t="str">
        <f t="shared" si="4"/>
        <v>Celda formulada</v>
      </c>
      <c r="S19" s="268" t="str">
        <f t="shared" si="5"/>
        <v>Celda formulada</v>
      </c>
      <c r="T19" s="406"/>
      <c r="U19" s="516"/>
      <c r="V19" s="324"/>
      <c r="W19" s="324"/>
      <c r="X19" s="324"/>
      <c r="Y19" s="199"/>
      <c r="Z19" s="200"/>
      <c r="AA19" s="100">
        <f t="shared" si="0"/>
        <v>0.1</v>
      </c>
    </row>
    <row r="20" spans="1:27" s="477" customFormat="1" ht="100.2" customHeight="1" x14ac:dyDescent="0.2">
      <c r="A20" s="213" t="s">
        <v>159</v>
      </c>
      <c r="B20" s="187"/>
      <c r="C20" s="520"/>
      <c r="D20" s="504"/>
      <c r="E20" s="502"/>
      <c r="F20" s="153" t="str">
        <f t="shared" si="6"/>
        <v>Celda formulada</v>
      </c>
      <c r="G20" s="525" t="str">
        <f t="shared" si="1"/>
        <v>Celda formulada</v>
      </c>
      <c r="H20" s="141"/>
      <c r="I20" s="141"/>
      <c r="J20" s="141"/>
      <c r="K20" s="268" t="str">
        <f t="shared" si="2"/>
        <v>Celda formulada</v>
      </c>
      <c r="L20" s="268" t="str">
        <f t="shared" si="3"/>
        <v>Celda formulada</v>
      </c>
      <c r="M20" s="859"/>
      <c r="N20" s="860"/>
      <c r="O20" s="141"/>
      <c r="P20" s="141"/>
      <c r="Q20" s="141"/>
      <c r="R20" s="242" t="str">
        <f t="shared" si="4"/>
        <v>Celda formulada</v>
      </c>
      <c r="S20" s="268" t="str">
        <f t="shared" si="5"/>
        <v>Celda formulada</v>
      </c>
      <c r="T20" s="406"/>
      <c r="U20" s="516"/>
      <c r="V20" s="324"/>
      <c r="W20" s="324"/>
      <c r="X20" s="324"/>
      <c r="Y20" s="199"/>
      <c r="Z20" s="200"/>
      <c r="AA20" s="100">
        <f t="shared" si="0"/>
        <v>0.1</v>
      </c>
    </row>
    <row r="21" spans="1:27" s="477" customFormat="1" ht="100.2" customHeight="1" x14ac:dyDescent="0.2">
      <c r="A21" s="213" t="s">
        <v>160</v>
      </c>
      <c r="B21" s="187"/>
      <c r="C21" s="520"/>
      <c r="D21" s="504"/>
      <c r="E21" s="502"/>
      <c r="F21" s="153" t="str">
        <f t="shared" si="6"/>
        <v>Celda formulada</v>
      </c>
      <c r="G21" s="525" t="str">
        <f t="shared" si="1"/>
        <v>Celda formulada</v>
      </c>
      <c r="H21" s="141"/>
      <c r="I21" s="141"/>
      <c r="J21" s="141"/>
      <c r="K21" s="268" t="str">
        <f t="shared" si="2"/>
        <v>Celda formulada</v>
      </c>
      <c r="L21" s="268" t="str">
        <f t="shared" si="3"/>
        <v>Celda formulada</v>
      </c>
      <c r="M21" s="859"/>
      <c r="N21" s="860"/>
      <c r="O21" s="141"/>
      <c r="P21" s="141"/>
      <c r="Q21" s="141"/>
      <c r="R21" s="242" t="str">
        <f t="shared" si="4"/>
        <v>Celda formulada</v>
      </c>
      <c r="S21" s="268" t="str">
        <f t="shared" si="5"/>
        <v>Celda formulada</v>
      </c>
      <c r="T21" s="406"/>
      <c r="U21" s="516"/>
      <c r="V21" s="324"/>
      <c r="W21" s="324"/>
      <c r="X21" s="324"/>
      <c r="Y21" s="199"/>
      <c r="Z21" s="200"/>
      <c r="AA21" s="100">
        <f t="shared" si="0"/>
        <v>0.1</v>
      </c>
    </row>
    <row r="22" spans="1:27" s="477" customFormat="1" ht="100.2" customHeight="1" x14ac:dyDescent="0.2">
      <c r="A22" s="213" t="s">
        <v>161</v>
      </c>
      <c r="B22" s="187"/>
      <c r="C22" s="520"/>
      <c r="D22" s="504"/>
      <c r="E22" s="502"/>
      <c r="F22" s="153" t="str">
        <f t="shared" si="6"/>
        <v>Celda formulada</v>
      </c>
      <c r="G22" s="525" t="str">
        <f t="shared" si="1"/>
        <v>Celda formulada</v>
      </c>
      <c r="H22" s="141"/>
      <c r="I22" s="141"/>
      <c r="J22" s="141"/>
      <c r="K22" s="268" t="str">
        <f t="shared" si="2"/>
        <v>Celda formulada</v>
      </c>
      <c r="L22" s="268" t="str">
        <f t="shared" si="3"/>
        <v>Celda formulada</v>
      </c>
      <c r="M22" s="859"/>
      <c r="N22" s="860"/>
      <c r="O22" s="141"/>
      <c r="P22" s="141"/>
      <c r="Q22" s="141"/>
      <c r="R22" s="242" t="str">
        <f t="shared" si="4"/>
        <v>Celda formulada</v>
      </c>
      <c r="S22" s="268" t="str">
        <f t="shared" si="5"/>
        <v>Celda formulada</v>
      </c>
      <c r="T22" s="406"/>
      <c r="U22" s="516"/>
      <c r="V22" s="324"/>
      <c r="W22" s="324"/>
      <c r="X22" s="324"/>
      <c r="Y22" s="199"/>
      <c r="Z22" s="200"/>
      <c r="AA22" s="100">
        <f t="shared" si="0"/>
        <v>0.1</v>
      </c>
    </row>
    <row r="23" spans="1:27" s="477" customFormat="1" ht="100.2" customHeight="1" x14ac:dyDescent="0.2">
      <c r="A23" s="213" t="s">
        <v>162</v>
      </c>
      <c r="B23" s="187"/>
      <c r="C23" s="520"/>
      <c r="D23" s="504"/>
      <c r="E23" s="502"/>
      <c r="F23" s="153" t="str">
        <f t="shared" si="6"/>
        <v>Celda formulada</v>
      </c>
      <c r="G23" s="525" t="str">
        <f t="shared" si="1"/>
        <v>Celda formulada</v>
      </c>
      <c r="H23" s="141"/>
      <c r="I23" s="141"/>
      <c r="J23" s="141"/>
      <c r="K23" s="268" t="str">
        <f t="shared" si="2"/>
        <v>Celda formulada</v>
      </c>
      <c r="L23" s="268" t="str">
        <f t="shared" si="3"/>
        <v>Celda formulada</v>
      </c>
      <c r="M23" s="859"/>
      <c r="N23" s="860"/>
      <c r="O23" s="141"/>
      <c r="P23" s="141"/>
      <c r="Q23" s="141"/>
      <c r="R23" s="242" t="str">
        <f t="shared" si="4"/>
        <v>Celda formulada</v>
      </c>
      <c r="S23" s="268" t="str">
        <f t="shared" si="5"/>
        <v>Celda formulada</v>
      </c>
      <c r="T23" s="406"/>
      <c r="U23" s="516"/>
      <c r="V23" s="324"/>
      <c r="W23" s="324"/>
      <c r="X23" s="324"/>
      <c r="Y23" s="199"/>
      <c r="Z23" s="200"/>
      <c r="AA23" s="100">
        <f t="shared" si="0"/>
        <v>0.1</v>
      </c>
    </row>
    <row r="24" spans="1:27" s="477" customFormat="1" ht="100.2" customHeight="1" x14ac:dyDescent="0.2">
      <c r="A24" s="213" t="s">
        <v>163</v>
      </c>
      <c r="B24" s="187"/>
      <c r="C24" s="520"/>
      <c r="D24" s="504"/>
      <c r="E24" s="502"/>
      <c r="F24" s="153" t="str">
        <f t="shared" si="6"/>
        <v>Celda formulada</v>
      </c>
      <c r="G24" s="525" t="str">
        <f t="shared" si="1"/>
        <v>Celda formulada</v>
      </c>
      <c r="H24" s="141"/>
      <c r="I24" s="141"/>
      <c r="J24" s="141"/>
      <c r="K24" s="268" t="str">
        <f t="shared" si="2"/>
        <v>Celda formulada</v>
      </c>
      <c r="L24" s="268" t="str">
        <f t="shared" si="3"/>
        <v>Celda formulada</v>
      </c>
      <c r="M24" s="859"/>
      <c r="N24" s="860"/>
      <c r="O24" s="141"/>
      <c r="P24" s="141"/>
      <c r="Q24" s="141"/>
      <c r="R24" s="242" t="str">
        <f t="shared" si="4"/>
        <v>Celda formulada</v>
      </c>
      <c r="S24" s="268" t="str">
        <f t="shared" si="5"/>
        <v>Celda formulada</v>
      </c>
      <c r="T24" s="406"/>
      <c r="U24" s="516"/>
      <c r="V24" s="324"/>
      <c r="W24" s="324"/>
      <c r="X24" s="324"/>
      <c r="Y24" s="199"/>
      <c r="Z24" s="200"/>
      <c r="AA24" s="100">
        <f t="shared" si="0"/>
        <v>0.1</v>
      </c>
    </row>
    <row r="25" spans="1:27" s="477" customFormat="1" ht="100.2" customHeight="1" x14ac:dyDescent="0.2">
      <c r="A25" s="213" t="s">
        <v>164</v>
      </c>
      <c r="B25" s="187"/>
      <c r="C25" s="520"/>
      <c r="D25" s="504"/>
      <c r="E25" s="502"/>
      <c r="F25" s="153" t="str">
        <f t="shared" si="6"/>
        <v>Celda formulada</v>
      </c>
      <c r="G25" s="525" t="str">
        <f t="shared" si="1"/>
        <v>Celda formulada</v>
      </c>
      <c r="H25" s="141"/>
      <c r="I25" s="141"/>
      <c r="J25" s="141"/>
      <c r="K25" s="268" t="str">
        <f t="shared" si="2"/>
        <v>Celda formulada</v>
      </c>
      <c r="L25" s="268" t="str">
        <f t="shared" si="3"/>
        <v>Celda formulada</v>
      </c>
      <c r="M25" s="859"/>
      <c r="N25" s="860"/>
      <c r="O25" s="141"/>
      <c r="P25" s="141"/>
      <c r="Q25" s="141"/>
      <c r="R25" s="242" t="str">
        <f t="shared" si="4"/>
        <v>Celda formulada</v>
      </c>
      <c r="S25" s="268" t="str">
        <f t="shared" si="5"/>
        <v>Celda formulada</v>
      </c>
      <c r="T25" s="406"/>
      <c r="U25" s="516"/>
      <c r="V25" s="324"/>
      <c r="W25" s="324"/>
      <c r="X25" s="324"/>
      <c r="Y25" s="199"/>
      <c r="Z25" s="200"/>
      <c r="AA25" s="100">
        <f t="shared" si="0"/>
        <v>0.1</v>
      </c>
    </row>
    <row r="26" spans="1:27" s="477" customFormat="1" ht="100.2" customHeight="1" x14ac:dyDescent="0.2">
      <c r="A26" s="213" t="s">
        <v>165</v>
      </c>
      <c r="B26" s="187"/>
      <c r="C26" s="520"/>
      <c r="D26" s="504"/>
      <c r="E26" s="502"/>
      <c r="F26" s="153" t="str">
        <f t="shared" si="6"/>
        <v>Celda formulada</v>
      </c>
      <c r="G26" s="525" t="str">
        <f t="shared" si="1"/>
        <v>Celda formulada</v>
      </c>
      <c r="H26" s="141"/>
      <c r="I26" s="141"/>
      <c r="J26" s="141"/>
      <c r="K26" s="268" t="str">
        <f t="shared" si="2"/>
        <v>Celda formulada</v>
      </c>
      <c r="L26" s="268" t="str">
        <f t="shared" si="3"/>
        <v>Celda formulada</v>
      </c>
      <c r="M26" s="859"/>
      <c r="N26" s="860"/>
      <c r="O26" s="141"/>
      <c r="P26" s="141"/>
      <c r="Q26" s="141"/>
      <c r="R26" s="242" t="str">
        <f t="shared" si="4"/>
        <v>Celda formulada</v>
      </c>
      <c r="S26" s="268" t="str">
        <f t="shared" si="5"/>
        <v>Celda formulada</v>
      </c>
      <c r="T26" s="406"/>
      <c r="U26" s="516"/>
      <c r="V26" s="324"/>
      <c r="W26" s="324"/>
      <c r="X26" s="324"/>
      <c r="Y26" s="199"/>
      <c r="Z26" s="200"/>
      <c r="AA26" s="100">
        <f t="shared" si="0"/>
        <v>0.1</v>
      </c>
    </row>
    <row r="27" spans="1:27" s="477" customFormat="1" ht="100.2" customHeight="1" thickBot="1" x14ac:dyDescent="0.25">
      <c r="A27" s="214" t="s">
        <v>166</v>
      </c>
      <c r="B27" s="189"/>
      <c r="C27" s="521"/>
      <c r="D27" s="505"/>
      <c r="E27" s="526"/>
      <c r="F27" s="527" t="str">
        <f t="shared" si="6"/>
        <v>Celda formulada</v>
      </c>
      <c r="G27" s="528" t="str">
        <f t="shared" si="1"/>
        <v>Celda formulada</v>
      </c>
      <c r="H27" s="142"/>
      <c r="I27" s="142"/>
      <c r="J27" s="142"/>
      <c r="K27" s="269" t="str">
        <f t="shared" si="2"/>
        <v>Celda formulada</v>
      </c>
      <c r="L27" s="269" t="str">
        <f t="shared" si="3"/>
        <v>Celda formulada</v>
      </c>
      <c r="M27" s="861"/>
      <c r="N27" s="862"/>
      <c r="O27" s="142"/>
      <c r="P27" s="142"/>
      <c r="Q27" s="142"/>
      <c r="R27" s="243" t="str">
        <f t="shared" si="4"/>
        <v>Celda formulada</v>
      </c>
      <c r="S27" s="269" t="str">
        <f t="shared" si="5"/>
        <v>Celda formulada</v>
      </c>
      <c r="T27" s="407"/>
      <c r="U27" s="517"/>
      <c r="V27" s="409"/>
      <c r="W27" s="409"/>
      <c r="X27" s="409"/>
      <c r="Y27" s="404"/>
      <c r="Z27" s="197"/>
      <c r="AA27" s="100">
        <f t="shared" si="0"/>
        <v>0.1</v>
      </c>
    </row>
    <row r="28" spans="1:27" s="85" customFormat="1" ht="30" customHeight="1" thickBot="1" x14ac:dyDescent="0.25">
      <c r="A28" s="403" t="s">
        <v>167</v>
      </c>
      <c r="B28" s="784" t="s">
        <v>168</v>
      </c>
      <c r="C28" s="785"/>
      <c r="D28" s="482">
        <f>IFERROR(AVERAGEIF(D16:D27,"&gt;0",D16:D27),0)</f>
        <v>0</v>
      </c>
      <c r="E28" s="483">
        <f>IFERROR(AVERAGE(E16:E27),0)</f>
        <v>0</v>
      </c>
      <c r="F28" s="484">
        <f>IFERROR(AVERAGEIF(F16:F27,"&gt;0",F16:F27),0)</f>
        <v>0</v>
      </c>
      <c r="G28" s="485"/>
      <c r="H28" s="245"/>
      <c r="I28" s="486">
        <f>IFERROR(SUM(I16:I27),0)</f>
        <v>0</v>
      </c>
      <c r="J28" s="487">
        <f>IFERROR(SUM(J16:J27),0)</f>
        <v>0</v>
      </c>
      <c r="K28" s="488">
        <f>IFERROR(AVERAGEIF(K16:K27,"&gt;0",K16:K27),0)</f>
        <v>0</v>
      </c>
      <c r="L28" s="489">
        <f>IFERROR(AVERAGEIF(L16:L27,"&gt;0",L16:L27),0)</f>
        <v>0</v>
      </c>
      <c r="M28" s="246"/>
      <c r="N28" s="246"/>
      <c r="O28" s="247"/>
      <c r="P28" s="491">
        <f>IFERROR(SUM(P16:P27),0)</f>
        <v>0</v>
      </c>
      <c r="Q28" s="492">
        <f>IFERROR(SUM(Q16:Q27),0)</f>
        <v>0</v>
      </c>
      <c r="R28" s="493">
        <f>IFERROR(AVERAGEIF(R16:R27,"&gt;0",R16:R27),0)</f>
        <v>0</v>
      </c>
      <c r="S28" s="494">
        <f>IFERROR(AVERAGEIF(S16:S27,"&gt;0",S16:S27),0)</f>
        <v>0</v>
      </c>
      <c r="T28" s="248"/>
      <c r="U28" s="249" t="s">
        <v>175</v>
      </c>
      <c r="V28" s="786">
        <v>0.1</v>
      </c>
      <c r="W28" s="813"/>
      <c r="X28" s="787"/>
      <c r="Y28" s="196"/>
      <c r="Z28" s="197"/>
      <c r="AA28" s="151"/>
    </row>
    <row r="29" spans="1:27" s="477" customFormat="1" ht="30.6" customHeight="1" thickBot="1" x14ac:dyDescent="0.25">
      <c r="A29" s="250"/>
      <c r="B29" s="251"/>
      <c r="C29" s="251"/>
      <c r="D29" s="251"/>
      <c r="E29" s="251"/>
      <c r="F29" s="251"/>
      <c r="G29" s="251"/>
      <c r="H29" s="251"/>
      <c r="I29" s="251"/>
      <c r="J29" s="251"/>
      <c r="K29" s="251"/>
      <c r="L29" s="251"/>
      <c r="M29" s="251"/>
      <c r="N29" s="251"/>
      <c r="O29" s="251"/>
      <c r="P29" s="251"/>
      <c r="Q29" s="251"/>
      <c r="R29" s="251"/>
      <c r="S29" s="251"/>
      <c r="T29" s="251"/>
      <c r="U29" s="251"/>
      <c r="V29" s="251"/>
      <c r="W29" s="251"/>
      <c r="X29" s="251"/>
      <c r="Y29" s="251"/>
      <c r="Z29" s="252"/>
      <c r="AA29" s="478"/>
    </row>
    <row r="30" spans="1:27" s="85" customFormat="1" ht="18" customHeight="1" thickBot="1" x14ac:dyDescent="0.25">
      <c r="A30" s="572" t="s">
        <v>192</v>
      </c>
      <c r="B30" s="573"/>
      <c r="C30" s="573"/>
      <c r="D30" s="573"/>
      <c r="E30" s="573"/>
      <c r="F30" s="573"/>
      <c r="G30" s="573"/>
      <c r="H30" s="573"/>
      <c r="I30" s="573"/>
      <c r="J30" s="573"/>
      <c r="K30" s="573"/>
      <c r="L30" s="573"/>
      <c r="M30" s="585"/>
      <c r="N30" s="585"/>
      <c r="O30" s="585"/>
      <c r="P30" s="585"/>
      <c r="Q30" s="585"/>
      <c r="R30" s="585"/>
      <c r="S30" s="585"/>
      <c r="T30" s="585"/>
      <c r="U30" s="585"/>
      <c r="V30" s="585"/>
      <c r="W30" s="585"/>
      <c r="X30" s="585"/>
      <c r="Y30" s="573"/>
      <c r="Z30" s="586"/>
      <c r="AA30" s="151"/>
    </row>
    <row r="31" spans="1:27" s="85" customFormat="1" ht="20.100000000000001" customHeight="1" thickBot="1" x14ac:dyDescent="0.25">
      <c r="A31" s="804" t="s">
        <v>126</v>
      </c>
      <c r="B31" s="806" t="s">
        <v>132</v>
      </c>
      <c r="C31" s="808" t="s">
        <v>193</v>
      </c>
      <c r="D31" s="809"/>
      <c r="E31" s="809"/>
      <c r="F31" s="809"/>
      <c r="G31" s="809"/>
      <c r="H31" s="809"/>
      <c r="I31" s="809"/>
      <c r="J31" s="810" t="s">
        <v>194</v>
      </c>
      <c r="K31" s="811"/>
      <c r="L31" s="811"/>
      <c r="M31" s="811"/>
      <c r="N31" s="811"/>
      <c r="O31" s="811"/>
      <c r="P31" s="811"/>
      <c r="Q31" s="812"/>
      <c r="R31" s="596" t="s">
        <v>130</v>
      </c>
      <c r="S31" s="596"/>
      <c r="T31" s="596"/>
      <c r="U31" s="596"/>
      <c r="V31" s="596"/>
      <c r="W31" s="596"/>
      <c r="X31" s="597"/>
      <c r="Y31" s="572" t="s">
        <v>131</v>
      </c>
      <c r="Z31" s="586"/>
      <c r="AA31" s="151"/>
    </row>
    <row r="32" spans="1:27" s="85" customFormat="1" ht="49.95" customHeight="1" thickBot="1" x14ac:dyDescent="0.25">
      <c r="A32" s="805"/>
      <c r="B32" s="807"/>
      <c r="C32" s="254" t="s">
        <v>44</v>
      </c>
      <c r="D32" s="254" t="s">
        <v>279</v>
      </c>
      <c r="E32" s="254" t="s">
        <v>187</v>
      </c>
      <c r="F32" s="254" t="s">
        <v>188</v>
      </c>
      <c r="G32" s="254" t="s">
        <v>189</v>
      </c>
      <c r="H32" s="254" t="s">
        <v>195</v>
      </c>
      <c r="I32" s="495" t="s">
        <v>190</v>
      </c>
      <c r="J32" s="255" t="s">
        <v>44</v>
      </c>
      <c r="K32" s="255" t="s">
        <v>186</v>
      </c>
      <c r="L32" s="255" t="s">
        <v>187</v>
      </c>
      <c r="M32" s="255" t="s">
        <v>188</v>
      </c>
      <c r="N32" s="255" t="s">
        <v>189</v>
      </c>
      <c r="O32" s="255" t="s">
        <v>195</v>
      </c>
      <c r="P32" s="782" t="s">
        <v>190</v>
      </c>
      <c r="Q32" s="783"/>
      <c r="R32" s="596" t="s">
        <v>143</v>
      </c>
      <c r="S32" s="596"/>
      <c r="T32" s="596"/>
      <c r="U32" s="597"/>
      <c r="V32" s="317" t="s">
        <v>144</v>
      </c>
      <c r="W32" s="318" t="s">
        <v>145</v>
      </c>
      <c r="X32" s="316" t="s">
        <v>196</v>
      </c>
      <c r="Y32" s="208"/>
      <c r="Z32" s="209"/>
      <c r="AA32" s="151"/>
    </row>
    <row r="33" spans="1:27" s="85" customFormat="1" ht="100.2" customHeight="1" x14ac:dyDescent="0.2">
      <c r="A33" s="256" t="s">
        <v>150</v>
      </c>
      <c r="B33" s="144"/>
      <c r="C33" s="143"/>
      <c r="D33" s="143"/>
      <c r="E33" s="143"/>
      <c r="F33" s="270" t="str">
        <f>IFERROR(B33/D33,"Celda formulada")</f>
        <v>Celda formulada</v>
      </c>
      <c r="G33" s="267" t="str">
        <f>IFERROR(E33/D33,"Celda formulada")</f>
        <v>Celda formulada</v>
      </c>
      <c r="H33" s="500" t="str">
        <f>IFERROR((F33/$E$45)*1,"Celda formulada")</f>
        <v>Celda formulada</v>
      </c>
      <c r="I33" s="143"/>
      <c r="J33" s="143"/>
      <c r="K33" s="143"/>
      <c r="L33" s="143"/>
      <c r="M33" s="271" t="str">
        <f t="shared" ref="M33:M44" si="7">IFERROR(B33/K33,"Celda formulada")</f>
        <v>Celda formulada</v>
      </c>
      <c r="N33" s="267" t="str">
        <f>IFERROR(L33/K33,"Celda formulada")</f>
        <v>Celda formulada</v>
      </c>
      <c r="O33" s="271" t="str">
        <f t="shared" ref="O33:O44" si="8">IFERROR((M33/$L$45)*1,"Celda formulada")</f>
        <v>Celda formulada</v>
      </c>
      <c r="P33" s="866"/>
      <c r="Q33" s="867"/>
      <c r="R33" s="864"/>
      <c r="S33" s="865"/>
      <c r="T33" s="865"/>
      <c r="U33" s="865"/>
      <c r="V33" s="408"/>
      <c r="W33" s="408"/>
      <c r="X33" s="408"/>
      <c r="Y33" s="199"/>
      <c r="Z33" s="200"/>
      <c r="AA33" s="84">
        <f t="shared" ref="AA33:AA44" si="9">$V$45</f>
        <v>0.1</v>
      </c>
    </row>
    <row r="34" spans="1:27" s="85" customFormat="1" ht="100.2" customHeight="1" x14ac:dyDescent="0.2">
      <c r="A34" s="257" t="s">
        <v>152</v>
      </c>
      <c r="B34" s="145"/>
      <c r="C34" s="141"/>
      <c r="D34" s="141"/>
      <c r="E34" s="141"/>
      <c r="F34" s="242" t="str">
        <f t="shared" ref="F34:F44" si="10">IFERROR(B34/D34,"Celda formulada")</f>
        <v>Celda formulada</v>
      </c>
      <c r="G34" s="268" t="str">
        <f t="shared" ref="G34:G44" si="11">IFERROR(E34/D34,"Celda formulada")</f>
        <v>Celda formulada</v>
      </c>
      <c r="H34" s="258" t="str">
        <f t="shared" ref="H34:H44" si="12">IFERROR((F34/$E$45)*1,"Celda formulada")</f>
        <v>Celda formulada</v>
      </c>
      <c r="I34" s="141"/>
      <c r="J34" s="141"/>
      <c r="K34" s="141"/>
      <c r="L34" s="141"/>
      <c r="M34" s="259" t="str">
        <f t="shared" si="7"/>
        <v>Celda formulada</v>
      </c>
      <c r="N34" s="268" t="str">
        <f t="shared" ref="N34:N44" si="13">IFERROR(L34/K34,"Celda formulada")</f>
        <v>Celda formulada</v>
      </c>
      <c r="O34" s="259" t="str">
        <f t="shared" si="8"/>
        <v>Celda formulada</v>
      </c>
      <c r="P34" s="859"/>
      <c r="Q34" s="860"/>
      <c r="R34" s="800"/>
      <c r="S34" s="863"/>
      <c r="T34" s="863"/>
      <c r="U34" s="863"/>
      <c r="V34" s="324"/>
      <c r="W34" s="324"/>
      <c r="X34" s="324"/>
      <c r="Y34" s="199"/>
      <c r="Z34" s="200"/>
      <c r="AA34" s="84">
        <f t="shared" si="9"/>
        <v>0.1</v>
      </c>
    </row>
    <row r="35" spans="1:27" s="85" customFormat="1" ht="100.2" customHeight="1" x14ac:dyDescent="0.2">
      <c r="A35" s="257" t="s">
        <v>153</v>
      </c>
      <c r="B35" s="145"/>
      <c r="C35" s="141"/>
      <c r="D35" s="141"/>
      <c r="E35" s="141"/>
      <c r="F35" s="242" t="str">
        <f t="shared" si="10"/>
        <v>Celda formulada</v>
      </c>
      <c r="G35" s="268" t="str">
        <f t="shared" si="11"/>
        <v>Celda formulada</v>
      </c>
      <c r="H35" s="258" t="str">
        <f t="shared" si="12"/>
        <v>Celda formulada</v>
      </c>
      <c r="I35" s="141"/>
      <c r="J35" s="141"/>
      <c r="K35" s="141"/>
      <c r="L35" s="141"/>
      <c r="M35" s="259" t="str">
        <f t="shared" si="7"/>
        <v>Celda formulada</v>
      </c>
      <c r="N35" s="268" t="str">
        <f t="shared" si="13"/>
        <v>Celda formulada</v>
      </c>
      <c r="O35" s="259" t="str">
        <f t="shared" si="8"/>
        <v>Celda formulada</v>
      </c>
      <c r="P35" s="859"/>
      <c r="Q35" s="860"/>
      <c r="R35" s="800"/>
      <c r="S35" s="863"/>
      <c r="T35" s="863"/>
      <c r="U35" s="863"/>
      <c r="V35" s="324"/>
      <c r="W35" s="324"/>
      <c r="X35" s="324"/>
      <c r="Y35" s="199"/>
      <c r="Z35" s="200"/>
      <c r="AA35" s="84">
        <f t="shared" si="9"/>
        <v>0.1</v>
      </c>
    </row>
    <row r="36" spans="1:27" s="85" customFormat="1" ht="100.2" customHeight="1" x14ac:dyDescent="0.2">
      <c r="A36" s="257" t="s">
        <v>158</v>
      </c>
      <c r="B36" s="145"/>
      <c r="C36" s="141"/>
      <c r="D36" s="141"/>
      <c r="E36" s="141"/>
      <c r="F36" s="242" t="str">
        <f t="shared" si="10"/>
        <v>Celda formulada</v>
      </c>
      <c r="G36" s="268" t="str">
        <f t="shared" si="11"/>
        <v>Celda formulada</v>
      </c>
      <c r="H36" s="258" t="str">
        <f t="shared" si="12"/>
        <v>Celda formulada</v>
      </c>
      <c r="I36" s="141"/>
      <c r="J36" s="141"/>
      <c r="K36" s="141"/>
      <c r="L36" s="141"/>
      <c r="M36" s="259" t="str">
        <f t="shared" si="7"/>
        <v>Celda formulada</v>
      </c>
      <c r="N36" s="268" t="str">
        <f t="shared" si="13"/>
        <v>Celda formulada</v>
      </c>
      <c r="O36" s="259" t="str">
        <f t="shared" si="8"/>
        <v>Celda formulada</v>
      </c>
      <c r="P36" s="859"/>
      <c r="Q36" s="860"/>
      <c r="R36" s="800"/>
      <c r="S36" s="863"/>
      <c r="T36" s="863"/>
      <c r="U36" s="863"/>
      <c r="V36" s="324"/>
      <c r="W36" s="324"/>
      <c r="X36" s="324"/>
      <c r="Y36" s="199"/>
      <c r="Z36" s="200"/>
      <c r="AA36" s="84">
        <f t="shared" si="9"/>
        <v>0.1</v>
      </c>
    </row>
    <row r="37" spans="1:27" s="85" customFormat="1" ht="100.2" customHeight="1" x14ac:dyDescent="0.2">
      <c r="A37" s="257" t="s">
        <v>159</v>
      </c>
      <c r="B37" s="145"/>
      <c r="C37" s="141"/>
      <c r="D37" s="141"/>
      <c r="E37" s="141"/>
      <c r="F37" s="242" t="str">
        <f t="shared" si="10"/>
        <v>Celda formulada</v>
      </c>
      <c r="G37" s="268" t="str">
        <f t="shared" si="11"/>
        <v>Celda formulada</v>
      </c>
      <c r="H37" s="258" t="str">
        <f t="shared" si="12"/>
        <v>Celda formulada</v>
      </c>
      <c r="I37" s="141"/>
      <c r="J37" s="141"/>
      <c r="K37" s="141"/>
      <c r="L37" s="141"/>
      <c r="M37" s="259" t="str">
        <f t="shared" si="7"/>
        <v>Celda formulada</v>
      </c>
      <c r="N37" s="268" t="str">
        <f t="shared" si="13"/>
        <v>Celda formulada</v>
      </c>
      <c r="O37" s="259" t="str">
        <f t="shared" si="8"/>
        <v>Celda formulada</v>
      </c>
      <c r="P37" s="859"/>
      <c r="Q37" s="860"/>
      <c r="R37" s="800"/>
      <c r="S37" s="863"/>
      <c r="T37" s="863"/>
      <c r="U37" s="863"/>
      <c r="V37" s="324"/>
      <c r="W37" s="324"/>
      <c r="X37" s="324"/>
      <c r="Y37" s="199"/>
      <c r="Z37" s="200"/>
      <c r="AA37" s="84">
        <f t="shared" si="9"/>
        <v>0.1</v>
      </c>
    </row>
    <row r="38" spans="1:27" s="85" customFormat="1" ht="100.2" customHeight="1" x14ac:dyDescent="0.2">
      <c r="A38" s="257" t="s">
        <v>160</v>
      </c>
      <c r="B38" s="145"/>
      <c r="C38" s="141"/>
      <c r="D38" s="141"/>
      <c r="E38" s="141"/>
      <c r="F38" s="242" t="str">
        <f t="shared" si="10"/>
        <v>Celda formulada</v>
      </c>
      <c r="G38" s="268" t="str">
        <f t="shared" si="11"/>
        <v>Celda formulada</v>
      </c>
      <c r="H38" s="258" t="str">
        <f t="shared" si="12"/>
        <v>Celda formulada</v>
      </c>
      <c r="I38" s="141"/>
      <c r="J38" s="141"/>
      <c r="K38" s="141"/>
      <c r="L38" s="141"/>
      <c r="M38" s="259" t="str">
        <f t="shared" si="7"/>
        <v>Celda formulada</v>
      </c>
      <c r="N38" s="268" t="str">
        <f t="shared" si="13"/>
        <v>Celda formulada</v>
      </c>
      <c r="O38" s="259" t="str">
        <f t="shared" si="8"/>
        <v>Celda formulada</v>
      </c>
      <c r="P38" s="859"/>
      <c r="Q38" s="860"/>
      <c r="R38" s="800"/>
      <c r="S38" s="863"/>
      <c r="T38" s="863"/>
      <c r="U38" s="863"/>
      <c r="V38" s="324"/>
      <c r="W38" s="324"/>
      <c r="X38" s="324"/>
      <c r="Y38" s="199"/>
      <c r="Z38" s="200"/>
      <c r="AA38" s="84">
        <f t="shared" si="9"/>
        <v>0.1</v>
      </c>
    </row>
    <row r="39" spans="1:27" s="85" customFormat="1" ht="100.2" customHeight="1" x14ac:dyDescent="0.2">
      <c r="A39" s="257" t="s">
        <v>161</v>
      </c>
      <c r="B39" s="145"/>
      <c r="C39" s="141"/>
      <c r="D39" s="141"/>
      <c r="E39" s="141"/>
      <c r="F39" s="242" t="str">
        <f t="shared" si="10"/>
        <v>Celda formulada</v>
      </c>
      <c r="G39" s="268" t="str">
        <f t="shared" si="11"/>
        <v>Celda formulada</v>
      </c>
      <c r="H39" s="258" t="str">
        <f t="shared" si="12"/>
        <v>Celda formulada</v>
      </c>
      <c r="I39" s="141"/>
      <c r="J39" s="141"/>
      <c r="K39" s="141"/>
      <c r="L39" s="141"/>
      <c r="M39" s="259" t="str">
        <f t="shared" si="7"/>
        <v>Celda formulada</v>
      </c>
      <c r="N39" s="268" t="str">
        <f t="shared" si="13"/>
        <v>Celda formulada</v>
      </c>
      <c r="O39" s="259" t="str">
        <f t="shared" si="8"/>
        <v>Celda formulada</v>
      </c>
      <c r="P39" s="859"/>
      <c r="Q39" s="860"/>
      <c r="R39" s="800"/>
      <c r="S39" s="863"/>
      <c r="T39" s="863"/>
      <c r="U39" s="863"/>
      <c r="V39" s="324"/>
      <c r="W39" s="324"/>
      <c r="X39" s="324"/>
      <c r="Y39" s="199"/>
      <c r="Z39" s="200"/>
      <c r="AA39" s="84">
        <f t="shared" si="9"/>
        <v>0.1</v>
      </c>
    </row>
    <row r="40" spans="1:27" s="85" customFormat="1" ht="100.2" customHeight="1" x14ac:dyDescent="0.2">
      <c r="A40" s="257" t="s">
        <v>162</v>
      </c>
      <c r="B40" s="145"/>
      <c r="C40" s="141"/>
      <c r="D40" s="141"/>
      <c r="E40" s="141"/>
      <c r="F40" s="242" t="str">
        <f t="shared" si="10"/>
        <v>Celda formulada</v>
      </c>
      <c r="G40" s="268" t="str">
        <f t="shared" si="11"/>
        <v>Celda formulada</v>
      </c>
      <c r="H40" s="258" t="str">
        <f t="shared" si="12"/>
        <v>Celda formulada</v>
      </c>
      <c r="I40" s="141"/>
      <c r="J40" s="141"/>
      <c r="K40" s="141"/>
      <c r="L40" s="141"/>
      <c r="M40" s="259" t="str">
        <f t="shared" si="7"/>
        <v>Celda formulada</v>
      </c>
      <c r="N40" s="268" t="str">
        <f t="shared" si="13"/>
        <v>Celda formulada</v>
      </c>
      <c r="O40" s="259" t="str">
        <f t="shared" si="8"/>
        <v>Celda formulada</v>
      </c>
      <c r="P40" s="859"/>
      <c r="Q40" s="860"/>
      <c r="R40" s="800"/>
      <c r="S40" s="863"/>
      <c r="T40" s="863"/>
      <c r="U40" s="863"/>
      <c r="V40" s="324"/>
      <c r="W40" s="324"/>
      <c r="X40" s="324"/>
      <c r="Y40" s="199"/>
      <c r="Z40" s="200"/>
      <c r="AA40" s="84">
        <f t="shared" si="9"/>
        <v>0.1</v>
      </c>
    </row>
    <row r="41" spans="1:27" s="85" customFormat="1" ht="100.2" customHeight="1" x14ac:dyDescent="0.2">
      <c r="A41" s="257" t="s">
        <v>163</v>
      </c>
      <c r="B41" s="145"/>
      <c r="C41" s="141"/>
      <c r="D41" s="141"/>
      <c r="E41" s="141"/>
      <c r="F41" s="242" t="str">
        <f t="shared" si="10"/>
        <v>Celda formulada</v>
      </c>
      <c r="G41" s="268" t="str">
        <f t="shared" si="11"/>
        <v>Celda formulada</v>
      </c>
      <c r="H41" s="258" t="str">
        <f t="shared" si="12"/>
        <v>Celda formulada</v>
      </c>
      <c r="I41" s="141"/>
      <c r="J41" s="141"/>
      <c r="K41" s="141"/>
      <c r="L41" s="141"/>
      <c r="M41" s="259" t="str">
        <f t="shared" si="7"/>
        <v>Celda formulada</v>
      </c>
      <c r="N41" s="268" t="str">
        <f t="shared" si="13"/>
        <v>Celda formulada</v>
      </c>
      <c r="O41" s="259" t="str">
        <f t="shared" si="8"/>
        <v>Celda formulada</v>
      </c>
      <c r="P41" s="859"/>
      <c r="Q41" s="860"/>
      <c r="R41" s="800"/>
      <c r="S41" s="863"/>
      <c r="T41" s="863"/>
      <c r="U41" s="863"/>
      <c r="V41" s="324"/>
      <c r="W41" s="324"/>
      <c r="X41" s="324"/>
      <c r="Y41" s="199"/>
      <c r="Z41" s="200"/>
      <c r="AA41" s="84">
        <f t="shared" si="9"/>
        <v>0.1</v>
      </c>
    </row>
    <row r="42" spans="1:27" s="85" customFormat="1" ht="100.2" customHeight="1" x14ac:dyDescent="0.2">
      <c r="A42" s="257" t="s">
        <v>164</v>
      </c>
      <c r="B42" s="145"/>
      <c r="C42" s="141"/>
      <c r="D42" s="141"/>
      <c r="E42" s="141"/>
      <c r="F42" s="242" t="str">
        <f t="shared" si="10"/>
        <v>Celda formulada</v>
      </c>
      <c r="G42" s="268" t="str">
        <f t="shared" si="11"/>
        <v>Celda formulada</v>
      </c>
      <c r="H42" s="258" t="str">
        <f t="shared" si="12"/>
        <v>Celda formulada</v>
      </c>
      <c r="I42" s="141"/>
      <c r="J42" s="141"/>
      <c r="K42" s="141"/>
      <c r="L42" s="141"/>
      <c r="M42" s="259" t="str">
        <f t="shared" si="7"/>
        <v>Celda formulada</v>
      </c>
      <c r="N42" s="268" t="str">
        <f t="shared" si="13"/>
        <v>Celda formulada</v>
      </c>
      <c r="O42" s="259" t="str">
        <f t="shared" si="8"/>
        <v>Celda formulada</v>
      </c>
      <c r="P42" s="859"/>
      <c r="Q42" s="860"/>
      <c r="R42" s="800"/>
      <c r="S42" s="863"/>
      <c r="T42" s="863"/>
      <c r="U42" s="863"/>
      <c r="V42" s="324"/>
      <c r="W42" s="324"/>
      <c r="X42" s="324"/>
      <c r="Y42" s="199"/>
      <c r="Z42" s="200"/>
      <c r="AA42" s="84">
        <f t="shared" si="9"/>
        <v>0.1</v>
      </c>
    </row>
    <row r="43" spans="1:27" s="85" customFormat="1" ht="100.2" customHeight="1" x14ac:dyDescent="0.2">
      <c r="A43" s="257" t="s">
        <v>165</v>
      </c>
      <c r="B43" s="145"/>
      <c r="C43" s="141"/>
      <c r="D43" s="141"/>
      <c r="E43" s="141"/>
      <c r="F43" s="242" t="str">
        <f t="shared" si="10"/>
        <v>Celda formulada</v>
      </c>
      <c r="G43" s="268" t="str">
        <f t="shared" si="11"/>
        <v>Celda formulada</v>
      </c>
      <c r="H43" s="258" t="str">
        <f t="shared" si="12"/>
        <v>Celda formulada</v>
      </c>
      <c r="I43" s="141"/>
      <c r="J43" s="141"/>
      <c r="K43" s="141"/>
      <c r="L43" s="141"/>
      <c r="M43" s="259" t="str">
        <f t="shared" si="7"/>
        <v>Celda formulada</v>
      </c>
      <c r="N43" s="268" t="str">
        <f t="shared" si="13"/>
        <v>Celda formulada</v>
      </c>
      <c r="O43" s="259" t="str">
        <f t="shared" si="8"/>
        <v>Celda formulada</v>
      </c>
      <c r="P43" s="859"/>
      <c r="Q43" s="860"/>
      <c r="R43" s="800"/>
      <c r="S43" s="863"/>
      <c r="T43" s="863"/>
      <c r="U43" s="863"/>
      <c r="V43" s="324"/>
      <c r="W43" s="324"/>
      <c r="X43" s="324"/>
      <c r="Y43" s="199"/>
      <c r="Z43" s="200"/>
      <c r="AA43" s="84">
        <f t="shared" si="9"/>
        <v>0.1</v>
      </c>
    </row>
    <row r="44" spans="1:27" s="85" customFormat="1" ht="100.2" customHeight="1" thickBot="1" x14ac:dyDescent="0.25">
      <c r="A44" s="260" t="s">
        <v>166</v>
      </c>
      <c r="B44" s="146"/>
      <c r="C44" s="142"/>
      <c r="D44" s="142"/>
      <c r="E44" s="142"/>
      <c r="F44" s="243" t="str">
        <f t="shared" si="10"/>
        <v>Celda formulada</v>
      </c>
      <c r="G44" s="269" t="str">
        <f t="shared" si="11"/>
        <v>Celda formulada</v>
      </c>
      <c r="H44" s="261" t="str">
        <f t="shared" si="12"/>
        <v>Celda formulada</v>
      </c>
      <c r="I44" s="142"/>
      <c r="J44" s="142"/>
      <c r="K44" s="142"/>
      <c r="L44" s="142"/>
      <c r="M44" s="262" t="str">
        <f t="shared" si="7"/>
        <v>Celda formulada</v>
      </c>
      <c r="N44" s="269" t="str">
        <f t="shared" si="13"/>
        <v>Celda formulada</v>
      </c>
      <c r="O44" s="262" t="str">
        <f t="shared" si="8"/>
        <v>Celda formulada</v>
      </c>
      <c r="P44" s="861"/>
      <c r="Q44" s="862"/>
      <c r="R44" s="857"/>
      <c r="S44" s="858"/>
      <c r="T44" s="858"/>
      <c r="U44" s="858"/>
      <c r="V44" s="324"/>
      <c r="W44" s="324"/>
      <c r="X44" s="324"/>
      <c r="Y44" s="199"/>
      <c r="Z44" s="200"/>
      <c r="AA44" s="84">
        <f t="shared" si="9"/>
        <v>0.1</v>
      </c>
    </row>
    <row r="45" spans="1:27" s="85" customFormat="1" ht="30" customHeight="1" thickBot="1" x14ac:dyDescent="0.25">
      <c r="A45" s="169" t="s">
        <v>167</v>
      </c>
      <c r="B45" s="263" t="e">
        <f>AVERAGE(B33:B44)</f>
        <v>#DIV/0!</v>
      </c>
      <c r="C45" s="199"/>
      <c r="D45" s="496">
        <f>SUM(D33:D44)</f>
        <v>0</v>
      </c>
      <c r="E45" s="497">
        <f>SUM(E33:E44)</f>
        <v>0</v>
      </c>
      <c r="F45" s="498">
        <f>IFERROR(AVERAGEIF(F33:F44,"&gt;0",F33:F44),0)</f>
        <v>0</v>
      </c>
      <c r="G45" s="498">
        <f>IFERROR(AVERAGEIF(G33:G44,"&gt;0",G33:G44),0)</f>
        <v>0</v>
      </c>
      <c r="H45" s="499">
        <f>IFERROR(SUM(H33:H44),0)</f>
        <v>0</v>
      </c>
      <c r="I45" s="199"/>
      <c r="J45" s="199"/>
      <c r="K45" s="264">
        <f>SUM(K33:K44)</f>
        <v>0</v>
      </c>
      <c r="L45" s="264">
        <f>SUM(L33:L44)</f>
        <v>0</v>
      </c>
      <c r="M45" s="265">
        <f>IFERROR(AVERAGEIF(M33:M44,"&gt;0",M33:M44),0)</f>
        <v>0</v>
      </c>
      <c r="N45" s="265">
        <f>IFERROR(AVERAGEIF(N33:N44,"&gt;0",N33:N44),0)</f>
        <v>0</v>
      </c>
      <c r="O45" s="265">
        <f>IFERROR(SUM(O33:O44),0)</f>
        <v>0</v>
      </c>
      <c r="Q45" s="266"/>
      <c r="R45" s="595" t="s">
        <v>175</v>
      </c>
      <c r="S45" s="596"/>
      <c r="T45" s="596"/>
      <c r="U45" s="597"/>
      <c r="V45" s="786">
        <v>0.1</v>
      </c>
      <c r="W45" s="787"/>
      <c r="X45" s="199"/>
      <c r="Y45" s="196"/>
      <c r="Z45" s="197"/>
      <c r="AA45" s="151"/>
    </row>
    <row r="46" spans="1:27" s="85" customFormat="1" x14ac:dyDescent="0.2">
      <c r="A46" s="199"/>
      <c r="B46" s="199"/>
      <c r="C46" s="199"/>
      <c r="D46" s="199"/>
      <c r="E46" s="199"/>
      <c r="F46" s="199"/>
      <c r="G46" s="199"/>
      <c r="H46" s="199"/>
      <c r="I46" s="199"/>
      <c r="J46" s="199"/>
      <c r="K46" s="199"/>
      <c r="L46" s="199"/>
      <c r="M46" s="199"/>
      <c r="N46" s="199"/>
      <c r="O46" s="199"/>
      <c r="P46" s="199"/>
      <c r="Q46" s="199"/>
      <c r="R46" s="199"/>
      <c r="S46" s="199"/>
      <c r="T46" s="199"/>
      <c r="U46" s="199"/>
      <c r="V46" s="199"/>
      <c r="W46" s="199"/>
      <c r="X46" s="199"/>
      <c r="Y46" s="199"/>
      <c r="Z46" s="199"/>
      <c r="AA46" s="151"/>
    </row>
    <row r="47" spans="1:27" s="85" customFormat="1" ht="57.6" hidden="1" x14ac:dyDescent="0.2">
      <c r="H47" s="788" t="s">
        <v>197</v>
      </c>
      <c r="I47" s="789"/>
      <c r="J47" s="790"/>
      <c r="K47" s="790"/>
      <c r="L47" s="791"/>
      <c r="N47" s="105" t="s">
        <v>198</v>
      </c>
      <c r="AA47" s="151"/>
    </row>
    <row r="48" spans="1:27" s="85" customFormat="1" x14ac:dyDescent="0.2">
      <c r="AA48" s="151"/>
    </row>
    <row r="49" spans="27:27" s="477" customFormat="1" x14ac:dyDescent="0.2">
      <c r="AA49" s="478"/>
    </row>
    <row r="50" spans="27:27" s="477" customFormat="1" x14ac:dyDescent="0.2">
      <c r="AA50" s="478"/>
    </row>
    <row r="51" spans="27:27" s="477" customFormat="1" x14ac:dyDescent="0.2">
      <c r="AA51" s="478"/>
    </row>
    <row r="52" spans="27:27" s="477" customFormat="1" x14ac:dyDescent="0.2">
      <c r="AA52" s="478"/>
    </row>
    <row r="53" spans="27:27" s="477" customFormat="1" x14ac:dyDescent="0.2">
      <c r="AA53" s="478"/>
    </row>
    <row r="54" spans="27:27" s="477" customFormat="1" x14ac:dyDescent="0.2">
      <c r="AA54" s="478"/>
    </row>
    <row r="55" spans="27:27" s="477" customFormat="1" x14ac:dyDescent="0.2">
      <c r="AA55" s="478"/>
    </row>
  </sheetData>
  <sheetProtection algorithmName="SHA-512" hashValue="EUjh23PI8lrn9gNaMJ5iSBC6h+rGO61HGCaeWqHWmAihQuzvqyLp7Y3A//Rjt3QuwWAdxDJ3MRSIS+EANGnroA==" saltValue="SqKVoYjBoafrDx8nXZ1lCw==" spinCount="100000" sheet="1" objects="1" scenarios="1" selectLockedCells="1"/>
  <protectedRanges>
    <protectedRange sqref="U16:W27 V33:W44 R33:R44" name="Rango1"/>
    <protectedRange sqref="B18:B27" name="Rango1_1"/>
    <protectedRange sqref="B16:B17 C17:C27" name="Rango1_1_1"/>
    <protectedRange sqref="X16:X27" name="Rango1_2_1"/>
    <protectedRange sqref="X33:X44" name="Rango1_2_1_1"/>
  </protectedRanges>
  <mergeCells count="100">
    <mergeCell ref="H47:L47"/>
    <mergeCell ref="L7:P7"/>
    <mergeCell ref="Q7:U7"/>
    <mergeCell ref="W8:X8"/>
    <mergeCell ref="M21:N21"/>
    <mergeCell ref="M22:N22"/>
    <mergeCell ref="M23:N23"/>
    <mergeCell ref="M24:N24"/>
    <mergeCell ref="M25:N25"/>
    <mergeCell ref="M26:N26"/>
    <mergeCell ref="X14:X15"/>
    <mergeCell ref="M16:N16"/>
    <mergeCell ref="M17:N17"/>
    <mergeCell ref="M18:N18"/>
    <mergeCell ref="M19:N19"/>
    <mergeCell ref="M20:N20"/>
    <mergeCell ref="R34:U34"/>
    <mergeCell ref="R35:U35"/>
    <mergeCell ref="R36:U36"/>
    <mergeCell ref="R37:U37"/>
    <mergeCell ref="R38:U38"/>
    <mergeCell ref="M27:N27"/>
    <mergeCell ref="R33:U33"/>
    <mergeCell ref="C31:I31"/>
    <mergeCell ref="P32:Q32"/>
    <mergeCell ref="P33:Q33"/>
    <mergeCell ref="J31:Q31"/>
    <mergeCell ref="B28:C28"/>
    <mergeCell ref="A30:Z30"/>
    <mergeCell ref="A31:A32"/>
    <mergeCell ref="B31:B32"/>
    <mergeCell ref="Y31:Z31"/>
    <mergeCell ref="R31:X31"/>
    <mergeCell ref="R32:U32"/>
    <mergeCell ref="V28:X28"/>
    <mergeCell ref="T14:T15"/>
    <mergeCell ref="U14:U15"/>
    <mergeCell ref="V14:V15"/>
    <mergeCell ref="W14:W15"/>
    <mergeCell ref="Y13:Z13"/>
    <mergeCell ref="Y14:Z14"/>
    <mergeCell ref="D14:D15"/>
    <mergeCell ref="E14:E15"/>
    <mergeCell ref="B13:G13"/>
    <mergeCell ref="R14:R15"/>
    <mergeCell ref="S14:S15"/>
    <mergeCell ref="K14:K15"/>
    <mergeCell ref="L14:L15"/>
    <mergeCell ref="M14:N15"/>
    <mergeCell ref="O14:O15"/>
    <mergeCell ref="P14:P15"/>
    <mergeCell ref="Q14:Q15"/>
    <mergeCell ref="A1:C6"/>
    <mergeCell ref="D1:Y2"/>
    <mergeCell ref="Y8:Z8"/>
    <mergeCell ref="A9:Z9"/>
    <mergeCell ref="A11:Z11"/>
    <mergeCell ref="Y7:Z7"/>
    <mergeCell ref="A7:C7"/>
    <mergeCell ref="D7:K7"/>
    <mergeCell ref="V7:X7"/>
    <mergeCell ref="A8:C8"/>
    <mergeCell ref="D8:K8"/>
    <mergeCell ref="L8:M8"/>
    <mergeCell ref="N8:S8"/>
    <mergeCell ref="T8:U8"/>
    <mergeCell ref="V45:W45"/>
    <mergeCell ref="Z1:Z2"/>
    <mergeCell ref="D3:Y4"/>
    <mergeCell ref="Z3:Z4"/>
    <mergeCell ref="D5:Y6"/>
    <mergeCell ref="A12:Z12"/>
    <mergeCell ref="A13:A15"/>
    <mergeCell ref="H13:N13"/>
    <mergeCell ref="O13:T13"/>
    <mergeCell ref="U13:X13"/>
    <mergeCell ref="B14:C14"/>
    <mergeCell ref="F14:F15"/>
    <mergeCell ref="H14:H15"/>
    <mergeCell ref="I14:I15"/>
    <mergeCell ref="J14:J15"/>
    <mergeCell ref="G14:G15"/>
    <mergeCell ref="P34:Q34"/>
    <mergeCell ref="P35:Q35"/>
    <mergeCell ref="P36:Q36"/>
    <mergeCell ref="P37:Q37"/>
    <mergeCell ref="P38:Q38"/>
    <mergeCell ref="R44:U44"/>
    <mergeCell ref="R45:U45"/>
    <mergeCell ref="P39:Q39"/>
    <mergeCell ref="P40:Q40"/>
    <mergeCell ref="P41:Q41"/>
    <mergeCell ref="P42:Q42"/>
    <mergeCell ref="P43:Q43"/>
    <mergeCell ref="P44:Q44"/>
    <mergeCell ref="R39:U39"/>
    <mergeCell ref="R40:U40"/>
    <mergeCell ref="R41:U41"/>
    <mergeCell ref="R42:U42"/>
    <mergeCell ref="R43:U43"/>
  </mergeCells>
  <conditionalFormatting sqref="B16:E27 P33:P44 R33:R44">
    <cfRule type="containsBlanks" dxfId="55" priority="60">
      <formula>LEN(TRIM(B16))=0</formula>
    </cfRule>
  </conditionalFormatting>
  <conditionalFormatting sqref="B33:E44">
    <cfRule type="containsBlanks" dxfId="54" priority="4">
      <formula>LEN(TRIM(B33))=0</formula>
    </cfRule>
  </conditionalFormatting>
  <conditionalFormatting sqref="F17:F27">
    <cfRule type="expression" dxfId="53" priority="37">
      <formula>AND(F17&lt;-0.1,F17&gt;=-0.25)</formula>
    </cfRule>
    <cfRule type="expression" dxfId="52" priority="36">
      <formula>F17&gt;0.25</formula>
    </cfRule>
    <cfRule type="expression" dxfId="51" priority="35">
      <formula>F17&lt;-0.25</formula>
    </cfRule>
    <cfRule type="expression" dxfId="50" priority="39">
      <formula>AND(F17&gt;=-0.1,F17&lt;=0.1)</formula>
    </cfRule>
    <cfRule type="expression" dxfId="49" priority="38">
      <formula>AND(F17&gt;0.1,F17&lt;=0.25)</formula>
    </cfRule>
  </conditionalFormatting>
  <conditionalFormatting sqref="F24">
    <cfRule type="expression" dxfId="48" priority="42">
      <formula>AND(F17&gt;=-0.1,F17&lt;=0.1)</formula>
    </cfRule>
  </conditionalFormatting>
  <conditionalFormatting sqref="G33:G44">
    <cfRule type="expression" dxfId="47" priority="9">
      <formula>G33&lt;=0</formula>
    </cfRule>
    <cfRule type="expression" dxfId="46" priority="10">
      <formula>AND(G33&gt;0,G33&lt;0.09)</formula>
    </cfRule>
    <cfRule type="expression" dxfId="45" priority="11">
      <formula>G33&gt;=0.1</formula>
    </cfRule>
  </conditionalFormatting>
  <conditionalFormatting sqref="G16:K27">
    <cfRule type="containsBlanks" dxfId="44" priority="3">
      <formula>LEN(TRIM(G16))=0</formula>
    </cfRule>
  </conditionalFormatting>
  <conditionalFormatting sqref="I33:L44">
    <cfRule type="containsBlanks" dxfId="43" priority="1">
      <formula>LEN(TRIM(I33))=0</formula>
    </cfRule>
  </conditionalFormatting>
  <conditionalFormatting sqref="K16:K27 R16:R27">
    <cfRule type="containsBlanks" dxfId="42" priority="72" stopIfTrue="1">
      <formula>LEN(TRIM(K16))=0</formula>
    </cfRule>
  </conditionalFormatting>
  <conditionalFormatting sqref="L16:L27">
    <cfRule type="expression" dxfId="41" priority="14">
      <formula>L16&gt;=0.1</formula>
    </cfRule>
    <cfRule type="expression" dxfId="40" priority="13">
      <formula>AND(L16&gt;0,L16&lt;0.09)</formula>
    </cfRule>
    <cfRule type="expression" dxfId="39" priority="12">
      <formula>L16&lt;=0</formula>
    </cfRule>
  </conditionalFormatting>
  <conditionalFormatting sqref="M16:M27">
    <cfRule type="containsBlanks" dxfId="38" priority="64">
      <formula>LEN(TRIM(M16))=0</formula>
    </cfRule>
  </conditionalFormatting>
  <conditionalFormatting sqref="N8">
    <cfRule type="containsBlanks" dxfId="37" priority="70">
      <formula>LEN(TRIM(N8))=0</formula>
    </cfRule>
  </conditionalFormatting>
  <conditionalFormatting sqref="N33:N44">
    <cfRule type="expression" dxfId="36" priority="6">
      <formula>N33&lt;=0</formula>
    </cfRule>
    <cfRule type="expression" dxfId="35" priority="8">
      <formula>N33&gt;=0.1</formula>
    </cfRule>
    <cfRule type="expression" dxfId="34" priority="7">
      <formula>AND(N33&gt;0,N33&lt;0.09)</formula>
    </cfRule>
  </conditionalFormatting>
  <conditionalFormatting sqref="O16:R27">
    <cfRule type="containsBlanks" dxfId="33" priority="2">
      <formula>LEN(TRIM(O16))=0</formula>
    </cfRule>
  </conditionalFormatting>
  <conditionalFormatting sqref="S16:S27">
    <cfRule type="expression" dxfId="32" priority="16">
      <formula>AND(S16&gt;0,S16&lt;0.09)</formula>
    </cfRule>
    <cfRule type="expression" dxfId="31" priority="15">
      <formula>S16&lt;=0</formula>
    </cfRule>
    <cfRule type="expression" dxfId="30" priority="17">
      <formula>S16&gt;=0.1</formula>
    </cfRule>
  </conditionalFormatting>
  <conditionalFormatting sqref="T16:X27">
    <cfRule type="containsBlanks" dxfId="29" priority="51">
      <formula>LEN(TRIM(T16))=0</formula>
    </cfRule>
  </conditionalFormatting>
  <conditionalFormatting sqref="V8">
    <cfRule type="containsBlanks" dxfId="28" priority="59">
      <formula>LEN(TRIM(V8))=0</formula>
    </cfRule>
  </conditionalFormatting>
  <conditionalFormatting sqref="V33:X44">
    <cfRule type="containsBlanks" dxfId="27" priority="50">
      <formula>LEN(TRIM(V33))=0</formula>
    </cfRule>
  </conditionalFormatting>
  <conditionalFormatting sqref="Y7:Y8">
    <cfRule type="containsBlanks" dxfId="26" priority="58">
      <formula>LEN(TRIM(Y7))=0</formula>
    </cfRule>
  </conditionalFormatting>
  <dataValidations xWindow="402" yWindow="660" count="21">
    <dataValidation type="date" operator="greaterThanOrEqual" allowBlank="1" showInputMessage="1" showErrorMessage="1" errorTitle="Información no válida" error="Por favor ingrese la fecha mayor a la inicial así Ej: 31/01/2024_x000a_Para facturas que no indican fecha específica, por favor ingresar el último día del mes según los días facturados así: 01/01/2024 (para 28 días)" promptTitle="Fecha final" prompt="Por favor ingrese la fecha final del periodo de fecturación del servicio" sqref="C16:C27" xr:uid="{9A48A8C7-DCD3-40D5-94E1-2E241CB8D5DC}">
      <formula1>B16</formula1>
    </dataValidation>
    <dataValidation type="date" allowBlank="1" showInputMessage="1" showErrorMessage="1" errorTitle="Información no válida" error="Por favor ingrese la fecha así Ej: 01/01/2024_x000a_Para las facturas que no indican fecha específica por favor colocar el primer día del mes así: 01/01/2024" promptTitle="Fecha de facturación" prompt="Por favor ingrese la fecha del periodo facturado" sqref="B16:B27" xr:uid="{D7C9C8E9-3A26-4FA3-9FF9-D6DB2ACBF102}">
      <formula1>45292</formula1>
      <formula2>46387</formula2>
    </dataValidation>
    <dataValidation allowBlank="1" showInputMessage="1" showErrorMessage="1" errorTitle="Información no válida" error="Por favor ingresar el nombre del operador así o manejo del residuo así:_x000a_Ej: DEVOLUCIÓN AL OPERADOR EMTEL." promptTitle="Razón social " prompt="Por favor ingresar la empresa quien recolecta residuos peligrosos o indicar su manejo (el cual debe coincidir con el formato generación de RESPEL) en MAYÚSCULAS Y SIN COMILLAS (&quot;)" sqref="P33:P44" xr:uid="{B4632D98-A7DA-4A46-9C0A-50C3F4DD6C81}"/>
    <dataValidation allowBlank="1" showInputMessage="1" showErrorMessage="1" errorTitle="Información no válida" error="Por favor ingresar el nombre del operador así:_x000a_Ej: _x000a_ASOCIACIÓN BASICA DE RECICLAJE SINEAMBORE" promptTitle="Razón social " prompt="Por favor ingresar la razón social de la empresa u organización recicladora quien recolecta residuos orgánicos en MAYÚSCULAS Y SIN COMILLAS (&quot;)." sqref="T16:T27" xr:uid="{515A8627-E882-4D62-923C-2AD3FC1C089B}"/>
    <dataValidation allowBlank="1" showInputMessage="1" showErrorMessage="1" errorTitle="Información no válida" error="Por favor ingresar el nombre del operador así:_x000a_Ej: BOGOTÁ LIMPIA S.A.S. ESP" promptTitle="Razón social " prompt="Por favor ingresar la razón social del operador del servicio de aseo en MAYÚSCULAS Y SIN COMILLAS (&quot;)" sqref="M16:M27 N17:N27" xr:uid="{4B6CC9DF-BF04-4A51-8944-F6E8FB5DD97B}"/>
    <dataValidation type="decimal" allowBlank="1" showInputMessage="1" showErrorMessage="1" errorTitle="Información no válida" error="Por favor ingresar la información así:_x000a_Ej: 365,3600_x000a__x000a_Si la unidad de medida corresponde a # bolsas, ingresar la información así:_x000a_Ej: 5,0" promptTitle="Cantidad bolsa negra entregadas" prompt="Por favor ingresar un número que se encuentre en un rango de 0,0000 a 9999,0000 separando los decimales con una coma (,) y sin puntos (.)" sqref="J16:J27 Q16:Q27" xr:uid="{D4AF0953-D77E-4304-B45D-B7D5704D7EA2}">
      <formula1>0</formula1>
      <formula2>9999.9999</formula2>
    </dataValidation>
    <dataValidation type="decimal" allowBlank="1" showInputMessage="1" showErrorMessage="1" errorTitle="Información no válida" error="Por favor ingresar la información así:_x000a_Ej: 365,3600_x000a__x000a_Si la unidad de medida corresponde a # bolsas, ingresar la información así:_x000a_Ej: 5,0" promptTitle="Cantidad bolsa negra generadas" prompt="Por favor ingresar un número que se encuentre en un rango de 0,0000 a 9999,0000 separando los decimales con una coma (,) y sin puntos (.)" sqref="I16:I27 P16:P27" xr:uid="{2F0BA0CC-F851-401E-B963-EB0649AB792C}">
      <formula1>0</formula1>
      <formula2>9999.9999</formula2>
    </dataValidation>
    <dataValidation allowBlank="1" showInputMessage="1" showErrorMessage="1" promptTitle="Observaciones" prompt="Por favor ingresar la justificación de la información ingresada, indicando las posibles razones por las cuales que pueden presentar" sqref="U16:U27 R33:R44" xr:uid="{774C7B9E-D814-4808-8F35-DD508289F3D6}"/>
    <dataValidation allowBlank="1" showInputMessage="1" showErrorMessage="1" promptTitle="Anniones de mejora" prompt="Por favor ingrese aquellas acciones que se pueden ejecutar desde el territorio." sqref="V33:V44 V17:V27" xr:uid="{1B587E90-3A9C-4F3E-9684-908CC5B39C7B}"/>
    <dataValidation allowBlank="1" showInputMessage="1" showErrorMessage="1" promptTitle="Evidencias de las acciones" prompt="Por favor en forma de listado, ingrese las evidencias puntuales que soportan las acciones. " sqref="W16:W27 W33:W44" xr:uid="{27407BEF-CD5C-49BB-B812-AD4214E03086}"/>
    <dataValidation type="whole" allowBlank="1" showInputMessage="1" showErrorMessage="1" errorTitle="Información no válida" error="Por favor ingresar números entreros así:_x000a_Ej: 56" promptTitle="N° trabajadores presencial" prompt="Por favor ingresar un número que se encuentre en un rango de 0 a 999 sin puntos (.) ni comas (,)" sqref="B33:B44" xr:uid="{7AA0F044-AE36-4E7E-97C0-51E06070623C}">
      <formula1>0</formula1>
      <formula2>999</formula2>
    </dataValidation>
    <dataValidation type="decimal" allowBlank="1" showInputMessage="1" showErrorMessage="1" errorTitle="Información no válida" error="Por favor ingresar la información así:_x000a_Ej: 365,3600_x000a__x000a_Si la unidad de medida corresponde a # bolsas, ingresar la información así:_x000a_Ej: 5,0" promptTitle="Cantidad bolsa blanca entregada" prompt="Por favor ingresar un número que se encuentre en un rango de 0,0000 a 9999,0000 separando los decimales con una coma (,) y sin puntos (.)" sqref="D33:E44" xr:uid="{7552CB5A-88A7-45E6-8C9E-FEA160D08B3C}">
      <formula1>0</formula1>
      <formula2>9999.9999</formula2>
    </dataValidation>
    <dataValidation type="decimal" allowBlank="1" showInputMessage="1" showErrorMessage="1" errorTitle="Información no válida" error="Por favor ingresar la información así:_x000a_Ej: 365,3600_x000a__x000a_Si la unidad de medida corresponde a # bolsas, ingresar la información así:_x000a_Ej: 5,0" promptTitle="Cantidad RESPEL - RME generado" prompt="Por favor ingresar un número que se encuentre en un rango de 0,0000 a 9999,0000 separando los decimales con una coma (,) y sin puntos (.)" sqref="K33:K44" xr:uid="{00D0ADC7-52B0-4FD1-895A-2BF7422968BD}">
      <formula1>0</formula1>
      <formula2>9999.9999</formula2>
    </dataValidation>
    <dataValidation type="decimal" allowBlank="1" showInputMessage="1" showErrorMessage="1" errorTitle="Información no válida" error="Por favor ingresar la información así:_x000a_Ej: 365,3600_x000a__x000a_Si la unidad de medida corresponde a # bolsas, ingresar la información así:_x000a_Ej: 5,0" promptTitle="Cantidad RESPEL - RME entregado" prompt="Por favor ingresar un número que se encuentre en un rango de 0,0000 a 9999,0000 separando los decimales con una coma (,) y sin puntos (.)" sqref="L33:L44" xr:uid="{B49636D2-0C55-46CB-9111-19352DB6F537}">
      <formula1>0</formula1>
      <formula2>9999.9999</formula2>
    </dataValidation>
    <dataValidation allowBlank="1" showInputMessage="1" showErrorMessage="1" promptTitle="Respopnsable de verificar" prompt="Por favor relacione el nombre de los profesionales que revisaron y aprobaron la información contenida mes a mes" sqref="X16:X27 X33:X44" xr:uid="{483A5B40-3F2F-4069-9A31-20C31F036698}"/>
    <dataValidation type="whole" showInputMessage="1" showErrorMessage="1" errorTitle="Información no válida" error="Por favor ingresar solo el valor Tasa ambiental retributiva así_x000a_Ej: 365,3600" promptTitle="Valor de número de personas " prompt="Por favor ingresar el número de personas que trabajan en la sede " sqref="D16:D27" xr:uid="{5D96A29E-373C-4E3C-BA8A-84A909564452}">
      <formula1>0</formula1>
      <formula2>999999</formula2>
    </dataValidation>
    <dataValidation allowBlank="1" showInputMessage="1" showErrorMessage="1" errorTitle="Información no válida" error="Por favor ingresar solo el valor Tasa ambiental retributiva así_x000a_Ej: 365,3600" promptTitle="Valor total servicio de aseo" prompt="Por favor ingresar el valor indicado en la factura de aseo" sqref="E16:E27" xr:uid="{E4F9938B-3A65-46E0-B056-520E5E2982DF}"/>
    <dataValidation allowBlank="1" showInputMessage="1" showErrorMessage="1" errorTitle="Información no válida" error="Por favor ingresar números entreros así:_x000a_Ej: 365,3600" sqref="G16:G27" xr:uid="{6C45D13B-0BA4-498B-BDB0-D8A95FFE183C}"/>
    <dataValidation allowBlank="1" showErrorMessage="1" errorTitle="Información no válida" error="Por favor ingresar números entreros así:_x000a_Ej: 365,3600" sqref="E16:E27" xr:uid="{D0B5997A-91AF-40BE-A945-05D31D41B113}"/>
    <dataValidation allowBlank="1" showInputMessage="1" showErrorMessage="1" promptTitle="Acciones de mejora" prompt="Por favor ingrese aquellas acciones que se pueden ejecutar desde el territorio." sqref="V16" xr:uid="{12E8BE4F-8C69-43D8-BA74-325127464A7A}"/>
    <dataValidation allowBlank="1" showInputMessage="1" showErrorMessage="1" promptTitle="Mensaje" prompt="la variación mensual del servicio &quot;no aplica&quot; para el mes de enero puesto que no se tiene en cuenta el mes de diciembre del año anterior. " sqref="F16" xr:uid="{DB91A318-C9C6-4B09-B4E7-20285CAB6E93}"/>
  </dataValidations>
  <printOptions horizontalCentered="1" verticalCentered="1"/>
  <pageMargins left="0.19685039370078741" right="0.19685039370078741" top="0.19685039370078741" bottom="0.19685039370078741" header="0" footer="0"/>
  <pageSetup scale="27" fitToHeight="0" orientation="landscape" r:id="rId1"/>
  <rowBreaks count="1" manualBreakCount="1">
    <brk id="29" max="25" man="1"/>
  </rowBreaks>
  <ignoredErrors>
    <ignoredError sqref="F17 G16:G27 F18:F27" unlockedFormula="1"/>
    <ignoredError sqref="E28" formula="1"/>
  </ignoredErrors>
  <drawing r:id="rId2"/>
  <extLst>
    <ext xmlns:x14="http://schemas.microsoft.com/office/spreadsheetml/2009/9/main" uri="{CCE6A557-97BC-4b89-ADB6-D9C93CAAB3DF}">
      <x14:dataValidations xmlns:xm="http://schemas.microsoft.com/office/excel/2006/main" xWindow="402" yWindow="660" count="3">
        <x14:dataValidation type="list" allowBlank="1" showInputMessage="1" showErrorMessage="1" xr:uid="{614E0C32-589D-45E9-9BC8-B50238512AA1}">
          <x14:formula1>
            <xm:f>Desplegable!$D$3:$D$38</xm:f>
          </x14:formula1>
          <xm:sqref>N8:S8</xm:sqref>
        </x14:dataValidation>
        <x14:dataValidation type="list" allowBlank="1" showInputMessage="1" showErrorMessage="1" xr:uid="{5B2ECB80-97FB-46AD-826C-AD8A8507A55B}">
          <x14:formula1>
            <xm:f>Desplegable!$C$3:$C$26</xm:f>
          </x14:formula1>
          <xm:sqref>D7:K7</xm:sqref>
        </x14:dataValidation>
        <x14:dataValidation type="list" allowBlank="1" showInputMessage="1" showErrorMessage="1" xr:uid="{7683363B-2EAA-42EF-972A-8B770C7350CE}">
          <x14:formula1>
            <xm:f>Desplegable!$E$3:$E$9</xm:f>
          </x14:formula1>
          <xm:sqref>C33:C44 J33:J44 O16:O27 H16:H27 C16</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D34"/>
  <sheetViews>
    <sheetView view="pageBreakPreview" topLeftCell="S1" zoomScale="60" zoomScaleNormal="53" workbookViewId="0">
      <selection activeCell="AB7" sqref="AB7:AC7"/>
    </sheetView>
  </sheetViews>
  <sheetFormatPr baseColWidth="10" defaultColWidth="11.42578125" defaultRowHeight="11.4" x14ac:dyDescent="0.2"/>
  <cols>
    <col min="1" max="1" width="19.140625" style="1" customWidth="1"/>
    <col min="2" max="11" width="18.7109375" style="1" customWidth="1"/>
    <col min="12" max="12" width="19.7109375" style="1" customWidth="1"/>
    <col min="13" max="19" width="18.7109375" style="1" customWidth="1"/>
    <col min="20" max="20" width="19.7109375" style="1" customWidth="1"/>
    <col min="21" max="23" width="18.7109375" style="1" customWidth="1"/>
    <col min="24" max="24" width="100.7109375" style="1" customWidth="1"/>
    <col min="25" max="26" width="25.7109375" style="1" customWidth="1"/>
    <col min="27" max="27" width="18.7109375" style="1" customWidth="1"/>
    <col min="28" max="28" width="80.7109375" style="1" customWidth="1"/>
    <col min="29" max="29" width="85.42578125" style="1" customWidth="1"/>
    <col min="30" max="30" width="11.42578125" style="88"/>
    <col min="31" max="16384" width="11.42578125" style="1"/>
  </cols>
  <sheetData>
    <row r="1" spans="1:30" ht="10.199999999999999" customHeight="1" x14ac:dyDescent="0.2">
      <c r="A1" s="546" t="e" vm="1">
        <v>#VALUE!</v>
      </c>
      <c r="B1" s="547"/>
      <c r="C1" s="547"/>
      <c r="D1" s="548"/>
      <c r="E1" s="546" t="s">
        <v>115</v>
      </c>
      <c r="F1" s="547"/>
      <c r="G1" s="547"/>
      <c r="H1" s="547"/>
      <c r="I1" s="547"/>
      <c r="J1" s="547"/>
      <c r="K1" s="547"/>
      <c r="L1" s="547"/>
      <c r="M1" s="547"/>
      <c r="N1" s="547"/>
      <c r="O1" s="547"/>
      <c r="P1" s="547"/>
      <c r="Q1" s="547"/>
      <c r="R1" s="547"/>
      <c r="S1" s="547"/>
      <c r="T1" s="547"/>
      <c r="U1" s="547"/>
      <c r="V1" s="547"/>
      <c r="W1" s="547"/>
      <c r="X1" s="547"/>
      <c r="Y1" s="547"/>
      <c r="Z1" s="547"/>
      <c r="AA1" s="547"/>
      <c r="AB1" s="548"/>
      <c r="AC1" s="555" t="s">
        <v>116</v>
      </c>
    </row>
    <row r="2" spans="1:30" ht="15.6" customHeight="1" thickBot="1" x14ac:dyDescent="0.25">
      <c r="A2" s="549"/>
      <c r="B2" s="550"/>
      <c r="C2" s="550"/>
      <c r="D2" s="551"/>
      <c r="E2" s="549"/>
      <c r="F2" s="550"/>
      <c r="G2" s="550"/>
      <c r="H2" s="550"/>
      <c r="I2" s="550"/>
      <c r="J2" s="550"/>
      <c r="K2" s="550"/>
      <c r="L2" s="550"/>
      <c r="M2" s="550"/>
      <c r="N2" s="550"/>
      <c r="O2" s="550"/>
      <c r="P2" s="550"/>
      <c r="Q2" s="550"/>
      <c r="R2" s="550"/>
      <c r="S2" s="550"/>
      <c r="T2" s="550"/>
      <c r="U2" s="550"/>
      <c r="V2" s="550"/>
      <c r="W2" s="550"/>
      <c r="X2" s="550"/>
      <c r="Y2" s="550"/>
      <c r="Z2" s="550"/>
      <c r="AA2" s="550"/>
      <c r="AB2" s="551"/>
      <c r="AC2" s="556"/>
    </row>
    <row r="3" spans="1:30" ht="10.199999999999999" customHeight="1" x14ac:dyDescent="0.2">
      <c r="A3" s="549"/>
      <c r="B3" s="550"/>
      <c r="C3" s="550"/>
      <c r="D3" s="551"/>
      <c r="E3" s="889" t="s">
        <v>200</v>
      </c>
      <c r="F3" s="890"/>
      <c r="G3" s="890"/>
      <c r="H3" s="890"/>
      <c r="I3" s="890"/>
      <c r="J3" s="890"/>
      <c r="K3" s="890"/>
      <c r="L3" s="890"/>
      <c r="M3" s="890"/>
      <c r="N3" s="890"/>
      <c r="O3" s="890"/>
      <c r="P3" s="890"/>
      <c r="Q3" s="890"/>
      <c r="R3" s="890"/>
      <c r="S3" s="890"/>
      <c r="T3" s="890"/>
      <c r="U3" s="890"/>
      <c r="V3" s="890"/>
      <c r="W3" s="890"/>
      <c r="X3" s="890"/>
      <c r="Y3" s="890"/>
      <c r="Z3" s="890"/>
      <c r="AA3" s="890"/>
      <c r="AB3" s="891"/>
      <c r="AC3" s="563" t="s">
        <v>342</v>
      </c>
    </row>
    <row r="4" spans="1:30" ht="11.1" customHeight="1" thickBot="1" x14ac:dyDescent="0.25">
      <c r="A4" s="549"/>
      <c r="B4" s="550"/>
      <c r="C4" s="550"/>
      <c r="D4" s="551"/>
      <c r="E4" s="892"/>
      <c r="F4" s="893"/>
      <c r="G4" s="893"/>
      <c r="H4" s="893"/>
      <c r="I4" s="893"/>
      <c r="J4" s="893"/>
      <c r="K4" s="893"/>
      <c r="L4" s="893"/>
      <c r="M4" s="893"/>
      <c r="N4" s="893"/>
      <c r="O4" s="893"/>
      <c r="P4" s="893"/>
      <c r="Q4" s="893"/>
      <c r="R4" s="893"/>
      <c r="S4" s="893"/>
      <c r="T4" s="893"/>
      <c r="U4" s="893"/>
      <c r="V4" s="893"/>
      <c r="W4" s="893"/>
      <c r="X4" s="893"/>
      <c r="Y4" s="893"/>
      <c r="Z4" s="893"/>
      <c r="AA4" s="893"/>
      <c r="AB4" s="894"/>
      <c r="AC4" s="564"/>
    </row>
    <row r="5" spans="1:30" ht="19.2" customHeight="1" thickBot="1" x14ac:dyDescent="0.25">
      <c r="A5" s="549"/>
      <c r="B5" s="550"/>
      <c r="C5" s="550"/>
      <c r="D5" s="551"/>
      <c r="E5" s="889" t="s">
        <v>118</v>
      </c>
      <c r="F5" s="890"/>
      <c r="G5" s="890"/>
      <c r="H5" s="890"/>
      <c r="I5" s="890"/>
      <c r="J5" s="890"/>
      <c r="K5" s="890"/>
      <c r="L5" s="890"/>
      <c r="M5" s="890"/>
      <c r="N5" s="890"/>
      <c r="O5" s="890"/>
      <c r="P5" s="890"/>
      <c r="Q5" s="890"/>
      <c r="R5" s="890"/>
      <c r="S5" s="890"/>
      <c r="T5" s="890"/>
      <c r="U5" s="890"/>
      <c r="V5" s="890"/>
      <c r="W5" s="890"/>
      <c r="X5" s="890"/>
      <c r="Y5" s="890"/>
      <c r="Z5" s="890"/>
      <c r="AA5" s="890"/>
      <c r="AB5" s="891"/>
      <c r="AC5" s="240" t="s">
        <v>343</v>
      </c>
    </row>
    <row r="6" spans="1:30" ht="17.7" customHeight="1" thickBot="1" x14ac:dyDescent="0.25">
      <c r="A6" s="552"/>
      <c r="B6" s="553"/>
      <c r="C6" s="553"/>
      <c r="D6" s="554"/>
      <c r="E6" s="892"/>
      <c r="F6" s="893"/>
      <c r="G6" s="893"/>
      <c r="H6" s="893"/>
      <c r="I6" s="893"/>
      <c r="J6" s="893"/>
      <c r="K6" s="893"/>
      <c r="L6" s="893"/>
      <c r="M6" s="893"/>
      <c r="N6" s="893"/>
      <c r="O6" s="893"/>
      <c r="P6" s="893"/>
      <c r="Q6" s="893"/>
      <c r="R6" s="893"/>
      <c r="S6" s="893"/>
      <c r="T6" s="893"/>
      <c r="U6" s="893"/>
      <c r="V6" s="893"/>
      <c r="W6" s="893"/>
      <c r="X6" s="893"/>
      <c r="Y6" s="893"/>
      <c r="Z6" s="893"/>
      <c r="AA6" s="893"/>
      <c r="AB6" s="894"/>
      <c r="AC6" s="241" t="s">
        <v>201</v>
      </c>
    </row>
    <row r="7" spans="1:30" s="85" customFormat="1" ht="33" customHeight="1" thickBot="1" x14ac:dyDescent="0.25">
      <c r="A7" s="572" t="s">
        <v>170</v>
      </c>
      <c r="B7" s="573"/>
      <c r="C7" s="573"/>
      <c r="D7" s="586"/>
      <c r="E7" s="897" t="s">
        <v>98</v>
      </c>
      <c r="F7" s="571"/>
      <c r="G7" s="571"/>
      <c r="H7" s="571"/>
      <c r="I7" s="571"/>
      <c r="J7" s="571"/>
      <c r="K7" s="571"/>
      <c r="L7" s="571"/>
      <c r="M7" s="571"/>
      <c r="N7" s="571"/>
      <c r="O7" s="571"/>
      <c r="P7" s="571"/>
      <c r="Q7" s="571"/>
      <c r="R7" s="601"/>
      <c r="S7" s="572" t="s">
        <v>171</v>
      </c>
      <c r="T7" s="573"/>
      <c r="U7" s="573"/>
      <c r="V7" s="573"/>
      <c r="W7" s="586"/>
      <c r="X7" s="272" t="s">
        <v>202</v>
      </c>
      <c r="Y7" s="573" t="s">
        <v>120</v>
      </c>
      <c r="Z7" s="573"/>
      <c r="AA7" s="574"/>
      <c r="AB7" s="684"/>
      <c r="AC7" s="683"/>
    </row>
    <row r="8" spans="1:30" s="85" customFormat="1" ht="33" customHeight="1" thickBot="1" x14ac:dyDescent="0.25">
      <c r="A8" s="572" t="s">
        <v>172</v>
      </c>
      <c r="B8" s="573"/>
      <c r="C8" s="573"/>
      <c r="D8" s="586"/>
      <c r="E8" s="897" t="s">
        <v>58</v>
      </c>
      <c r="F8" s="571"/>
      <c r="G8" s="571"/>
      <c r="H8" s="571"/>
      <c r="I8" s="571"/>
      <c r="J8" s="571"/>
      <c r="K8" s="571"/>
      <c r="L8" s="571"/>
      <c r="M8" s="571"/>
      <c r="N8" s="571"/>
      <c r="O8" s="571"/>
      <c r="P8" s="571"/>
      <c r="Q8" s="571"/>
      <c r="R8" s="601"/>
      <c r="S8" s="201" t="s">
        <v>43</v>
      </c>
      <c r="T8" s="571" t="s">
        <v>68</v>
      </c>
      <c r="U8" s="571"/>
      <c r="V8" s="571"/>
      <c r="W8" s="601"/>
      <c r="X8" s="204" t="s">
        <v>173</v>
      </c>
      <c r="Y8" s="216"/>
      <c r="Z8" s="572" t="s">
        <v>122</v>
      </c>
      <c r="AA8" s="586"/>
      <c r="AB8" s="682"/>
      <c r="AC8" s="683"/>
    </row>
    <row r="9" spans="1:30" s="147" customFormat="1" ht="65.099999999999994" customHeight="1" x14ac:dyDescent="0.2">
      <c r="A9" s="895" t="s">
        <v>123</v>
      </c>
      <c r="B9" s="693"/>
      <c r="C9" s="693"/>
      <c r="D9" s="693"/>
      <c r="E9" s="693"/>
      <c r="F9" s="693"/>
      <c r="G9" s="693"/>
      <c r="H9" s="693"/>
      <c r="I9" s="693"/>
      <c r="J9" s="693"/>
      <c r="K9" s="693"/>
      <c r="L9" s="693"/>
      <c r="M9" s="693"/>
      <c r="N9" s="693"/>
      <c r="O9" s="693"/>
      <c r="P9" s="693"/>
      <c r="Q9" s="693"/>
      <c r="R9" s="693"/>
      <c r="S9" s="693"/>
      <c r="T9" s="693"/>
      <c r="U9" s="693"/>
      <c r="V9" s="693"/>
      <c r="W9" s="693"/>
      <c r="X9" s="693"/>
      <c r="Y9" s="693"/>
      <c r="Z9" s="693"/>
      <c r="AA9" s="693"/>
      <c r="AB9" s="693"/>
      <c r="AC9" s="896"/>
    </row>
    <row r="10" spans="1:30" ht="5.4" customHeight="1" thickBot="1" x14ac:dyDescent="0.25">
      <c r="A10" s="273"/>
      <c r="B10" s="205"/>
      <c r="C10" s="205"/>
      <c r="D10" s="205"/>
      <c r="E10" s="205"/>
      <c r="F10" s="205"/>
      <c r="G10" s="205"/>
      <c r="H10" s="206"/>
      <c r="I10" s="206"/>
      <c r="J10" s="206"/>
      <c r="K10" s="206"/>
      <c r="L10" s="206"/>
      <c r="M10" s="206"/>
      <c r="N10" s="206"/>
      <c r="O10" s="206"/>
      <c r="P10" s="206"/>
      <c r="Q10" s="206"/>
      <c r="R10" s="206"/>
      <c r="S10" s="206"/>
      <c r="T10" s="206"/>
      <c r="U10" s="206"/>
      <c r="V10" s="206"/>
      <c r="W10" s="206"/>
      <c r="X10" s="206"/>
      <c r="Y10" s="206"/>
      <c r="Z10" s="206"/>
      <c r="AA10" s="206"/>
      <c r="AB10" s="206"/>
      <c r="AC10" s="274"/>
    </row>
    <row r="11" spans="1:30" s="91" customFormat="1" ht="18" thickBot="1" x14ac:dyDescent="0.35">
      <c r="A11" s="582" t="s">
        <v>124</v>
      </c>
      <c r="B11" s="583"/>
      <c r="C11" s="583"/>
      <c r="D11" s="583"/>
      <c r="E11" s="583"/>
      <c r="F11" s="583"/>
      <c r="G11" s="583"/>
      <c r="H11" s="583"/>
      <c r="I11" s="583"/>
      <c r="J11" s="583"/>
      <c r="K11" s="583"/>
      <c r="L11" s="583"/>
      <c r="M11" s="583"/>
      <c r="N11" s="583"/>
      <c r="O11" s="583"/>
      <c r="P11" s="583"/>
      <c r="Q11" s="583"/>
      <c r="R11" s="583"/>
      <c r="S11" s="583"/>
      <c r="T11" s="583"/>
      <c r="U11" s="583"/>
      <c r="V11" s="583"/>
      <c r="W11" s="583"/>
      <c r="X11" s="583"/>
      <c r="Y11" s="583"/>
      <c r="Z11" s="583"/>
      <c r="AA11" s="583"/>
      <c r="AB11" s="583"/>
      <c r="AC11" s="584"/>
      <c r="AD11" s="90"/>
    </row>
    <row r="12" spans="1:30" ht="18" customHeight="1" thickBot="1" x14ac:dyDescent="0.25">
      <c r="A12" s="572" t="s">
        <v>125</v>
      </c>
      <c r="B12" s="573"/>
      <c r="C12" s="573"/>
      <c r="D12" s="573"/>
      <c r="E12" s="573"/>
      <c r="F12" s="573"/>
      <c r="G12" s="573"/>
      <c r="H12" s="585"/>
      <c r="I12" s="585"/>
      <c r="J12" s="585"/>
      <c r="K12" s="585"/>
      <c r="L12" s="585"/>
      <c r="M12" s="585"/>
      <c r="N12" s="585"/>
      <c r="O12" s="585"/>
      <c r="P12" s="585"/>
      <c r="Q12" s="585"/>
      <c r="R12" s="585"/>
      <c r="S12" s="585"/>
      <c r="T12" s="585"/>
      <c r="U12" s="585"/>
      <c r="V12" s="585"/>
      <c r="W12" s="585"/>
      <c r="X12" s="573"/>
      <c r="Y12" s="573"/>
      <c r="Z12" s="573"/>
      <c r="AA12" s="573"/>
      <c r="AB12" s="573"/>
      <c r="AC12" s="586"/>
    </row>
    <row r="13" spans="1:30" ht="20.100000000000001" customHeight="1" thickBot="1" x14ac:dyDescent="0.25">
      <c r="A13" s="868" t="s">
        <v>126</v>
      </c>
      <c r="B13" s="869" t="s">
        <v>127</v>
      </c>
      <c r="C13" s="870"/>
      <c r="D13" s="870"/>
      <c r="E13" s="870"/>
      <c r="F13" s="870"/>
      <c r="G13" s="870"/>
      <c r="H13" s="880" t="s">
        <v>128</v>
      </c>
      <c r="I13" s="881"/>
      <c r="J13" s="881"/>
      <c r="K13" s="881"/>
      <c r="L13" s="881"/>
      <c r="M13" s="881"/>
      <c r="N13" s="881"/>
      <c r="O13" s="881"/>
      <c r="P13" s="881"/>
      <c r="Q13" s="881"/>
      <c r="R13" s="881"/>
      <c r="S13" s="881"/>
      <c r="T13" s="881"/>
      <c r="U13" s="881"/>
      <c r="V13" s="881"/>
      <c r="W13" s="882"/>
      <c r="X13" s="871" t="s">
        <v>130</v>
      </c>
      <c r="Y13" s="872"/>
      <c r="Z13" s="872"/>
      <c r="AA13" s="873"/>
      <c r="AB13" s="572" t="s">
        <v>131</v>
      </c>
      <c r="AC13" s="586"/>
    </row>
    <row r="14" spans="1:30" ht="25.2" customHeight="1" thickBot="1" x14ac:dyDescent="0.25">
      <c r="A14" s="587"/>
      <c r="B14" s="874" t="s">
        <v>203</v>
      </c>
      <c r="C14" s="875"/>
      <c r="D14" s="876"/>
      <c r="E14" s="877" t="s">
        <v>204</v>
      </c>
      <c r="F14" s="878"/>
      <c r="G14" s="879"/>
      <c r="H14" s="883" t="s">
        <v>203</v>
      </c>
      <c r="I14" s="884"/>
      <c r="J14" s="884"/>
      <c r="K14" s="884"/>
      <c r="L14" s="884"/>
      <c r="M14" s="884"/>
      <c r="N14" s="884"/>
      <c r="O14" s="885"/>
      <c r="P14" s="886" t="s">
        <v>204</v>
      </c>
      <c r="Q14" s="887"/>
      <c r="R14" s="887"/>
      <c r="S14" s="887"/>
      <c r="T14" s="887"/>
      <c r="U14" s="887"/>
      <c r="V14" s="887"/>
      <c r="W14" s="888"/>
      <c r="X14" s="806" t="s">
        <v>143</v>
      </c>
      <c r="Y14" s="806" t="s">
        <v>144</v>
      </c>
      <c r="Z14" s="806" t="s">
        <v>145</v>
      </c>
      <c r="AA14" s="640" t="s">
        <v>146</v>
      </c>
      <c r="AB14" s="275"/>
      <c r="AC14" s="209"/>
    </row>
    <row r="15" spans="1:30" ht="49.95" customHeight="1" thickBot="1" x14ac:dyDescent="0.25">
      <c r="A15" s="588"/>
      <c r="B15" s="410" t="s">
        <v>205</v>
      </c>
      <c r="C15" s="410" t="s">
        <v>206</v>
      </c>
      <c r="D15" s="411" t="s">
        <v>134</v>
      </c>
      <c r="E15" s="385" t="s">
        <v>205</v>
      </c>
      <c r="F15" s="385" t="s">
        <v>206</v>
      </c>
      <c r="G15" s="386" t="s">
        <v>134</v>
      </c>
      <c r="H15" s="412" t="s">
        <v>206</v>
      </c>
      <c r="I15" s="413" t="s">
        <v>205</v>
      </c>
      <c r="J15" s="414" t="s">
        <v>207</v>
      </c>
      <c r="K15" s="412" t="s">
        <v>276</v>
      </c>
      <c r="L15" s="412" t="s">
        <v>278</v>
      </c>
      <c r="M15" s="412" t="s">
        <v>208</v>
      </c>
      <c r="N15" s="414" t="s">
        <v>282</v>
      </c>
      <c r="O15" s="412" t="s">
        <v>209</v>
      </c>
      <c r="P15" s="382" t="s">
        <v>206</v>
      </c>
      <c r="Q15" s="383" t="s">
        <v>205</v>
      </c>
      <c r="R15" s="384" t="s">
        <v>207</v>
      </c>
      <c r="S15" s="382" t="s">
        <v>277</v>
      </c>
      <c r="T15" s="382" t="s">
        <v>278</v>
      </c>
      <c r="U15" s="382" t="s">
        <v>208</v>
      </c>
      <c r="V15" s="384" t="s">
        <v>282</v>
      </c>
      <c r="W15" s="382" t="s">
        <v>210</v>
      </c>
      <c r="X15" s="807"/>
      <c r="Y15" s="807"/>
      <c r="Z15" s="807"/>
      <c r="AA15" s="749"/>
      <c r="AB15" s="193"/>
      <c r="AC15" s="195"/>
    </row>
    <row r="16" spans="1:30" ht="100.2" customHeight="1" x14ac:dyDescent="0.2">
      <c r="A16" s="212" t="s">
        <v>150</v>
      </c>
      <c r="B16" s="106"/>
      <c r="C16" s="97"/>
      <c r="D16" s="280" t="str">
        <f>IFERROR(B16/C16,"Celda formulada")</f>
        <v>Celda formulada</v>
      </c>
      <c r="E16" s="106"/>
      <c r="F16" s="97"/>
      <c r="G16" s="280" t="str">
        <f>IFERROR(E16/F16,"Celda formulada")</f>
        <v>Celda formulada</v>
      </c>
      <c r="H16" s="106"/>
      <c r="I16" s="97"/>
      <c r="J16" s="97"/>
      <c r="K16" s="319" t="str">
        <f>IFERROR(IF(I16=""," Celda formulada ",(I16/H16)),"Celda formulada")</f>
        <v xml:space="preserve"> Celda formulada </v>
      </c>
      <c r="L16" s="321" t="str">
        <f>IFERROR(((1*J16)/H16),"Celda formulada")</f>
        <v>Celda formulada</v>
      </c>
      <c r="M16" s="267" t="str">
        <f t="shared" ref="M16:M27" si="0">IFERROR(((B16-I16)/B16),"Celda formulada")</f>
        <v>Celda formulada</v>
      </c>
      <c r="N16" s="379" t="str">
        <f>IF(OR(J16="",J16=0,NOT(ISNUMBER(J16))),"Celda formulada",J16*0.005*1.05)</f>
        <v>Celda formulada</v>
      </c>
      <c r="O16" s="280">
        <f>IFERROR(MIN(([1]OneDrive!C$25/[1]OneDrive!$B$1)*100),"Celda formulada")</f>
        <v>0</v>
      </c>
      <c r="P16" s="106"/>
      <c r="Q16" s="97"/>
      <c r="R16" s="97"/>
      <c r="S16" s="320" t="str">
        <f>IFERROR(IF(Q16=""," Celda formulada ",(Q16/P16)),"Celda formulada")</f>
        <v xml:space="preserve"> Celda formulada </v>
      </c>
      <c r="T16" s="321">
        <f>IFERROR(((1*R16)/500),"Celda formulada")</f>
        <v>0</v>
      </c>
      <c r="U16" s="267" t="str">
        <f t="shared" ref="U16:U27" si="1">IFERROR(((E16-Q16)/E16),"Celda formulada")</f>
        <v>Celda formulada</v>
      </c>
      <c r="V16" s="379" t="str">
        <f>IF(OR(R16="",R16=0,NOT(ISNUMBER(R16))),"Celda formulada",R16*0.005*1.05)</f>
        <v>Celda formulada</v>
      </c>
      <c r="W16" s="282">
        <f>IFERROR(MIN(([1]OneDrive!C$57/[1]OneDrive!$B$1)*100),"Celda formulada")</f>
        <v>0</v>
      </c>
      <c r="X16" s="98"/>
      <c r="Y16" s="99"/>
      <c r="Z16" s="99"/>
      <c r="AA16" s="217"/>
      <c r="AB16" s="198"/>
      <c r="AC16" s="200"/>
      <c r="AD16" s="92">
        <f>$Y$28</f>
        <v>0.1</v>
      </c>
    </row>
    <row r="17" spans="1:30" ht="100.2" customHeight="1" x14ac:dyDescent="0.2">
      <c r="A17" s="213" t="s">
        <v>152</v>
      </c>
      <c r="B17" s="107"/>
      <c r="C17" s="102"/>
      <c r="D17" s="284" t="str">
        <f t="shared" ref="D17:D27" si="2">IFERROR(B17/C17,"Celda formulada")</f>
        <v>Celda formulada</v>
      </c>
      <c r="E17" s="107"/>
      <c r="F17" s="102"/>
      <c r="G17" s="284" t="str">
        <f t="shared" ref="G17:G27" si="3">IFERROR(E17/F17,"Celda formulada")</f>
        <v>Celda formulada</v>
      </c>
      <c r="H17" s="107"/>
      <c r="I17" s="102"/>
      <c r="J17" s="102"/>
      <c r="K17" s="327" t="str">
        <f t="shared" ref="K17:K27" si="4">IFERROR(IF(I17=""," Celda formulada ",(I17/H17)),"Celda formulada")</f>
        <v xml:space="preserve"> Celda formulada </v>
      </c>
      <c r="L17" s="322" t="str">
        <f t="shared" ref="L17:L27" si="5">IFERROR(((1*J17)/H17),"Celda formulada")</f>
        <v>Celda formulada</v>
      </c>
      <c r="M17" s="268" t="str">
        <f t="shared" si="0"/>
        <v>Celda formulada</v>
      </c>
      <c r="N17" s="380" t="str">
        <f t="shared" ref="N17:N27" si="6">IF(OR(J17="",J17=0,NOT(ISNUMBER(J17))),"Celda formulada",J17*0.005*1.05)</f>
        <v>Celda formulada</v>
      </c>
      <c r="O17" s="284">
        <f>IFERROR(MIN(([1]OneDrive!D$25/[1]OneDrive!$B$1)*100),"Celda formulada")</f>
        <v>0</v>
      </c>
      <c r="P17" s="107"/>
      <c r="Q17" s="102"/>
      <c r="R17" s="102"/>
      <c r="S17" s="381" t="str">
        <f t="shared" ref="S17:S27" si="7">IFERROR(IF(Q17=""," Celda formulada ",(Q17/P17)),"Celda formulada")</f>
        <v xml:space="preserve"> Celda formulada </v>
      </c>
      <c r="T17" s="322">
        <f t="shared" ref="T17:T27" si="8">IFERROR(((1*R17)/500)*1,"Celda formulada")</f>
        <v>0</v>
      </c>
      <c r="U17" s="268" t="str">
        <f t="shared" si="1"/>
        <v>Celda formulada</v>
      </c>
      <c r="V17" s="380" t="str">
        <f t="shared" ref="V17:V27" si="9">IF(OR(R17="",R17=0,NOT(ISNUMBER(R17))),"Celda formulada",R17*0.005*1.05)</f>
        <v>Celda formulada</v>
      </c>
      <c r="W17" s="286">
        <f>IFERROR(MIN(([1]OneDrive!D$57/[1]OneDrive!$B$1)*100),"Celda formulada")</f>
        <v>0</v>
      </c>
      <c r="X17" s="98"/>
      <c r="Y17" s="99"/>
      <c r="Z17" s="99"/>
      <c r="AA17" s="218"/>
      <c r="AB17" s="198"/>
      <c r="AC17" s="200"/>
      <c r="AD17" s="92">
        <f t="shared" ref="AD17:AD27" si="10">$Y$28</f>
        <v>0.1</v>
      </c>
    </row>
    <row r="18" spans="1:30" ht="100.2" customHeight="1" x14ac:dyDescent="0.2">
      <c r="A18" s="213" t="s">
        <v>153</v>
      </c>
      <c r="B18" s="107"/>
      <c r="C18" s="102"/>
      <c r="D18" s="284" t="str">
        <f t="shared" si="2"/>
        <v>Celda formulada</v>
      </c>
      <c r="E18" s="107"/>
      <c r="F18" s="102"/>
      <c r="G18" s="284" t="str">
        <f t="shared" si="3"/>
        <v>Celda formulada</v>
      </c>
      <c r="H18" s="107"/>
      <c r="I18" s="102"/>
      <c r="J18" s="102"/>
      <c r="K18" s="327" t="str">
        <f t="shared" si="4"/>
        <v xml:space="preserve"> Celda formulada </v>
      </c>
      <c r="L18" s="322" t="str">
        <f t="shared" si="5"/>
        <v>Celda formulada</v>
      </c>
      <c r="M18" s="268" t="str">
        <f t="shared" si="0"/>
        <v>Celda formulada</v>
      </c>
      <c r="N18" s="380" t="str">
        <f t="shared" si="6"/>
        <v>Celda formulada</v>
      </c>
      <c r="O18" s="284">
        <f>IFERROR(MIN(([1]OneDrive!E$25/[1]OneDrive!$B$1)*100),"Celda formulada")</f>
        <v>0</v>
      </c>
      <c r="P18" s="107"/>
      <c r="Q18" s="102"/>
      <c r="R18" s="102"/>
      <c r="S18" s="381" t="str">
        <f t="shared" si="7"/>
        <v xml:space="preserve"> Celda formulada </v>
      </c>
      <c r="T18" s="322">
        <f t="shared" si="8"/>
        <v>0</v>
      </c>
      <c r="U18" s="268" t="str">
        <f t="shared" si="1"/>
        <v>Celda formulada</v>
      </c>
      <c r="V18" s="380" t="str">
        <f t="shared" si="9"/>
        <v>Celda formulada</v>
      </c>
      <c r="W18" s="286">
        <f>IFERROR(MIN(([1]OneDrive!E$57/[1]OneDrive!$B$1)*100),"Celda formulada")</f>
        <v>0</v>
      </c>
      <c r="X18" s="98"/>
      <c r="Y18" s="99"/>
      <c r="Z18" s="99"/>
      <c r="AA18" s="218"/>
      <c r="AB18" s="198"/>
      <c r="AC18" s="200"/>
      <c r="AD18" s="92">
        <f t="shared" si="10"/>
        <v>0.1</v>
      </c>
    </row>
    <row r="19" spans="1:30" ht="100.2" customHeight="1" x14ac:dyDescent="0.2">
      <c r="A19" s="213" t="s">
        <v>158</v>
      </c>
      <c r="B19" s="107"/>
      <c r="C19" s="102"/>
      <c r="D19" s="284" t="str">
        <f t="shared" si="2"/>
        <v>Celda formulada</v>
      </c>
      <c r="E19" s="107"/>
      <c r="F19" s="102"/>
      <c r="G19" s="284" t="str">
        <f t="shared" si="3"/>
        <v>Celda formulada</v>
      </c>
      <c r="H19" s="107"/>
      <c r="I19" s="102"/>
      <c r="J19" s="102"/>
      <c r="K19" s="327" t="str">
        <f t="shared" si="4"/>
        <v xml:space="preserve"> Celda formulada </v>
      </c>
      <c r="L19" s="322" t="str">
        <f t="shared" si="5"/>
        <v>Celda formulada</v>
      </c>
      <c r="M19" s="268" t="str">
        <f t="shared" si="0"/>
        <v>Celda formulada</v>
      </c>
      <c r="N19" s="380" t="str">
        <f t="shared" si="6"/>
        <v>Celda formulada</v>
      </c>
      <c r="O19" s="284">
        <f>IFERROR(MIN(([1]OneDrive!G$25/[1]OneDrive!$B$1)*100),"Celda formulada")</f>
        <v>0</v>
      </c>
      <c r="P19" s="107"/>
      <c r="Q19" s="102"/>
      <c r="R19" s="102"/>
      <c r="S19" s="381" t="str">
        <f t="shared" si="7"/>
        <v xml:space="preserve"> Celda formulada </v>
      </c>
      <c r="T19" s="322">
        <f t="shared" si="8"/>
        <v>0</v>
      </c>
      <c r="U19" s="268" t="str">
        <f t="shared" si="1"/>
        <v>Celda formulada</v>
      </c>
      <c r="V19" s="380" t="str">
        <f t="shared" si="9"/>
        <v>Celda formulada</v>
      </c>
      <c r="W19" s="286">
        <f>IFERROR(MIN(([1]OneDrive!G$57/[1]OneDrive!$B$1)*100),"Celda formulada")</f>
        <v>0</v>
      </c>
      <c r="X19" s="98"/>
      <c r="Y19" s="99"/>
      <c r="Z19" s="99"/>
      <c r="AA19" s="218"/>
      <c r="AB19" s="198"/>
      <c r="AC19" s="200"/>
      <c r="AD19" s="92">
        <f t="shared" si="10"/>
        <v>0.1</v>
      </c>
    </row>
    <row r="20" spans="1:30" ht="100.2" customHeight="1" x14ac:dyDescent="0.2">
      <c r="A20" s="213" t="s">
        <v>159</v>
      </c>
      <c r="B20" s="107"/>
      <c r="C20" s="102"/>
      <c r="D20" s="284" t="str">
        <f t="shared" si="2"/>
        <v>Celda formulada</v>
      </c>
      <c r="E20" s="107"/>
      <c r="F20" s="102"/>
      <c r="G20" s="284" t="str">
        <f t="shared" si="3"/>
        <v>Celda formulada</v>
      </c>
      <c r="H20" s="107"/>
      <c r="I20" s="102"/>
      <c r="J20" s="102"/>
      <c r="K20" s="327" t="str">
        <f t="shared" si="4"/>
        <v xml:space="preserve"> Celda formulada </v>
      </c>
      <c r="L20" s="322" t="str">
        <f t="shared" si="5"/>
        <v>Celda formulada</v>
      </c>
      <c r="M20" s="268" t="str">
        <f t="shared" si="0"/>
        <v>Celda formulada</v>
      </c>
      <c r="N20" s="380" t="str">
        <f t="shared" si="6"/>
        <v>Celda formulada</v>
      </c>
      <c r="O20" s="284">
        <f>IFERROR(MIN(([1]OneDrive!H$25/[1]OneDrive!$B$1)*100),"Celda formulada")</f>
        <v>0</v>
      </c>
      <c r="P20" s="107"/>
      <c r="Q20" s="102"/>
      <c r="R20" s="102"/>
      <c r="S20" s="381" t="str">
        <f t="shared" si="7"/>
        <v xml:space="preserve"> Celda formulada </v>
      </c>
      <c r="T20" s="322">
        <f t="shared" si="8"/>
        <v>0</v>
      </c>
      <c r="U20" s="268" t="str">
        <f t="shared" si="1"/>
        <v>Celda formulada</v>
      </c>
      <c r="V20" s="380" t="str">
        <f t="shared" si="9"/>
        <v>Celda formulada</v>
      </c>
      <c r="W20" s="286">
        <f>IFERROR(MIN(([1]OneDrive!H$57/[1]OneDrive!$B$1)*100),"Celda formulada")</f>
        <v>0</v>
      </c>
      <c r="X20" s="98"/>
      <c r="Y20" s="99"/>
      <c r="Z20" s="99"/>
      <c r="AA20" s="218"/>
      <c r="AB20" s="198"/>
      <c r="AC20" s="200"/>
      <c r="AD20" s="92">
        <f t="shared" si="10"/>
        <v>0.1</v>
      </c>
    </row>
    <row r="21" spans="1:30" ht="100.2" customHeight="1" x14ac:dyDescent="0.2">
      <c r="A21" s="213" t="s">
        <v>160</v>
      </c>
      <c r="B21" s="107"/>
      <c r="C21" s="102"/>
      <c r="D21" s="284" t="str">
        <f t="shared" si="2"/>
        <v>Celda formulada</v>
      </c>
      <c r="E21" s="107"/>
      <c r="F21" s="102"/>
      <c r="G21" s="284" t="str">
        <f t="shared" si="3"/>
        <v>Celda formulada</v>
      </c>
      <c r="H21" s="107"/>
      <c r="I21" s="102"/>
      <c r="J21" s="102"/>
      <c r="K21" s="327" t="str">
        <f t="shared" si="4"/>
        <v xml:space="preserve"> Celda formulada </v>
      </c>
      <c r="L21" s="322" t="str">
        <f t="shared" si="5"/>
        <v>Celda formulada</v>
      </c>
      <c r="M21" s="268" t="str">
        <f t="shared" si="0"/>
        <v>Celda formulada</v>
      </c>
      <c r="N21" s="380" t="str">
        <f t="shared" si="6"/>
        <v>Celda formulada</v>
      </c>
      <c r="O21" s="284">
        <f>IFERROR(MIN(([1]OneDrive!I$25/[1]OneDrive!$B$1)*100),"Celda formulada")</f>
        <v>0</v>
      </c>
      <c r="P21" s="107"/>
      <c r="Q21" s="102"/>
      <c r="R21" s="102"/>
      <c r="S21" s="381" t="str">
        <f t="shared" si="7"/>
        <v xml:space="preserve"> Celda formulada </v>
      </c>
      <c r="T21" s="322">
        <f t="shared" si="8"/>
        <v>0</v>
      </c>
      <c r="U21" s="268" t="str">
        <f t="shared" si="1"/>
        <v>Celda formulada</v>
      </c>
      <c r="V21" s="380" t="str">
        <f t="shared" si="9"/>
        <v>Celda formulada</v>
      </c>
      <c r="W21" s="286">
        <f>IFERROR(MIN(([1]OneDrive!I$57/[1]OneDrive!$B$1)*100),"Celda formulada")</f>
        <v>0</v>
      </c>
      <c r="X21" s="98"/>
      <c r="Y21" s="99"/>
      <c r="Z21" s="99"/>
      <c r="AA21" s="218"/>
      <c r="AB21" s="198"/>
      <c r="AC21" s="200"/>
      <c r="AD21" s="92">
        <f t="shared" si="10"/>
        <v>0.1</v>
      </c>
    </row>
    <row r="22" spans="1:30" ht="100.2" customHeight="1" x14ac:dyDescent="0.2">
      <c r="A22" s="213" t="s">
        <v>161</v>
      </c>
      <c r="B22" s="107"/>
      <c r="C22" s="102"/>
      <c r="D22" s="284" t="str">
        <f t="shared" si="2"/>
        <v>Celda formulada</v>
      </c>
      <c r="E22" s="107"/>
      <c r="F22" s="102"/>
      <c r="G22" s="284" t="str">
        <f t="shared" si="3"/>
        <v>Celda formulada</v>
      </c>
      <c r="H22" s="107"/>
      <c r="I22" s="102"/>
      <c r="J22" s="102"/>
      <c r="K22" s="327" t="str">
        <f t="shared" si="4"/>
        <v xml:space="preserve"> Celda formulada </v>
      </c>
      <c r="L22" s="322" t="str">
        <f t="shared" si="5"/>
        <v>Celda formulada</v>
      </c>
      <c r="M22" s="268" t="str">
        <f t="shared" si="0"/>
        <v>Celda formulada</v>
      </c>
      <c r="N22" s="380" t="str">
        <f t="shared" si="6"/>
        <v>Celda formulada</v>
      </c>
      <c r="O22" s="284">
        <f>IFERROR(MIN(([1]OneDrive!K$25/[1]OneDrive!$B$1)*100),"Celda formulada")</f>
        <v>0</v>
      </c>
      <c r="P22" s="107"/>
      <c r="Q22" s="102"/>
      <c r="R22" s="102"/>
      <c r="S22" s="381" t="str">
        <f t="shared" si="7"/>
        <v xml:space="preserve"> Celda formulada </v>
      </c>
      <c r="T22" s="322">
        <f t="shared" si="8"/>
        <v>0</v>
      </c>
      <c r="U22" s="268" t="str">
        <f t="shared" si="1"/>
        <v>Celda formulada</v>
      </c>
      <c r="V22" s="380" t="str">
        <f t="shared" si="9"/>
        <v>Celda formulada</v>
      </c>
      <c r="W22" s="286">
        <f>IFERROR(MIN(([1]OneDrive!K$57/[1]OneDrive!$B$1)*100),"Celda formulada")</f>
        <v>0</v>
      </c>
      <c r="X22" s="98"/>
      <c r="Y22" s="99"/>
      <c r="Z22" s="99"/>
      <c r="AA22" s="218"/>
      <c r="AB22" s="198"/>
      <c r="AC22" s="200"/>
      <c r="AD22" s="92">
        <f t="shared" si="10"/>
        <v>0.1</v>
      </c>
    </row>
    <row r="23" spans="1:30" ht="100.2" customHeight="1" x14ac:dyDescent="0.2">
      <c r="A23" s="213" t="s">
        <v>162</v>
      </c>
      <c r="B23" s="107"/>
      <c r="C23" s="102"/>
      <c r="D23" s="284" t="str">
        <f t="shared" si="2"/>
        <v>Celda formulada</v>
      </c>
      <c r="E23" s="107"/>
      <c r="F23" s="102"/>
      <c r="G23" s="284" t="str">
        <f t="shared" si="3"/>
        <v>Celda formulada</v>
      </c>
      <c r="H23" s="107"/>
      <c r="I23" s="102"/>
      <c r="J23" s="102"/>
      <c r="K23" s="327" t="str">
        <f t="shared" si="4"/>
        <v xml:space="preserve"> Celda formulada </v>
      </c>
      <c r="L23" s="322" t="str">
        <f t="shared" si="5"/>
        <v>Celda formulada</v>
      </c>
      <c r="M23" s="268" t="str">
        <f t="shared" si="0"/>
        <v>Celda formulada</v>
      </c>
      <c r="N23" s="380" t="str">
        <f t="shared" si="6"/>
        <v>Celda formulada</v>
      </c>
      <c r="O23" s="284">
        <f>IFERROR(MIN(([1]OneDrive!L$25/[1]OneDrive!$B$1)*100),"Celda formulada")</f>
        <v>0</v>
      </c>
      <c r="P23" s="107"/>
      <c r="Q23" s="102"/>
      <c r="R23" s="102"/>
      <c r="S23" s="381" t="str">
        <f t="shared" si="7"/>
        <v xml:space="preserve"> Celda formulada </v>
      </c>
      <c r="T23" s="322">
        <f t="shared" si="8"/>
        <v>0</v>
      </c>
      <c r="U23" s="268" t="str">
        <f t="shared" si="1"/>
        <v>Celda formulada</v>
      </c>
      <c r="V23" s="380" t="str">
        <f t="shared" si="9"/>
        <v>Celda formulada</v>
      </c>
      <c r="W23" s="286">
        <f>IFERROR(MIN(([1]OneDrive!L$57/[1]OneDrive!$B$1)*100),"Celda formulada")</f>
        <v>0</v>
      </c>
      <c r="X23" s="98"/>
      <c r="Y23" s="99"/>
      <c r="Z23" s="99"/>
      <c r="AA23" s="218"/>
      <c r="AB23" s="198"/>
      <c r="AC23" s="200"/>
      <c r="AD23" s="92">
        <f t="shared" si="10"/>
        <v>0.1</v>
      </c>
    </row>
    <row r="24" spans="1:30" ht="100.2" customHeight="1" x14ac:dyDescent="0.2">
      <c r="A24" s="213" t="s">
        <v>163</v>
      </c>
      <c r="B24" s="107"/>
      <c r="C24" s="102"/>
      <c r="D24" s="284" t="str">
        <f t="shared" si="2"/>
        <v>Celda formulada</v>
      </c>
      <c r="E24" s="107"/>
      <c r="F24" s="102"/>
      <c r="G24" s="284" t="str">
        <f t="shared" si="3"/>
        <v>Celda formulada</v>
      </c>
      <c r="H24" s="107"/>
      <c r="I24" s="102"/>
      <c r="J24" s="102"/>
      <c r="K24" s="327" t="str">
        <f t="shared" si="4"/>
        <v xml:space="preserve"> Celda formulada </v>
      </c>
      <c r="L24" s="322" t="str">
        <f t="shared" si="5"/>
        <v>Celda formulada</v>
      </c>
      <c r="M24" s="268" t="str">
        <f t="shared" si="0"/>
        <v>Celda formulada</v>
      </c>
      <c r="N24" s="380" t="str">
        <f t="shared" si="6"/>
        <v>Celda formulada</v>
      </c>
      <c r="O24" s="284">
        <f>IFERROR(MIN(([1]OneDrive!M$25/[1]OneDrive!$B$1)*100),"Celda formulada")</f>
        <v>0</v>
      </c>
      <c r="P24" s="107"/>
      <c r="Q24" s="102"/>
      <c r="R24" s="102"/>
      <c r="S24" s="381" t="str">
        <f t="shared" si="7"/>
        <v xml:space="preserve"> Celda formulada </v>
      </c>
      <c r="T24" s="322">
        <f t="shared" si="8"/>
        <v>0</v>
      </c>
      <c r="U24" s="268" t="str">
        <f t="shared" si="1"/>
        <v>Celda formulada</v>
      </c>
      <c r="V24" s="380" t="str">
        <f t="shared" si="9"/>
        <v>Celda formulada</v>
      </c>
      <c r="W24" s="286">
        <f>IFERROR(MIN(([1]OneDrive!M$57/[1]OneDrive!$B$1)*100),"Celda formulada")</f>
        <v>0</v>
      </c>
      <c r="X24" s="98"/>
      <c r="Y24" s="99"/>
      <c r="Z24" s="99"/>
      <c r="AA24" s="218"/>
      <c r="AB24" s="198"/>
      <c r="AC24" s="200"/>
      <c r="AD24" s="92">
        <f t="shared" si="10"/>
        <v>0.1</v>
      </c>
    </row>
    <row r="25" spans="1:30" ht="100.2" customHeight="1" x14ac:dyDescent="0.2">
      <c r="A25" s="213" t="s">
        <v>164</v>
      </c>
      <c r="B25" s="107"/>
      <c r="C25" s="102"/>
      <c r="D25" s="284" t="str">
        <f t="shared" si="2"/>
        <v>Celda formulada</v>
      </c>
      <c r="E25" s="107"/>
      <c r="F25" s="102"/>
      <c r="G25" s="284" t="str">
        <f t="shared" si="3"/>
        <v>Celda formulada</v>
      </c>
      <c r="H25" s="107"/>
      <c r="I25" s="102"/>
      <c r="J25" s="102"/>
      <c r="K25" s="327" t="str">
        <f t="shared" si="4"/>
        <v xml:space="preserve"> Celda formulada </v>
      </c>
      <c r="L25" s="322" t="str">
        <f t="shared" si="5"/>
        <v>Celda formulada</v>
      </c>
      <c r="M25" s="268" t="str">
        <f t="shared" si="0"/>
        <v>Celda formulada</v>
      </c>
      <c r="N25" s="380" t="str">
        <f t="shared" si="6"/>
        <v>Celda formulada</v>
      </c>
      <c r="O25" s="284">
        <f>IFERROR(MIN(([1]OneDrive!O$25/[1]OneDrive!$B$1)*100),"Celda formulada")</f>
        <v>0</v>
      </c>
      <c r="P25" s="107"/>
      <c r="Q25" s="102"/>
      <c r="R25" s="102"/>
      <c r="S25" s="381" t="str">
        <f t="shared" si="7"/>
        <v xml:space="preserve"> Celda formulada </v>
      </c>
      <c r="T25" s="322">
        <f t="shared" si="8"/>
        <v>0</v>
      </c>
      <c r="U25" s="268" t="str">
        <f t="shared" si="1"/>
        <v>Celda formulada</v>
      </c>
      <c r="V25" s="380" t="str">
        <f t="shared" si="9"/>
        <v>Celda formulada</v>
      </c>
      <c r="W25" s="286">
        <f>IFERROR(MIN(([1]OneDrive!O$57/[1]OneDrive!$B$1)*100),"Celda formulada")</f>
        <v>0</v>
      </c>
      <c r="X25" s="98"/>
      <c r="Y25" s="99"/>
      <c r="Z25" s="99"/>
      <c r="AA25" s="218"/>
      <c r="AB25" s="198"/>
      <c r="AC25" s="200"/>
      <c r="AD25" s="92">
        <f t="shared" si="10"/>
        <v>0.1</v>
      </c>
    </row>
    <row r="26" spans="1:30" ht="100.2" customHeight="1" x14ac:dyDescent="0.2">
      <c r="A26" s="213" t="s">
        <v>165</v>
      </c>
      <c r="B26" s="107"/>
      <c r="C26" s="102"/>
      <c r="D26" s="284" t="str">
        <f t="shared" si="2"/>
        <v>Celda formulada</v>
      </c>
      <c r="E26" s="107"/>
      <c r="F26" s="102"/>
      <c r="G26" s="284" t="str">
        <f t="shared" si="3"/>
        <v>Celda formulada</v>
      </c>
      <c r="H26" s="107"/>
      <c r="I26" s="102"/>
      <c r="J26" s="102"/>
      <c r="K26" s="327" t="str">
        <f t="shared" si="4"/>
        <v xml:space="preserve"> Celda formulada </v>
      </c>
      <c r="L26" s="322" t="str">
        <f t="shared" si="5"/>
        <v>Celda formulada</v>
      </c>
      <c r="M26" s="268" t="str">
        <f t="shared" si="0"/>
        <v>Celda formulada</v>
      </c>
      <c r="N26" s="380" t="str">
        <f t="shared" si="6"/>
        <v>Celda formulada</v>
      </c>
      <c r="O26" s="284">
        <f>IFERROR(MIN(([1]OneDrive!P$25/[1]OneDrive!$B$1)*100),"Celda formulada")</f>
        <v>0</v>
      </c>
      <c r="P26" s="107"/>
      <c r="Q26" s="102"/>
      <c r="R26" s="102"/>
      <c r="S26" s="381" t="str">
        <f t="shared" si="7"/>
        <v xml:space="preserve"> Celda formulada </v>
      </c>
      <c r="T26" s="322">
        <f t="shared" si="8"/>
        <v>0</v>
      </c>
      <c r="U26" s="268" t="str">
        <f t="shared" si="1"/>
        <v>Celda formulada</v>
      </c>
      <c r="V26" s="380" t="str">
        <f t="shared" si="9"/>
        <v>Celda formulada</v>
      </c>
      <c r="W26" s="286">
        <f>IFERROR(MIN(([1]OneDrive!P$57/[1]OneDrive!$B$1)*100),"Celda formulada")</f>
        <v>0</v>
      </c>
      <c r="X26" s="98"/>
      <c r="Y26" s="99"/>
      <c r="Z26" s="99"/>
      <c r="AA26" s="218"/>
      <c r="AB26" s="198"/>
      <c r="AC26" s="200"/>
      <c r="AD26" s="92">
        <f t="shared" si="10"/>
        <v>0.1</v>
      </c>
    </row>
    <row r="27" spans="1:30" ht="100.2" customHeight="1" thickBot="1" x14ac:dyDescent="0.25">
      <c r="A27" s="214" t="s">
        <v>166</v>
      </c>
      <c r="B27" s="387"/>
      <c r="C27" s="388"/>
      <c r="D27" s="399" t="str">
        <f t="shared" si="2"/>
        <v>Celda formulada</v>
      </c>
      <c r="E27" s="387"/>
      <c r="F27" s="388"/>
      <c r="G27" s="399" t="str">
        <f t="shared" si="3"/>
        <v>Celda formulada</v>
      </c>
      <c r="H27" s="387"/>
      <c r="I27" s="388"/>
      <c r="J27" s="388"/>
      <c r="K27" s="398" t="str">
        <f t="shared" si="4"/>
        <v xml:space="preserve"> Celda formulada </v>
      </c>
      <c r="L27" s="390" t="str">
        <f t="shared" si="5"/>
        <v>Celda formulada</v>
      </c>
      <c r="M27" s="269" t="str">
        <f t="shared" si="0"/>
        <v>Celda formulada</v>
      </c>
      <c r="N27" s="391" t="str">
        <f t="shared" si="6"/>
        <v>Celda formulada</v>
      </c>
      <c r="O27" s="399">
        <f>IFERROR(MIN(([1]OneDrive!Q$25/[1]OneDrive!$B$1)*100),"Celda formulada")</f>
        <v>0</v>
      </c>
      <c r="P27" s="387"/>
      <c r="Q27" s="388"/>
      <c r="R27" s="388"/>
      <c r="S27" s="389" t="str">
        <f t="shared" si="7"/>
        <v xml:space="preserve"> Celda formulada </v>
      </c>
      <c r="T27" s="390">
        <f t="shared" si="8"/>
        <v>0</v>
      </c>
      <c r="U27" s="269" t="str">
        <f t="shared" si="1"/>
        <v>Celda formulada</v>
      </c>
      <c r="V27" s="391" t="str">
        <f t="shared" si="9"/>
        <v>Celda formulada</v>
      </c>
      <c r="W27" s="392">
        <f>IFERROR(MIN(([1]OneDrive!Q$57/[1]OneDrive!$B$1)*100),"Celda formulada")</f>
        <v>0</v>
      </c>
      <c r="X27" s="98"/>
      <c r="Y27" s="99"/>
      <c r="Z27" s="99"/>
      <c r="AA27" s="219"/>
      <c r="AB27" s="198"/>
      <c r="AC27" s="200"/>
      <c r="AD27" s="92">
        <f t="shared" si="10"/>
        <v>0.1</v>
      </c>
    </row>
    <row r="28" spans="1:30" ht="30" customHeight="1" thickBot="1" x14ac:dyDescent="0.25">
      <c r="A28" s="244" t="s">
        <v>167</v>
      </c>
      <c r="B28" s="415">
        <f>IFERROR(SUM(B16:B27),0)</f>
        <v>0</v>
      </c>
      <c r="C28" s="416">
        <f>IFERROR(AVERAGE(C16:C27),0)</f>
        <v>0</v>
      </c>
      <c r="D28" s="417">
        <f>IFERROR(AVERAGE(D16:D27),0)</f>
        <v>0</v>
      </c>
      <c r="E28" s="402">
        <f>IFERROR(SUM(E16:E27),0)</f>
        <v>0</v>
      </c>
      <c r="F28" s="400">
        <f>IFERROR(AVERAGE(F16:F27),0)</f>
        <v>0</v>
      </c>
      <c r="G28" s="401">
        <f>IFERROR(AVERAGE(G16:G27),0)</f>
        <v>0</v>
      </c>
      <c r="H28" s="418">
        <f>IFERROR(AVERAGE(H16:H27),0)</f>
        <v>0</v>
      </c>
      <c r="I28" s="419">
        <f>IFERROR(SUM(I16:I27),0)</f>
        <v>0</v>
      </c>
      <c r="J28" s="419">
        <f>IFERROR(SUM(J16:J27),0)</f>
        <v>0</v>
      </c>
      <c r="K28" s="420">
        <f>IFERROR(SUM(K16:K27),0)</f>
        <v>0</v>
      </c>
      <c r="L28" s="421">
        <f>IFERROR(AVERAGE(L16:L27),0)</f>
        <v>0</v>
      </c>
      <c r="M28" s="422">
        <f>IFERROR(AVERAGE(M16:M27),0)</f>
        <v>0</v>
      </c>
      <c r="N28" s="421">
        <f>IFERROR(AVERAGE(N16:N27),0)</f>
        <v>0</v>
      </c>
      <c r="O28" s="423">
        <f>IFERROR(AVERAGE(O16:O27),0)</f>
        <v>0</v>
      </c>
      <c r="P28" s="397">
        <f>IFERROR(AVERAGE(P16:P27),0)</f>
        <v>0</v>
      </c>
      <c r="Q28" s="393">
        <f t="shared" ref="Q28" si="11">IFERROR(AVERAGE(Q16:Q27),0)</f>
        <v>0</v>
      </c>
      <c r="R28" s="393">
        <f>IFERROR(AVERAGE(R16:R27),0)</f>
        <v>0</v>
      </c>
      <c r="S28" s="394">
        <f>IFERROR(AVERAGE(S16:S27),0)</f>
        <v>0</v>
      </c>
      <c r="T28" s="395">
        <f t="shared" ref="T28:V28" si="12">IFERROR(AVERAGE(T16:T27),0)</f>
        <v>0</v>
      </c>
      <c r="U28" s="396">
        <f>IFERROR(AVERAGE(U16:U27),0)</f>
        <v>0</v>
      </c>
      <c r="V28" s="395">
        <f t="shared" si="12"/>
        <v>0</v>
      </c>
      <c r="W28" s="424">
        <f>AVERAGE(W16:W27)</f>
        <v>0</v>
      </c>
      <c r="X28" s="215" t="s">
        <v>283</v>
      </c>
      <c r="Y28" s="348">
        <v>0.1</v>
      </c>
      <c r="Z28" s="215" t="s">
        <v>284</v>
      </c>
      <c r="AA28" s="323">
        <f>AVERAGE(M28,U28)</f>
        <v>0</v>
      </c>
      <c r="AB28" s="196"/>
      <c r="AC28" s="197"/>
    </row>
    <row r="29" spans="1:30" ht="30.6" customHeight="1" x14ac:dyDescent="0.2">
      <c r="A29" s="4"/>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6"/>
    </row>
    <row r="30" spans="1:30" x14ac:dyDescent="0.2">
      <c r="A30" s="89"/>
      <c r="B30" s="89"/>
      <c r="C30" s="89"/>
      <c r="D30" s="89"/>
      <c r="E30" s="89"/>
      <c r="F30" s="89"/>
      <c r="G30" s="89"/>
    </row>
    <row r="31" spans="1:30" x14ac:dyDescent="0.2">
      <c r="A31" s="89"/>
      <c r="B31" s="89"/>
      <c r="C31" s="89"/>
      <c r="D31" s="89"/>
      <c r="E31" s="89"/>
      <c r="F31" s="89"/>
      <c r="G31" s="89"/>
    </row>
    <row r="32" spans="1:30" x14ac:dyDescent="0.2">
      <c r="A32" s="89"/>
      <c r="B32" s="89"/>
      <c r="C32" s="89"/>
      <c r="D32" s="89"/>
      <c r="E32" s="89"/>
      <c r="F32" s="89"/>
      <c r="G32" s="89"/>
    </row>
    <row r="33" spans="1:7" x14ac:dyDescent="0.2">
      <c r="A33" s="89"/>
      <c r="B33" s="89"/>
      <c r="C33" s="89"/>
      <c r="D33" s="89"/>
      <c r="E33" s="89"/>
      <c r="F33" s="89"/>
      <c r="G33" s="89"/>
    </row>
    <row r="34" spans="1:7" x14ac:dyDescent="0.2">
      <c r="A34" s="89"/>
      <c r="B34" s="89"/>
      <c r="C34" s="89"/>
      <c r="D34" s="89"/>
      <c r="E34" s="89"/>
      <c r="F34" s="89"/>
      <c r="G34" s="89"/>
    </row>
  </sheetData>
  <sheetProtection algorithmName="SHA-512" hashValue="7ncy5n8bYQmQ3jkcxq/nNXhskeeoPK9lNAr6X84+U8EbIexVQ4oSAJGZKCVXpfQx58criaQVb8aIJdhPr75zhA==" saltValue="sHwT8Vp/ArZ1CYoDm71JUQ==" spinCount="100000" sheet="1" objects="1" scenarios="1" selectLockedCells="1"/>
  <protectedRanges>
    <protectedRange sqref="X16:Z27" name="Rango1"/>
    <protectedRange sqref="AA16:AA27" name="Rango1_2_1_1"/>
  </protectedRanges>
  <mergeCells count="32">
    <mergeCell ref="A9:AC9"/>
    <mergeCell ref="A11:AC11"/>
    <mergeCell ref="A12:AC12"/>
    <mergeCell ref="E7:R7"/>
    <mergeCell ref="E8:R8"/>
    <mergeCell ref="T8:W8"/>
    <mergeCell ref="Z8:AA8"/>
    <mergeCell ref="AB8:AC8"/>
    <mergeCell ref="S7:W7"/>
    <mergeCell ref="A1:D6"/>
    <mergeCell ref="A7:D7"/>
    <mergeCell ref="A8:D8"/>
    <mergeCell ref="E1:AB2"/>
    <mergeCell ref="E3:AB4"/>
    <mergeCell ref="E5:AB6"/>
    <mergeCell ref="Y7:AA7"/>
    <mergeCell ref="AB7:AC7"/>
    <mergeCell ref="AC1:AC2"/>
    <mergeCell ref="AC3:AC4"/>
    <mergeCell ref="A13:A15"/>
    <mergeCell ref="B13:G13"/>
    <mergeCell ref="X13:AA13"/>
    <mergeCell ref="AB13:AC13"/>
    <mergeCell ref="B14:D14"/>
    <mergeCell ref="E14:G14"/>
    <mergeCell ref="Z14:Z15"/>
    <mergeCell ref="AA14:AA15"/>
    <mergeCell ref="H13:W13"/>
    <mergeCell ref="X14:X15"/>
    <mergeCell ref="Y14:Y15"/>
    <mergeCell ref="H14:O14"/>
    <mergeCell ref="P14:W14"/>
  </mergeCells>
  <conditionalFormatting sqref="B16:C27 H16:L27 O16:T27">
    <cfRule type="containsBlanks" dxfId="25" priority="13">
      <formula>LEN(TRIM(B16))=0</formula>
    </cfRule>
  </conditionalFormatting>
  <conditionalFormatting sqref="E16:F27">
    <cfRule type="containsBlanks" dxfId="24" priority="12">
      <formula>LEN(TRIM(E16))=0</formula>
    </cfRule>
  </conditionalFormatting>
  <conditionalFormatting sqref="M16:M27">
    <cfRule type="expression" dxfId="23" priority="1">
      <formula>M16&lt;=0</formula>
    </cfRule>
    <cfRule type="expression" dxfId="22" priority="2">
      <formula>AND(M16&gt;0,M16&lt;0.09)</formula>
    </cfRule>
    <cfRule type="expression" dxfId="21" priority="3">
      <formula>M16&gt;=0.1</formula>
    </cfRule>
  </conditionalFormatting>
  <conditionalFormatting sqref="T8">
    <cfRule type="containsBlanks" dxfId="20" priority="27">
      <formula>LEN(TRIM(T8))=0</formula>
    </cfRule>
  </conditionalFormatting>
  <conditionalFormatting sqref="U16:U27">
    <cfRule type="expression" dxfId="19" priority="4">
      <formula>U16&lt;=0</formula>
    </cfRule>
    <cfRule type="expression" dxfId="18" priority="5">
      <formula>AND(U16&gt;0,U16&lt;0.09)</formula>
    </cfRule>
    <cfRule type="expression" dxfId="17" priority="6">
      <formula>U16&gt;=0.1</formula>
    </cfRule>
  </conditionalFormatting>
  <conditionalFormatting sqref="W16:AA27">
    <cfRule type="containsBlanks" dxfId="16" priority="11">
      <formula>LEN(TRIM(W16))=0</formula>
    </cfRule>
  </conditionalFormatting>
  <conditionalFormatting sqref="Y8">
    <cfRule type="containsBlanks" dxfId="15" priority="26">
      <formula>LEN(TRIM(Y8))=0</formula>
    </cfRule>
  </conditionalFormatting>
  <conditionalFormatting sqref="AB7:AB8">
    <cfRule type="containsBlanks" dxfId="14" priority="25">
      <formula>LEN(TRIM(AB7))=0</formula>
    </cfRule>
  </conditionalFormatting>
  <dataValidations xWindow="381" yWindow="534" count="7">
    <dataValidation type="whole" allowBlank="1" showInputMessage="1" showErrorMessage="1" errorTitle="Información no válida" error="Por favor ingresar números entreros así:_x000a_Ej: 56" promptTitle="N° trabajadores presencial" prompt="Por favor ingresar un número que se encuentre en un rango de 0 a 99999 sin puntos (.) ni comas (,)" sqref="C16:C27 P16:P27 H16:H27 F16:F27" xr:uid="{5DE08A5A-15EB-4C9F-8318-F301B45E1AED}">
      <formula1>0</formula1>
      <formula2>99999</formula2>
    </dataValidation>
    <dataValidation type="whole" allowBlank="1" showInputMessage="1" showErrorMessage="1" errorTitle="Información no válida" error="Por favor ingresar números entreros así:_x000a_Ej: 56" promptTitle="Consumo resmas" prompt="Por favor ingresar un número que se encuentre en un rango de 0 a 999 sin puntos (.) ni comas (,)" sqref="I16:I27 Q16:Q27 B16:B27 E16:E27" xr:uid="{48479212-CA59-4007-8896-AA56506B29B8}">
      <formula1>0</formula1>
      <formula2>999</formula2>
    </dataValidation>
    <dataValidation type="whole" allowBlank="1" showInputMessage="1" showErrorMessage="1" errorTitle="Información no válida" error="Por favor ingresar números entreros así:_x000a_Ej: 56" promptTitle="Hojas impresas" prompt="Por favor ingresar un número que se encuentre en un rango de 0 a 99999 sin puntos (.) ni comas (,)" sqref="J16:J27 R16:R27" xr:uid="{E9328A86-5DA0-4BE0-B001-A6FF41A5A8BF}">
      <formula1>0</formula1>
      <formula2>99999</formula2>
    </dataValidation>
    <dataValidation allowBlank="1" showInputMessage="1" showErrorMessage="1" promptTitle="Evidencias de las acciones" prompt="Por favor en forma de listado, ingrese las evidencias puntuales que soportan las acciones. " sqref="Z16:Z27" xr:uid="{00000000-0002-0000-0600-000004000000}"/>
    <dataValidation allowBlank="1" showInputMessage="1" showErrorMessage="1" promptTitle="Anniones de mejora" prompt="Por favor ingrese aquellas acciones que se pueden ejecutar desde el territorio." sqref="Y16:Y27" xr:uid="{00000000-0002-0000-0600-000005000000}"/>
    <dataValidation allowBlank="1" showInputMessage="1" showErrorMessage="1" promptTitle="Observaciones" prompt="Por favor ingresar la justificación de la información ingresada, indicando las posibles razones por las cuales que pueden presentar" sqref="X16:X27" xr:uid="{00000000-0002-0000-0600-000006000000}"/>
    <dataValidation allowBlank="1" showInputMessage="1" showErrorMessage="1" promptTitle="Respopnsable de verificar" prompt="Por favor relacione el nombre de los profesionales que revisaron y aprobaron la información contenida mes a mes" sqref="AA16:AA27" xr:uid="{284D5D51-03C0-4950-A22B-7A6E4F4736E7}"/>
  </dataValidations>
  <printOptions horizontalCentered="1" verticalCentered="1"/>
  <pageMargins left="0.19685039370078741" right="0.19685039370078741" top="0.19685039370078741" bottom="0.19685039370078741" header="0" footer="0"/>
  <pageSetup scale="24" fitToHeight="0" orientation="landscape" r:id="rId1"/>
  <ignoredErrors>
    <ignoredError sqref="K16:K27" unlockedFormula="1"/>
  </ignoredErrors>
  <drawing r:id="rId2"/>
  <extLst>
    <ext xmlns:x14="http://schemas.microsoft.com/office/spreadsheetml/2009/9/main" uri="{CCE6A557-97BC-4b89-ADB6-D9C93CAAB3DF}">
      <x14:dataValidations xmlns:xm="http://schemas.microsoft.com/office/excel/2006/main" xWindow="381" yWindow="534" count="3">
        <x14:dataValidation type="list" allowBlank="1" showInputMessage="1" showErrorMessage="1" xr:uid="{70C56C70-CEEB-44A7-9821-2BB36B8E3309}">
          <x14:formula1>
            <xm:f>Desplegable!$B$3:$B$9</xm:f>
          </x14:formula1>
          <xm:sqref>E8</xm:sqref>
        </x14:dataValidation>
        <x14:dataValidation type="list" allowBlank="1" showInputMessage="1" showErrorMessage="1" xr:uid="{FDB196D0-17D4-4C57-907D-E514EE172A97}">
          <x14:formula1>
            <xm:f>Desplegable!$D$3:$D$38</xm:f>
          </x14:formula1>
          <xm:sqref>T8</xm:sqref>
        </x14:dataValidation>
        <x14:dataValidation type="list" allowBlank="1" showInputMessage="1" showErrorMessage="1" xr:uid="{ED8D5D31-9BBB-4E75-9DC2-B14BB87BD75C}">
          <x14:formula1>
            <xm:f>Desplegable!$C$3:$C$26</xm:f>
          </x14:formula1>
          <xm:sqref>E7</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199f551c-00e5-4181-bef5-2f6e4bab1940"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E5BCEEACA18AA7469176FE2F2EE75AD7" ma:contentTypeVersion="16" ma:contentTypeDescription="Crear nuevo documento." ma:contentTypeScope="" ma:versionID="b1802200a71dc2241bebb895b0465487">
  <xsd:schema xmlns:xsd="http://www.w3.org/2001/XMLSchema" xmlns:xs="http://www.w3.org/2001/XMLSchema" xmlns:p="http://schemas.microsoft.com/office/2006/metadata/properties" xmlns:ns3="c0167f2f-53ab-464f-ad2b-4058aa83754f" xmlns:ns4="199f551c-00e5-4181-bef5-2f6e4bab1940" targetNamespace="http://schemas.microsoft.com/office/2006/metadata/properties" ma:root="true" ma:fieldsID="a5f019eeb877291bf15c85905c9f9abe" ns3:_="" ns4:_="">
    <xsd:import namespace="c0167f2f-53ab-464f-ad2b-4058aa83754f"/>
    <xsd:import namespace="199f551c-00e5-4181-bef5-2f6e4bab1940"/>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LengthInSeconds" minOccurs="0"/>
                <xsd:element ref="ns4:MediaServiceAutoTags" minOccurs="0"/>
                <xsd:element ref="ns4:_activity" minOccurs="0"/>
                <xsd:element ref="ns4:MediaServiceOCR" minOccurs="0"/>
                <xsd:element ref="ns4:MediaServiceGenerationTime" minOccurs="0"/>
                <xsd:element ref="ns4:MediaServiceEventHashCode" minOccurs="0"/>
                <xsd:element ref="ns4:MediaServiceObjectDetectorVersions" minOccurs="0"/>
                <xsd:element ref="ns4:MediaServiceSystemTags" minOccurs="0"/>
                <xsd:element ref="ns4:MediaServiceLocation"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0167f2f-53ab-464f-ad2b-4058aa83754f"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SharingHintHash" ma:index="10" nillable="true" ma:displayName="Hash de la sugerencia para compartir"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99f551c-00e5-4181-bef5-2f6e4bab1940"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AutoTags" ma:index="15" nillable="true" ma:displayName="Tags" ma:internalName="MediaServiceAutoTags" ma:readOnly="true">
      <xsd:simpleType>
        <xsd:restriction base="dms:Text"/>
      </xsd:simpleType>
    </xsd:element>
    <xsd:element name="_activity" ma:index="16" nillable="true" ma:displayName="_activity" ma:hidden="true" ma:internalName="_activity">
      <xsd:simpleType>
        <xsd:restriction base="dms:Note"/>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ystemTags" ma:index="21" nillable="true" ma:displayName="MediaServiceSystemTags" ma:hidden="true" ma:internalName="MediaServiceSystemTags" ma:readOnly="true">
      <xsd:simpleType>
        <xsd:restriction base="dms:Note"/>
      </xsd:simpleType>
    </xsd:element>
    <xsd:element name="MediaServiceLocation" ma:index="22" nillable="true" ma:displayName="Location" ma:indexed="true" ma:internalName="MediaServiceLocation"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38A6EF9-D913-4D93-88BA-A4575F0DEC1C}">
  <ds:schemaRefs>
    <ds:schemaRef ds:uri="http://schemas.microsoft.com/office/2006/documentManagement/types"/>
    <ds:schemaRef ds:uri="http://purl.org/dc/elements/1.1/"/>
    <ds:schemaRef ds:uri="http://purl.org/dc/terms/"/>
    <ds:schemaRef ds:uri="http://schemas.openxmlformats.org/package/2006/metadata/core-properties"/>
    <ds:schemaRef ds:uri="c0167f2f-53ab-464f-ad2b-4058aa83754f"/>
    <ds:schemaRef ds:uri="http://purl.org/dc/dcmitype/"/>
    <ds:schemaRef ds:uri="199f551c-00e5-4181-bef5-2f6e4bab1940"/>
    <ds:schemaRef ds:uri="http://schemas.microsoft.com/office/infopath/2007/PartnerControls"/>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6468FA06-BE06-4C21-8884-13313409E1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0167f2f-53ab-464f-ad2b-4058aa83754f"/>
    <ds:schemaRef ds:uri="199f551c-00e5-4181-bef5-2f6e4bab194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EABEECF-8619-404D-B997-D10E7A9A271D}">
  <ds:schemaRefs>
    <ds:schemaRef ds:uri="http://schemas.microsoft.com/sharepoint/v3/contenttype/forms"/>
  </ds:schemaRefs>
</ds:datastoreItem>
</file>

<file path=docMetadata/LabelInfo.xml><?xml version="1.0" encoding="utf-8"?>
<clbl:labelList xmlns:clbl="http://schemas.microsoft.com/office/2020/mipLabelMetadata">
  <clbl:label id="{5964d9f2-aeb6-48d9-a53d-7ab5cb1d07e8}" enabled="0" method="" siteId="{5964d9f2-aeb6-48d9-a53d-7ab5cb1d07e8}"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17</vt:i4>
      </vt:variant>
    </vt:vector>
  </HeadingPairs>
  <TitlesOfParts>
    <vt:vector size="30" baseType="lpstr">
      <vt:lpstr>COMPILADO DT´S</vt:lpstr>
      <vt:lpstr>Desplegable</vt:lpstr>
      <vt:lpstr>INSTRUCTIVO-Agua</vt:lpstr>
      <vt:lpstr>Agua</vt:lpstr>
      <vt:lpstr>INSTRUCTIVO-Energía</vt:lpstr>
      <vt:lpstr>Energía</vt:lpstr>
      <vt:lpstr>INSTRUCTIVO-Residuos sólidos </vt:lpstr>
      <vt:lpstr>Residuos sólidos</vt:lpstr>
      <vt:lpstr>Cero Papel</vt:lpstr>
      <vt:lpstr>OneDrive</vt:lpstr>
      <vt:lpstr>Compras sostenibles</vt:lpstr>
      <vt:lpstr>Prácticas sostenibles</vt:lpstr>
      <vt:lpstr>Control de Cambios</vt:lpstr>
      <vt:lpstr>Agua!Área_de_impresión</vt:lpstr>
      <vt:lpstr>'Cero Papel'!Área_de_impresión</vt:lpstr>
      <vt:lpstr>'Compras sostenibles'!Área_de_impresión</vt:lpstr>
      <vt:lpstr>'Control de Cambios'!Área_de_impresión</vt:lpstr>
      <vt:lpstr>Energía!Área_de_impresión</vt:lpstr>
      <vt:lpstr>'INSTRUCTIVO-Agua'!Área_de_impresión</vt:lpstr>
      <vt:lpstr>'INSTRUCTIVO-Energía'!Área_de_impresión</vt:lpstr>
      <vt:lpstr>'INSTRUCTIVO-Residuos sólidos '!Área_de_impresión</vt:lpstr>
      <vt:lpstr>'Prácticas sostenibles'!Área_de_impresión</vt:lpstr>
      <vt:lpstr>'Residuos sólidos'!Área_de_impresión</vt:lpstr>
      <vt:lpstr>Agua!Títulos_a_imprimir</vt:lpstr>
      <vt:lpstr>'Compras sostenibles'!Títulos_a_imprimir</vt:lpstr>
      <vt:lpstr>Energía!Títulos_a_imprimir</vt:lpstr>
      <vt:lpstr>'INSTRUCTIVO-Agua'!Títulos_a_imprimir</vt:lpstr>
      <vt:lpstr>'INSTRUCTIVO-Energía'!Títulos_a_imprimir</vt:lpstr>
      <vt:lpstr>'INSTRUCTIVO-Residuos sólidos '!Títulos_a_imprimir</vt:lpstr>
      <vt:lpstr>'Residuos sólidos'!Títulos_a_imprimir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UNIDAD VICTIMAS</dc:creator>
  <cp:keywords/>
  <dc:description/>
  <cp:lastModifiedBy>Cesar Eduardo Estrada Narvaez</cp:lastModifiedBy>
  <cp:revision/>
  <cp:lastPrinted>2026-02-24T03:54:54Z</cp:lastPrinted>
  <dcterms:created xsi:type="dcterms:W3CDTF">2018-03-05T20:41:32Z</dcterms:created>
  <dcterms:modified xsi:type="dcterms:W3CDTF">2026-05-29T20:24:49Z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0x010100E5BCEEACA18AA7469176FE2F2EE75AD7</vt:lpwstr>
  </property>
</Properties>
</file>