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https://unidadvictimas-my.sharepoint.com/personal/sandra_garciam_unidadvictimas_gov_co/Documents/Documentos/SIG/Plan de implementación SIG 2025/Observaciones/"/>
    </mc:Choice>
  </mc:AlternateContent>
  <xr:revisionPtr revIDLastSave="8" documentId="8_{F8FD3CB5-F345-4FE9-AE05-E262C09EE369}" xr6:coauthVersionLast="47" xr6:coauthVersionMax="47" xr10:uidLastSave="{7F494E24-4587-4C6E-90B3-6687C1113917}"/>
  <bookViews>
    <workbookView xWindow="-120" yWindow="-120" windowWidth="29040" windowHeight="15720" xr2:uid="{00000000-000D-0000-FFFF-FFFF00000000}"/>
  </bookViews>
  <sheets>
    <sheet name="PI_2025" sheetId="4" r:id="rId1"/>
    <sheet name="OBJETIVOS - RESULTADOS INST." sheetId="6" r:id="rId2"/>
    <sheet name="CONVENCIONES" sheetId="5" r:id="rId3"/>
  </sheets>
  <definedNames>
    <definedName name="_xlnm._FilterDatabase" localSheetId="0" hidden="1">PI_2025!$A$1:$AA$39</definedName>
    <definedName name="Objetivo1">'OBJETIVOS - RESULTADOS INST.'!$C$3:$H$3</definedName>
    <definedName name="Objetivo2">'OBJETIVOS - RESULTADOS INST.'!$C$4:$G$4</definedName>
    <definedName name="Objetivo3">'OBJETIVOS - RESULTADOS INST.'!$C$5:$E$5</definedName>
    <definedName name="Objetivo4">'OBJETIVOS - RESULTADOS INST.'!$C$6:$D$6</definedName>
    <definedName name="OE">'OBJETIVOS - RESULTADOS INST.'!$A$3:$A$6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4" l="1"/>
  <c r="U5" i="4" s="1"/>
  <c r="Y5" i="4" s="1"/>
  <c r="Z5" i="4" l="1"/>
  <c r="S6" i="4"/>
  <c r="V6" i="4" s="1"/>
  <c r="Y6" i="4" s="1"/>
  <c r="Z6" i="4" s="1"/>
  <c r="Y7" i="4"/>
  <c r="V7" i="4"/>
  <c r="S7" i="4"/>
  <c r="P7" i="4"/>
  <c r="Z10" i="4"/>
  <c r="Z11" i="4"/>
  <c r="N9" i="4"/>
  <c r="O9" i="4"/>
  <c r="P9" i="4"/>
  <c r="Q9" i="4"/>
  <c r="R9" i="4"/>
  <c r="S9" i="4"/>
  <c r="T9" i="4"/>
  <c r="U9" i="4"/>
  <c r="V9" i="4"/>
  <c r="W9" i="4"/>
  <c r="X9" i="4"/>
  <c r="Y9" i="4"/>
  <c r="O8" i="4"/>
  <c r="P8" i="4"/>
  <c r="Q8" i="4"/>
  <c r="R8" i="4"/>
  <c r="S8" i="4"/>
  <c r="T8" i="4"/>
  <c r="U8" i="4"/>
  <c r="V8" i="4"/>
  <c r="W8" i="4"/>
  <c r="X8" i="4"/>
  <c r="Y8" i="4"/>
  <c r="N8" i="4"/>
  <c r="Z40" i="4"/>
  <c r="AA40" i="4" s="1"/>
  <c r="Z39" i="4"/>
  <c r="AA39" i="4" s="1"/>
  <c r="Z38" i="4"/>
  <c r="Z37" i="4"/>
  <c r="Z36" i="4"/>
  <c r="Z35" i="4"/>
  <c r="Z34" i="4"/>
  <c r="Z33" i="4"/>
  <c r="AA37" i="4" l="1"/>
  <c r="Z8" i="4"/>
  <c r="Z7" i="4"/>
  <c r="Z9" i="4"/>
  <c r="AA35" i="4"/>
  <c r="AA33" i="4"/>
  <c r="Z32" i="4" l="1"/>
  <c r="AA32" i="4" s="1"/>
  <c r="Z31" i="4"/>
  <c r="AA31" i="4" s="1"/>
  <c r="Z30" i="4"/>
  <c r="AA30" i="4" s="1"/>
  <c r="Z29" i="4"/>
  <c r="AA29" i="4" s="1"/>
  <c r="Z28" i="4"/>
  <c r="AA28" i="4" s="1"/>
  <c r="Z27" i="4"/>
  <c r="AA27" i="4" s="1"/>
  <c r="Z26" i="4"/>
  <c r="Z25" i="4"/>
  <c r="Y24" i="4" l="1"/>
  <c r="V24" i="4"/>
  <c r="S24" i="4"/>
  <c r="P24" i="4"/>
  <c r="Y23" i="4"/>
  <c r="V23" i="4"/>
  <c r="S23" i="4"/>
  <c r="P23" i="4"/>
  <c r="Z22" i="4"/>
  <c r="AA22" i="4" s="1"/>
  <c r="V21" i="4"/>
  <c r="S21" i="4"/>
  <c r="P21" i="4"/>
  <c r="Y20" i="4"/>
  <c r="V20" i="4"/>
  <c r="S20" i="4"/>
  <c r="P20" i="4"/>
  <c r="Y19" i="4"/>
  <c r="V19" i="4"/>
  <c r="S19" i="4"/>
  <c r="P19" i="4"/>
  <c r="AA11" i="4"/>
  <c r="Z12" i="4"/>
  <c r="AA12" i="4" s="1"/>
  <c r="Z13" i="4"/>
  <c r="AA13" i="4" s="1"/>
  <c r="Z14" i="4"/>
  <c r="AA14" i="4" s="1"/>
  <c r="Z15" i="4"/>
  <c r="AA15" i="4" s="1"/>
  <c r="Z16" i="4"/>
  <c r="AA16" i="4" s="1"/>
  <c r="Z17" i="4"/>
  <c r="AA17" i="4" s="1"/>
  <c r="Z18" i="4"/>
  <c r="AA18" i="4" s="1"/>
  <c r="Z23" i="4" l="1"/>
  <c r="AA23" i="4" s="1"/>
  <c r="Z24" i="4"/>
  <c r="AA24" i="4" s="1"/>
  <c r="Z21" i="4"/>
  <c r="AA21" i="4" s="1"/>
  <c r="Z19" i="4"/>
  <c r="AA19" i="4" s="1"/>
  <c r="Z20" i="4"/>
  <c r="AA20" i="4" s="1"/>
  <c r="AA9" i="4"/>
  <c r="AA10" i="4"/>
  <c r="AA5" i="4" l="1"/>
  <c r="Z4" i="4"/>
  <c r="AA4" i="4" s="1"/>
  <c r="AA6" i="4"/>
  <c r="AA7" i="4"/>
  <c r="AA8" i="4"/>
  <c r="Z3" i="4"/>
  <c r="AA3" i="4" s="1"/>
  <c r="Z2" i="4"/>
  <c r="AA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Garcia Martinez</author>
    <author>tc={9BA89642-BCCD-4DA9-BC86-1E152C93901E}</author>
    <author>tc={5AD585F1-957F-4B9F-A7BD-67539609A28A}</author>
    <author>tc={EE760AB1-1B40-4928-AF62-568A6D469213}</author>
    <author>Joaquin Rojas Palomino</author>
  </authors>
  <commentList>
    <comment ref="Q5" authorId="0" shapeId="0" xr:uid="{6AD147AF-D12B-43BE-8EF5-BA45A9BA2113}">
      <text>
        <r>
          <rPr>
            <sz val="9"/>
            <color indexed="81"/>
            <rFont val="Tahoma"/>
            <family val="2"/>
          </rPr>
          <t>Equivale a los planes de mejoramiento , elaborados, socializados y aprobados y el primer informe de seguimiento</t>
        </r>
      </text>
    </comment>
    <comment ref="D20" authorId="1" shapeId="0" xr:uid="{9BA89642-BCCD-4DA9-BC86-1E152C93901E}">
      <text>
        <t>[Threaded comment]
Your version of Excel allows you to read this threaded comment; however, any edits to it will get removed if the file is opened in a newer version of Excel. Learn more: https://go.microsoft.com/fwlink/?linkid=870924
Comment:
    La activación de esta actividad dependerá de los tiempos con entidades, instituciones educativas y organizaciones externas con los que el SGA se articule, y a la aprobación al Plan de Capacitaciones 2025</t>
      </text>
    </comment>
    <comment ref="D22" authorId="2" shapeId="0" xr:uid="{5AD585F1-957F-4B9F-A7BD-67539609A28A}">
      <text>
        <t>[Threaded comment]
Your version of Excel allows you to read this threaded comment; however, any edits to it will get removed if the file is opened in a newer version of Excel. Learn more: https://go.microsoft.com/fwlink/?linkid=870924
Comment:
    Los tiempos de reporte estarán alineados directamente con los tiempos establecidos por la OAP como líder de la actividad en la UARIV.</t>
      </text>
    </comment>
    <comment ref="D24" authorId="3" shapeId="0" xr:uid="{EE760AB1-1B40-4928-AF62-568A6D469213}">
      <text>
        <t>[Threaded comment]
Your version of Excel allows you to read this threaded comment; however, any edits to it will get removed if the file is opened in a newer version of Excel. Learn more: https://go.microsoft.com/fwlink/?linkid=870924
Comment:
    Los tiempos de reporte de esta actividad estarán alineados directamente con los tiempos que designe la OAJ</t>
      </text>
    </comment>
    <comment ref="P33" authorId="4" shapeId="0" xr:uid="{6080A95F-F31A-4873-8DAF-ECA330727A3F}">
      <text>
        <r>
          <rPr>
            <b/>
            <sz val="9"/>
            <color indexed="81"/>
            <rFont val="Tahoma"/>
            <family val="2"/>
          </rPr>
          <t>OTI:</t>
        </r>
        <r>
          <rPr>
            <sz val="9"/>
            <color indexed="81"/>
            <rFont val="Tahoma"/>
            <family val="2"/>
          </rPr>
          <t xml:space="preserve">
Soportes de socialización: Videos y registro de asistencia</t>
        </r>
      </text>
    </comment>
    <comment ref="S34" authorId="4" shapeId="0" xr:uid="{2B2CA0AF-706A-4E95-B3F3-DB6F956550C7}">
      <text>
        <r>
          <rPr>
            <b/>
            <sz val="9"/>
            <color indexed="81"/>
            <rFont val="Tahoma"/>
            <family val="2"/>
          </rPr>
          <t>OTI:</t>
        </r>
        <r>
          <rPr>
            <sz val="9"/>
            <color indexed="81"/>
            <rFont val="Tahoma"/>
            <family val="2"/>
          </rPr>
          <t xml:space="preserve">
Matrices de activos actualizados por proceso con correo de aprobación de los correspondientes líderes</t>
        </r>
      </text>
    </comment>
    <comment ref="V35" authorId="4" shapeId="0" xr:uid="{BC12F496-B384-4803-9892-01312AAD01E6}">
      <text>
        <r>
          <rPr>
            <b/>
            <sz val="9"/>
            <color indexed="81"/>
            <rFont val="Tahoma"/>
            <family val="2"/>
          </rPr>
          <t>OTI:</t>
        </r>
        <r>
          <rPr>
            <sz val="9"/>
            <color indexed="81"/>
            <rFont val="Tahoma"/>
            <family val="2"/>
          </rPr>
          <t xml:space="preserve">
Matrices de riesgos actualizados por los procesos, incluyendo correo y/o acta de aprobación firmada por los líderes</t>
        </r>
      </text>
    </comment>
    <comment ref="Q36" authorId="4" shapeId="0" xr:uid="{BADA2238-A2CC-4F8B-BDE5-2B09F14F9C75}">
      <text>
        <r>
          <rPr>
            <b/>
            <sz val="9"/>
            <color indexed="81"/>
            <rFont val="Tahoma"/>
            <family val="2"/>
          </rPr>
          <t>OTI:</t>
        </r>
        <r>
          <rPr>
            <sz val="9"/>
            <color indexed="81"/>
            <rFont val="Tahoma"/>
            <family val="2"/>
          </rPr>
          <t xml:space="preserve">
Correo electrónico con el reporte del cargue de los soportes en el repositorio que indique la Oficina de TI.</t>
        </r>
      </text>
    </comment>
    <comment ref="T36" authorId="4" shapeId="0" xr:uid="{CDB3783F-6CB0-43AF-BF67-B3E2596641BE}">
      <text>
        <r>
          <rPr>
            <b/>
            <sz val="9"/>
            <color indexed="81"/>
            <rFont val="Tahoma"/>
            <family val="2"/>
          </rPr>
          <t>OTI:</t>
        </r>
        <r>
          <rPr>
            <sz val="9"/>
            <color indexed="81"/>
            <rFont val="Tahoma"/>
            <family val="2"/>
          </rPr>
          <t xml:space="preserve">
Correo electrónico con el reporte del cargue de los soportes en el repositorio que indique la Oficina de TI.</t>
        </r>
      </text>
    </comment>
    <comment ref="X36" authorId="4" shapeId="0" xr:uid="{6F2737DC-D4DF-4196-82AE-E3601D2999C8}">
      <text>
        <r>
          <rPr>
            <b/>
            <sz val="9"/>
            <color indexed="81"/>
            <rFont val="Tahoma"/>
            <family val="2"/>
          </rPr>
          <t>OTI:</t>
        </r>
        <r>
          <rPr>
            <sz val="9"/>
            <color indexed="81"/>
            <rFont val="Tahoma"/>
            <family val="2"/>
          </rPr>
          <t xml:space="preserve">
Correo electrónico con el reporte del cargue de los soportes en el repositorio que indique la Oficina de TI.</t>
        </r>
      </text>
    </comment>
    <comment ref="S37" authorId="4" shapeId="0" xr:uid="{5407ABC7-4835-401A-A152-486A341CC785}">
      <text>
        <r>
          <rPr>
            <b/>
            <sz val="9"/>
            <color indexed="81"/>
            <rFont val="Tahoma"/>
            <family val="2"/>
          </rPr>
          <t>OTI:</t>
        </r>
        <r>
          <rPr>
            <sz val="9"/>
            <color indexed="81"/>
            <rFont val="Tahoma"/>
            <family val="2"/>
          </rPr>
          <t xml:space="preserve">
Acta de sesiones, lista de asistencia de la reunión, Certificados Oficina de TI Fundamentos y Matriz de Aplicabilidad - SoA.</t>
        </r>
      </text>
    </comment>
    <comment ref="V38" authorId="4" shapeId="0" xr:uid="{2D6248E3-E9BD-430E-A64E-3FEC6E536819}">
      <text>
        <r>
          <rPr>
            <b/>
            <sz val="9"/>
            <color indexed="81"/>
            <rFont val="Tahoma"/>
            <family val="2"/>
          </rPr>
          <t>OTI:</t>
        </r>
        <r>
          <rPr>
            <sz val="9"/>
            <color indexed="81"/>
            <rFont val="Tahoma"/>
            <family val="2"/>
          </rPr>
          <t xml:space="preserve">
Entrega o envío de la  Matriz de Aplicabilidad - SoA, por cada uno de los procesos y DTs.
Identificación de oportunidades de mejora.</t>
        </r>
      </text>
    </comment>
    <comment ref="U39" authorId="4" shapeId="0" xr:uid="{18E10612-ECED-417C-B30E-B1FDF4FBDEAA}">
      <text>
        <r>
          <rPr>
            <b/>
            <sz val="9"/>
            <color indexed="81"/>
            <rFont val="Tahoma"/>
            <family val="2"/>
          </rPr>
          <t>OTI:</t>
        </r>
        <r>
          <rPr>
            <sz val="9"/>
            <color indexed="81"/>
            <rFont val="Tahoma"/>
            <family val="2"/>
          </rPr>
          <t xml:space="preserve">
Entrega la relación o medición del resultado de la ejecución de la actividad de ingeniería social.</t>
        </r>
      </text>
    </comment>
    <comment ref="Y40" authorId="4" shapeId="0" xr:uid="{863AF6BF-D135-4935-888A-5CD397C05384}">
      <text>
        <r>
          <rPr>
            <b/>
            <sz val="9"/>
            <color indexed="81"/>
            <rFont val="Tahoma"/>
            <family val="2"/>
          </rPr>
          <t>OTI:</t>
        </r>
        <r>
          <rPr>
            <sz val="9"/>
            <color indexed="81"/>
            <rFont val="Tahoma"/>
            <family val="2"/>
          </rPr>
          <t xml:space="preserve">
Revisión y verificación de usabilidad del contenedor en SharePoint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Hoja1" description="Conexión a la consulta 'Hoja1' en el libro." type="5" refreshedVersion="4" background="1" saveData="1">
    <dbPr connection="Provider=Microsoft.Mashup.OleDb.1;Data Source=$Workbook$;Location=Hoja1;Extended Properties=&quot;&quot;" command="SELECT * FROM [Hoja1]"/>
  </connection>
</connections>
</file>

<file path=xl/sharedStrings.xml><?xml version="1.0" encoding="utf-8"?>
<sst xmlns="http://schemas.openxmlformats.org/spreadsheetml/2006/main" count="363" uniqueCount="212">
  <si>
    <t>OBJETIVO ESTRATEGICO ASOCIADO
(NUEVA CADENA DE VALOR)</t>
  </si>
  <si>
    <t>DIMENSIÓN MIPG ASOCIADA</t>
  </si>
  <si>
    <t>No. Actividad</t>
  </si>
  <si>
    <t>Actividad</t>
  </si>
  <si>
    <t>Subactividad</t>
  </si>
  <si>
    <t>Producto</t>
  </si>
  <si>
    <t>Meta
%</t>
  </si>
  <si>
    <t>OBSERVACIONES</t>
  </si>
  <si>
    <t>Sistema - Modelo</t>
  </si>
  <si>
    <t>Cobertura</t>
  </si>
  <si>
    <t>RESPONSABLE</t>
  </si>
  <si>
    <t xml:space="preserve">Fecha Inicio </t>
  </si>
  <si>
    <t>Fecha Finalización</t>
  </si>
  <si>
    <t>PRIMER TRIMESTRE</t>
  </si>
  <si>
    <t>SEGUNDO  TRIMESTRE</t>
  </si>
  <si>
    <t>TERCER  TRIMESTRE</t>
  </si>
  <si>
    <t>CUARTO  TRIMESTRE</t>
  </si>
  <si>
    <t xml:space="preserve"> Meta
%</t>
  </si>
  <si>
    <t>Total Meta
%</t>
  </si>
  <si>
    <t>Objetivo 4: Fortalecer, modernizar, adecuar y realizar las reformas institucionales necesarias que contribuyan a garantizar la implementación de la política de víctimas del país integralmente, con enfoque de derechos, territorial y diferencial.</t>
  </si>
  <si>
    <t>Gestión con valores para resultados / Información y comunicación</t>
  </si>
  <si>
    <r>
      <t>SGC</t>
    </r>
    <r>
      <rPr>
        <sz val="8"/>
        <color rgb="FF000000"/>
        <rFont val="Calibri"/>
        <family val="2"/>
        <scheme val="minor"/>
      </rPr>
      <t xml:space="preserve"> -Revisar, actualizar, aprobar y publicar en coordinación con los líderes de proceso la documentación</t>
    </r>
    <r>
      <rPr>
        <b/>
        <sz val="8"/>
        <color rgb="FF000000"/>
        <rFont val="Calibri"/>
        <family val="2"/>
        <scheme val="minor"/>
      </rPr>
      <t xml:space="preserve"> </t>
    </r>
    <r>
      <rPr>
        <sz val="8"/>
        <color rgb="FF000000"/>
        <rFont val="Calibri"/>
        <family val="2"/>
        <scheme val="minor"/>
      </rPr>
      <t>de cada proceso</t>
    </r>
  </si>
  <si>
    <t>-</t>
  </si>
  <si>
    <t>Acta/s de cambios de documentos de SIG
Publicación Página Web Documentos SIG</t>
  </si>
  <si>
    <t>En la actividad inicial de revisión de la documentación del proceso, se realizará al 100% con el propósito de identificar los documentos que requieren ajustes, de acuerdo con la operación, dinámica actual del proceso y directrices que se emitan por parte de la OAP y así continuar con las actividades de actualizar, aprobar y publicar, logrando su formalización en el SIG, del 100 %  de los documentos identificados, actualizados (Caracterización, procedimientos, guías, manuales, instructivos, formatos, etc., según corresponda).</t>
  </si>
  <si>
    <t>Sistema Gestión de Calidad</t>
  </si>
  <si>
    <t>Nacional</t>
  </si>
  <si>
    <t>Todos los procesos</t>
  </si>
  <si>
    <t>Direccionamiento Estratégico</t>
  </si>
  <si>
    <r>
      <t xml:space="preserve">SGC </t>
    </r>
    <r>
      <rPr>
        <sz val="8"/>
        <rFont val="Calibri"/>
        <family val="2"/>
        <scheme val="minor"/>
      </rPr>
      <t>-Revisar y actualizar la resolución 02728 del 2021, con los nuevos lineamientos de operación</t>
    </r>
  </si>
  <si>
    <t>Resolución suscrita</t>
  </si>
  <si>
    <t>Corresponde a una practica de validación de las normas asociadas al cumplimiento del Sistema de Gestión de Calidad</t>
  </si>
  <si>
    <t>Direccionamiento estratégico
Secretaria General
(Grupo de Gestión de Talento Humano -
Gestión Financiera y Contable
Grupo de Gestión Administrativa y Documental - Grupo de Gestión Contractual-
Oficina de Tecnologías de la Información- Red Nacional de Información- Oficina Asesora Jurídica- Oficina Asesora de Comunicaciones-Grupo de Servicio al Ciudadano-Oficina Control Interno</t>
  </si>
  <si>
    <t>Gestión con valores para resultados</t>
  </si>
  <si>
    <r>
      <t xml:space="preserve">SGC - </t>
    </r>
    <r>
      <rPr>
        <sz val="8"/>
        <rFont val="Calibri"/>
        <family val="2"/>
        <scheme val="minor"/>
      </rPr>
      <t>Realizar los autodiagnósticos de las 19 políticas de MIPG, identificar las brechas, elaborar y realizar seguimiento al plan de mejoramiento</t>
    </r>
  </si>
  <si>
    <t xml:space="preserve">*19 Auto Diagnósticos, realizados - marzo
</t>
  </si>
  <si>
    <t>Corresponde de conformidad con la resolución vigente, y la responsabilidad de los lideres de las políticas de elaborar los autodiagnósticos y los planes de mejora correspondientes para aumentar el nivel de desempeño de la Entidad</t>
  </si>
  <si>
    <t>*Planes de mejora, elaborados, socializados y aprobados - abril
*Informe de seguimiento planes de mejora - cuatrimestral</t>
  </si>
  <si>
    <t>Corresponde a la elaboración de planes de mejora con su respectivo seguimiento de manera cuatrimestral, para garantizar su cumplimiento.</t>
  </si>
  <si>
    <r>
      <t>SGC-</t>
    </r>
    <r>
      <rPr>
        <sz val="8"/>
        <rFont val="Calibri"/>
        <family val="2"/>
        <scheme val="minor"/>
      </rPr>
      <t xml:space="preserve"> Identificar, valorar y evaluar los Riesgos de Gestión, Corrupción y de los Sistemas de Gestión y definir el correspondiente plan de tratamiento y realizar seguimiento con respecto a las evidencias de controles, riesgos y planes de tratamiento al riesgo.</t>
    </r>
  </si>
  <si>
    <t xml:space="preserve">Realizar la actualización de los riesgos de su proceso y Dirección Territorial así como definir el plan de tratamiento de riesgos.  </t>
  </si>
  <si>
    <t>Mapa de riesgos de proceso y Dirección Territorial actualizado y Acta</t>
  </si>
  <si>
    <t>Cada proceso realizará la actualización de su mapa de riesgos, así mismo por cada mes a partir de junio se realizarán la actualización de 3 procesos.</t>
  </si>
  <si>
    <t>Nacional y territorial</t>
  </si>
  <si>
    <t>Todos los procesos / Direcciones Territoriales</t>
  </si>
  <si>
    <t>Realizar al seguimiento de los controles y planes a los riesgos asociados a sus procesos y Direcciones territoriales</t>
  </si>
  <si>
    <t>Informes de seguimiento a la ejecución de los controles de acuerdo con el nivel del riesgo residual</t>
  </si>
  <si>
    <t>Cada proceso y Dirección Territorial realizarán seguimiento a los controles y planes de tratamiento en el aplicativo dispuesto por la OAP</t>
  </si>
  <si>
    <r>
      <t>SGC -</t>
    </r>
    <r>
      <rPr>
        <sz val="8"/>
        <rFont val="Calibri"/>
        <family val="2"/>
        <scheme val="minor"/>
      </rPr>
      <t xml:space="preserve"> Registrar, revisar y aprobar con oportunidad los indicadores del Plan de acción</t>
    </r>
    <r>
      <rPr>
        <b/>
        <sz val="8"/>
        <rFont val="Calibri"/>
        <family val="2"/>
        <scheme val="minor"/>
      </rPr>
      <t xml:space="preserve"> </t>
    </r>
  </si>
  <si>
    <t>Registrar con oportunidad los indicadores del Plan de acción</t>
  </si>
  <si>
    <t xml:space="preserve">Reporte herramienta SIPLAN+ </t>
  </si>
  <si>
    <t xml:space="preserve">Cada proceso y Dirección Territorial realizara el registro, validación y aprobación de acuerdo con su competencia en la herramienta SIPLAN+ </t>
  </si>
  <si>
    <t>Revisar y aprobar con oportunidad los indicadores del Plan de acción</t>
  </si>
  <si>
    <r>
      <rPr>
        <b/>
        <sz val="8"/>
        <rFont val="Calibri"/>
        <family val="2"/>
        <scheme val="minor"/>
      </rPr>
      <t xml:space="preserve">SGC </t>
    </r>
    <r>
      <rPr>
        <sz val="8"/>
        <rFont val="Calibri"/>
        <family val="2"/>
        <scheme val="minor"/>
      </rPr>
      <t>- Realizar la Revisión por la Dirección bajo los criterios definidos por la OAP</t>
    </r>
  </si>
  <si>
    <t>Acta Revisión por la Dirección y/o informe de Revisión por la Dirección.</t>
  </si>
  <si>
    <t>En el espacio de revisión por la Dirección se desarrollan las Rendiciones de Cuentas Sistema de Gestión Ambiental,  del Seguridad y Salud en el Trabajo y Seguridad y Privacidad de la Información.
Corresponde a la vigencia 2024</t>
  </si>
  <si>
    <t xml:space="preserve">
Direccionamiento Estratégico / Oficina Asesora de Planeación /Grupo de Gestión de Talento Humano - Grupo de Gestión Administrativa y Documental - Oficina de Tecnologías de la Información</t>
  </si>
  <si>
    <t>Información y comunicación.</t>
  </si>
  <si>
    <r>
      <rPr>
        <b/>
        <sz val="8"/>
        <color theme="1"/>
        <rFont val="Calibri"/>
        <family val="2"/>
      </rPr>
      <t xml:space="preserve">SGRD. </t>
    </r>
    <r>
      <rPr>
        <sz val="8"/>
        <color theme="1"/>
        <rFont val="Calibri"/>
        <family val="2"/>
      </rPr>
      <t xml:space="preserve">Actualizar las Tablas de Retención Documental de las Dependencias de Unidad que actualizan sus procedimientos y documentos en la vigencia de 2025. </t>
    </r>
  </si>
  <si>
    <t xml:space="preserve">Tablas de Retención Documental de las Dependencias actualizadas. </t>
  </si>
  <si>
    <t xml:space="preserve">Esta actividad estará alienada con la Oficina Asesora de Planeación, para identificar cuales dependencias ya actualizaron sus procedimientos y proceder automáticamente con la actualización de la TRD. </t>
  </si>
  <si>
    <t>Sistema de Gestión de Registros y Documentos</t>
  </si>
  <si>
    <t>Gestión Documental</t>
  </si>
  <si>
    <r>
      <rPr>
        <b/>
        <sz val="8"/>
        <color theme="1"/>
        <rFont val="Calibri"/>
        <family val="2"/>
      </rPr>
      <t xml:space="preserve">SGRD. </t>
    </r>
    <r>
      <rPr>
        <sz val="8"/>
        <color theme="1"/>
        <rFont val="Calibri"/>
        <family val="2"/>
      </rPr>
      <t xml:space="preserve">Establecer los con controles operativos para los registros y documentos de la Entidad que se deben implementar en cada proceso.  </t>
    </r>
  </si>
  <si>
    <t>Matriz de controles operativos para los procesos.</t>
  </si>
  <si>
    <t>La matriz deberá ser socializada los enlaces de todos los procesos de la Unidad.</t>
  </si>
  <si>
    <r>
      <rPr>
        <b/>
        <sz val="8"/>
        <color rgb="FF000000"/>
        <rFont val="Calibri"/>
        <family val="2"/>
      </rPr>
      <t xml:space="preserve">SGRD. </t>
    </r>
    <r>
      <rPr>
        <sz val="8"/>
        <color indexed="8"/>
        <rFont val="Calibri"/>
        <family val="2"/>
      </rPr>
      <t xml:space="preserve">Identificar y realizar seguimiento de los requisitos legales aplicables a la gestión de los registros y documentos de la Entidad.  </t>
    </r>
  </si>
  <si>
    <t xml:space="preserve">Actas y/o correos de seguimiento. </t>
  </si>
  <si>
    <t>Este seguimiento se realizará en conjunto con la Oficina Asesora Jurídica, quien es la encargada de actualizar el normograma.</t>
  </si>
  <si>
    <r>
      <rPr>
        <b/>
        <sz val="8"/>
        <color rgb="FF000000"/>
        <rFont val="Calibri"/>
        <family val="2"/>
      </rPr>
      <t>SGRD.</t>
    </r>
    <r>
      <rPr>
        <sz val="8"/>
        <color indexed="8"/>
        <rFont val="Calibri"/>
        <family val="2"/>
      </rPr>
      <t xml:space="preserve"> Realizar reuniones de seguimiento al plan de implementación del SGRD según necesidad.</t>
    </r>
  </si>
  <si>
    <t xml:space="preserve">Actas de reunión. </t>
  </si>
  <si>
    <t>El equipo de profesionales del Proceso de Gestión Documental se reunirá cada tres meses para hacer seguimiento.</t>
  </si>
  <si>
    <r>
      <rPr>
        <b/>
        <sz val="8"/>
        <color theme="1"/>
        <rFont val="Calibri"/>
        <family val="2"/>
      </rPr>
      <t>SGRD.</t>
    </r>
    <r>
      <rPr>
        <sz val="8"/>
        <color theme="1"/>
        <rFont val="Calibri"/>
        <family val="2"/>
      </rPr>
      <t xml:space="preserve"> Realizar con el acompañamiento del GGAD una jornada de planeación para formular las actividades asociadas a la administración de los archivos de gestión de cada dependencia de acuerdo con las series y subseries documental de la TRD.</t>
    </r>
  </si>
  <si>
    <t>Acta de reunión con los lineamientos para correcta gestión de los archivos en cada Dependencia.</t>
  </si>
  <si>
    <t>Esta jornada busca el empoderamiento de las diferentes dependencias con la administración de sus archivos de gestión.</t>
  </si>
  <si>
    <t>Nacional y Territorial</t>
  </si>
  <si>
    <r>
      <t xml:space="preserve">SGRD. </t>
    </r>
    <r>
      <rPr>
        <sz val="8"/>
        <rFont val="Calibri"/>
        <family val="2"/>
      </rPr>
      <t>Implementar las Tablas de Retención Documental en la organización y conformación de expedientes físicos y/o electrónicos de cada dependencia.</t>
    </r>
  </si>
  <si>
    <t>Formato Único de Inventario Documental de cada serie y subserie de la TRD de las dependencias.</t>
  </si>
  <si>
    <t xml:space="preserve">Esta actividad consiste en la organización y conformación de los expedientes físicos y electrónicos de cada dependencia y la asesoría de cada parcero de Gestión Documental. </t>
  </si>
  <si>
    <r>
      <rPr>
        <b/>
        <sz val="8"/>
        <rFont val="Calibri"/>
        <family val="2"/>
      </rPr>
      <t>SGRD.</t>
    </r>
    <r>
      <rPr>
        <sz val="8"/>
        <rFont val="Calibri"/>
        <family val="2"/>
      </rPr>
      <t xml:space="preserve"> Participar en las jornadas del plan de capacitación del Sistema de Gestión de Registros y Documentos. </t>
    </r>
  </si>
  <si>
    <t xml:space="preserve">Actas de jornadas de capacitación. </t>
  </si>
  <si>
    <t>La capacitación será liderada por el personal de Gestión Documental y los enlaces deben garantizar la participación de todos los colaboradores de cada proceso.</t>
  </si>
  <si>
    <r>
      <rPr>
        <b/>
        <sz val="8"/>
        <color theme="1"/>
        <rFont val="Calibri"/>
        <family val="2"/>
      </rPr>
      <t xml:space="preserve">SGRD. </t>
    </r>
    <r>
      <rPr>
        <sz val="8"/>
        <color theme="1"/>
        <rFont val="Calibri"/>
        <family val="2"/>
      </rPr>
      <t>Realizar el traslado de los documentos misionales que se gestionaron en cada Dirección Territorial.</t>
    </r>
  </si>
  <si>
    <t xml:space="preserve">Formatos de traslados documentales. </t>
  </si>
  <si>
    <t>Cumplir con el lineamiento de traslados documentales del proceso de Gestión Documental.</t>
  </si>
  <si>
    <t>Territorial</t>
  </si>
  <si>
    <t>Direcciones Territoriales</t>
  </si>
  <si>
    <t>Gestión con valores para resultados / Evaluación de Resultados</t>
  </si>
  <si>
    <r>
      <rPr>
        <b/>
        <sz val="8"/>
        <color indexed="8"/>
        <rFont val="Calibri"/>
        <family val="2"/>
      </rPr>
      <t>SGA -</t>
    </r>
    <r>
      <rPr>
        <sz val="8"/>
        <color theme="1"/>
        <rFont val="Calibri"/>
        <family val="2"/>
      </rPr>
      <t xml:space="preserve"> Llevar registro de las cantidades de residuos generados en la Entidad (aprovechables, peligrosos, orgánicos), así como la entrega y disposición  adecuada de residuos (aprovechables y peligrosos) a gestores autorizados.</t>
    </r>
  </si>
  <si>
    <r>
      <rPr>
        <b/>
        <sz val="8"/>
        <color theme="1"/>
        <rFont val="Calibri"/>
        <family val="2"/>
      </rPr>
      <t xml:space="preserve">Direcciones territoriales: 
</t>
    </r>
    <r>
      <rPr>
        <sz val="8"/>
        <color theme="1"/>
        <rFont val="Calibri"/>
        <family val="2"/>
      </rPr>
      <t xml:space="preserve">* Formato diligenciado y actualizado "Formato Entrega – Transporte de Residuos” 
* Formato diligenciado y actualizado "Formato Generación de Residuos”
* Certificación disposición final y/o aprovechamiento de residuos sólidos  aprovechables y peligrosos según aplique.
* Correo soporte del cargue de evidencias en el micrositio enviado a SGA" </t>
    </r>
    <r>
      <rPr>
        <b/>
        <sz val="8"/>
        <color theme="1"/>
        <rFont val="Calibri"/>
        <family val="2"/>
      </rPr>
      <t xml:space="preserve">
Nivel Nacional (Equipo implementador): </t>
    </r>
    <r>
      <rPr>
        <sz val="8"/>
        <color theme="1"/>
        <rFont val="Calibri"/>
        <family val="2"/>
      </rPr>
      <t xml:space="preserve"> Bitácora de generación de residuos</t>
    </r>
  </si>
  <si>
    <t>Sistema de Gestión Ambiental</t>
  </si>
  <si>
    <t>Direcciones Territoriales / Gestión Administrativa</t>
  </si>
  <si>
    <r>
      <rPr>
        <b/>
        <sz val="8"/>
        <color indexed="8"/>
        <rFont val="Calibri"/>
        <family val="2"/>
      </rPr>
      <t>SGA -</t>
    </r>
    <r>
      <rPr>
        <sz val="8"/>
        <color theme="1"/>
        <rFont val="Calibri"/>
        <family val="2"/>
      </rPr>
      <t xml:space="preserve"> Socializar jornadas de sensibilización  relacionados con el Sistema de gestión Ambiental .</t>
    </r>
  </si>
  <si>
    <r>
      <rPr>
        <b/>
        <sz val="8"/>
        <color theme="1"/>
        <rFont val="Calibri"/>
        <family val="2"/>
      </rPr>
      <t>Procesos en Nivel Nacional:</t>
    </r>
    <r>
      <rPr>
        <sz val="8"/>
        <color theme="1"/>
        <rFont val="Calibri"/>
        <family val="2"/>
      </rPr>
      <t xml:space="preserve"> Actas de reunión con</t>
    </r>
    <r>
      <rPr>
        <u/>
        <sz val="8"/>
        <color theme="1"/>
        <rFont val="Calibri"/>
        <family val="2"/>
      </rPr>
      <t xml:space="preserve"> listados de asistencia resaltando los profesionales que participaron </t>
    </r>
    <r>
      <rPr>
        <sz val="8"/>
        <color theme="1"/>
        <rFont val="Calibri"/>
        <family val="2"/>
      </rPr>
      <t xml:space="preserve">de las actividades convocadas por el SGA
</t>
    </r>
    <r>
      <rPr>
        <b/>
        <sz val="8"/>
        <color theme="1"/>
        <rFont val="Calibri"/>
        <family val="2"/>
      </rPr>
      <t>Direcciones territoriales:</t>
    </r>
    <r>
      <rPr>
        <sz val="8"/>
        <color theme="1"/>
        <rFont val="Calibri"/>
        <family val="2"/>
      </rPr>
      <t xml:space="preserve"> 
* Actas de reunión con </t>
    </r>
    <r>
      <rPr>
        <u/>
        <sz val="8"/>
        <color theme="1"/>
        <rFont val="Calibri"/>
        <family val="2"/>
      </rPr>
      <t>listados de asistencia resaltando los profesionales que participaron</t>
    </r>
    <r>
      <rPr>
        <sz val="8"/>
        <color theme="1"/>
        <rFont val="Calibri"/>
        <family val="2"/>
      </rPr>
      <t xml:space="preserve"> de las actividades convocadas por el SGA.
* Evidencias de socializaciones realizadas al interior de las DT</t>
    </r>
  </si>
  <si>
    <t>Direcciones Territoriales / Todos los procesos</t>
  </si>
  <si>
    <r>
      <rPr>
        <b/>
        <sz val="8"/>
        <color indexed="8"/>
        <rFont val="Calibri"/>
        <family val="2"/>
      </rPr>
      <t>SGA -</t>
    </r>
    <r>
      <rPr>
        <sz val="8"/>
        <color indexed="8"/>
        <rFont val="Calibri"/>
        <family val="2"/>
      </rPr>
      <t xml:space="preserve"> Participar todas las fases  de a</t>
    </r>
    <r>
      <rPr>
        <sz val="8"/>
        <color theme="1"/>
        <rFont val="Calibri"/>
        <family val="2"/>
      </rPr>
      <t>ctualización de la matriz de identificación y evaluación de aspectos e impactos ambientales y el reporte de condiciones ambientales..</t>
    </r>
  </si>
  <si>
    <r>
      <rPr>
        <b/>
        <sz val="8"/>
        <color theme="1"/>
        <rFont val="Calibri"/>
        <family val="2"/>
      </rPr>
      <t xml:space="preserve">Fase 1 (Reporte para el primer trimestre): </t>
    </r>
    <r>
      <rPr>
        <sz val="8"/>
        <color theme="1"/>
        <rFont val="Calibri"/>
        <family val="2"/>
      </rPr>
      <t xml:space="preserve">
* Correo de socialización al interior de los procesos y direcciones territoriales de convocatoria al inicio de la actividad
</t>
    </r>
    <r>
      <rPr>
        <b/>
        <sz val="8"/>
        <color theme="1"/>
        <rFont val="Calibri"/>
        <family val="2"/>
      </rPr>
      <t xml:space="preserve">Fase 2 (Reporte para el primer trimestre): </t>
    </r>
    <r>
      <rPr>
        <sz val="8"/>
        <color theme="1"/>
        <rFont val="Calibri"/>
        <family val="2"/>
      </rPr>
      <t xml:space="preserve">
* Correo de socialización al interior de los procesos y direcciones territoriales convocando la actividad
* Acta de reunión de la fase 2 enviada por el equipo implementador del SGA, listados de asistencia de los participantes.
</t>
    </r>
    <r>
      <rPr>
        <b/>
        <sz val="8"/>
        <color theme="1"/>
        <rFont val="Calibri"/>
        <family val="2"/>
      </rPr>
      <t xml:space="preserve">Fase 3 (Reporte para el segundo trimestre): </t>
    </r>
    <r>
      <rPr>
        <sz val="8"/>
        <color theme="1"/>
        <rFont val="Calibri"/>
        <family val="2"/>
      </rPr>
      <t xml:space="preserve">
* Acta de reunión socializando al interior de los procesos y direcciones territoriales el desarrollo de la actividad
* Encuesta para la Identificación de Aspectos e Impactos Ambientales, listado de asistencia de los participantes.
*</t>
    </r>
    <r>
      <rPr>
        <u/>
        <sz val="8"/>
        <color theme="1"/>
        <rFont val="Calibri"/>
        <family val="2"/>
      </rPr>
      <t xml:space="preserve"> Formato de condición ambiental en sede diligenciado y remitido al líder SGA</t>
    </r>
    <r>
      <rPr>
        <sz val="8"/>
        <color theme="1"/>
        <rFont val="Calibri"/>
        <family val="2"/>
      </rPr>
      <t xml:space="preserve"> </t>
    </r>
    <r>
      <rPr>
        <b/>
        <sz val="8"/>
        <color theme="1"/>
        <rFont val="Calibri"/>
        <family val="2"/>
      </rPr>
      <t>(DT's y Equipo Implementador del SGA).</t>
    </r>
    <r>
      <rPr>
        <sz val="8"/>
        <color theme="1"/>
        <rFont val="Calibri"/>
        <family val="2"/>
      </rPr>
      <t xml:space="preserve">
</t>
    </r>
    <r>
      <rPr>
        <b/>
        <sz val="8"/>
        <color theme="1"/>
        <rFont val="Calibri"/>
        <family val="2"/>
      </rPr>
      <t xml:space="preserve">Fase 4 (Reporte para el tercer trimestre): </t>
    </r>
    <r>
      <rPr>
        <sz val="8"/>
        <color theme="1"/>
        <rFont val="Calibri"/>
        <family val="2"/>
      </rPr>
      <t xml:space="preserve">
* Correo de socialización convocando la actividad
* Acta de reunión con listado de asistencia de la reunión
* Matriz final (filtrada por su respectivo proceso)</t>
    </r>
  </si>
  <si>
    <t>Todos los procesos y Direcciones Territoriales bajo la orientación de Gestión Administrativa</t>
  </si>
  <si>
    <r>
      <rPr>
        <b/>
        <sz val="8"/>
        <color indexed="8"/>
        <rFont val="Calibri"/>
        <family val="2"/>
      </rPr>
      <t xml:space="preserve">SGA - </t>
    </r>
    <r>
      <rPr>
        <sz val="8"/>
        <color theme="1"/>
        <rFont val="Calibri"/>
        <family val="2"/>
      </rPr>
      <t>Realizar la identificación y actualización del contexto estratégico para el SGA.</t>
    </r>
  </si>
  <si>
    <t xml:space="preserve">* Encuesta matriz DOFA
* Acta de reunión  y/o listado de asistencia del trabajo realizado con la actividad
* Correos relacionados con la entrega del DOFA)
* Correo soporte del cargue de evidencias en el micrositio del SGA </t>
  </si>
  <si>
    <t>Todos los Procesos y Direcciones Territoriales</t>
  </si>
  <si>
    <r>
      <rPr>
        <b/>
        <sz val="8"/>
        <color indexed="8"/>
        <rFont val="Calibri"/>
        <family val="2"/>
      </rPr>
      <t>SGA -</t>
    </r>
    <r>
      <rPr>
        <sz val="8"/>
        <color theme="1"/>
        <rFont val="Calibri"/>
        <family val="2"/>
      </rPr>
      <t xml:space="preserve"> Realizar seguimiento a la implementación de los programas de gestión ambiental</t>
    </r>
  </si>
  <si>
    <r>
      <rPr>
        <b/>
        <sz val="8"/>
        <color theme="1"/>
        <rFont val="Calibri"/>
        <family val="2"/>
      </rPr>
      <t>Direcciones territoriales</t>
    </r>
    <r>
      <rPr>
        <sz val="8"/>
        <color theme="1"/>
        <rFont val="Calibri"/>
        <family val="2"/>
      </rPr>
      <t xml:space="preserve">: 
* Matrices de seguimiento a programas de ahorro y uso eficiente de agua y energía
* Matrices de seguimiento a programas de manejo integral de residuos sólidos
* Correo soporte del cargue de evidencias en el micrositio del SGA.
</t>
    </r>
    <r>
      <rPr>
        <b/>
        <sz val="8"/>
        <color theme="1"/>
        <rFont val="Calibri"/>
        <family val="2"/>
      </rPr>
      <t>Nivel Nacional (Equipo implementador):</t>
    </r>
    <r>
      <rPr>
        <sz val="8"/>
        <color theme="1"/>
        <rFont val="Calibri"/>
        <family val="2"/>
      </rPr>
      <t xml:space="preserve"> 
* Matrices de seguimiento a programas de ahorro y uso eficiente de agua y energía
* Matrices de seguimiento a programas de manejo integral de residuos sólidos 
* Matrices de seguimiento a programas de buenas prácticas cero papel
* Matrices de seguimiento a programas de compras públicas sostenibles
* Matrices de seguimiento a programas de prácticas sostenibles</t>
    </r>
  </si>
  <si>
    <r>
      <rPr>
        <b/>
        <sz val="8"/>
        <color indexed="8"/>
        <rFont val="Calibri"/>
        <family val="2"/>
      </rPr>
      <t xml:space="preserve">SGA - </t>
    </r>
    <r>
      <rPr>
        <sz val="8"/>
        <color theme="1"/>
        <rFont val="Calibri"/>
        <family val="2"/>
      </rPr>
      <t xml:space="preserve">Realizar identificación de requisitos legales ambientales de orden nacional, regional y/o municipal según aplique. </t>
    </r>
  </si>
  <si>
    <r>
      <rPr>
        <b/>
        <sz val="8"/>
        <color theme="1"/>
        <rFont val="Calibri"/>
        <family val="2"/>
      </rPr>
      <t xml:space="preserve">Direcciones territoriales: </t>
    </r>
    <r>
      <rPr>
        <sz val="8"/>
        <color theme="1"/>
        <rFont val="Calibri"/>
        <family val="2"/>
      </rPr>
      <t xml:space="preserve">
Encuesta para la identificación y verificación del cumplimiento legal ambiental por cada sede a nivel Regional, departamental, municipal y Distrital según aplique.
</t>
    </r>
    <r>
      <rPr>
        <b/>
        <sz val="8"/>
        <color theme="1"/>
        <rFont val="Calibri"/>
        <family val="2"/>
      </rPr>
      <t xml:space="preserve">Nivel Nacional (Equipo implementador): </t>
    </r>
    <r>
      <rPr>
        <sz val="8"/>
        <color theme="1"/>
        <rFont val="Calibri"/>
        <family val="2"/>
      </rPr>
      <t xml:space="preserve">
Correo al enlace SIG indicando requisitos legales ambientales identificados a nivel nacional
</t>
    </r>
    <r>
      <rPr>
        <u/>
        <sz val="8"/>
        <color theme="1"/>
        <rFont val="Calibri"/>
        <family val="2"/>
      </rPr>
      <t>Formato Matriz Verificación Cumplimiento Legal Ambiental enviado desde el correo de gestion.ambiental@unidadvictimas.gov.co diligenciado.</t>
    </r>
  </si>
  <si>
    <t>Talento Humano</t>
  </si>
  <si>
    <r>
      <rPr>
        <b/>
        <sz val="8"/>
        <rFont val="Calibri"/>
        <family val="2"/>
      </rPr>
      <t xml:space="preserve">SGSST – </t>
    </r>
    <r>
      <rPr>
        <sz val="8"/>
        <rFont val="Calibri"/>
        <family val="2"/>
      </rPr>
      <t xml:space="preserve">Apoyar  la actualización de las matrices de identificación de peligros en tres fases con la participación de los colaboradores. </t>
    </r>
  </si>
  <si>
    <t xml:space="preserve">Acta de reunión. </t>
  </si>
  <si>
    <r>
      <rPr>
        <b/>
        <sz val="8"/>
        <color theme="1"/>
        <rFont val="Calibri"/>
        <family val="2"/>
      </rPr>
      <t>FASE 1</t>
    </r>
    <r>
      <rPr>
        <sz val="8"/>
        <color theme="1"/>
        <rFont val="Calibri"/>
        <family val="2"/>
      </rPr>
      <t xml:space="preserve">  Realizar encuesta percepción del riesgo (Identificación de peligros.)  
</t>
    </r>
    <r>
      <rPr>
        <b/>
        <sz val="8"/>
        <color theme="1"/>
        <rFont val="Calibri"/>
        <family val="2"/>
      </rPr>
      <t>FASE 2</t>
    </r>
    <r>
      <rPr>
        <sz val="8"/>
        <color theme="1"/>
        <rFont val="Calibri"/>
        <family val="2"/>
      </rPr>
      <t xml:space="preserve">  Actualización de las matrices de identificación de peligros
</t>
    </r>
    <r>
      <rPr>
        <b/>
        <sz val="8"/>
        <color theme="1"/>
        <rFont val="Calibri"/>
        <family val="2"/>
      </rPr>
      <t xml:space="preserve">FASE 3 </t>
    </r>
    <r>
      <rPr>
        <sz val="8"/>
        <color theme="1"/>
        <rFont val="Calibri"/>
        <family val="2"/>
      </rPr>
      <t xml:space="preserve">Socialización matriz actualizada. </t>
    </r>
  </si>
  <si>
    <t>Sistema de Seguridad y Salud en el trabajo</t>
  </si>
  <si>
    <r>
      <rPr>
        <b/>
        <sz val="8"/>
        <rFont val="Calibri"/>
        <family val="2"/>
      </rPr>
      <t>SGSST –</t>
    </r>
    <r>
      <rPr>
        <sz val="8"/>
        <rFont val="Calibri"/>
        <family val="2"/>
      </rPr>
      <t xml:space="preserve"> Apoyar  la actualización de los planes de emergencia y socialización de los PONS  con la participación de los colaboradores. </t>
    </r>
  </si>
  <si>
    <r>
      <rPr>
        <b/>
        <sz val="8"/>
        <color theme="1"/>
        <rFont val="Calibri"/>
        <family val="2"/>
      </rPr>
      <t>FASE 1</t>
    </r>
    <r>
      <rPr>
        <sz val="8"/>
        <color theme="1"/>
        <rFont val="Calibri"/>
        <family val="2"/>
      </rPr>
      <t xml:space="preserve">  Actualización de los planes de emergencia  
</t>
    </r>
    <r>
      <rPr>
        <b/>
        <sz val="8"/>
        <color theme="1"/>
        <rFont val="Calibri"/>
        <family val="2"/>
      </rPr>
      <t xml:space="preserve">FASE 2 </t>
    </r>
    <r>
      <rPr>
        <sz val="8"/>
        <color theme="1"/>
        <rFont val="Calibri"/>
        <family val="2"/>
      </rPr>
      <t>Socialización de los PONS</t>
    </r>
  </si>
  <si>
    <r>
      <rPr>
        <b/>
        <sz val="8"/>
        <rFont val="Calibri"/>
        <family val="2"/>
      </rPr>
      <t>SGSST –</t>
    </r>
    <r>
      <rPr>
        <sz val="8"/>
        <rFont val="Calibri"/>
        <family val="2"/>
      </rPr>
      <t xml:space="preserve"> Promover la  participación  en  las actividades de promoción y prevención  presenciales y virtuales programadas en el PTA- SST ,   creando  conciencia en los colaboradores  de los peligros y riesgos laborales para mitigar incidentes, accidentes de trabajo y enfermedades laborales  </t>
    </r>
  </si>
  <si>
    <t>Correos electrónicos y controles de asistencia de actividades PYP presenciales y virtuales.</t>
  </si>
  <si>
    <t>Comunicar  mensualmente la programación de las actividades PyP del PTA , para promover a la participación de todos los colaboradores.</t>
  </si>
  <si>
    <r>
      <rPr>
        <b/>
        <sz val="8"/>
        <rFont val="Calibri"/>
        <family val="2"/>
      </rPr>
      <t>SGSST-</t>
    </r>
    <r>
      <rPr>
        <sz val="8"/>
        <rFont val="Calibri"/>
        <family val="2"/>
      </rPr>
      <t xml:space="preserve"> Socializar el plan de trabajo SST - PTA - SST 2025 a todos los colaboradores de la Unidad mediante comunicación interna e implementarlo  y  realizar seguimiento. </t>
    </r>
  </si>
  <si>
    <t>Comunicación interna, correo electrónico, PTA- SST tablero de control</t>
  </si>
  <si>
    <t xml:space="preserve">Socialización:  Febrero-Socializar el Plan Anual a todos los colaboradores. 
Implementación y seguimiento: Tablero de control del Plan  SST con  porcentaje de cumplimiento trimestral. </t>
  </si>
  <si>
    <t>Gestión de Talento Humano</t>
  </si>
  <si>
    <r>
      <rPr>
        <b/>
        <sz val="8"/>
        <rFont val="Calibri"/>
        <family val="2"/>
      </rPr>
      <t>SGSST</t>
    </r>
    <r>
      <rPr>
        <sz val="8"/>
        <rFont val="Calibri"/>
        <family val="2"/>
      </rPr>
      <t xml:space="preserve"> – Diligenciar la  encuesta de satisfacción de las actividades realizadas en SST. </t>
    </r>
  </si>
  <si>
    <t>Control de asistencia</t>
  </si>
  <si>
    <t>Enviar el link de la encuesta de satisfacción  para que los participantes la diligencien luego de realizada la actividad.</t>
  </si>
  <si>
    <r>
      <rPr>
        <b/>
        <sz val="8"/>
        <rFont val="Calibri"/>
        <family val="2"/>
      </rPr>
      <t>SGSST</t>
    </r>
    <r>
      <rPr>
        <sz val="8"/>
        <rFont val="Calibri"/>
        <family val="2"/>
      </rPr>
      <t xml:space="preserve"> - Socializar como reportar incidentes y accidentes de trabajo, así mismo, las lecciones aprendidas derivadas de las investigaciones a los colaboradores.</t>
    </r>
  </si>
  <si>
    <t>Piezas publicitarias/Correos electrónicos.</t>
  </si>
  <si>
    <t>Enviar piezas de comunicación de como reportar incidentes, accidentes laborales y lecciones aprendidas.</t>
  </si>
  <si>
    <r>
      <rPr>
        <b/>
        <sz val="8"/>
        <rFont val="Calibri"/>
        <family val="2"/>
      </rPr>
      <t>SGSST</t>
    </r>
    <r>
      <rPr>
        <sz val="8"/>
        <rFont val="Calibri"/>
        <family val="2"/>
      </rPr>
      <t xml:space="preserve"> – Promover la participación de los colaboradores a pertenecer a la brigada de emergencia y realizar la inscripción de los nuevos brigadistas.</t>
    </r>
  </si>
  <si>
    <t>Comunicaciones Internas/formatos de inscripción.</t>
  </si>
  <si>
    <t>Enviar piezas de comunicación para convocar la participación a la brigada y realizar la inscripción.</t>
  </si>
  <si>
    <r>
      <rPr>
        <b/>
        <sz val="8"/>
        <rFont val="Calibri"/>
        <family val="2"/>
      </rPr>
      <t>SGSST</t>
    </r>
    <r>
      <rPr>
        <sz val="8"/>
        <rFont val="Calibri"/>
        <family val="2"/>
      </rPr>
      <t xml:space="preserve"> – Promover la participación de los colaboradores y realizar los simulacros propuestos en el plan de trabajo SG SST 2025.</t>
    </r>
  </si>
  <si>
    <t xml:space="preserve">
Comunicaciones internas/informe de simulacros </t>
  </si>
  <si>
    <t xml:space="preserve">Enviar piezas de comunicación para convocar la participación de los colaboradores a los simulacros programados en el plan. </t>
  </si>
  <si>
    <r>
      <rPr>
        <b/>
        <sz val="8"/>
        <color indexed="8"/>
        <rFont val="Calibri"/>
        <family val="2"/>
      </rPr>
      <t>SGSI</t>
    </r>
    <r>
      <rPr>
        <sz val="8"/>
        <color theme="1"/>
        <rFont val="Calibri"/>
        <family val="2"/>
        <scheme val="minor"/>
      </rPr>
      <t xml:space="preserve"> - Actualizar inventario de activos de información.</t>
    </r>
  </si>
  <si>
    <t>Socializar el procedimiento para la generación y/o actualización del inventario de activos de información, a los enlaces del Sistema Integrado de Gestión- SIG (Procesos y DTs)</t>
  </si>
  <si>
    <t>El acta de socialización y lista de asistencia</t>
  </si>
  <si>
    <t>Seguridad de la Información</t>
  </si>
  <si>
    <t>Gestión de la Información - Equipo de Seguridad de la Información
Gestión Documental</t>
  </si>
  <si>
    <t>Ejecutar el procedimiento para la generación y/o actualización del inventario de activos de información, a los enlaces del Sistema Integrado de Gestión- SIG (Procesos y DTs)</t>
  </si>
  <si>
    <t xml:space="preserve">Formato Inventario de Activos de Información diligenciado y acta firmada con visto bueno por parte del Jefe de Oficina o líder del proceso. El acta la debe desarrollar el Enlace y compartirla con el SGSI </t>
  </si>
  <si>
    <t>Realizar la actualización del inventario de activos de información en el marco del procedimiento para la generación y/o actualización del inventario de activos de información, por parte de los enlaces del Sistema Integrado de Gestión- SIG (Procesos y DTs)</t>
  </si>
  <si>
    <t>Todos los Procesos</t>
  </si>
  <si>
    <r>
      <rPr>
        <b/>
        <sz val="8"/>
        <color theme="1"/>
        <rFont val="Calibri"/>
        <family val="2"/>
        <scheme val="minor"/>
      </rPr>
      <t>SGSI -</t>
    </r>
    <r>
      <rPr>
        <sz val="8"/>
        <color theme="1"/>
        <rFont val="Calibri"/>
        <family val="2"/>
        <scheme val="minor"/>
      </rPr>
      <t xml:space="preserve"> Identificar, valorar y evaluar los Riesgos de Seguridad de la información y definir el correspondiente plan de tratamiento y realizar seguimiento con respecto a las evidencias de controles, riesgos y planes de tratamiento al riesgo.</t>
    </r>
  </si>
  <si>
    <t>Cada uno de los procesos a nivel nacional debe realizar la actualización de los riesgos del SGSI, así como definir el plan de tratamiento de riesgos.  Respecto a las Direcciones Territorial se definirán riesgos estandarizados, asociado a Seguridad de la Información.</t>
  </si>
  <si>
    <t>Realizar socialización de riesgos para Identificar, valorar y evaluar los Riesgos de Seguridad de la información.</t>
  </si>
  <si>
    <r>
      <t>Entrega de la matriz de riesgos</t>
    </r>
    <r>
      <rPr>
        <b/>
        <sz val="8"/>
        <color theme="1"/>
        <rFont val="Calibri"/>
        <family val="2"/>
      </rPr>
      <t xml:space="preserve"> por cada uno de las DTs y procesos.</t>
    </r>
  </si>
  <si>
    <t>Realizar al seguimiento de los controles y planes a los riesgos asociados a Seguridad de la Información (plan de tratamiento 2025)</t>
  </si>
  <si>
    <t>Cargue de los soportes de controles y planes asociados al Plan de Tratamiento al Riesgos  de Seguridad de la Información.</t>
  </si>
  <si>
    <t>Matriz de seguimiento a los controles y planes a los riesgos asociados a Seguridad de la Información con sus respectivas evidencias por cada uno de los procesos.</t>
  </si>
  <si>
    <t xml:space="preserve">Todos los Procesos </t>
  </si>
  <si>
    <r>
      <rPr>
        <b/>
        <sz val="8"/>
        <color theme="1"/>
        <rFont val="Calibri"/>
        <family val="2"/>
        <scheme val="minor"/>
      </rPr>
      <t>SGSI -</t>
    </r>
    <r>
      <rPr>
        <sz val="8"/>
        <color theme="1"/>
        <rFont val="Calibri"/>
        <family val="2"/>
        <scheme val="minor"/>
      </rPr>
      <t xml:space="preserve"> Realizar diagnóstico técnico de implementación de controles de seguridad aplicables al Proceso, de acuerdo a la Declaración de aplicabilidad (SOA).</t>
    </r>
  </si>
  <si>
    <t>Realizar capacitación certificada por Oficina de TI a enlaces SIG y/o apoyos SGSI en Fundamentos de Seguridad de la Información</t>
  </si>
  <si>
    <t>Acta de sesiones, lista de asistencia de la reunión, Certificados Oficina de TI Fundamentos y Matriz de Aplicabilidad - SoA.</t>
  </si>
  <si>
    <t>Atender las indicaciones para realizar la identificación de controles por cada uno de los procesos y DTs.</t>
  </si>
  <si>
    <t>Realizar diagnóstico de implementación de controles en procesos y DTs por parte de los Enlaces y/o apoyos SGSI tomando como base la matriz de Declaración de Aplicabilidad que sean aplicables</t>
  </si>
  <si>
    <t>Entrega de la  Matriz de Aplicabilidad - SoA, por cada uno de los procesos y DTs con su respectiva identificación de controles aplicables por cada uno de los procesos y DTs.
Oportunidades de mejora</t>
  </si>
  <si>
    <t xml:space="preserve">Entrega o envío de la  Matriz de Aplicabilidad - SoA, por cada uno de los procesos y DTs </t>
  </si>
  <si>
    <r>
      <rPr>
        <b/>
        <sz val="8"/>
        <rFont val="Calibri"/>
        <family val="2"/>
        <scheme val="minor"/>
      </rPr>
      <t>SGSI -</t>
    </r>
    <r>
      <rPr>
        <sz val="8"/>
        <rFont val="Calibri"/>
        <family val="2"/>
        <scheme val="minor"/>
      </rPr>
      <t xml:space="preserve"> Realizar practicas de Ingeniería social - Vishing</t>
    </r>
  </si>
  <si>
    <t>Llevar a cabo actividades de ingeniería social Vishing con el fin de medir e identificar el nivel de entendimiento de seguridad de los colaboradores de cada una de las DTs. Esta actividad se puede realizar con llamadas telefónicas, acatando los lineamientos de la Oficina de TI.</t>
  </si>
  <si>
    <t>Entrega la relación o medición del resultado de la ejecución de la actividad de ingeniería social.</t>
  </si>
  <si>
    <t>Identificar los resultados de las tareas ejecutadas como ejercicio de ciberseguridad.</t>
  </si>
  <si>
    <r>
      <rPr>
        <b/>
        <sz val="8"/>
        <color theme="1"/>
        <rFont val="Calibri"/>
        <family val="2"/>
        <scheme val="minor"/>
      </rPr>
      <t>SGSI -</t>
    </r>
    <r>
      <rPr>
        <sz val="8"/>
        <color theme="1"/>
        <rFont val="Calibri"/>
        <family val="2"/>
        <scheme val="minor"/>
      </rPr>
      <t xml:space="preserve"> Establecer el repositorio de información oficial del proceso o dependencia o DT en la herramienta SharePoint, que permita resguardar la información importante para la operación</t>
    </r>
  </si>
  <si>
    <t>Identificación y apropiación de la información para respaldo o cargue de la información relevante e importante.</t>
  </si>
  <si>
    <t>El enlace deberá informar o reportar mediante  correo electrónico la usabilidad por parte de mínimo 5 usuarios para documentar el uso del repositorio de SharePoint.</t>
  </si>
  <si>
    <t>Revisión y verificación de usabilidad del contenedor en SharePoint</t>
  </si>
  <si>
    <t>OBJETIVOS ESTRATÉGICOS</t>
  </si>
  <si>
    <t>RESULTADOS OBJETIVOS ESTRATÉGICOS</t>
  </si>
  <si>
    <t>R1</t>
  </si>
  <si>
    <t>R2</t>
  </si>
  <si>
    <t>R3</t>
  </si>
  <si>
    <t>R4</t>
  </si>
  <si>
    <t>R5</t>
  </si>
  <si>
    <t>R6</t>
  </si>
  <si>
    <t>OBJETIVO 1</t>
  </si>
  <si>
    <t xml:space="preserve"> 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el acceso efectivo y pleno de sus derechos y la reconstrucción de sus proyectos de vida.</t>
  </si>
  <si>
    <t>Acciones de prevención y protección con enfoque diferencial implementadas para mitigar nuevos hechos victimizantes en el marco del conflicto armado.</t>
  </si>
  <si>
    <t>Víctimas individuales y colectivas reciben asistencia y atención humanitaria integral con enfoque diferencial para la superación de su situación de vulnerabilidad</t>
  </si>
  <si>
    <t>Víctimas individuales y colectivas retornadas y/o reubicadas con integralidad, voluntariedad, seguridad y dignidad</t>
  </si>
  <si>
    <t>Víctimas individuales y colectivas indemnizadas, garantizando el enfoque diferencial</t>
  </si>
  <si>
    <t>Planes Integrales de Reparación Colectiva concertados y listos para su implementación.</t>
  </si>
  <si>
    <t>Víctimas y sujetos de reparación colectiva reparados integralmente con enfoque diferencial</t>
  </si>
  <si>
    <t>OBJETIVO 2</t>
  </si>
  <si>
    <t>Promover una respuesta institucional articulada para que las víctimas accedan a una oferta social amplia, adecuada, descentralizada, simultanea y sin barreras de acceso con carácter preventivo y transformador. </t>
  </si>
  <si>
    <t>El territorio es el eje para la planeación y respuesta integral de la institucionalidad</t>
  </si>
  <si>
    <t>Los planes de retornos y reubicaciones, así como los de reparación integral a víctimas se articulan con otros procesos de planeación y acción institucional nacional y territorial</t>
  </si>
  <si>
    <t>Comunidades, sectores e instituciones articulan esfuerzos para la atención integral y efectiva de las víctimas</t>
  </si>
  <si>
    <t>Las víctimas acceden efectivamente a una oferta social integral y adecuada del Estado en el nivel territorial y nacional</t>
  </si>
  <si>
    <t>Víctimas que participan activamente en la política pública, potenciando su capacidad de agencia, propiciando su transformación como sujetos políticos</t>
  </si>
  <si>
    <t>OBJETIVO 3</t>
  </si>
  <si>
    <t>Contribuir al reconocimiento por parte de la sociedad colombiana de los hechos y las vulneraciones a los Derechos Humanos y Derecho Internacional Humanitario que las víctimas han afrontado en el marco del conflicto armado, a través de acciones restaurativas que promuevan al acceso a la verdad, la justicia, la reparación, las garantías de no repetición, la convivencia pacífica en los territorios y la construcción de paz. </t>
  </si>
  <si>
    <t>La sociedad colombiana reconoce la gravedad de los hechos y las violencias que las víctimas han sufrido en el marco del conflicto armado y lo rechazan. Asimismo, valoran y reconocen a las víctimas, su resistencia y su rol en la construcción de paz</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</si>
  <si>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</si>
  <si>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t>
  </si>
  <si>
    <t>OBJETIVO 4</t>
  </si>
  <si>
    <t>Fortalecer, modernizar, adecuar y realizar las reformas institucionales necesarias que contribuyan a garantizar la implementación de la política de víctimas del país integralmente, con enfoque de derechos, territorial y diferencial. </t>
  </si>
  <si>
    <t>La institucionalidad se ha fortalecido, modernizado y adecuado para responder a las necesidades y particularidades de las víctimas, en el marco de soluciones duraderas.</t>
  </si>
  <si>
    <t>Se fortaleció y actualizó el sistema de información y está articulado con las entidades que atienden a las víctimas del nivel nacional y territorial</t>
  </si>
  <si>
    <t>CONVENCIÓN</t>
  </si>
  <si>
    <t>NOMBRE SISTEMA O MODELO</t>
  </si>
  <si>
    <t>DEPENDENCIA A CARGO</t>
  </si>
  <si>
    <t>SGC</t>
  </si>
  <si>
    <t>SISTEMA DE GESTIÓN DE CALIDAD</t>
  </si>
  <si>
    <t>OFICINA ASESORA DE PLANEACIÓN</t>
  </si>
  <si>
    <t>SGSST</t>
  </si>
  <si>
    <t>SISTEMA DE GESTIÓN DE SEGURIDAD Y SALUD EN EL TRABAJO</t>
  </si>
  <si>
    <t xml:space="preserve">GRUPO DE GESTIÓN DE TALENTO HUMANO </t>
  </si>
  <si>
    <t>SGSI</t>
  </si>
  <si>
    <t>SISTEMA DE GESTIÓN DE SEGURIDAD DE LA INFORMACIÓN</t>
  </si>
  <si>
    <t>OFICINA DE TECNOLOGIAS DE LA INFORMACIÓN</t>
  </si>
  <si>
    <t>SGA</t>
  </si>
  <si>
    <t>SISTEMA DE GESTIÓN AMBIENTAL</t>
  </si>
  <si>
    <t>GRUPO DE GESTION ADMINISTRATIVA Y DOCUMENTAL</t>
  </si>
  <si>
    <t>SGRD</t>
  </si>
  <si>
    <t>SISTEMA DE GESTIÓN DE REGISTROS Y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</si>
</sst>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scheme val="minor"/>
    </font>
    <font>
      <sz val="10"/>
      <color rgb="FF000000"/>
      <name val="Arial"/>
      <family val="2"/>
    </font>
    <font>
      <sz val="12"/>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4"/>
      <color theme="0"/>
      <name val="Calibri"/>
      <family val="2"/>
      <scheme val="minor"/>
    </font>
    <font>
      <b/>
      <sz val="8"/>
      <color theme="0"/>
      <name val="Calibri"/>
      <family val="2"/>
    </font>
    <font>
      <sz val="8"/>
      <color theme="1"/>
      <name val="Calibri"/>
      <family val="2"/>
    </font>
    <font>
      <sz val="8"/>
      <color indexed="8"/>
      <name val="Calibri"/>
      <family val="2"/>
    </font>
    <font>
      <b/>
      <sz val="8"/>
      <color indexed="8"/>
      <name val="Calibri"/>
      <family val="2"/>
    </font>
    <font>
      <sz val="8"/>
      <name val="Calibri"/>
      <family val="2"/>
    </font>
    <font>
      <b/>
      <sz val="8"/>
      <name val="Calibri"/>
      <family val="2"/>
    </font>
    <font>
      <b/>
      <sz val="8"/>
      <color theme="1"/>
      <name val="Calibri"/>
      <family val="2"/>
    </font>
    <font>
      <sz val="8"/>
      <name val="Calibri"/>
      <family val="2"/>
      <scheme val="minor"/>
    </font>
    <font>
      <sz val="11"/>
      <color theme="1"/>
      <name val="Calibri"/>
      <family val="2"/>
      <scheme val="minor"/>
    </font>
    <font>
      <sz val="8"/>
      <color rgb="FF000000"/>
      <name val="Calibri"/>
      <family val="2"/>
      <scheme val="minor"/>
    </font>
    <font>
      <b/>
      <sz val="8"/>
      <name val="Calibri"/>
      <family val="2"/>
      <scheme val="minor"/>
    </font>
    <font>
      <b/>
      <sz val="8"/>
      <color rgb="FF000000"/>
      <name val="Calibri"/>
      <family val="2"/>
      <scheme val="minor"/>
    </font>
    <font>
      <b/>
      <sz val="8"/>
      <color rgb="FF000000"/>
      <name val="Calibri"/>
      <family val="2"/>
    </font>
    <font>
      <sz val="8"/>
      <color rgb="FF000000"/>
      <name val="Calibri"/>
      <family val="2"/>
    </font>
    <font>
      <u/>
      <sz val="8"/>
      <color theme="1"/>
      <name val="Calibri"/>
      <family val="2"/>
    </font>
    <font>
      <sz val="9"/>
      <color indexed="81"/>
      <name val="Tahoma"/>
      <family val="2"/>
    </font>
    <font>
      <sz val="8"/>
      <color theme="1"/>
      <name val="Calibri"/>
      <family val="2"/>
      <scheme val="minor"/>
    </font>
    <font>
      <b/>
      <sz val="8"/>
      <color theme="1"/>
      <name val="Calibri"/>
      <family val="2"/>
      <scheme val="minor"/>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0.499984740745262"/>
        <bgColor theme="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1" fillId="0" borderId="0" applyNumberFormat="0" applyBorder="0" applyProtection="0"/>
    <xf numFmtId="0" fontId="2" fillId="0" borderId="0"/>
    <xf numFmtId="9" fontId="15" fillId="0" borderId="0" applyFont="0" applyFill="0" applyBorder="0" applyAlignment="0" applyProtection="0"/>
    <xf numFmtId="0" fontId="15" fillId="0" borderId="0"/>
  </cellStyleXfs>
  <cellXfs count="203">
    <xf numFmtId="0" fontId="0" fillId="0" borderId="0" xfId="0"/>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applyAlignment="1">
      <alignment wrapText="1"/>
    </xf>
    <xf numFmtId="0" fontId="5" fillId="0" borderId="0" xfId="0" applyFont="1"/>
    <xf numFmtId="0" fontId="4" fillId="4" borderId="4" xfId="0" applyFont="1" applyFill="1" applyBorder="1" applyAlignment="1">
      <alignment horizontal="center" vertical="center"/>
    </xf>
    <xf numFmtId="0" fontId="5" fillId="0" borderId="1" xfId="0" applyFont="1" applyBorder="1" applyAlignment="1">
      <alignment horizontal="center" vertical="center" wrapText="1"/>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0" xfId="0" applyFont="1"/>
    <xf numFmtId="0" fontId="8" fillId="2"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0" xfId="0" applyFont="1" applyAlignment="1">
      <alignment horizontal="center" vertical="center"/>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14" fontId="8" fillId="0" borderId="7" xfId="0" applyNumberFormat="1" applyFont="1" applyBorder="1" applyAlignment="1">
      <alignment horizontal="center" vertical="center" wrapText="1"/>
    </xf>
    <xf numFmtId="0" fontId="8" fillId="0" borderId="12" xfId="0" applyFont="1" applyBorder="1" applyAlignment="1">
      <alignment horizontal="center" vertical="center" wrapText="1"/>
    </xf>
    <xf numFmtId="14" fontId="8" fillId="0" borderId="12" xfId="0" applyNumberFormat="1" applyFont="1" applyBorder="1" applyAlignment="1">
      <alignment horizontal="center" vertical="center" wrapText="1"/>
    </xf>
    <xf numFmtId="0" fontId="7" fillId="7"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16" fillId="2" borderId="1" xfId="3"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9" fontId="8" fillId="2" borderId="1" xfId="3" applyFont="1" applyFill="1" applyBorder="1" applyAlignment="1">
      <alignment horizontal="center" vertical="center" wrapText="1"/>
    </xf>
    <xf numFmtId="9" fontId="11" fillId="2" borderId="1" xfId="3"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9" fontId="16" fillId="2" borderId="12" xfId="3" applyFont="1" applyFill="1" applyBorder="1" applyAlignment="1">
      <alignment horizontal="center" vertical="center" wrapText="1"/>
    </xf>
    <xf numFmtId="14" fontId="8" fillId="2" borderId="12"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9" fontId="20" fillId="0" borderId="7" xfId="0" applyNumberFormat="1" applyFont="1" applyBorder="1" applyAlignment="1">
      <alignment horizontal="center" vertical="center" wrapText="1"/>
    </xf>
    <xf numFmtId="9" fontId="8" fillId="0" borderId="7" xfId="3" applyFont="1" applyBorder="1" applyAlignment="1">
      <alignment horizontal="center" vertical="center" wrapText="1"/>
    </xf>
    <xf numFmtId="9" fontId="16" fillId="0" borderId="7" xfId="3" applyFont="1" applyFill="1" applyBorder="1" applyAlignment="1">
      <alignment horizontal="center" vertical="center" wrapText="1"/>
    </xf>
    <xf numFmtId="0" fontId="8" fillId="2" borderId="1" xfId="0" applyFont="1" applyFill="1" applyBorder="1" applyAlignment="1">
      <alignment horizontal="center" vertical="center"/>
    </xf>
    <xf numFmtId="9" fontId="20" fillId="2" borderId="1" xfId="0" applyNumberFormat="1" applyFont="1" applyFill="1" applyBorder="1" applyAlignment="1">
      <alignment horizontal="center" vertical="center" wrapText="1"/>
    </xf>
    <xf numFmtId="9" fontId="14" fillId="2" borderId="1" xfId="3" applyFont="1" applyFill="1" applyBorder="1" applyAlignment="1">
      <alignment horizontal="center" vertical="center" wrapText="1"/>
    </xf>
    <xf numFmtId="0" fontId="20" fillId="2" borderId="1" xfId="0" applyFont="1" applyFill="1" applyBorder="1" applyAlignment="1">
      <alignment horizontal="left" vertical="center" wrapText="1"/>
    </xf>
    <xf numFmtId="0" fontId="11" fillId="2" borderId="1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xf>
    <xf numFmtId="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4" fontId="11" fillId="2" borderId="1" xfId="0" applyNumberFormat="1" applyFont="1" applyFill="1" applyBorder="1" applyAlignment="1">
      <alignment horizontal="center" vertical="center" wrapText="1"/>
    </xf>
    <xf numFmtId="0" fontId="8" fillId="2" borderId="12" xfId="0" applyFont="1" applyFill="1" applyBorder="1" applyAlignment="1">
      <alignment horizontal="center" vertical="center"/>
    </xf>
    <xf numFmtId="9" fontId="20" fillId="2" borderId="12" xfId="0" applyNumberFormat="1" applyFont="1" applyFill="1" applyBorder="1" applyAlignment="1">
      <alignment horizontal="center" vertical="center" wrapText="1"/>
    </xf>
    <xf numFmtId="0" fontId="20" fillId="2" borderId="12" xfId="0" applyFont="1" applyFill="1" applyBorder="1" applyAlignment="1">
      <alignment horizontal="left" vertical="center" wrapText="1"/>
    </xf>
    <xf numFmtId="0" fontId="11" fillId="2" borderId="18" xfId="0" applyFont="1" applyFill="1" applyBorder="1" applyAlignment="1">
      <alignment horizontal="center" vertical="center" wrapText="1"/>
    </xf>
    <xf numFmtId="9" fontId="8" fillId="2" borderId="12" xfId="3" applyFont="1" applyFill="1" applyBorder="1" applyAlignment="1">
      <alignment horizontal="center" vertical="center" wrapText="1"/>
    </xf>
    <xf numFmtId="0" fontId="8" fillId="0" borderId="1" xfId="0" applyFont="1" applyBorder="1" applyAlignment="1">
      <alignment vertical="center" wrapText="1"/>
    </xf>
    <xf numFmtId="9" fontId="8" fillId="0" borderId="1" xfId="0" applyNumberFormat="1" applyFont="1" applyBorder="1" applyAlignment="1">
      <alignment horizontal="center" vertical="center" wrapText="1"/>
    </xf>
    <xf numFmtId="9" fontId="8" fillId="0" borderId="1" xfId="0" applyNumberFormat="1" applyFont="1" applyBorder="1" applyAlignment="1">
      <alignment vertical="center" wrapText="1"/>
    </xf>
    <xf numFmtId="9" fontId="8" fillId="0" borderId="12" xfId="0" applyNumberFormat="1" applyFont="1" applyBorder="1" applyAlignment="1">
      <alignment horizontal="center" vertical="center" wrapText="1"/>
    </xf>
    <xf numFmtId="9" fontId="20" fillId="0" borderId="12" xfId="0" applyNumberFormat="1" applyFont="1" applyBorder="1" applyAlignment="1">
      <alignment horizontal="center" vertical="center" wrapText="1"/>
    </xf>
    <xf numFmtId="9" fontId="14" fillId="2" borderId="12" xfId="3" applyFont="1" applyFill="1" applyBorder="1" applyAlignment="1">
      <alignment horizontal="center" vertical="center" wrapText="1"/>
    </xf>
    <xf numFmtId="9" fontId="8" fillId="2" borderId="7" xfId="3" applyFont="1" applyFill="1" applyBorder="1" applyAlignment="1">
      <alignment horizontal="center" vertical="center" wrapText="1"/>
    </xf>
    <xf numFmtId="9" fontId="14" fillId="2" borderId="21" xfId="3" applyFont="1" applyFill="1" applyBorder="1" applyAlignment="1">
      <alignment vertical="center" wrapText="1"/>
    </xf>
    <xf numFmtId="9" fontId="14" fillId="2" borderId="16" xfId="3" applyFont="1" applyFill="1" applyBorder="1" applyAlignment="1">
      <alignment horizontal="center" vertical="center" wrapText="1"/>
    </xf>
    <xf numFmtId="0" fontId="14" fillId="2" borderId="16" xfId="0" applyFont="1" applyFill="1" applyBorder="1" applyAlignment="1">
      <alignment horizontal="center" vertical="center" wrapText="1"/>
    </xf>
    <xf numFmtId="9" fontId="14" fillId="2" borderId="18" xfId="3" applyFont="1" applyFill="1" applyBorder="1" applyAlignment="1">
      <alignment horizontal="center" vertical="center" wrapText="1"/>
    </xf>
    <xf numFmtId="0" fontId="14" fillId="2" borderId="18" xfId="0" applyFont="1" applyFill="1" applyBorder="1" applyAlignment="1">
      <alignment horizontal="center" vertical="center" wrapText="1"/>
    </xf>
    <xf numFmtId="14" fontId="8" fillId="0" borderId="28"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8" fillId="2" borderId="32"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4"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14" fontId="8" fillId="0" borderId="31" xfId="0" applyNumberFormat="1" applyFont="1" applyBorder="1" applyAlignment="1">
      <alignment horizontal="center" vertical="center" wrapText="1"/>
    </xf>
    <xf numFmtId="14" fontId="8" fillId="0" borderId="32" xfId="0" applyNumberFormat="1" applyFont="1" applyBorder="1" applyAlignment="1">
      <alignment horizontal="center" vertical="center" wrapText="1"/>
    </xf>
    <xf numFmtId="14" fontId="8" fillId="0" borderId="33"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14" fontId="8" fillId="0" borderId="29" xfId="0" applyNumberFormat="1" applyFont="1" applyBorder="1" applyAlignment="1">
      <alignment horizontal="center" vertical="center" wrapText="1"/>
    </xf>
    <xf numFmtId="0" fontId="8" fillId="8" borderId="0" xfId="0" applyFont="1" applyFill="1"/>
    <xf numFmtId="0" fontId="8" fillId="0" borderId="23" xfId="0" applyFont="1" applyBorder="1" applyAlignment="1">
      <alignment horizontal="center" vertical="center" wrapText="1"/>
    </xf>
    <xf numFmtId="9" fontId="8" fillId="0" borderId="10" xfId="0" applyNumberFormat="1" applyFont="1" applyBorder="1" applyAlignment="1">
      <alignment horizontal="center" vertical="center"/>
    </xf>
    <xf numFmtId="9" fontId="8" fillId="0" borderId="13" xfId="0" applyNumberFormat="1" applyFont="1" applyBorder="1" applyAlignment="1">
      <alignment horizontal="center" vertical="center"/>
    </xf>
    <xf numFmtId="9" fontId="16" fillId="0" borderId="8" xfId="3" applyFont="1" applyFill="1" applyBorder="1" applyAlignment="1">
      <alignment horizontal="center" vertical="center" wrapText="1"/>
    </xf>
    <xf numFmtId="9" fontId="8" fillId="2" borderId="10" xfId="0" applyNumberFormat="1" applyFont="1" applyFill="1" applyBorder="1" applyAlignment="1">
      <alignment horizontal="center" vertical="center"/>
    </xf>
    <xf numFmtId="9" fontId="11" fillId="2" borderId="10" xfId="0" applyNumberFormat="1" applyFont="1" applyFill="1" applyBorder="1" applyAlignment="1">
      <alignment horizontal="center" vertical="center"/>
    </xf>
    <xf numFmtId="9" fontId="8" fillId="2" borderId="13" xfId="0" applyNumberFormat="1" applyFont="1" applyFill="1" applyBorder="1" applyAlignment="1">
      <alignment horizontal="center" vertical="center"/>
    </xf>
    <xf numFmtId="9" fontId="8" fillId="0" borderId="22" xfId="0" applyNumberFormat="1"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8"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7" xfId="0" applyFont="1" applyBorder="1" applyAlignment="1">
      <alignment horizontal="center" vertical="center" wrapText="1"/>
    </xf>
    <xf numFmtId="14" fontId="16" fillId="0" borderId="7" xfId="0" applyNumberFormat="1" applyFont="1" applyBorder="1" applyAlignment="1">
      <alignment horizontal="center" vertical="center" wrapText="1"/>
    </xf>
    <xf numFmtId="9" fontId="8" fillId="0" borderId="7" xfId="3" applyFont="1" applyFill="1" applyBorder="1" applyAlignment="1">
      <alignment horizontal="center" vertical="center"/>
    </xf>
    <xf numFmtId="9" fontId="8" fillId="0" borderId="8"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1" xfId="0" applyFont="1" applyBorder="1" applyAlignment="1">
      <alignment horizontal="center" vertical="center"/>
    </xf>
    <xf numFmtId="0" fontId="17" fillId="0" borderId="1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2" xfId="0" applyFont="1" applyBorder="1" applyAlignment="1">
      <alignment horizontal="center" vertical="center" wrapText="1"/>
    </xf>
    <xf numFmtId="9" fontId="16" fillId="0" borderId="1" xfId="3"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9" fontId="14" fillId="0" borderId="1" xfId="3" applyFont="1" applyFill="1" applyBorder="1" applyAlignment="1">
      <alignment horizontal="center" vertical="center" wrapText="1"/>
    </xf>
    <xf numFmtId="0" fontId="8" fillId="0" borderId="1" xfId="0" applyFont="1" applyBorder="1" applyAlignment="1">
      <alignment horizontal="center" vertical="center"/>
    </xf>
    <xf numFmtId="0" fontId="16" fillId="0" borderId="28" xfId="0" applyFont="1" applyBorder="1" applyAlignment="1">
      <alignment horizontal="center" vertical="center" wrapText="1"/>
    </xf>
    <xf numFmtId="9" fontId="8" fillId="0" borderId="1" xfId="3" applyFont="1" applyFill="1" applyBorder="1" applyAlignment="1">
      <alignment horizontal="center" vertical="center"/>
    </xf>
    <xf numFmtId="164" fontId="16" fillId="0" borderId="1" xfId="3" applyNumberFormat="1"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xf>
    <xf numFmtId="0" fontId="14" fillId="0" borderId="18" xfId="0" applyFont="1" applyBorder="1" applyAlignment="1">
      <alignment horizontal="center" vertical="center" wrapText="1"/>
    </xf>
    <xf numFmtId="0" fontId="16" fillId="0" borderId="29" xfId="0" applyFont="1" applyBorder="1" applyAlignment="1">
      <alignment horizontal="center" vertical="center" wrapText="1"/>
    </xf>
    <xf numFmtId="0" fontId="14" fillId="0" borderId="33" xfId="0" applyFont="1" applyBorder="1" applyAlignment="1">
      <alignment horizontal="center" vertical="center" wrapText="1"/>
    </xf>
    <xf numFmtId="9" fontId="16" fillId="0" borderId="12" xfId="3" applyFont="1" applyFill="1" applyBorder="1" applyAlignment="1">
      <alignment horizontal="center" vertical="center" wrapText="1"/>
    </xf>
    <xf numFmtId="0" fontId="16" fillId="0" borderId="12" xfId="0" applyFont="1" applyBorder="1" applyAlignment="1">
      <alignment horizontal="center" vertical="center" wrapText="1"/>
    </xf>
    <xf numFmtId="14" fontId="16" fillId="0" borderId="12" xfId="0" applyNumberFormat="1" applyFont="1" applyBorder="1" applyAlignment="1">
      <alignment horizontal="center" vertical="center" wrapText="1"/>
    </xf>
    <xf numFmtId="0" fontId="8" fillId="0" borderId="12" xfId="0" applyFont="1" applyBorder="1" applyAlignment="1">
      <alignment horizontal="center" vertical="center"/>
    </xf>
    <xf numFmtId="0" fontId="8" fillId="0" borderId="15"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wrapText="1"/>
    </xf>
    <xf numFmtId="0" fontId="8" fillId="0" borderId="27" xfId="0" applyFont="1" applyBorder="1" applyAlignment="1">
      <alignment horizontal="center" vertical="center"/>
    </xf>
    <xf numFmtId="0" fontId="8" fillId="0" borderId="34" xfId="0" applyFont="1" applyBorder="1" applyAlignment="1">
      <alignment horizontal="center" vertical="center" wrapText="1"/>
    </xf>
    <xf numFmtId="9" fontId="20"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9" fontId="8" fillId="0" borderId="5" xfId="3" applyFont="1" applyFill="1" applyBorder="1" applyAlignment="1">
      <alignment horizontal="center" vertical="center"/>
    </xf>
    <xf numFmtId="9" fontId="16" fillId="0" borderId="5" xfId="3"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9" xfId="0" applyFont="1" applyBorder="1" applyAlignment="1">
      <alignment horizontal="center" vertical="center"/>
    </xf>
    <xf numFmtId="0" fontId="8" fillId="0" borderId="33" xfId="0" applyFont="1" applyBorder="1" applyAlignment="1">
      <alignment horizontal="center" vertical="center" wrapText="1"/>
    </xf>
    <xf numFmtId="9" fontId="8" fillId="0" borderId="12" xfId="3" applyFont="1" applyFill="1" applyBorder="1" applyAlignment="1">
      <alignment horizontal="center" vertical="center"/>
    </xf>
    <xf numFmtId="0" fontId="8" fillId="0" borderId="6" xfId="0" applyFont="1" applyBorder="1" applyAlignment="1">
      <alignment horizontal="center" vertical="center" wrapText="1"/>
    </xf>
    <xf numFmtId="1" fontId="16" fillId="0" borderId="7" xfId="0" applyNumberFormat="1" applyFont="1" applyBorder="1" applyAlignment="1">
      <alignment horizontal="center" vertical="center"/>
    </xf>
    <xf numFmtId="0" fontId="8" fillId="0" borderId="21"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7" xfId="0" applyFont="1" applyBorder="1" applyAlignment="1">
      <alignment horizontal="center" vertical="center" wrapText="1"/>
    </xf>
    <xf numFmtId="9" fontId="8" fillId="0" borderId="7" xfId="3" applyFont="1" applyFill="1" applyBorder="1" applyAlignment="1">
      <alignment horizontal="center" vertical="center" wrapText="1"/>
    </xf>
    <xf numFmtId="9" fontId="14" fillId="0" borderId="7" xfId="3" applyFont="1" applyFill="1" applyBorder="1" applyAlignment="1">
      <alignment horizontal="center" vertical="center" wrapText="1"/>
    </xf>
    <xf numFmtId="1" fontId="16" fillId="0" borderId="1" xfId="0" applyNumberFormat="1" applyFont="1" applyBorder="1" applyAlignment="1">
      <alignment horizontal="center" vertical="center"/>
    </xf>
    <xf numFmtId="0" fontId="8" fillId="0" borderId="28" xfId="0" applyFont="1" applyBorder="1" applyAlignment="1">
      <alignment horizontal="center" vertical="center"/>
    </xf>
    <xf numFmtId="9" fontId="8" fillId="0" borderId="1" xfId="3" applyFont="1" applyFill="1" applyBorder="1" applyAlignment="1">
      <alignment horizontal="center" vertical="center" wrapText="1"/>
    </xf>
    <xf numFmtId="9" fontId="16" fillId="0" borderId="10" xfId="3" applyFont="1" applyFill="1" applyBorder="1" applyAlignment="1">
      <alignment horizontal="center" vertical="center" wrapText="1"/>
    </xf>
    <xf numFmtId="9" fontId="11" fillId="0" borderId="1" xfId="3" applyFont="1" applyFill="1" applyBorder="1" applyAlignment="1">
      <alignment horizontal="center" vertical="center" wrapText="1"/>
    </xf>
    <xf numFmtId="9" fontId="8" fillId="0" borderId="10" xfId="3"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0" xfId="0" applyFont="1" applyBorder="1" applyAlignment="1">
      <alignment horizontal="center" vertical="center"/>
    </xf>
    <xf numFmtId="0" fontId="8" fillId="0" borderId="3" xfId="0" applyFont="1" applyBorder="1" applyAlignment="1">
      <alignment horizontal="center" vertical="center" wrapText="1"/>
    </xf>
    <xf numFmtId="9" fontId="16" fillId="0" borderId="2" xfId="3" applyFont="1" applyFill="1" applyBorder="1" applyAlignment="1">
      <alignment horizontal="center" vertical="center" wrapText="1"/>
    </xf>
    <xf numFmtId="0" fontId="11"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9" fontId="8" fillId="0" borderId="2" xfId="3" applyFont="1" applyFill="1" applyBorder="1" applyAlignment="1">
      <alignment horizontal="center" vertical="center" wrapText="1"/>
    </xf>
    <xf numFmtId="9" fontId="14" fillId="0" borderId="2" xfId="3" applyFont="1" applyFill="1" applyBorder="1" applyAlignment="1">
      <alignment horizontal="center" vertical="center" wrapText="1"/>
    </xf>
    <xf numFmtId="9" fontId="16" fillId="0" borderId="19" xfId="3" applyFont="1" applyFill="1" applyBorder="1" applyAlignment="1">
      <alignment horizontal="center" vertical="center" wrapText="1"/>
    </xf>
    <xf numFmtId="0" fontId="8" fillId="0" borderId="7" xfId="0" applyFont="1" applyBorder="1" applyAlignment="1">
      <alignment horizontal="center" vertical="center"/>
    </xf>
    <xf numFmtId="0" fontId="11"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7" xfId="0" applyFont="1" applyBorder="1" applyAlignment="1">
      <alignment horizontal="center" vertical="center" wrapText="1"/>
    </xf>
    <xf numFmtId="14" fontId="8" fillId="0" borderId="17" xfId="0" applyNumberFormat="1" applyFont="1" applyBorder="1" applyAlignment="1">
      <alignment horizontal="center" vertical="center" wrapText="1"/>
    </xf>
    <xf numFmtId="0" fontId="11" fillId="0" borderId="26" xfId="0" applyFont="1" applyBorder="1" applyAlignment="1">
      <alignment horizontal="center" vertical="center" wrapText="1"/>
    </xf>
    <xf numFmtId="0" fontId="8" fillId="0" borderId="30" xfId="0" applyFont="1" applyBorder="1" applyAlignment="1">
      <alignment horizontal="center" vertical="center" wrapText="1"/>
    </xf>
    <xf numFmtId="0" fontId="20" fillId="0" borderId="1" xfId="0" applyFont="1" applyBorder="1" applyAlignment="1">
      <alignment horizontal="left" vertical="center" wrapText="1"/>
    </xf>
    <xf numFmtId="9" fontId="8" fillId="0" borderId="19" xfId="0" applyNumberFormat="1" applyFont="1" applyBorder="1" applyAlignment="1">
      <alignment horizontal="center" vertical="center"/>
    </xf>
    <xf numFmtId="9" fontId="8" fillId="0" borderId="22" xfId="0" applyNumberFormat="1" applyFont="1" applyBorder="1" applyAlignment="1">
      <alignment horizontal="center" vertical="center"/>
    </xf>
    <xf numFmtId="9" fontId="8" fillId="0" borderId="36" xfId="0" applyNumberFormat="1" applyFont="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3" fillId="2" borderId="26"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17" xfId="0" applyFont="1" applyFill="1" applyBorder="1" applyAlignment="1">
      <alignment horizontal="center" vertical="center"/>
    </xf>
    <xf numFmtId="0" fontId="23" fillId="2" borderId="35" xfId="0" applyFont="1" applyFill="1" applyBorder="1" applyAlignment="1">
      <alignment horizontal="left" vertical="center" wrapText="1"/>
    </xf>
    <xf numFmtId="0" fontId="7" fillId="7" borderId="2"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9" fontId="8" fillId="0" borderId="2"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3" fillId="5" borderId="1" xfId="0" applyFont="1" applyFill="1" applyBorder="1" applyAlignment="1">
      <alignment horizontal="center" wrapText="1"/>
    </xf>
  </cellXfs>
  <cellStyles count="5">
    <cellStyle name="Normal" xfId="0" builtinId="0"/>
    <cellStyle name="Normal 2" xfId="1" xr:uid="{00000000-0005-0000-0000-000001000000}"/>
    <cellStyle name="Normal 2 2" xfId="4" xr:uid="{7C3F25BA-B8EB-4486-BAB0-FAAF13FDDC94}"/>
    <cellStyle name="Normal 3" xfId="2" xr:uid="{00000000-0005-0000-0000-000002000000}"/>
    <cellStyle name="Porcentaje" xfId="3" builtinId="5"/>
  </cellStyles>
  <dxfs count="0"/>
  <tableStyles count="0" defaultTableStyle="TableStyleMedium2" defaultPivotStyle="PivotStyleLight16"/>
  <colors>
    <mruColors>
      <color rgb="FFCCC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Liria Katerine Galeano Caraballo" id="{5E151E46-A8A5-4A06-AEDD-E9DB3F891F7C}" userId="S::liria.galeano@unidadvictimas.gov.co::ffa25906-ca5f-40f7-a964-c033e3604a4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0" dT="2024-12-26T12:47:56.96" personId="{5E151E46-A8A5-4A06-AEDD-E9DB3F891F7C}" id="{9BA89642-BCCD-4DA9-BC86-1E152C93901E}">
    <text>La activación de esta actividad dependerá de los tiempos con entidades, instituciones educativas y organizaciones externas con los que el SGA se articule, y a la aprobación al Plan de Capacitaciones 2025</text>
  </threadedComment>
  <threadedComment ref="D22" dT="2024-12-26T12:52:23.02" personId="{5E151E46-A8A5-4A06-AEDD-E9DB3F891F7C}" id="{5AD585F1-957F-4B9F-A7BD-67539609A28A}">
    <text>Los tiempos de reporte estarán alineados directamente con los tiempos establecidos por la OAP como líder de la actividad en la UARIV.</text>
  </threadedComment>
  <threadedComment ref="D24" dT="2024-12-26T12:49:13.07" personId="{5E151E46-A8A5-4A06-AEDD-E9DB3F891F7C}" id="{EE760AB1-1B40-4928-AF62-568A6D469213}">
    <text>Los tiempos de reporte de esta actividad estarán alineados directamente con los tiempos que designe la OAJ</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0"/>
  <sheetViews>
    <sheetView tabSelected="1" zoomScale="115" zoomScaleNormal="115" workbookViewId="0">
      <pane xSplit="5" ySplit="1" topLeftCell="F2" activePane="bottomRight" state="frozen"/>
      <selection pane="bottomRight" activeCell="H3" sqref="H3"/>
      <selection pane="bottomLeft" activeCell="A2" sqref="A2"/>
      <selection pane="topRight" activeCell="F1" sqref="F1"/>
    </sheetView>
  </sheetViews>
  <sheetFormatPr defaultColWidth="11.42578125" defaultRowHeight="11.25"/>
  <cols>
    <col min="1" max="1" width="17" style="11" customWidth="1"/>
    <col min="2" max="2" width="22.7109375" style="11" customWidth="1"/>
    <col min="3" max="3" width="10.7109375" style="11" customWidth="1"/>
    <col min="4" max="4" width="30.7109375" style="14" customWidth="1"/>
    <col min="5" max="5" width="33.7109375" style="14" customWidth="1"/>
    <col min="6" max="6" width="40.140625" style="14" customWidth="1"/>
    <col min="7" max="7" width="14.5703125" style="11" customWidth="1"/>
    <col min="8" max="8" width="42.140625" style="14" customWidth="1"/>
    <col min="9" max="9" width="20.5703125" style="14" customWidth="1"/>
    <col min="10" max="10" width="10.85546875" style="14" customWidth="1"/>
    <col min="11" max="11" width="39.5703125" style="11" customWidth="1"/>
    <col min="12" max="12" width="13.140625" style="14" customWidth="1"/>
    <col min="13" max="13" width="11.7109375" style="14" customWidth="1"/>
    <col min="14" max="25" width="10.7109375" style="11" customWidth="1"/>
    <col min="26" max="26" width="13.140625" style="11" customWidth="1"/>
    <col min="27" max="27" width="17.28515625" style="11" customWidth="1"/>
    <col min="28" max="16384" width="11.42578125" style="11"/>
  </cols>
  <sheetData>
    <row r="1" spans="1:27" ht="45.75" thickBot="1">
      <c r="A1" s="21" t="s">
        <v>0</v>
      </c>
      <c r="B1" s="21" t="s">
        <v>1</v>
      </c>
      <c r="C1" s="21" t="s">
        <v>2</v>
      </c>
      <c r="D1" s="21" t="s">
        <v>3</v>
      </c>
      <c r="E1" s="21" t="s">
        <v>4</v>
      </c>
      <c r="F1" s="21" t="s">
        <v>5</v>
      </c>
      <c r="G1" s="21" t="s">
        <v>6</v>
      </c>
      <c r="H1" s="21" t="s">
        <v>7</v>
      </c>
      <c r="I1" s="21" t="s">
        <v>8</v>
      </c>
      <c r="J1" s="21" t="s">
        <v>9</v>
      </c>
      <c r="K1" s="21" t="s">
        <v>10</v>
      </c>
      <c r="L1" s="21" t="s">
        <v>11</v>
      </c>
      <c r="M1" s="21" t="s">
        <v>12</v>
      </c>
      <c r="N1" s="186" t="s">
        <v>13</v>
      </c>
      <c r="O1" s="186"/>
      <c r="P1" s="186"/>
      <c r="Q1" s="186" t="s">
        <v>14</v>
      </c>
      <c r="R1" s="186"/>
      <c r="S1" s="186"/>
      <c r="T1" s="186" t="s">
        <v>15</v>
      </c>
      <c r="U1" s="186"/>
      <c r="V1" s="186"/>
      <c r="W1" s="186" t="s">
        <v>16</v>
      </c>
      <c r="X1" s="186"/>
      <c r="Y1" s="186"/>
      <c r="Z1" s="21" t="s">
        <v>17</v>
      </c>
      <c r="AA1" s="21" t="s">
        <v>18</v>
      </c>
    </row>
    <row r="2" spans="1:27" s="77" customFormat="1" ht="124.5" customHeight="1">
      <c r="A2" s="189" t="s">
        <v>19</v>
      </c>
      <c r="B2" s="86" t="s">
        <v>20</v>
      </c>
      <c r="C2" s="87">
        <v>1</v>
      </c>
      <c r="D2" s="88" t="s">
        <v>21</v>
      </c>
      <c r="E2" s="89" t="s">
        <v>22</v>
      </c>
      <c r="F2" s="90" t="s">
        <v>23</v>
      </c>
      <c r="G2" s="34">
        <v>1</v>
      </c>
      <c r="H2" s="91" t="s">
        <v>24</v>
      </c>
      <c r="I2" s="91" t="s">
        <v>25</v>
      </c>
      <c r="J2" s="91" t="s">
        <v>26</v>
      </c>
      <c r="K2" s="91" t="s">
        <v>27</v>
      </c>
      <c r="L2" s="92">
        <v>45658</v>
      </c>
      <c r="M2" s="92">
        <v>45838</v>
      </c>
      <c r="N2" s="34"/>
      <c r="O2" s="34"/>
      <c r="P2" s="34">
        <v>0.5</v>
      </c>
      <c r="Q2" s="34"/>
      <c r="R2" s="34"/>
      <c r="S2" s="34">
        <v>0.5</v>
      </c>
      <c r="T2" s="34"/>
      <c r="U2" s="34"/>
      <c r="V2" s="34"/>
      <c r="W2" s="34"/>
      <c r="X2" s="93"/>
      <c r="Y2" s="93"/>
      <c r="Z2" s="34">
        <f>SUM(N2:Y2)</f>
        <v>1</v>
      </c>
      <c r="AA2" s="94">
        <f>+Z2</f>
        <v>1</v>
      </c>
    </row>
    <row r="3" spans="1:27" s="77" customFormat="1" ht="158.25" customHeight="1">
      <c r="A3" s="190"/>
      <c r="B3" s="95" t="s">
        <v>28</v>
      </c>
      <c r="C3" s="96">
        <v>2</v>
      </c>
      <c r="D3" s="97" t="s">
        <v>29</v>
      </c>
      <c r="E3" s="98" t="s">
        <v>22</v>
      </c>
      <c r="F3" s="99" t="s">
        <v>30</v>
      </c>
      <c r="G3" s="100">
        <v>1</v>
      </c>
      <c r="H3" s="101" t="s">
        <v>31</v>
      </c>
      <c r="I3" s="101" t="s">
        <v>25</v>
      </c>
      <c r="J3" s="102" t="s">
        <v>26</v>
      </c>
      <c r="K3" s="103" t="s">
        <v>32</v>
      </c>
      <c r="L3" s="103">
        <v>45658</v>
      </c>
      <c r="M3" s="104">
        <v>45838</v>
      </c>
      <c r="N3" s="102"/>
      <c r="O3" s="102"/>
      <c r="P3" s="102"/>
      <c r="Q3" s="102"/>
      <c r="R3" s="102"/>
      <c r="S3" s="105">
        <v>1</v>
      </c>
      <c r="T3" s="102"/>
      <c r="U3" s="102"/>
      <c r="V3" s="102"/>
      <c r="W3" s="102"/>
      <c r="X3" s="106"/>
      <c r="Y3" s="106"/>
      <c r="Z3" s="100">
        <f>SUM(N3:Y3)</f>
        <v>1</v>
      </c>
      <c r="AA3" s="79">
        <f t="shared" ref="AA3:AA10" si="0">+Z3</f>
        <v>1</v>
      </c>
    </row>
    <row r="4" spans="1:27" s="77" customFormat="1" ht="95.25" customHeight="1">
      <c r="A4" s="190"/>
      <c r="B4" s="175" t="s">
        <v>33</v>
      </c>
      <c r="C4" s="198">
        <v>3</v>
      </c>
      <c r="D4" s="187" t="s">
        <v>34</v>
      </c>
      <c r="E4" s="107" t="s">
        <v>22</v>
      </c>
      <c r="F4" s="99" t="s">
        <v>35</v>
      </c>
      <c r="G4" s="100">
        <v>1</v>
      </c>
      <c r="H4" s="101" t="s">
        <v>36</v>
      </c>
      <c r="I4" s="101" t="s">
        <v>25</v>
      </c>
      <c r="J4" s="102" t="s">
        <v>26</v>
      </c>
      <c r="K4" s="101" t="s">
        <v>27</v>
      </c>
      <c r="L4" s="13">
        <v>45658</v>
      </c>
      <c r="M4" s="103">
        <v>45747</v>
      </c>
      <c r="N4" s="101"/>
      <c r="O4" s="101"/>
      <c r="P4" s="100">
        <v>1</v>
      </c>
      <c r="Q4" s="101"/>
      <c r="R4" s="101"/>
      <c r="S4" s="101"/>
      <c r="T4" s="101"/>
      <c r="U4" s="101"/>
      <c r="V4" s="101"/>
      <c r="W4" s="101"/>
      <c r="X4" s="106"/>
      <c r="Y4" s="106"/>
      <c r="Z4" s="100">
        <f t="shared" ref="Z4" si="1">SUM(N4:Y4)</f>
        <v>1</v>
      </c>
      <c r="AA4" s="79">
        <f t="shared" si="0"/>
        <v>1</v>
      </c>
    </row>
    <row r="5" spans="1:27" s="77" customFormat="1" ht="56.25" customHeight="1">
      <c r="A5" s="190"/>
      <c r="B5" s="176"/>
      <c r="C5" s="199"/>
      <c r="D5" s="188"/>
      <c r="E5" s="107" t="s">
        <v>22</v>
      </c>
      <c r="F5" s="99" t="s">
        <v>37</v>
      </c>
      <c r="G5" s="100">
        <v>1</v>
      </c>
      <c r="H5" s="101" t="s">
        <v>38</v>
      </c>
      <c r="I5" s="101" t="s">
        <v>25</v>
      </c>
      <c r="J5" s="102" t="s">
        <v>26</v>
      </c>
      <c r="K5" s="101" t="s">
        <v>27</v>
      </c>
      <c r="L5" s="13">
        <v>45658</v>
      </c>
      <c r="M5" s="103">
        <v>46022</v>
      </c>
      <c r="N5" s="100"/>
      <c r="O5" s="100"/>
      <c r="P5" s="100"/>
      <c r="Q5" s="100">
        <f>2/4</f>
        <v>0.5</v>
      </c>
      <c r="R5" s="100"/>
      <c r="S5" s="100"/>
      <c r="T5" s="100"/>
      <c r="U5" s="100">
        <f>(3/4)-Q5</f>
        <v>0.25</v>
      </c>
      <c r="V5" s="100"/>
      <c r="W5" s="100"/>
      <c r="X5" s="108"/>
      <c r="Y5" s="108">
        <f>(4/4)-Q5-U5</f>
        <v>0.25</v>
      </c>
      <c r="Z5" s="100">
        <f t="shared" ref="Z5:Z11" si="2">SUM(N5:Y5)</f>
        <v>1</v>
      </c>
      <c r="AA5" s="79">
        <f t="shared" si="0"/>
        <v>1</v>
      </c>
    </row>
    <row r="6" spans="1:27" s="77" customFormat="1" ht="105.75" customHeight="1">
      <c r="A6" s="190"/>
      <c r="B6" s="175" t="s">
        <v>33</v>
      </c>
      <c r="C6" s="198">
        <v>4</v>
      </c>
      <c r="D6" s="187" t="s">
        <v>39</v>
      </c>
      <c r="E6" s="107" t="s">
        <v>40</v>
      </c>
      <c r="F6" s="99" t="s">
        <v>41</v>
      </c>
      <c r="G6" s="100">
        <v>1</v>
      </c>
      <c r="H6" s="101" t="s">
        <v>42</v>
      </c>
      <c r="I6" s="101" t="s">
        <v>25</v>
      </c>
      <c r="J6" s="101" t="s">
        <v>43</v>
      </c>
      <c r="K6" s="101" t="s">
        <v>44</v>
      </c>
      <c r="L6" s="13">
        <v>45658</v>
      </c>
      <c r="M6" s="103">
        <v>46022</v>
      </c>
      <c r="N6" s="100"/>
      <c r="O6" s="100"/>
      <c r="P6" s="100"/>
      <c r="Q6" s="100"/>
      <c r="R6" s="100"/>
      <c r="S6" s="100">
        <f>3/19</f>
        <v>0.15789473684210525</v>
      </c>
      <c r="T6" s="100"/>
      <c r="U6" s="100"/>
      <c r="V6" s="100">
        <f>(12/19)-S6</f>
        <v>0.47368421052631576</v>
      </c>
      <c r="W6" s="100"/>
      <c r="X6" s="100"/>
      <c r="Y6" s="100">
        <f>(19/19)-S6-V6</f>
        <v>0.36842105263157893</v>
      </c>
      <c r="Z6" s="100">
        <f t="shared" si="2"/>
        <v>1</v>
      </c>
      <c r="AA6" s="79">
        <f t="shared" si="0"/>
        <v>1</v>
      </c>
    </row>
    <row r="7" spans="1:27" s="77" customFormat="1" ht="63.75" customHeight="1">
      <c r="A7" s="190"/>
      <c r="B7" s="176"/>
      <c r="C7" s="199"/>
      <c r="D7" s="188"/>
      <c r="E7" s="107" t="s">
        <v>45</v>
      </c>
      <c r="F7" s="99" t="s">
        <v>46</v>
      </c>
      <c r="G7" s="100">
        <v>1</v>
      </c>
      <c r="H7" s="101" t="s">
        <v>47</v>
      </c>
      <c r="I7" s="101" t="s">
        <v>25</v>
      </c>
      <c r="J7" s="101" t="s">
        <v>43</v>
      </c>
      <c r="K7" s="101" t="s">
        <v>44</v>
      </c>
      <c r="L7" s="13">
        <v>45658</v>
      </c>
      <c r="M7" s="103">
        <v>46022</v>
      </c>
      <c r="N7" s="100"/>
      <c r="O7" s="100"/>
      <c r="P7" s="100">
        <f>1/4</f>
        <v>0.25</v>
      </c>
      <c r="Q7" s="100"/>
      <c r="R7" s="100"/>
      <c r="S7" s="100">
        <f>1/4</f>
        <v>0.25</v>
      </c>
      <c r="T7" s="100"/>
      <c r="U7" s="100"/>
      <c r="V7" s="100">
        <f>1/4</f>
        <v>0.25</v>
      </c>
      <c r="W7" s="100"/>
      <c r="X7" s="108"/>
      <c r="Y7" s="100">
        <f>1/4</f>
        <v>0.25</v>
      </c>
      <c r="Z7" s="100">
        <f t="shared" si="2"/>
        <v>1</v>
      </c>
      <c r="AA7" s="79">
        <f t="shared" si="0"/>
        <v>1</v>
      </c>
    </row>
    <row r="8" spans="1:27" s="77" customFormat="1" ht="159.75" customHeight="1">
      <c r="A8" s="190"/>
      <c r="B8" s="175" t="s">
        <v>33</v>
      </c>
      <c r="C8" s="198">
        <v>5</v>
      </c>
      <c r="D8" s="187" t="s">
        <v>48</v>
      </c>
      <c r="E8" s="107" t="s">
        <v>49</v>
      </c>
      <c r="F8" s="99" t="s">
        <v>50</v>
      </c>
      <c r="G8" s="100">
        <v>1</v>
      </c>
      <c r="H8" s="196" t="s">
        <v>51</v>
      </c>
      <c r="I8" s="101" t="s">
        <v>25</v>
      </c>
      <c r="J8" s="101" t="s">
        <v>43</v>
      </c>
      <c r="K8" s="101" t="s">
        <v>44</v>
      </c>
      <c r="L8" s="13">
        <v>45658</v>
      </c>
      <c r="M8" s="103">
        <v>46022</v>
      </c>
      <c r="N8" s="109">
        <f>1/12</f>
        <v>8.3333333333333329E-2</v>
      </c>
      <c r="O8" s="109">
        <f t="shared" ref="O8:Y9" si="3">1/12</f>
        <v>8.3333333333333329E-2</v>
      </c>
      <c r="P8" s="109">
        <f t="shared" si="3"/>
        <v>8.3333333333333329E-2</v>
      </c>
      <c r="Q8" s="109">
        <f t="shared" si="3"/>
        <v>8.3333333333333329E-2</v>
      </c>
      <c r="R8" s="109">
        <f t="shared" si="3"/>
        <v>8.3333333333333329E-2</v>
      </c>
      <c r="S8" s="109">
        <f t="shared" si="3"/>
        <v>8.3333333333333329E-2</v>
      </c>
      <c r="T8" s="109">
        <f t="shared" si="3"/>
        <v>8.3333333333333329E-2</v>
      </c>
      <c r="U8" s="109">
        <f t="shared" si="3"/>
        <v>8.3333333333333329E-2</v>
      </c>
      <c r="V8" s="109">
        <f t="shared" si="3"/>
        <v>8.3333333333333329E-2</v>
      </c>
      <c r="W8" s="109">
        <f t="shared" si="3"/>
        <v>8.3333333333333329E-2</v>
      </c>
      <c r="X8" s="109">
        <f t="shared" si="3"/>
        <v>8.3333333333333329E-2</v>
      </c>
      <c r="Y8" s="109">
        <f t="shared" si="3"/>
        <v>8.3333333333333329E-2</v>
      </c>
      <c r="Z8" s="100">
        <f t="shared" si="2"/>
        <v>1</v>
      </c>
      <c r="AA8" s="79">
        <f t="shared" si="0"/>
        <v>1</v>
      </c>
    </row>
    <row r="9" spans="1:27" s="77" customFormat="1" ht="53.25" customHeight="1">
      <c r="A9" s="190"/>
      <c r="B9" s="176"/>
      <c r="C9" s="199"/>
      <c r="D9" s="188"/>
      <c r="E9" s="107" t="s">
        <v>52</v>
      </c>
      <c r="F9" s="99" t="s">
        <v>50</v>
      </c>
      <c r="G9" s="100">
        <v>1</v>
      </c>
      <c r="H9" s="197"/>
      <c r="I9" s="101" t="s">
        <v>25</v>
      </c>
      <c r="J9" s="101" t="s">
        <v>43</v>
      </c>
      <c r="K9" s="101" t="s">
        <v>44</v>
      </c>
      <c r="L9" s="13">
        <v>45658</v>
      </c>
      <c r="M9" s="103">
        <v>46022</v>
      </c>
      <c r="N9" s="109">
        <f>1/12</f>
        <v>8.3333333333333329E-2</v>
      </c>
      <c r="O9" s="109">
        <f t="shared" si="3"/>
        <v>8.3333333333333329E-2</v>
      </c>
      <c r="P9" s="109">
        <f t="shared" si="3"/>
        <v>8.3333333333333329E-2</v>
      </c>
      <c r="Q9" s="109">
        <f t="shared" si="3"/>
        <v>8.3333333333333329E-2</v>
      </c>
      <c r="R9" s="109">
        <f t="shared" si="3"/>
        <v>8.3333333333333329E-2</v>
      </c>
      <c r="S9" s="109">
        <f t="shared" si="3"/>
        <v>8.3333333333333329E-2</v>
      </c>
      <c r="T9" s="109">
        <f t="shared" si="3"/>
        <v>8.3333333333333329E-2</v>
      </c>
      <c r="U9" s="109">
        <f t="shared" si="3"/>
        <v>8.3333333333333329E-2</v>
      </c>
      <c r="V9" s="109">
        <f t="shared" si="3"/>
        <v>8.3333333333333329E-2</v>
      </c>
      <c r="W9" s="109">
        <f t="shared" si="3"/>
        <v>8.3333333333333329E-2</v>
      </c>
      <c r="X9" s="109">
        <f t="shared" si="3"/>
        <v>8.3333333333333329E-2</v>
      </c>
      <c r="Y9" s="109">
        <f t="shared" si="3"/>
        <v>8.3333333333333329E-2</v>
      </c>
      <c r="Z9" s="100">
        <f t="shared" si="2"/>
        <v>1</v>
      </c>
      <c r="AA9" s="79">
        <f t="shared" si="0"/>
        <v>1</v>
      </c>
    </row>
    <row r="10" spans="1:27" s="77" customFormat="1" ht="82.5" customHeight="1" thickBot="1">
      <c r="A10" s="190"/>
      <c r="B10" s="110" t="s">
        <v>28</v>
      </c>
      <c r="C10" s="111">
        <v>6</v>
      </c>
      <c r="D10" s="112" t="s">
        <v>53</v>
      </c>
      <c r="E10" s="113" t="s">
        <v>22</v>
      </c>
      <c r="F10" s="114" t="s">
        <v>54</v>
      </c>
      <c r="G10" s="115">
        <v>1</v>
      </c>
      <c r="H10" s="116" t="s">
        <v>55</v>
      </c>
      <c r="I10" s="116" t="s">
        <v>25</v>
      </c>
      <c r="J10" s="116" t="s">
        <v>26</v>
      </c>
      <c r="K10" s="116" t="s">
        <v>56</v>
      </c>
      <c r="L10" s="20">
        <v>45658</v>
      </c>
      <c r="M10" s="117">
        <v>45777</v>
      </c>
      <c r="N10" s="116"/>
      <c r="O10" s="116"/>
      <c r="P10" s="116"/>
      <c r="Q10" s="115">
        <v>1</v>
      </c>
      <c r="R10" s="116"/>
      <c r="S10" s="116"/>
      <c r="T10" s="116"/>
      <c r="U10" s="116"/>
      <c r="V10" s="116"/>
      <c r="W10" s="116"/>
      <c r="X10" s="118"/>
      <c r="Y10" s="118"/>
      <c r="Z10" s="115">
        <f t="shared" si="2"/>
        <v>1</v>
      </c>
      <c r="AA10" s="80">
        <f t="shared" si="0"/>
        <v>1</v>
      </c>
    </row>
    <row r="11" spans="1:27" ht="45">
      <c r="A11" s="190"/>
      <c r="B11" s="119" t="s">
        <v>57</v>
      </c>
      <c r="C11" s="120">
        <v>7</v>
      </c>
      <c r="D11" s="121" t="s">
        <v>58</v>
      </c>
      <c r="E11" s="122" t="s">
        <v>22</v>
      </c>
      <c r="F11" s="123" t="s">
        <v>59</v>
      </c>
      <c r="G11" s="124">
        <v>1</v>
      </c>
      <c r="H11" s="125" t="s">
        <v>60</v>
      </c>
      <c r="I11" s="125" t="s">
        <v>61</v>
      </c>
      <c r="J11" s="125" t="s">
        <v>26</v>
      </c>
      <c r="K11" s="125" t="s">
        <v>62</v>
      </c>
      <c r="L11" s="126">
        <v>45658</v>
      </c>
      <c r="M11" s="126">
        <v>46022</v>
      </c>
      <c r="N11" s="127"/>
      <c r="O11" s="127"/>
      <c r="P11" s="127">
        <v>0.1</v>
      </c>
      <c r="Q11" s="127">
        <v>0.1</v>
      </c>
      <c r="R11" s="127">
        <v>0.1</v>
      </c>
      <c r="S11" s="127">
        <v>0.1</v>
      </c>
      <c r="T11" s="127">
        <v>0.1</v>
      </c>
      <c r="U11" s="127">
        <v>0.1</v>
      </c>
      <c r="V11" s="127">
        <v>0.1</v>
      </c>
      <c r="W11" s="127">
        <v>0.1</v>
      </c>
      <c r="X11" s="127">
        <v>0.1</v>
      </c>
      <c r="Y11" s="127">
        <v>0.1</v>
      </c>
      <c r="Z11" s="128">
        <f t="shared" si="2"/>
        <v>0.99999999999999989</v>
      </c>
      <c r="AA11" s="85">
        <f t="shared" ref="AA11:AA18" si="4">+Z11</f>
        <v>0.99999999999999989</v>
      </c>
    </row>
    <row r="12" spans="1:27" ht="45" customHeight="1">
      <c r="A12" s="190"/>
      <c r="B12" s="129" t="s">
        <v>57</v>
      </c>
      <c r="C12" s="106">
        <v>8</v>
      </c>
      <c r="D12" s="130" t="s">
        <v>63</v>
      </c>
      <c r="E12" s="98" t="s">
        <v>22</v>
      </c>
      <c r="F12" s="63" t="s">
        <v>64</v>
      </c>
      <c r="G12" s="31">
        <v>1</v>
      </c>
      <c r="H12" s="16" t="s">
        <v>65</v>
      </c>
      <c r="I12" s="16" t="s">
        <v>61</v>
      </c>
      <c r="J12" s="16" t="s">
        <v>26</v>
      </c>
      <c r="K12" s="16" t="s">
        <v>62</v>
      </c>
      <c r="L12" s="13">
        <v>45658</v>
      </c>
      <c r="M12" s="13">
        <v>46022</v>
      </c>
      <c r="N12" s="108"/>
      <c r="O12" s="108"/>
      <c r="P12" s="108"/>
      <c r="Q12" s="108"/>
      <c r="R12" s="108"/>
      <c r="S12" s="108">
        <v>0.5</v>
      </c>
      <c r="T12" s="108"/>
      <c r="U12" s="108"/>
      <c r="V12" s="108"/>
      <c r="W12" s="108"/>
      <c r="X12" s="108"/>
      <c r="Y12" s="108">
        <v>0.5</v>
      </c>
      <c r="Z12" s="100">
        <f t="shared" ref="Z12:Z18" si="5">SUM(N12:Y12)</f>
        <v>1</v>
      </c>
      <c r="AA12" s="79">
        <f t="shared" si="4"/>
        <v>1</v>
      </c>
    </row>
    <row r="13" spans="1:27" ht="45" customHeight="1">
      <c r="A13" s="190"/>
      <c r="B13" s="129" t="s">
        <v>57</v>
      </c>
      <c r="C13" s="106">
        <v>9</v>
      </c>
      <c r="D13" s="131" t="s">
        <v>66</v>
      </c>
      <c r="E13" s="98" t="s">
        <v>22</v>
      </c>
      <c r="F13" s="63" t="s">
        <v>67</v>
      </c>
      <c r="G13" s="31">
        <v>1</v>
      </c>
      <c r="H13" s="16" t="s">
        <v>68</v>
      </c>
      <c r="I13" s="16" t="s">
        <v>61</v>
      </c>
      <c r="J13" s="16" t="s">
        <v>26</v>
      </c>
      <c r="K13" s="16" t="s">
        <v>62</v>
      </c>
      <c r="L13" s="13">
        <v>45658</v>
      </c>
      <c r="M13" s="13">
        <v>46022</v>
      </c>
      <c r="N13" s="108"/>
      <c r="O13" s="108"/>
      <c r="P13" s="108">
        <v>0.3</v>
      </c>
      <c r="Q13" s="108"/>
      <c r="R13" s="108"/>
      <c r="S13" s="108">
        <v>0.3</v>
      </c>
      <c r="T13" s="108"/>
      <c r="U13" s="108"/>
      <c r="V13" s="108"/>
      <c r="W13" s="108"/>
      <c r="X13" s="108"/>
      <c r="Y13" s="108">
        <v>0.4</v>
      </c>
      <c r="Z13" s="100">
        <f t="shared" si="5"/>
        <v>1</v>
      </c>
      <c r="AA13" s="79">
        <f t="shared" si="4"/>
        <v>1</v>
      </c>
    </row>
    <row r="14" spans="1:27" ht="33.75">
      <c r="A14" s="190"/>
      <c r="B14" s="129" t="s">
        <v>57</v>
      </c>
      <c r="C14" s="106">
        <v>10</v>
      </c>
      <c r="D14" s="131" t="s">
        <v>69</v>
      </c>
      <c r="E14" s="98" t="s">
        <v>22</v>
      </c>
      <c r="F14" s="63" t="s">
        <v>70</v>
      </c>
      <c r="G14" s="31">
        <v>1</v>
      </c>
      <c r="H14" s="16" t="s">
        <v>71</v>
      </c>
      <c r="I14" s="16" t="s">
        <v>61</v>
      </c>
      <c r="J14" s="16" t="s">
        <v>26</v>
      </c>
      <c r="K14" s="16" t="s">
        <v>62</v>
      </c>
      <c r="L14" s="13">
        <v>45658</v>
      </c>
      <c r="M14" s="13">
        <v>46022</v>
      </c>
      <c r="N14" s="108"/>
      <c r="O14" s="108"/>
      <c r="P14" s="108">
        <v>0.25</v>
      </c>
      <c r="Q14" s="108"/>
      <c r="R14" s="108"/>
      <c r="S14" s="108">
        <v>0.25</v>
      </c>
      <c r="T14" s="108"/>
      <c r="U14" s="108"/>
      <c r="V14" s="108">
        <v>0.25</v>
      </c>
      <c r="W14" s="108"/>
      <c r="X14" s="108"/>
      <c r="Y14" s="108">
        <v>0.25</v>
      </c>
      <c r="Z14" s="100">
        <f t="shared" si="5"/>
        <v>1</v>
      </c>
      <c r="AA14" s="79">
        <f t="shared" si="4"/>
        <v>1</v>
      </c>
    </row>
    <row r="15" spans="1:27" ht="67.5">
      <c r="A15" s="190"/>
      <c r="B15" s="129" t="s">
        <v>57</v>
      </c>
      <c r="C15" s="106">
        <v>11</v>
      </c>
      <c r="D15" s="130" t="s">
        <v>72</v>
      </c>
      <c r="E15" s="98" t="s">
        <v>22</v>
      </c>
      <c r="F15" s="63" t="s">
        <v>73</v>
      </c>
      <c r="G15" s="31">
        <v>1</v>
      </c>
      <c r="H15" s="16" t="s">
        <v>74</v>
      </c>
      <c r="I15" s="16" t="s">
        <v>61</v>
      </c>
      <c r="J15" s="16" t="s">
        <v>75</v>
      </c>
      <c r="K15" s="101" t="s">
        <v>44</v>
      </c>
      <c r="L15" s="13">
        <v>45658</v>
      </c>
      <c r="M15" s="13">
        <v>46022</v>
      </c>
      <c r="N15" s="108"/>
      <c r="O15" s="108"/>
      <c r="P15" s="108"/>
      <c r="Q15" s="108"/>
      <c r="R15" s="108"/>
      <c r="S15" s="108">
        <v>0.5</v>
      </c>
      <c r="T15" s="108"/>
      <c r="U15" s="108"/>
      <c r="V15" s="108"/>
      <c r="W15" s="108"/>
      <c r="X15" s="108"/>
      <c r="Y15" s="108">
        <v>0.5</v>
      </c>
      <c r="Z15" s="100">
        <f t="shared" si="5"/>
        <v>1</v>
      </c>
      <c r="AA15" s="79">
        <f t="shared" si="4"/>
        <v>1</v>
      </c>
    </row>
    <row r="16" spans="1:27" ht="45">
      <c r="A16" s="190"/>
      <c r="B16" s="129" t="s">
        <v>57</v>
      </c>
      <c r="C16" s="106">
        <v>12</v>
      </c>
      <c r="D16" s="132" t="s">
        <v>76</v>
      </c>
      <c r="E16" s="98" t="s">
        <v>22</v>
      </c>
      <c r="F16" s="63" t="s">
        <v>77</v>
      </c>
      <c r="G16" s="31">
        <v>1</v>
      </c>
      <c r="H16" s="133" t="s">
        <v>78</v>
      </c>
      <c r="I16" s="16" t="s">
        <v>61</v>
      </c>
      <c r="J16" s="16" t="s">
        <v>75</v>
      </c>
      <c r="K16" s="101" t="s">
        <v>44</v>
      </c>
      <c r="L16" s="13">
        <v>45658</v>
      </c>
      <c r="M16" s="13">
        <v>46022</v>
      </c>
      <c r="N16" s="108"/>
      <c r="O16" s="108"/>
      <c r="P16" s="108">
        <v>0.3</v>
      </c>
      <c r="Q16" s="108"/>
      <c r="R16" s="108"/>
      <c r="S16" s="108">
        <v>0.3</v>
      </c>
      <c r="T16" s="108"/>
      <c r="U16" s="108"/>
      <c r="V16" s="108"/>
      <c r="W16" s="108"/>
      <c r="X16" s="108"/>
      <c r="Y16" s="108">
        <v>0.4</v>
      </c>
      <c r="Z16" s="100">
        <f t="shared" si="5"/>
        <v>1</v>
      </c>
      <c r="AA16" s="79">
        <f t="shared" si="4"/>
        <v>1</v>
      </c>
    </row>
    <row r="17" spans="1:27" ht="33.75" customHeight="1">
      <c r="A17" s="190"/>
      <c r="B17" s="129" t="s">
        <v>57</v>
      </c>
      <c r="C17" s="106">
        <v>13</v>
      </c>
      <c r="D17" s="134" t="s">
        <v>79</v>
      </c>
      <c r="E17" s="98" t="s">
        <v>22</v>
      </c>
      <c r="F17" s="63" t="s">
        <v>80</v>
      </c>
      <c r="G17" s="31">
        <v>1</v>
      </c>
      <c r="H17" s="133" t="s">
        <v>81</v>
      </c>
      <c r="I17" s="16" t="s">
        <v>61</v>
      </c>
      <c r="J17" s="16" t="s">
        <v>75</v>
      </c>
      <c r="K17" s="101" t="s">
        <v>44</v>
      </c>
      <c r="L17" s="13">
        <v>45658</v>
      </c>
      <c r="M17" s="13">
        <v>46022</v>
      </c>
      <c r="N17" s="108"/>
      <c r="O17" s="108"/>
      <c r="P17" s="108"/>
      <c r="Q17" s="108"/>
      <c r="R17" s="108"/>
      <c r="S17" s="108">
        <v>0.5</v>
      </c>
      <c r="T17" s="108"/>
      <c r="U17" s="108"/>
      <c r="V17" s="108"/>
      <c r="W17" s="108"/>
      <c r="X17" s="108"/>
      <c r="Y17" s="108">
        <v>0.5</v>
      </c>
      <c r="Z17" s="100">
        <f t="shared" si="5"/>
        <v>1</v>
      </c>
      <c r="AA17" s="79">
        <f t="shared" si="4"/>
        <v>1</v>
      </c>
    </row>
    <row r="18" spans="1:27" ht="34.5" thickBot="1">
      <c r="A18" s="190"/>
      <c r="B18" s="135" t="s">
        <v>57</v>
      </c>
      <c r="C18" s="106">
        <v>14</v>
      </c>
      <c r="D18" s="136" t="s">
        <v>82</v>
      </c>
      <c r="E18" s="137" t="s">
        <v>22</v>
      </c>
      <c r="F18" s="138" t="s">
        <v>83</v>
      </c>
      <c r="G18" s="54">
        <v>1</v>
      </c>
      <c r="H18" s="19" t="s">
        <v>84</v>
      </c>
      <c r="I18" s="19" t="s">
        <v>61</v>
      </c>
      <c r="J18" s="19" t="s">
        <v>85</v>
      </c>
      <c r="K18" s="19" t="s">
        <v>86</v>
      </c>
      <c r="L18" s="20">
        <v>45658</v>
      </c>
      <c r="M18" s="20">
        <v>46022</v>
      </c>
      <c r="N18" s="139"/>
      <c r="O18" s="139"/>
      <c r="P18" s="139">
        <v>0.3</v>
      </c>
      <c r="Q18" s="139"/>
      <c r="R18" s="139"/>
      <c r="S18" s="139">
        <v>0.3</v>
      </c>
      <c r="T18" s="139"/>
      <c r="U18" s="139"/>
      <c r="V18" s="139"/>
      <c r="W18" s="139"/>
      <c r="X18" s="139"/>
      <c r="Y18" s="139">
        <v>0.4</v>
      </c>
      <c r="Z18" s="115">
        <f t="shared" si="5"/>
        <v>1</v>
      </c>
      <c r="AA18" s="80">
        <f t="shared" si="4"/>
        <v>1</v>
      </c>
    </row>
    <row r="19" spans="1:27" ht="135">
      <c r="A19" s="190"/>
      <c r="B19" s="140" t="s">
        <v>87</v>
      </c>
      <c r="C19" s="141">
        <v>15</v>
      </c>
      <c r="D19" s="142" t="s">
        <v>88</v>
      </c>
      <c r="E19" s="122" t="s">
        <v>22</v>
      </c>
      <c r="F19" s="143" t="s">
        <v>89</v>
      </c>
      <c r="G19" s="34">
        <v>1</v>
      </c>
      <c r="H19" s="144"/>
      <c r="I19" s="144" t="s">
        <v>90</v>
      </c>
      <c r="J19" s="17" t="s">
        <v>75</v>
      </c>
      <c r="K19" s="144" t="s">
        <v>91</v>
      </c>
      <c r="L19" s="18">
        <v>45689</v>
      </c>
      <c r="M19" s="18">
        <v>46022</v>
      </c>
      <c r="N19" s="145"/>
      <c r="O19" s="145"/>
      <c r="P19" s="146">
        <f>1/4</f>
        <v>0.25</v>
      </c>
      <c r="Q19" s="145"/>
      <c r="R19" s="145"/>
      <c r="S19" s="146">
        <f>1/4</f>
        <v>0.25</v>
      </c>
      <c r="T19" s="145"/>
      <c r="U19" s="145"/>
      <c r="V19" s="146">
        <f>1/4</f>
        <v>0.25</v>
      </c>
      <c r="W19" s="145"/>
      <c r="X19" s="145"/>
      <c r="Y19" s="146">
        <f>1/4</f>
        <v>0.25</v>
      </c>
      <c r="Z19" s="34">
        <f t="shared" ref="Z19:Z20" si="6">SUM(P19:Y19)</f>
        <v>1</v>
      </c>
      <c r="AA19" s="81">
        <f>+Z19</f>
        <v>1</v>
      </c>
    </row>
    <row r="20" spans="1:27" ht="101.25" customHeight="1">
      <c r="A20" s="190"/>
      <c r="B20" s="129" t="s">
        <v>87</v>
      </c>
      <c r="C20" s="147">
        <v>16</v>
      </c>
      <c r="D20" s="130" t="s">
        <v>92</v>
      </c>
      <c r="E20" s="148" t="s">
        <v>22</v>
      </c>
      <c r="F20" s="63" t="s">
        <v>93</v>
      </c>
      <c r="G20" s="100">
        <v>1</v>
      </c>
      <c r="H20" s="133"/>
      <c r="I20" s="133" t="s">
        <v>90</v>
      </c>
      <c r="J20" s="16" t="s">
        <v>75</v>
      </c>
      <c r="K20" s="133" t="s">
        <v>94</v>
      </c>
      <c r="L20" s="13">
        <v>45689</v>
      </c>
      <c r="M20" s="13">
        <v>46022</v>
      </c>
      <c r="N20" s="149"/>
      <c r="O20" s="149"/>
      <c r="P20" s="105">
        <f>1/4</f>
        <v>0.25</v>
      </c>
      <c r="Q20" s="149"/>
      <c r="R20" s="149"/>
      <c r="S20" s="105">
        <f>1/4</f>
        <v>0.25</v>
      </c>
      <c r="T20" s="149"/>
      <c r="U20" s="105"/>
      <c r="V20" s="105">
        <f>1/4</f>
        <v>0.25</v>
      </c>
      <c r="W20" s="149"/>
      <c r="X20" s="105"/>
      <c r="Y20" s="105">
        <f>1/4</f>
        <v>0.25</v>
      </c>
      <c r="Z20" s="100">
        <f t="shared" si="6"/>
        <v>1</v>
      </c>
      <c r="AA20" s="150">
        <f t="shared" ref="AA20:AA24" si="7">+Z20</f>
        <v>1</v>
      </c>
    </row>
    <row r="21" spans="1:27" ht="245.25" customHeight="1">
      <c r="A21" s="190"/>
      <c r="B21" s="129" t="s">
        <v>87</v>
      </c>
      <c r="C21" s="147">
        <v>17</v>
      </c>
      <c r="D21" s="130" t="s">
        <v>95</v>
      </c>
      <c r="E21" s="148" t="s">
        <v>22</v>
      </c>
      <c r="F21" s="63" t="s">
        <v>96</v>
      </c>
      <c r="G21" s="100">
        <v>1</v>
      </c>
      <c r="H21" s="133"/>
      <c r="I21" s="133" t="s">
        <v>90</v>
      </c>
      <c r="J21" s="16" t="s">
        <v>75</v>
      </c>
      <c r="K21" s="16" t="s">
        <v>97</v>
      </c>
      <c r="L21" s="13">
        <v>45717</v>
      </c>
      <c r="M21" s="13">
        <v>45930</v>
      </c>
      <c r="N21" s="149"/>
      <c r="O21" s="149"/>
      <c r="P21" s="105">
        <f>1/3</f>
        <v>0.33333333333333331</v>
      </c>
      <c r="Q21" s="149"/>
      <c r="R21" s="151"/>
      <c r="S21" s="105">
        <f>1/3</f>
        <v>0.33333333333333331</v>
      </c>
      <c r="T21" s="149"/>
      <c r="U21" s="149"/>
      <c r="V21" s="105">
        <f>1/3</f>
        <v>0.33333333333333331</v>
      </c>
      <c r="W21" s="149"/>
      <c r="X21" s="105"/>
      <c r="Y21" s="149"/>
      <c r="Z21" s="149">
        <f>SUM(P21:Y21)</f>
        <v>1</v>
      </c>
      <c r="AA21" s="152">
        <f t="shared" si="7"/>
        <v>1</v>
      </c>
    </row>
    <row r="22" spans="1:27" ht="67.5">
      <c r="A22" s="190"/>
      <c r="B22" s="129" t="s">
        <v>87</v>
      </c>
      <c r="C22" s="147">
        <v>18</v>
      </c>
      <c r="D22" s="130" t="s">
        <v>98</v>
      </c>
      <c r="E22" s="148" t="s">
        <v>22</v>
      </c>
      <c r="F22" s="63" t="s">
        <v>99</v>
      </c>
      <c r="G22" s="100">
        <v>1</v>
      </c>
      <c r="H22" s="133"/>
      <c r="I22" s="133" t="s">
        <v>90</v>
      </c>
      <c r="J22" s="16" t="s">
        <v>75</v>
      </c>
      <c r="K22" s="133" t="s">
        <v>100</v>
      </c>
      <c r="L22" s="13">
        <v>45778</v>
      </c>
      <c r="M22" s="13">
        <v>45961</v>
      </c>
      <c r="N22" s="16"/>
      <c r="O22" s="16"/>
      <c r="P22" s="151"/>
      <c r="Q22" s="151"/>
      <c r="R22" s="151"/>
      <c r="S22" s="151"/>
      <c r="T22" s="151"/>
      <c r="U22" s="151"/>
      <c r="V22" s="151"/>
      <c r="W22" s="149">
        <v>1</v>
      </c>
      <c r="Y22" s="16"/>
      <c r="Z22" s="100">
        <f>SUM(N22:Y22)</f>
        <v>1</v>
      </c>
      <c r="AA22" s="150">
        <f t="shared" si="7"/>
        <v>1</v>
      </c>
    </row>
    <row r="23" spans="1:27" ht="202.5">
      <c r="A23" s="190"/>
      <c r="B23" s="129" t="s">
        <v>87</v>
      </c>
      <c r="C23" s="16">
        <v>19</v>
      </c>
      <c r="D23" s="130" t="s">
        <v>101</v>
      </c>
      <c r="E23" s="148" t="s">
        <v>22</v>
      </c>
      <c r="F23" s="63" t="s">
        <v>102</v>
      </c>
      <c r="G23" s="100">
        <v>1</v>
      </c>
      <c r="H23" s="133"/>
      <c r="I23" s="133" t="s">
        <v>90</v>
      </c>
      <c r="J23" s="16" t="s">
        <v>75</v>
      </c>
      <c r="K23" s="133" t="s">
        <v>91</v>
      </c>
      <c r="L23" s="13">
        <v>45689</v>
      </c>
      <c r="M23" s="13">
        <v>46022</v>
      </c>
      <c r="N23" s="149"/>
      <c r="O23" s="149"/>
      <c r="P23" s="105">
        <f>1/4</f>
        <v>0.25</v>
      </c>
      <c r="Q23" s="149"/>
      <c r="R23" s="149"/>
      <c r="S23" s="105">
        <f>1/4</f>
        <v>0.25</v>
      </c>
      <c r="T23" s="149"/>
      <c r="U23" s="149"/>
      <c r="V23" s="105">
        <f>1/4</f>
        <v>0.25</v>
      </c>
      <c r="W23" s="149"/>
      <c r="X23" s="149"/>
      <c r="Y23" s="105">
        <f>1/4</f>
        <v>0.25</v>
      </c>
      <c r="Z23" s="100">
        <f t="shared" ref="Z23:Z24" si="8">SUM(P23:Y23)</f>
        <v>1</v>
      </c>
      <c r="AA23" s="150">
        <f t="shared" si="7"/>
        <v>1</v>
      </c>
    </row>
    <row r="24" spans="1:27" ht="124.5" customHeight="1" thickBot="1">
      <c r="A24" s="190"/>
      <c r="B24" s="153" t="s">
        <v>87</v>
      </c>
      <c r="C24" s="154">
        <v>20</v>
      </c>
      <c r="D24" s="155" t="s">
        <v>103</v>
      </c>
      <c r="E24" s="156" t="s">
        <v>22</v>
      </c>
      <c r="F24" s="157" t="s">
        <v>104</v>
      </c>
      <c r="G24" s="158">
        <v>1</v>
      </c>
      <c r="H24" s="159"/>
      <c r="I24" s="159" t="s">
        <v>90</v>
      </c>
      <c r="J24" s="154" t="s">
        <v>75</v>
      </c>
      <c r="K24" s="159" t="s">
        <v>91</v>
      </c>
      <c r="L24" s="160">
        <v>45689</v>
      </c>
      <c r="M24" s="160">
        <v>46022</v>
      </c>
      <c r="N24" s="161"/>
      <c r="O24" s="161"/>
      <c r="P24" s="162">
        <f>1/4</f>
        <v>0.25</v>
      </c>
      <c r="Q24" s="161"/>
      <c r="R24" s="161"/>
      <c r="S24" s="162">
        <f>1/4</f>
        <v>0.25</v>
      </c>
      <c r="T24" s="161"/>
      <c r="U24" s="161"/>
      <c r="V24" s="162">
        <f>1/4</f>
        <v>0.25</v>
      </c>
      <c r="W24" s="161"/>
      <c r="X24" s="161"/>
      <c r="Y24" s="162">
        <f>1/4</f>
        <v>0.25</v>
      </c>
      <c r="Z24" s="158">
        <f t="shared" si="8"/>
        <v>1</v>
      </c>
      <c r="AA24" s="163">
        <f t="shared" si="7"/>
        <v>1</v>
      </c>
    </row>
    <row r="25" spans="1:27" ht="56.25">
      <c r="A25" s="190"/>
      <c r="B25" s="140" t="s">
        <v>105</v>
      </c>
      <c r="C25" s="164">
        <v>21</v>
      </c>
      <c r="D25" s="165" t="s">
        <v>106</v>
      </c>
      <c r="E25" s="78" t="s">
        <v>22</v>
      </c>
      <c r="F25" s="143" t="s">
        <v>107</v>
      </c>
      <c r="G25" s="32">
        <v>1</v>
      </c>
      <c r="H25" s="166" t="s">
        <v>108</v>
      </c>
      <c r="I25" s="166" t="s">
        <v>109</v>
      </c>
      <c r="J25" s="166" t="s">
        <v>75</v>
      </c>
      <c r="K25" s="167" t="s">
        <v>100</v>
      </c>
      <c r="L25" s="168">
        <v>45839</v>
      </c>
      <c r="M25" s="168">
        <v>45960</v>
      </c>
      <c r="N25" s="145"/>
      <c r="O25" s="145"/>
      <c r="P25" s="145"/>
      <c r="Q25" s="145"/>
      <c r="R25" s="145"/>
      <c r="S25" s="145">
        <v>0.25</v>
      </c>
      <c r="T25" s="145"/>
      <c r="U25" s="145"/>
      <c r="V25" s="145">
        <v>0.5</v>
      </c>
      <c r="W25" s="145">
        <v>0.25</v>
      </c>
      <c r="X25" s="146"/>
      <c r="Y25" s="146"/>
      <c r="Z25" s="34">
        <f t="shared" ref="Z25:Z32" si="9">SUM(N25:Y25)</f>
        <v>1</v>
      </c>
      <c r="AA25" s="81">
        <v>1</v>
      </c>
    </row>
    <row r="26" spans="1:27" ht="45">
      <c r="A26" s="190"/>
      <c r="B26" s="129" t="s">
        <v>105</v>
      </c>
      <c r="C26" s="106">
        <v>22</v>
      </c>
      <c r="D26" s="169" t="s">
        <v>110</v>
      </c>
      <c r="E26" s="170" t="s">
        <v>22</v>
      </c>
      <c r="F26" s="63" t="s">
        <v>107</v>
      </c>
      <c r="G26" s="31">
        <v>1</v>
      </c>
      <c r="H26" s="154" t="s">
        <v>111</v>
      </c>
      <c r="I26" s="154" t="s">
        <v>109</v>
      </c>
      <c r="J26" s="154" t="s">
        <v>75</v>
      </c>
      <c r="K26" s="159" t="s">
        <v>100</v>
      </c>
      <c r="L26" s="160">
        <v>45839</v>
      </c>
      <c r="M26" s="160">
        <v>45960</v>
      </c>
      <c r="N26" s="105"/>
      <c r="O26" s="105"/>
      <c r="P26" s="105"/>
      <c r="Q26" s="105"/>
      <c r="R26" s="105"/>
      <c r="S26" s="105"/>
      <c r="T26" s="105"/>
      <c r="U26" s="105"/>
      <c r="V26" s="149">
        <v>0.5</v>
      </c>
      <c r="W26" s="149">
        <v>0.5</v>
      </c>
      <c r="X26" s="105"/>
      <c r="Y26" s="105"/>
      <c r="Z26" s="100">
        <f t="shared" si="9"/>
        <v>1</v>
      </c>
      <c r="AA26" s="79">
        <v>1</v>
      </c>
    </row>
    <row r="27" spans="1:27" ht="90" customHeight="1">
      <c r="A27" s="190"/>
      <c r="B27" s="129" t="s">
        <v>105</v>
      </c>
      <c r="C27" s="106">
        <v>23</v>
      </c>
      <c r="D27" s="134" t="s">
        <v>112</v>
      </c>
      <c r="E27" s="75" t="s">
        <v>22</v>
      </c>
      <c r="F27" s="63" t="s">
        <v>113</v>
      </c>
      <c r="G27" s="31">
        <v>1</v>
      </c>
      <c r="H27" s="171" t="s">
        <v>114</v>
      </c>
      <c r="I27" s="16" t="s">
        <v>109</v>
      </c>
      <c r="J27" s="16" t="s">
        <v>75</v>
      </c>
      <c r="K27" s="134" t="s">
        <v>100</v>
      </c>
      <c r="L27" s="13">
        <v>45689</v>
      </c>
      <c r="M27" s="13">
        <v>46022</v>
      </c>
      <c r="N27" s="149"/>
      <c r="O27" s="105"/>
      <c r="P27" s="105">
        <v>0.25</v>
      </c>
      <c r="Q27" s="105"/>
      <c r="R27" s="105"/>
      <c r="S27" s="105">
        <v>0.25</v>
      </c>
      <c r="T27" s="105"/>
      <c r="U27" s="105"/>
      <c r="V27" s="105">
        <v>0.25</v>
      </c>
      <c r="W27" s="105"/>
      <c r="Y27" s="105">
        <v>0.25</v>
      </c>
      <c r="Z27" s="100">
        <f>SUM(N27:Y27)</f>
        <v>1</v>
      </c>
      <c r="AA27" s="79">
        <f t="shared" ref="AA27:AA32" si="10">+Z27</f>
        <v>1</v>
      </c>
    </row>
    <row r="28" spans="1:27" ht="45">
      <c r="A28" s="190"/>
      <c r="B28" s="129" t="s">
        <v>105</v>
      </c>
      <c r="C28" s="106">
        <v>24</v>
      </c>
      <c r="D28" s="134" t="s">
        <v>115</v>
      </c>
      <c r="E28" s="75" t="s">
        <v>22</v>
      </c>
      <c r="F28" s="63" t="s">
        <v>116</v>
      </c>
      <c r="G28" s="31">
        <v>1</v>
      </c>
      <c r="H28" s="171" t="s">
        <v>117</v>
      </c>
      <c r="I28" s="16" t="s">
        <v>109</v>
      </c>
      <c r="J28" s="16" t="s">
        <v>75</v>
      </c>
      <c r="K28" s="134" t="s">
        <v>118</v>
      </c>
      <c r="L28" s="13">
        <v>45689</v>
      </c>
      <c r="M28" s="13">
        <v>46022</v>
      </c>
      <c r="N28" s="149"/>
      <c r="O28" s="105">
        <v>0.25</v>
      </c>
      <c r="P28" s="105"/>
      <c r="Q28" s="105"/>
      <c r="R28" s="105"/>
      <c r="S28" s="105">
        <v>0.25</v>
      </c>
      <c r="T28" s="105"/>
      <c r="U28" s="105"/>
      <c r="V28" s="105">
        <v>0.25</v>
      </c>
      <c r="W28" s="105"/>
      <c r="X28" s="105"/>
      <c r="Y28" s="105">
        <v>0.25</v>
      </c>
      <c r="Z28" s="100">
        <f t="shared" si="9"/>
        <v>1</v>
      </c>
      <c r="AA28" s="79">
        <f t="shared" si="10"/>
        <v>1</v>
      </c>
    </row>
    <row r="29" spans="1:27" ht="33.75">
      <c r="A29" s="190"/>
      <c r="B29" s="40" t="s">
        <v>105</v>
      </c>
      <c r="C29" s="41">
        <v>25</v>
      </c>
      <c r="D29" s="39" t="s">
        <v>119</v>
      </c>
      <c r="E29" s="67" t="s">
        <v>22</v>
      </c>
      <c r="F29" s="65" t="s">
        <v>120</v>
      </c>
      <c r="G29" s="42">
        <v>1</v>
      </c>
      <c r="H29" s="43" t="s">
        <v>121</v>
      </c>
      <c r="I29" s="15" t="s">
        <v>109</v>
      </c>
      <c r="J29" s="15" t="s">
        <v>75</v>
      </c>
      <c r="K29" s="39" t="s">
        <v>100</v>
      </c>
      <c r="L29" s="44">
        <v>45689</v>
      </c>
      <c r="M29" s="44">
        <v>45991</v>
      </c>
      <c r="N29" s="26"/>
      <c r="O29" s="37">
        <v>0.25</v>
      </c>
      <c r="P29" s="37"/>
      <c r="Q29" s="37"/>
      <c r="R29" s="37">
        <v>0.25</v>
      </c>
      <c r="S29" s="37"/>
      <c r="T29" s="37"/>
      <c r="U29" s="37">
        <v>0.25</v>
      </c>
      <c r="V29" s="37"/>
      <c r="W29" s="37"/>
      <c r="X29" s="37">
        <v>0.25</v>
      </c>
      <c r="Y29" s="37"/>
      <c r="Z29" s="37">
        <f t="shared" si="9"/>
        <v>1</v>
      </c>
      <c r="AA29" s="83">
        <f t="shared" si="10"/>
        <v>1</v>
      </c>
    </row>
    <row r="30" spans="1:27" ht="56.25" customHeight="1">
      <c r="A30" s="190"/>
      <c r="B30" s="22" t="s">
        <v>105</v>
      </c>
      <c r="C30" s="35">
        <v>26</v>
      </c>
      <c r="D30" s="39" t="s">
        <v>122</v>
      </c>
      <c r="E30" s="67" t="s">
        <v>22</v>
      </c>
      <c r="F30" s="64" t="s">
        <v>123</v>
      </c>
      <c r="G30" s="36">
        <v>1</v>
      </c>
      <c r="H30" s="38" t="s">
        <v>124</v>
      </c>
      <c r="I30" s="12" t="s">
        <v>109</v>
      </c>
      <c r="J30" s="12" t="s">
        <v>75</v>
      </c>
      <c r="K30" s="39" t="s">
        <v>118</v>
      </c>
      <c r="L30" s="24">
        <v>45748</v>
      </c>
      <c r="M30" s="24">
        <v>45991</v>
      </c>
      <c r="N30" s="25"/>
      <c r="O30" s="37">
        <v>0.25</v>
      </c>
      <c r="P30" s="37"/>
      <c r="Q30" s="37"/>
      <c r="R30" s="37">
        <v>0.25</v>
      </c>
      <c r="S30" s="37"/>
      <c r="T30" s="37"/>
      <c r="U30" s="37">
        <v>0.25</v>
      </c>
      <c r="V30" s="37"/>
      <c r="W30" s="37"/>
      <c r="X30" s="37">
        <v>0.25</v>
      </c>
      <c r="Y30" s="37"/>
      <c r="Z30" s="23">
        <f t="shared" si="9"/>
        <v>1</v>
      </c>
      <c r="AA30" s="82">
        <f t="shared" si="10"/>
        <v>1</v>
      </c>
    </row>
    <row r="31" spans="1:27" ht="45" customHeight="1">
      <c r="A31" s="190"/>
      <c r="B31" s="22" t="s">
        <v>105</v>
      </c>
      <c r="C31" s="35">
        <v>27</v>
      </c>
      <c r="D31" s="39" t="s">
        <v>125</v>
      </c>
      <c r="E31" s="67" t="s">
        <v>22</v>
      </c>
      <c r="F31" s="64" t="s">
        <v>126</v>
      </c>
      <c r="G31" s="36">
        <v>1</v>
      </c>
      <c r="H31" s="38" t="s">
        <v>127</v>
      </c>
      <c r="I31" s="12" t="s">
        <v>109</v>
      </c>
      <c r="J31" s="12" t="s">
        <v>75</v>
      </c>
      <c r="K31" s="39" t="s">
        <v>118</v>
      </c>
      <c r="L31" s="24">
        <v>45689</v>
      </c>
      <c r="M31" s="24">
        <v>45900</v>
      </c>
      <c r="N31" s="25"/>
      <c r="O31" s="37">
        <v>0.5</v>
      </c>
      <c r="P31" s="37"/>
      <c r="Q31" s="37"/>
      <c r="R31" s="37"/>
      <c r="S31" s="37"/>
      <c r="T31" s="37"/>
      <c r="U31" s="37">
        <v>0.5</v>
      </c>
      <c r="V31" s="37"/>
      <c r="W31" s="37"/>
      <c r="X31" s="37"/>
      <c r="Y31" s="37"/>
      <c r="Z31" s="23">
        <f t="shared" si="9"/>
        <v>1</v>
      </c>
      <c r="AA31" s="82">
        <f t="shared" si="10"/>
        <v>1</v>
      </c>
    </row>
    <row r="32" spans="1:27" ht="45.75" thickBot="1">
      <c r="A32" s="190"/>
      <c r="B32" s="27" t="s">
        <v>105</v>
      </c>
      <c r="C32" s="45">
        <v>28</v>
      </c>
      <c r="D32" s="48" t="s">
        <v>128</v>
      </c>
      <c r="E32" s="68" t="s">
        <v>22</v>
      </c>
      <c r="F32" s="66" t="s">
        <v>129</v>
      </c>
      <c r="G32" s="46">
        <v>1</v>
      </c>
      <c r="H32" s="47" t="s">
        <v>130</v>
      </c>
      <c r="I32" s="28" t="s">
        <v>109</v>
      </c>
      <c r="J32" s="28" t="s">
        <v>75</v>
      </c>
      <c r="K32" s="48" t="s">
        <v>118</v>
      </c>
      <c r="L32" s="30">
        <v>45748</v>
      </c>
      <c r="M32" s="30">
        <v>45961</v>
      </c>
      <c r="N32" s="49"/>
      <c r="O32" s="49"/>
      <c r="P32" s="55"/>
      <c r="Q32" s="55"/>
      <c r="R32" s="55">
        <v>0.5</v>
      </c>
      <c r="S32" s="55"/>
      <c r="T32" s="55"/>
      <c r="U32" s="55"/>
      <c r="V32" s="55"/>
      <c r="W32" s="55">
        <v>0.5</v>
      </c>
      <c r="X32" s="55"/>
      <c r="Y32" s="55"/>
      <c r="Z32" s="29">
        <f t="shared" si="9"/>
        <v>1</v>
      </c>
      <c r="AA32" s="84">
        <f t="shared" si="10"/>
        <v>1</v>
      </c>
    </row>
    <row r="33" spans="1:27" ht="60.75" customHeight="1">
      <c r="A33" s="190"/>
      <c r="B33" s="183" t="s">
        <v>33</v>
      </c>
      <c r="C33" s="184">
        <v>29</v>
      </c>
      <c r="D33" s="185" t="s">
        <v>131</v>
      </c>
      <c r="E33" s="74" t="s">
        <v>132</v>
      </c>
      <c r="F33" s="71" t="s">
        <v>133</v>
      </c>
      <c r="G33" s="32">
        <v>1</v>
      </c>
      <c r="H33" s="17" t="s">
        <v>132</v>
      </c>
      <c r="I33" s="17" t="s">
        <v>134</v>
      </c>
      <c r="J33" s="17" t="s">
        <v>75</v>
      </c>
      <c r="K33" s="17" t="s">
        <v>135</v>
      </c>
      <c r="L33" s="18">
        <v>45717</v>
      </c>
      <c r="M33" s="18">
        <v>45747</v>
      </c>
      <c r="N33" s="33"/>
      <c r="O33" s="56"/>
      <c r="P33" s="57">
        <v>1</v>
      </c>
      <c r="Q33" s="56"/>
      <c r="R33" s="56"/>
      <c r="S33" s="56"/>
      <c r="T33" s="56"/>
      <c r="U33" s="56"/>
      <c r="V33" s="56"/>
      <c r="W33" s="56"/>
      <c r="X33" s="56"/>
      <c r="Y33" s="56"/>
      <c r="Z33" s="32">
        <f t="shared" ref="Z33:Z40" si="11">SUBTOTAL(9,N33:Y33)</f>
        <v>1</v>
      </c>
      <c r="AA33" s="174">
        <f>(Z33+Z34)/2</f>
        <v>1</v>
      </c>
    </row>
    <row r="34" spans="1:27" ht="64.5" customHeight="1">
      <c r="A34" s="190"/>
      <c r="B34" s="178"/>
      <c r="C34" s="180"/>
      <c r="D34" s="182"/>
      <c r="E34" s="75" t="s">
        <v>136</v>
      </c>
      <c r="F34" s="72" t="s">
        <v>137</v>
      </c>
      <c r="G34" s="31">
        <v>1</v>
      </c>
      <c r="H34" s="16" t="s">
        <v>138</v>
      </c>
      <c r="I34" s="16" t="s">
        <v>134</v>
      </c>
      <c r="J34" s="16" t="s">
        <v>26</v>
      </c>
      <c r="K34" s="16" t="s">
        <v>139</v>
      </c>
      <c r="L34" s="13">
        <v>45748</v>
      </c>
      <c r="M34" s="13">
        <v>45838</v>
      </c>
      <c r="N34" s="25"/>
      <c r="O34" s="25"/>
      <c r="P34" s="25"/>
      <c r="Q34" s="25"/>
      <c r="R34" s="25"/>
      <c r="S34" s="58">
        <v>1</v>
      </c>
      <c r="T34" s="25"/>
      <c r="U34" s="25"/>
      <c r="V34" s="25"/>
      <c r="W34" s="25"/>
      <c r="X34" s="25"/>
      <c r="Y34" s="25"/>
      <c r="Z34" s="31">
        <f t="shared" si="11"/>
        <v>1</v>
      </c>
      <c r="AA34" s="173"/>
    </row>
    <row r="35" spans="1:27" ht="67.5" customHeight="1">
      <c r="A35" s="190"/>
      <c r="B35" s="177" t="s">
        <v>33</v>
      </c>
      <c r="C35" s="179">
        <v>30</v>
      </c>
      <c r="D35" s="181" t="s">
        <v>140</v>
      </c>
      <c r="E35" s="62" t="s">
        <v>141</v>
      </c>
      <c r="F35" s="63" t="s">
        <v>142</v>
      </c>
      <c r="G35" s="51">
        <v>1</v>
      </c>
      <c r="H35" s="16" t="s">
        <v>143</v>
      </c>
      <c r="I35" s="16" t="s">
        <v>134</v>
      </c>
      <c r="J35" s="16" t="s">
        <v>85</v>
      </c>
      <c r="K35" s="16" t="s">
        <v>139</v>
      </c>
      <c r="L35" s="13">
        <v>45839</v>
      </c>
      <c r="M35" s="13">
        <v>45930</v>
      </c>
      <c r="N35" s="25"/>
      <c r="O35" s="25"/>
      <c r="P35" s="25"/>
      <c r="Q35" s="25"/>
      <c r="R35" s="25"/>
      <c r="S35" s="25"/>
      <c r="T35" s="58"/>
      <c r="U35" s="58"/>
      <c r="V35" s="58">
        <v>1</v>
      </c>
      <c r="W35" s="25"/>
      <c r="X35" s="25"/>
      <c r="Y35" s="25"/>
      <c r="Z35" s="31">
        <f t="shared" si="11"/>
        <v>1</v>
      </c>
      <c r="AA35" s="172">
        <f>(Z35+Z36)/2</f>
        <v>1</v>
      </c>
    </row>
    <row r="36" spans="1:27" ht="54" customHeight="1">
      <c r="A36" s="190"/>
      <c r="B36" s="178"/>
      <c r="C36" s="180"/>
      <c r="D36" s="182"/>
      <c r="E36" s="62" t="s">
        <v>144</v>
      </c>
      <c r="F36" s="63" t="s">
        <v>145</v>
      </c>
      <c r="G36" s="51">
        <v>1</v>
      </c>
      <c r="H36" s="16" t="s">
        <v>146</v>
      </c>
      <c r="I36" s="16" t="s">
        <v>134</v>
      </c>
      <c r="J36" s="16" t="s">
        <v>26</v>
      </c>
      <c r="K36" s="16" t="s">
        <v>147</v>
      </c>
      <c r="L36" s="13">
        <v>45748</v>
      </c>
      <c r="M36" s="13">
        <v>45989</v>
      </c>
      <c r="N36" s="25"/>
      <c r="O36" s="25"/>
      <c r="P36" s="25"/>
      <c r="Q36" s="58">
        <v>0.3</v>
      </c>
      <c r="R36" s="25"/>
      <c r="S36" s="25"/>
      <c r="T36" s="58">
        <v>0.3</v>
      </c>
      <c r="U36" s="25"/>
      <c r="V36" s="25"/>
      <c r="W36" s="58"/>
      <c r="X36" s="58">
        <v>0.4</v>
      </c>
      <c r="Y36" s="25"/>
      <c r="Z36" s="31">
        <f t="shared" si="11"/>
        <v>1</v>
      </c>
      <c r="AA36" s="173"/>
    </row>
    <row r="37" spans="1:27" ht="121.5" customHeight="1">
      <c r="A37" s="190"/>
      <c r="B37" s="192" t="s">
        <v>33</v>
      </c>
      <c r="C37" s="193">
        <v>31</v>
      </c>
      <c r="D37" s="181" t="s">
        <v>148</v>
      </c>
      <c r="E37" s="62" t="s">
        <v>149</v>
      </c>
      <c r="F37" s="72" t="s">
        <v>150</v>
      </c>
      <c r="G37" s="194">
        <v>1</v>
      </c>
      <c r="H37" s="52" t="s">
        <v>151</v>
      </c>
      <c r="I37" s="50" t="s">
        <v>134</v>
      </c>
      <c r="J37" s="16" t="s">
        <v>75</v>
      </c>
      <c r="K37" s="16" t="s">
        <v>100</v>
      </c>
      <c r="L37" s="13">
        <v>45810</v>
      </c>
      <c r="M37" s="13">
        <v>45838</v>
      </c>
      <c r="N37" s="25"/>
      <c r="O37" s="25"/>
      <c r="P37" s="25"/>
      <c r="Q37" s="25"/>
      <c r="R37" s="25"/>
      <c r="S37" s="58">
        <v>1</v>
      </c>
      <c r="T37" s="25"/>
      <c r="U37" s="25"/>
      <c r="V37" s="25"/>
      <c r="W37" s="25"/>
      <c r="X37" s="25"/>
      <c r="Y37" s="25"/>
      <c r="Z37" s="31">
        <f t="shared" si="11"/>
        <v>1</v>
      </c>
      <c r="AA37" s="172">
        <f>(Z37+Z38)/2</f>
        <v>1</v>
      </c>
    </row>
    <row r="38" spans="1:27" ht="56.25" customHeight="1">
      <c r="A38" s="190"/>
      <c r="B38" s="192"/>
      <c r="C38" s="193"/>
      <c r="D38" s="182"/>
      <c r="E38" s="62" t="s">
        <v>152</v>
      </c>
      <c r="F38" s="72" t="s">
        <v>153</v>
      </c>
      <c r="G38" s="195"/>
      <c r="H38" s="52" t="s">
        <v>154</v>
      </c>
      <c r="I38" s="50" t="s">
        <v>134</v>
      </c>
      <c r="J38" s="16" t="s">
        <v>75</v>
      </c>
      <c r="K38" s="16" t="s">
        <v>100</v>
      </c>
      <c r="L38" s="13">
        <v>45839</v>
      </c>
      <c r="M38" s="13">
        <v>45930</v>
      </c>
      <c r="N38" s="25"/>
      <c r="O38" s="25"/>
      <c r="P38" s="25"/>
      <c r="Q38" s="25"/>
      <c r="R38" s="25"/>
      <c r="S38" s="25"/>
      <c r="T38" s="59"/>
      <c r="U38" s="59"/>
      <c r="V38" s="58">
        <v>1</v>
      </c>
      <c r="W38" s="25"/>
      <c r="X38" s="25"/>
      <c r="Y38" s="25"/>
      <c r="Z38" s="31">
        <f t="shared" si="11"/>
        <v>1</v>
      </c>
      <c r="AA38" s="173"/>
    </row>
    <row r="39" spans="1:27" ht="78.75">
      <c r="A39" s="190"/>
      <c r="B39" s="22" t="s">
        <v>105</v>
      </c>
      <c r="C39" s="35">
        <v>32</v>
      </c>
      <c r="D39" s="69" t="s">
        <v>155</v>
      </c>
      <c r="E39" s="62" t="s">
        <v>156</v>
      </c>
      <c r="F39" s="72" t="s">
        <v>157</v>
      </c>
      <c r="G39" s="51">
        <v>1</v>
      </c>
      <c r="H39" s="16" t="s">
        <v>158</v>
      </c>
      <c r="I39" s="16" t="s">
        <v>134</v>
      </c>
      <c r="J39" s="16" t="s">
        <v>75</v>
      </c>
      <c r="K39" s="16" t="s">
        <v>100</v>
      </c>
      <c r="L39" s="13">
        <v>45870</v>
      </c>
      <c r="M39" s="13">
        <v>45898</v>
      </c>
      <c r="N39" s="25"/>
      <c r="O39" s="25"/>
      <c r="P39" s="25"/>
      <c r="Q39" s="25"/>
      <c r="R39" s="25"/>
      <c r="S39" s="25"/>
      <c r="T39" s="25"/>
      <c r="U39" s="58">
        <v>1</v>
      </c>
      <c r="V39" s="25"/>
      <c r="W39" s="25"/>
      <c r="X39" s="25"/>
      <c r="Y39" s="25"/>
      <c r="Z39" s="31">
        <f t="shared" si="11"/>
        <v>1</v>
      </c>
      <c r="AA39" s="79">
        <f>+Z39</f>
        <v>1</v>
      </c>
    </row>
    <row r="40" spans="1:27" ht="57" thickBot="1">
      <c r="A40" s="191"/>
      <c r="B40" s="27" t="s">
        <v>33</v>
      </c>
      <c r="C40" s="45">
        <v>33</v>
      </c>
      <c r="D40" s="70" t="s">
        <v>159</v>
      </c>
      <c r="E40" s="76" t="s">
        <v>160</v>
      </c>
      <c r="F40" s="73" t="s">
        <v>161</v>
      </c>
      <c r="G40" s="53">
        <v>1</v>
      </c>
      <c r="H40" s="19" t="s">
        <v>162</v>
      </c>
      <c r="I40" s="19" t="s">
        <v>134</v>
      </c>
      <c r="J40" s="19" t="s">
        <v>75</v>
      </c>
      <c r="K40" s="19" t="s">
        <v>100</v>
      </c>
      <c r="L40" s="20">
        <v>45810</v>
      </c>
      <c r="M40" s="20">
        <v>46010</v>
      </c>
      <c r="N40" s="49"/>
      <c r="O40" s="49"/>
      <c r="P40" s="49"/>
      <c r="Q40" s="49"/>
      <c r="R40" s="49"/>
      <c r="S40" s="60">
        <v>0.1</v>
      </c>
      <c r="T40" s="61"/>
      <c r="U40" s="61"/>
      <c r="V40" s="60">
        <v>0.5</v>
      </c>
      <c r="W40" s="61"/>
      <c r="X40" s="61"/>
      <c r="Y40" s="60">
        <v>0.4</v>
      </c>
      <c r="Z40" s="54">
        <f t="shared" si="11"/>
        <v>1</v>
      </c>
      <c r="AA40" s="80">
        <f>+Z40</f>
        <v>1</v>
      </c>
    </row>
  </sheetData>
  <autoFilter ref="A1:AA39" xr:uid="{00000000-0001-0000-0000-000000000000}">
    <filterColumn colId="13" showButton="0"/>
    <filterColumn colId="14" showButton="0"/>
    <filterColumn colId="16" showButton="0"/>
    <filterColumn colId="17" showButton="0"/>
    <filterColumn colId="19" showButton="0"/>
    <filterColumn colId="20" showButton="0"/>
    <filterColumn colId="22" showButton="0"/>
    <filterColumn colId="23" showButton="0"/>
  </autoFilter>
  <mergeCells count="28">
    <mergeCell ref="T1:V1"/>
    <mergeCell ref="W1:Y1"/>
    <mergeCell ref="N1:P1"/>
    <mergeCell ref="D4:D5"/>
    <mergeCell ref="A2:A40"/>
    <mergeCell ref="Q1:S1"/>
    <mergeCell ref="B37:B38"/>
    <mergeCell ref="C37:C38"/>
    <mergeCell ref="D37:D38"/>
    <mergeCell ref="G37:G38"/>
    <mergeCell ref="H8:H9"/>
    <mergeCell ref="D6:D7"/>
    <mergeCell ref="C4:C5"/>
    <mergeCell ref="C6:C7"/>
    <mergeCell ref="D8:D9"/>
    <mergeCell ref="C8:C9"/>
    <mergeCell ref="AA37:AA38"/>
    <mergeCell ref="AA33:AA34"/>
    <mergeCell ref="AA35:AA36"/>
    <mergeCell ref="B4:B5"/>
    <mergeCell ref="B6:B7"/>
    <mergeCell ref="B8:B9"/>
    <mergeCell ref="B35:B36"/>
    <mergeCell ref="C35:C36"/>
    <mergeCell ref="D35:D36"/>
    <mergeCell ref="B33:B34"/>
    <mergeCell ref="C33:C34"/>
    <mergeCell ref="D33:D34"/>
  </mergeCells>
  <phoneticPr fontId="14" type="noConversion"/>
  <pageMargins left="0.7" right="0.7" top="0.75" bottom="0.75" header="0.3" footer="0.3"/>
  <pageSetup orientation="portrait" r:id="rId1"/>
  <ignoredErrors>
    <ignoredError sqref="Z2:Z4 Z10:Z18 Z25:Z32"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7ACA7-7AB4-404C-A2DA-F5B3D410F45F}">
  <sheetPr codeName="Hoja3"/>
  <dimension ref="A1:H8"/>
  <sheetViews>
    <sheetView workbookViewId="0">
      <selection activeCell="B6" sqref="B6"/>
    </sheetView>
  </sheetViews>
  <sheetFormatPr defaultColWidth="11.42578125" defaultRowHeight="15"/>
  <cols>
    <col min="1" max="1" width="14" customWidth="1"/>
    <col min="2" max="2" width="75" customWidth="1"/>
    <col min="3" max="3" width="26.28515625" customWidth="1"/>
    <col min="4" max="4" width="29.7109375" customWidth="1"/>
    <col min="5" max="5" width="27.42578125" customWidth="1"/>
    <col min="6" max="6" width="25.140625" customWidth="1"/>
    <col min="7" max="7" width="30.28515625" customWidth="1"/>
    <col min="8" max="8" width="23" customWidth="1"/>
  </cols>
  <sheetData>
    <row r="1" spans="1:8" ht="15" customHeight="1">
      <c r="A1" s="200" t="s">
        <v>163</v>
      </c>
      <c r="B1" s="200"/>
      <c r="C1" s="202" t="s">
        <v>164</v>
      </c>
      <c r="D1" s="202"/>
      <c r="E1" s="202"/>
      <c r="F1" s="202"/>
      <c r="G1" s="202"/>
      <c r="H1" s="202"/>
    </row>
    <row r="2" spans="1:8" ht="25.5" customHeight="1">
      <c r="A2" s="200"/>
      <c r="B2" s="201"/>
      <c r="C2" s="8" t="s">
        <v>165</v>
      </c>
      <c r="D2" s="7" t="s">
        <v>166</v>
      </c>
      <c r="E2" s="7" t="s">
        <v>167</v>
      </c>
      <c r="F2" s="7" t="s">
        <v>168</v>
      </c>
      <c r="G2" s="7" t="s">
        <v>169</v>
      </c>
      <c r="H2" s="7" t="s">
        <v>170</v>
      </c>
    </row>
    <row r="3" spans="1:8" ht="110.25" customHeight="1">
      <c r="A3" s="5" t="s">
        <v>171</v>
      </c>
      <c r="B3" s="6" t="s">
        <v>172</v>
      </c>
      <c r="C3" s="6" t="s">
        <v>173</v>
      </c>
      <c r="D3" s="6" t="s">
        <v>174</v>
      </c>
      <c r="E3" s="6" t="s">
        <v>175</v>
      </c>
      <c r="F3" s="6" t="s">
        <v>176</v>
      </c>
      <c r="G3" s="6" t="s">
        <v>177</v>
      </c>
      <c r="H3" s="6" t="s">
        <v>178</v>
      </c>
    </row>
    <row r="4" spans="1:8" ht="95.25" customHeight="1">
      <c r="A4" s="5" t="s">
        <v>179</v>
      </c>
      <c r="B4" s="6" t="s">
        <v>180</v>
      </c>
      <c r="C4" s="6" t="s">
        <v>181</v>
      </c>
      <c r="D4" s="6" t="s">
        <v>182</v>
      </c>
      <c r="E4" s="6" t="s">
        <v>183</v>
      </c>
      <c r="F4" s="6" t="s">
        <v>184</v>
      </c>
      <c r="G4" s="6" t="s">
        <v>185</v>
      </c>
      <c r="H4" s="10"/>
    </row>
    <row r="5" spans="1:8" ht="130.5" customHeight="1">
      <c r="A5" s="5" t="s">
        <v>186</v>
      </c>
      <c r="B5" s="6" t="s">
        <v>187</v>
      </c>
      <c r="C5" s="6" t="s">
        <v>188</v>
      </c>
      <c r="D5" s="6" t="s">
        <v>189</v>
      </c>
      <c r="E5" s="6" t="s">
        <v>190</v>
      </c>
      <c r="F5" s="9"/>
      <c r="G5" s="9"/>
      <c r="H5" s="9"/>
    </row>
    <row r="6" spans="1:8" ht="108.75" customHeight="1">
      <c r="A6" s="5" t="s">
        <v>191</v>
      </c>
      <c r="B6" s="6" t="s">
        <v>192</v>
      </c>
      <c r="C6" s="6" t="s">
        <v>193</v>
      </c>
      <c r="D6" s="6" t="s">
        <v>194</v>
      </c>
      <c r="E6" s="9"/>
      <c r="F6" s="9"/>
      <c r="G6" s="9"/>
      <c r="H6" s="9"/>
    </row>
    <row r="7" spans="1:8">
      <c r="B7" s="4"/>
      <c r="C7" s="3"/>
      <c r="D7" s="3"/>
      <c r="E7" s="4"/>
      <c r="F7" s="4"/>
    </row>
    <row r="8" spans="1:8">
      <c r="B8" s="4"/>
      <c r="C8" s="3"/>
      <c r="D8" s="4"/>
      <c r="E8" s="4"/>
      <c r="F8" s="4"/>
    </row>
  </sheetData>
  <mergeCells count="2">
    <mergeCell ref="A1:B2"/>
    <mergeCell ref="C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7"/>
  <sheetViews>
    <sheetView workbookViewId="0">
      <selection activeCell="G18" sqref="G18"/>
    </sheetView>
  </sheetViews>
  <sheetFormatPr defaultColWidth="11.42578125" defaultRowHeight="15"/>
  <cols>
    <col min="2" max="2" width="13.28515625" bestFit="1" customWidth="1"/>
    <col min="3" max="3" width="54.7109375" bestFit="1" customWidth="1"/>
    <col min="4" max="4" width="49.28515625" bestFit="1" customWidth="1"/>
  </cols>
  <sheetData>
    <row r="2" spans="2:4">
      <c r="B2" s="2" t="s">
        <v>195</v>
      </c>
      <c r="C2" s="2" t="s">
        <v>196</v>
      </c>
      <c r="D2" s="2" t="s">
        <v>197</v>
      </c>
    </row>
    <row r="3" spans="2:4">
      <c r="B3" s="1" t="s">
        <v>198</v>
      </c>
      <c r="C3" s="1" t="s">
        <v>199</v>
      </c>
      <c r="D3" s="1" t="s">
        <v>200</v>
      </c>
    </row>
    <row r="4" spans="2:4">
      <c r="B4" s="1" t="s">
        <v>201</v>
      </c>
      <c r="C4" s="1" t="s">
        <v>202</v>
      </c>
      <c r="D4" s="1" t="s">
        <v>203</v>
      </c>
    </row>
    <row r="5" spans="2:4">
      <c r="B5" s="1" t="s">
        <v>204</v>
      </c>
      <c r="C5" s="1" t="s">
        <v>205</v>
      </c>
      <c r="D5" s="1" t="s">
        <v>206</v>
      </c>
    </row>
    <row r="6" spans="2:4">
      <c r="B6" s="1" t="s">
        <v>207</v>
      </c>
      <c r="C6" s="1" t="s">
        <v>208</v>
      </c>
      <c r="D6" s="1" t="s">
        <v>209</v>
      </c>
    </row>
    <row r="7" spans="2:4">
      <c r="B7" s="1" t="s">
        <v>210</v>
      </c>
      <c r="C7" s="1" t="s">
        <v>211</v>
      </c>
      <c r="D7" s="1" t="s">
        <v>209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  s t a n d a l o n e = " n o " ? > < D a t a M a s h u p   x m l n s = " h t t p : / / s c h e m a s . m i c r o s o f t . c o m / D a t a M a s h u p " > A A A A A B g 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y F C V a s A A A D 3 A A A A E g A A A E N v b m Z p Z y 9 Q Y W N r Y W d l L n h t b I S P s Q 6 C M B i E d x P f g X S n L W W S / J S B V a K J i X F t o I F G a A 0 t l n d z 8 J F 8 B S G K u j n e 3 Z f c 3 e N 2 h 2 z s 2 u A q e 6 u M T l G E K Q q s E 7 o S r d E y R d q g j K 9 X s B f l W d Q y m G h t k 9 F W K W q c u y S E e O + x j 7 H p a 8 I o j c i p 2 B 7 K R n Y C f W D 1 H w 6 V n m t L i T g c X 2 s 4 w x H d 4 J g y T I E s J h R K f w E 2 D Z 7 T H x P y o X V D L 7 m 0 Y b 4 D s k g g 7 w / 8 C Q A A / / 8 D A F B L A w Q U A A I A C A A A A C E A F r H e U i k B A A C B A Q A A E w A A A E Z v c m 1 1 b G F z L 1 N l Y 3 R p b 2 4 x L m 1 s j 8 F O w k A Q h u 9 N e I f J e o G k N o I 3 C Q c s V a t A S V r w Q A l Z 6 C g L 2 1 3 c 3 Z I i 6 V P 4 S L 6 Y m 9 a D B + c y y X w z / / + P x q 1 h U k D c 9 G 7 f c f S O K s z g S e 5 p F w b A 0 b Q c s B U p 9 o 7 C T o J y i 9 x 7 l e q w k f L Q f m A c P V 8 K g 8 L o N v H v 0 r l G p d O 9 1 O i d k F P 9 U e B n G g k c K X Z C u I a 5 Y B n N I E N Y M G u b U 5 1 G w 1 n v p n e b z s b D K Y w C C C e z c T A J p s n Q D 7 + / p u s a R v f P Q R I u o h j i 8 N E r u S 5 J x w V R c O 6 C U Q V 2 3 C Z p H X 0 d 7 x C N j d v k v i x D g / m A 1 I y 4 L 0 x k A 1 K v k F W 1 H F F D V 7 / X V y R h R w l b m m 8 Y z S S x E g n d 2 B 8 T R Y V + k y r 3 J S 9 y k Z y P q N t / v N z L h T T I G o C x G A y W p q o 6 L Y e J / 8 X 7 P w A A A P / / A w B Q S w E C L Q A U A A Y A C A A A A C E A K t 2 q Q N I A A A A 3 A Q A A E w A A A A A A A A A A A A A A A A A A A A A A W 0 N v b n R l b n R f V H l w Z X N d L n h t b F B L A Q I t A B Q A A g A I A A A A I Q C L I U J V q w A A A P c A A A A S A A A A A A A A A A A A A A A A A A s D A A B D b 2 5 m a W c v U G F j a 2 F n Z S 5 4 b W x Q S w E C L Q A U A A I A C A A A A C E A F r H e U i k B A A C B A Q A A E w A A A A A A A A A A A A A A A A D m A w A A R m 9 y b X V s Y X M v U 2 V j d G l v b j E u b V B L B Q Y A A A A A A w A D A M I A A A B A 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g g A A A A A A A A o C A 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h v a m E 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x M i 0 w O V Q y M T o y M z o y M C 4 2 N z M 2 N z E w W i I v P j x F b n R y e S B U e X B l P S J G a W x s Q 2 9 s d W 1 u V H l w Z X M i I F Z h b H V l P S J z Q m c 9 P S I v P j x F b n R y e S B U e X B l P S J G a W x s Q 2 9 s d W 1 u T m F t Z X M i I F Z h b H V l P S J z W y Z x d W 9 0 O 0 N v b H V t b j E 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L C Z x d W 9 0 O 2 t l e U N v b H V t b k 5 h b W V z J n F 1 b 3 Q 7 O l t d L C Z x d W 9 0 O 3 F 1 Z X J 5 U m V s Y X R p b 2 5 z a G l w c y Z x d W 9 0 O z p b X S w m c X V v d D t j b 2 x 1 b W 5 J Z G V u d G l 0 a W V z J n F 1 b 3 Q 7 O l s m c X V v d D t T Z W N 0 a W 9 u M S 9 I b 2 p h M S 9 B d X R v U m V t b 3 Z l Z E N v b H V t b n M x L n t D b 2 x 1 b W 4 x L D B 9 J n F 1 b 3 Q 7 X S w m c X V v d D t D b 2 x 1 b W 5 D b 3 V u d C Z x d W 9 0 O z o x L C Z x d W 9 0 O 0 t l e U N v b H V t b k 5 h b W V z J n F 1 b 3 Q 7 O l t d L C Z x d W 9 0 O 0 N v b H V t b k l k Z W 5 0 a X R p Z X M m c X V v d D s 6 W y Z x d W 9 0 O 1 N l Y 3 R p b 2 4 x L 0 h v a m E x L 0 F 1 d G 9 S Z W 1 v d m V k Q 2 9 s d W 1 u c z E u e 0 N v b H V t b j E s M H 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0 h v a m E x L 0 9 y a W d l b j w v S X R l b V B h d G g + P C 9 J d G V t T G 9 j Y X R p b 2 4 + P F N 0 Y W J s Z U V u d H J p Z X M v P j w v S X R l b T 4 8 S X R l b T 4 8 S X R l b U x v Y 2 F 0 a W 9 u P j x J d G V t V H l w Z T 5 G b 3 J t d W x h P C 9 J d G V t V H l w Z T 4 8 S X R l b V B h d G g + U 2 V j d G l v b j E v S G 9 q Y T E v S G 9 q Y T F f U 2 h l Z X Q 8 L 0 l 0 Z W 1 Q Y X R o P j w v S X R l b U x v Y 2 F 0 a W 9 u P j x T d G F i b G V F b n R y a W V z L z 4 8 L 0 l 0 Z W 0 + P E l 0 Z W 0 + P E l 0 Z W 1 M b 2 N h d G l v b j 4 8 S X R l b V R 5 c G U + R m 9 y b X V s Y T w v S X R l b V R 5 c G U + P E l 0 Z W 1 Q Y X R o P l N l Y 3 R p b 2 4 x L 0 h v a m E x L 1 R p c G 8 l M j B j Y W 1 i a W F k b 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S x V f a 7 t 3 7 0 O R 4 Q E F s Y Y F / A A A A A A C A A A A A A A D Z g A A w A A A A B A A A A D 1 c H 4 c F e G 8 v Z K n P 5 5 s r x X P A A A A A A S A A A C g A A A A E A A A A A t D / L 1 L g L N r a F A L Z j B X V Y l Q A A A A K Y 1 e E 0 J 7 8 M J j N b 0 z q q t q h 7 9 E V + 8 U / j K P z l D 6 V V b M I B G R W C 4 c K 0 J s 9 4 t Q R 9 j 5 9 L W j V 8 H 8 7 C G Q n X 0 B T 4 d B H j e T i a x L E i L 8 a I Q h U + V S q A a N 6 F 8 U A A A A g A n Y Q Z 1 l C C Z X 6 o C k h I t m E q k 8 K i k = < / 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_dlc_DocId xmlns="fdbafe5c-a4c4-4757-a646-b7ae03754418">F5K2VHE4Z3K6-69775261-126682</_dlc_DocId>
    <_dlc_DocIdUrl xmlns="fdbafe5c-a4c4-4757-a646-b7ae03754418">
      <Url>https://unidadvictimas.sharepoint.com/sites/unidadvictimas/sg/sdth/_layouts/15/DocIdRedir.aspx?ID=F5K2VHE4Z3K6-69775261-126682</Url>
      <Description>F5K2VHE4Z3K6-69775261-126682</Description>
    </_dlc_DocIdUrl>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FF801-6774-4FAF-9C0A-0EB82DABF7EA}"/>
</file>

<file path=customXml/itemProps2.xml><?xml version="1.0" encoding="utf-8"?>
<ds:datastoreItem xmlns:ds="http://schemas.openxmlformats.org/officeDocument/2006/customXml" ds:itemID="{142D97DA-072D-434A-BDF9-0F57A4594844}"/>
</file>

<file path=customXml/itemProps3.xml><?xml version="1.0" encoding="utf-8"?>
<ds:datastoreItem xmlns:ds="http://schemas.openxmlformats.org/officeDocument/2006/customXml" ds:itemID="{C4897EB5-2E92-48E0-BA89-7BE9CE282F22}"/>
</file>

<file path=customXml/itemProps4.xml><?xml version="1.0" encoding="utf-8"?>
<ds:datastoreItem xmlns:ds="http://schemas.openxmlformats.org/officeDocument/2006/customXml" ds:itemID="{F30854D5-7472-4644-A24A-6424119F0034}"/>
</file>

<file path=customXml/itemProps5.xml><?xml version="1.0" encoding="utf-8"?>
<ds:datastoreItem xmlns:ds="http://schemas.openxmlformats.org/officeDocument/2006/customXml" ds:itemID="{525B0918-FFB0-47B6-AD00-9CD266E0767C}"/>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Paola Arias Bello</dc:creator>
  <cp:keywords/>
  <dc:description/>
  <cp:lastModifiedBy>Diana Marcela Bustamante Arango</cp:lastModifiedBy>
  <cp:revision/>
  <dcterms:created xsi:type="dcterms:W3CDTF">2020-03-10T22:29:28Z</dcterms:created>
  <dcterms:modified xsi:type="dcterms:W3CDTF">2025-01-30T18:59:25Z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Order">
    <vt:r8>12668200</vt:r8>
  </property>
  <property fmtid="{D5CDD505-2E9C-101B-9397-08002B2CF9AE}" pid="4" name="_dlc_DocIdItemGuid">
    <vt:lpwstr>f91dc506-72bb-51b5-82ed-4490b439122d</vt:lpwstr>
  </property>
  <property fmtid="{D5CDD505-2E9C-101B-9397-08002B2CF9AE}" pid="5" name="_dlc_DocId">
    <vt:lpwstr>F5K2VHE4Z3K6-69775261-126682</vt:lpwstr>
  </property>
  <property fmtid="{D5CDD505-2E9C-101B-9397-08002B2CF9AE}" pid="6" name="_dlc_DocIdUrl">
    <vt:lpwstr>https://unidadvictimas.sharepoint.com/sites/unidadvictimas/sg/sdth/_layouts/15/DocIdRedir.aspx?ID=F5K2VHE4Z3K6-69775261-126682, F5K2VHE4Z3K6-69775261-126682</vt:lpwstr>
  </property>
</Properties>
</file>