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32"/>
  <workbookPr defaultThemeVersion="166925"/>
  <mc:AlternateContent xmlns:mc="http://schemas.openxmlformats.org/markup-compatibility/2006">
    <mc:Choice Requires="x15">
      <x15ac:absPath xmlns:x15ac="http://schemas.microsoft.com/office/spreadsheetml/2010/11/ac" url="C:\Users\Alexander\Desktop\"/>
    </mc:Choice>
  </mc:AlternateContent>
  <xr:revisionPtr revIDLastSave="0" documentId="13_ncr:1_{7CAB71BD-358A-40E8-A31D-6EDCAA706986}" xr6:coauthVersionLast="47" xr6:coauthVersionMax="47" xr10:uidLastSave="{00000000-0000-0000-0000-000000000000}"/>
  <bookViews>
    <workbookView showSheetTabs="0" xWindow="-120" yWindow="-120" windowWidth="20730" windowHeight="11160" xr2:uid="{00000000-000D-0000-FFFF-FFFF00000000}"/>
  </bookViews>
  <sheets>
    <sheet name="Mapa de Riesgos" sheetId="1" r:id="rId1"/>
    <sheet name="Control de Cambios" sheetId="8" r:id="rId2"/>
    <sheet name="Hoja2" sheetId="2" r:id="rId3"/>
    <sheet name="Hoja3" sheetId="3" r:id="rId4"/>
    <sheet name="Hoja4" sheetId="4" r:id="rId5"/>
    <sheet name="Hoja5" sheetId="5" r:id="rId6"/>
    <sheet name="Hoja6" sheetId="6" r:id="rId7"/>
    <sheet name="Hoja 7" sheetId="7" r:id="rId8"/>
    <sheet name="Hoja8" sheetId="9" r:id="rId9"/>
  </sheet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234" i="1" l="1"/>
  <c r="AJ234" i="1"/>
  <c r="AF234" i="1"/>
  <c r="AE234" i="1"/>
  <c r="AK233" i="1"/>
  <c r="AJ233" i="1"/>
  <c r="AF233" i="1"/>
  <c r="AE233" i="1"/>
  <c r="AK232" i="1"/>
  <c r="AJ232" i="1"/>
  <c r="AF232" i="1"/>
  <c r="AE232" i="1"/>
  <c r="AK231" i="1"/>
  <c r="AJ231" i="1"/>
  <c r="AF231" i="1"/>
  <c r="AE231" i="1"/>
  <c r="U231" i="1"/>
  <c r="S231" i="1"/>
  <c r="L231" i="1"/>
  <c r="AK230" i="1"/>
  <c r="AJ230" i="1"/>
  <c r="AF230" i="1"/>
  <c r="AE230" i="1"/>
  <c r="AK229" i="1"/>
  <c r="AJ229" i="1"/>
  <c r="AF229" i="1"/>
  <c r="AE229" i="1"/>
  <c r="AK228" i="1"/>
  <c r="AJ228" i="1"/>
  <c r="AF228" i="1"/>
  <c r="AE228" i="1"/>
  <c r="AK227" i="1"/>
  <c r="AJ227" i="1"/>
  <c r="AF227" i="1"/>
  <c r="AE227" i="1"/>
  <c r="U227" i="1"/>
  <c r="S227" i="1"/>
  <c r="L227" i="1"/>
  <c r="X700" i="1"/>
  <c r="X699" i="1"/>
  <c r="U699" i="1"/>
  <c r="S699" i="1"/>
  <c r="X697" i="1"/>
  <c r="X696" i="1"/>
  <c r="X695" i="1"/>
  <c r="U695" i="1"/>
  <c r="S695" i="1"/>
  <c r="AJ38" i="1"/>
  <c r="AF38" i="1"/>
  <c r="AE38" i="1"/>
  <c r="X38" i="1"/>
  <c r="AK38" i="1" s="1"/>
  <c r="AJ37" i="1"/>
  <c r="AF37" i="1"/>
  <c r="AE37" i="1"/>
  <c r="X37" i="1"/>
  <c r="AK37" i="1" s="1"/>
  <c r="AJ36" i="1"/>
  <c r="AF36" i="1"/>
  <c r="AE36" i="1"/>
  <c r="X36" i="1"/>
  <c r="AK36" i="1" s="1"/>
  <c r="U36" i="1"/>
  <c r="S36" i="1"/>
  <c r="L36" i="1"/>
  <c r="AJ39" i="1"/>
  <c r="AF39" i="1"/>
  <c r="AE39" i="1"/>
  <c r="X39" i="1"/>
  <c r="AK39" i="1" s="1"/>
  <c r="U39" i="1"/>
  <c r="S39" i="1"/>
  <c r="L39" i="1"/>
  <c r="AJ35" i="1"/>
  <c r="AF35" i="1"/>
  <c r="AE35" i="1"/>
  <c r="X35" i="1"/>
  <c r="AK35" i="1" s="1"/>
  <c r="AJ34" i="1"/>
  <c r="AF34" i="1"/>
  <c r="AE34" i="1"/>
  <c r="X34" i="1"/>
  <c r="AK34" i="1" s="1"/>
  <c r="AJ33" i="1"/>
  <c r="AF33" i="1"/>
  <c r="AE33" i="1"/>
  <c r="X33" i="1"/>
  <c r="AK33" i="1" s="1"/>
  <c r="U33" i="1"/>
  <c r="S33" i="1"/>
  <c r="L33" i="1"/>
  <c r="AJ32" i="1"/>
  <c r="AF32" i="1"/>
  <c r="AE32" i="1"/>
  <c r="X32" i="1"/>
  <c r="AK32" i="1" s="1"/>
  <c r="AJ31" i="1"/>
  <c r="AF31" i="1"/>
  <c r="AE31" i="1"/>
  <c r="X31" i="1"/>
  <c r="AK31" i="1" s="1"/>
  <c r="AJ30" i="1"/>
  <c r="AF30" i="1"/>
  <c r="AE30" i="1"/>
  <c r="X30" i="1"/>
  <c r="AK30" i="1" s="1"/>
  <c r="U30" i="1"/>
  <c r="S30" i="1"/>
  <c r="L30" i="1"/>
  <c r="AJ29" i="1"/>
  <c r="AF29" i="1"/>
  <c r="AE29" i="1"/>
  <c r="X29" i="1"/>
  <c r="AK29" i="1" s="1"/>
  <c r="AJ28" i="1"/>
  <c r="AF28" i="1"/>
  <c r="AE28" i="1"/>
  <c r="X28" i="1"/>
  <c r="AK28" i="1" s="1"/>
  <c r="AJ27" i="1"/>
  <c r="AF27" i="1"/>
  <c r="AE27" i="1"/>
  <c r="X27" i="1"/>
  <c r="AK27" i="1" s="1"/>
  <c r="U27" i="1"/>
  <c r="S27" i="1"/>
  <c r="L27" i="1"/>
  <c r="AJ26" i="1"/>
  <c r="AF26" i="1"/>
  <c r="AE26" i="1"/>
  <c r="X26" i="1"/>
  <c r="AK26" i="1" s="1"/>
  <c r="AJ25" i="1"/>
  <c r="AF25" i="1"/>
  <c r="AE25" i="1"/>
  <c r="X25" i="1"/>
  <c r="AK25" i="1" s="1"/>
  <c r="AJ24" i="1"/>
  <c r="AF24" i="1"/>
  <c r="AE24" i="1"/>
  <c r="X24" i="1"/>
  <c r="AK24" i="1" s="1"/>
  <c r="U24" i="1"/>
  <c r="S24" i="1"/>
  <c r="L24" i="1"/>
  <c r="AG30" i="1" l="1"/>
  <c r="AH30" i="1" s="1"/>
  <c r="AL33" i="1"/>
  <c r="AL30" i="1"/>
  <c r="AM30" i="1" s="1"/>
  <c r="AL27" i="1"/>
  <c r="AM27" i="1" s="1"/>
  <c r="AG39" i="1"/>
  <c r="AH39" i="1" s="1"/>
  <c r="AD39" i="1" s="1"/>
  <c r="AL24" i="1"/>
  <c r="AM24" i="1" s="1"/>
  <c r="AL39" i="1"/>
  <c r="AM39" i="1" s="1"/>
  <c r="AI39" i="1" s="1"/>
  <c r="AG24" i="1"/>
  <c r="AH24" i="1" s="1"/>
  <c r="AG27" i="1"/>
  <c r="AH27" i="1" s="1"/>
  <c r="AG33" i="1"/>
  <c r="AH33" i="1" s="1"/>
  <c r="AL37" i="1"/>
  <c r="AM33" i="1"/>
  <c r="AG34" i="1" l="1"/>
  <c r="AH34" i="1" s="1"/>
  <c r="AG35" i="1" s="1"/>
  <c r="AH35" i="1" s="1"/>
  <c r="AD33" i="1" s="1"/>
  <c r="AG25" i="1"/>
  <c r="AH25" i="1" s="1"/>
  <c r="AG28" i="1"/>
  <c r="AH28" i="1" s="1"/>
  <c r="AG31" i="1"/>
  <c r="AH31" i="1" s="1"/>
  <c r="AL28" i="1"/>
  <c r="AM28" i="1" s="1"/>
  <c r="AL34" i="1"/>
  <c r="AM34" i="1" s="1"/>
  <c r="AL25" i="1"/>
  <c r="AM25" i="1" s="1"/>
  <c r="AL29" i="1" l="1"/>
  <c r="AM29" i="1" s="1"/>
  <c r="AI27" i="1" s="1"/>
  <c r="AG32" i="1"/>
  <c r="AH32" i="1" s="1"/>
  <c r="AD30" i="1" s="1"/>
  <c r="AG29" i="1"/>
  <c r="AH29" i="1" s="1"/>
  <c r="AD27" i="1" s="1"/>
  <c r="AG26" i="1"/>
  <c r="AH26" i="1" s="1"/>
  <c r="AD24" i="1" s="1"/>
  <c r="AL26" i="1"/>
  <c r="AM26" i="1" s="1"/>
  <c r="AI24" i="1" s="1"/>
  <c r="AL35" i="1"/>
  <c r="AM35" i="1" s="1"/>
  <c r="AI33" i="1" s="1"/>
  <c r="AJ643" i="1" l="1"/>
  <c r="AF643" i="1"/>
  <c r="AE643" i="1"/>
  <c r="AK643" i="1"/>
  <c r="AJ642" i="1"/>
  <c r="AF642" i="1"/>
  <c r="AE642" i="1"/>
  <c r="AK642" i="1"/>
  <c r="AJ641" i="1"/>
  <c r="AF641" i="1"/>
  <c r="AE641" i="1"/>
  <c r="X641" i="1"/>
  <c r="AK641" i="1" s="1"/>
  <c r="U641" i="1"/>
  <c r="S641" i="1"/>
  <c r="L641" i="1"/>
  <c r="AJ640" i="1"/>
  <c r="AF640" i="1"/>
  <c r="AE640" i="1"/>
  <c r="X640" i="1"/>
  <c r="AK640" i="1" s="1"/>
  <c r="AJ639" i="1"/>
  <c r="AF639" i="1"/>
  <c r="AE639" i="1"/>
  <c r="X639" i="1"/>
  <c r="AK639" i="1" s="1"/>
  <c r="U639" i="1"/>
  <c r="S639" i="1"/>
  <c r="L639" i="1"/>
  <c r="AJ638" i="1"/>
  <c r="AF638" i="1"/>
  <c r="AE638" i="1"/>
  <c r="X638" i="1"/>
  <c r="AK638" i="1" s="1"/>
  <c r="AJ637" i="1"/>
  <c r="AF637" i="1"/>
  <c r="AE637" i="1"/>
  <c r="X637" i="1"/>
  <c r="AK637" i="1" s="1"/>
  <c r="U637" i="1"/>
  <c r="S637" i="1"/>
  <c r="L637" i="1"/>
  <c r="AJ636" i="1"/>
  <c r="AF636" i="1"/>
  <c r="AE636" i="1"/>
  <c r="X636" i="1"/>
  <c r="AK636" i="1" s="1"/>
  <c r="U636" i="1"/>
  <c r="S636" i="1"/>
  <c r="L636" i="1"/>
  <c r="AJ635" i="1"/>
  <c r="AF635" i="1"/>
  <c r="AE635" i="1"/>
  <c r="X635" i="1"/>
  <c r="AK635" i="1" s="1"/>
  <c r="AJ634" i="1"/>
  <c r="AF634" i="1"/>
  <c r="AE634" i="1"/>
  <c r="X634" i="1"/>
  <c r="AK634" i="1" s="1"/>
  <c r="U634" i="1"/>
  <c r="S634" i="1"/>
  <c r="L634" i="1"/>
  <c r="AG641" i="1" l="1"/>
  <c r="AG634" i="1"/>
  <c r="AG637" i="1"/>
  <c r="AH637" i="1" s="1"/>
  <c r="AG638" i="1" s="1"/>
  <c r="AL634" i="1"/>
  <c r="AL641" i="1"/>
  <c r="AL637" i="1"/>
  <c r="AM637" i="1" s="1"/>
  <c r="AL638" i="1" s="1"/>
  <c r="AG636" i="1"/>
  <c r="AH636" i="1" s="1"/>
  <c r="AD636" i="1" s="1"/>
  <c r="AL636" i="1"/>
  <c r="AM636" i="1" s="1"/>
  <c r="AI636" i="1" s="1"/>
  <c r="AG639" i="1"/>
  <c r="AL639" i="1"/>
  <c r="AJ610" i="1" l="1"/>
  <c r="AK610" i="1"/>
  <c r="AE610" i="1"/>
  <c r="AF610" i="1"/>
  <c r="X608" i="1"/>
  <c r="AK608" i="1" s="1"/>
  <c r="AK609" i="1"/>
  <c r="AJ609" i="1"/>
  <c r="AJ608" i="1"/>
  <c r="AF609" i="1"/>
  <c r="AE609" i="1"/>
  <c r="AF608" i="1"/>
  <c r="AE608" i="1"/>
  <c r="AK607" i="1"/>
  <c r="AJ607" i="1"/>
  <c r="AF607" i="1"/>
  <c r="AE607" i="1"/>
  <c r="L607" i="1"/>
  <c r="AK606" i="1"/>
  <c r="AJ606" i="1"/>
  <c r="AF606" i="1"/>
  <c r="AE606" i="1"/>
  <c r="AK605" i="1"/>
  <c r="AJ605" i="1"/>
  <c r="AF605" i="1"/>
  <c r="AE605" i="1"/>
  <c r="AK604" i="1"/>
  <c r="AJ604" i="1"/>
  <c r="AF604" i="1"/>
  <c r="AE604" i="1"/>
  <c r="AK603" i="1"/>
  <c r="AJ603" i="1"/>
  <c r="AF603" i="1"/>
  <c r="AE603" i="1"/>
  <c r="L603" i="1"/>
  <c r="AG608" i="1" l="1"/>
  <c r="AH608" i="1" s="1"/>
  <c r="AG609" i="1" s="1"/>
  <c r="AH609" i="1" s="1"/>
  <c r="AG610" i="1" s="1"/>
  <c r="AH610" i="1" s="1"/>
  <c r="AD608" i="1" s="1"/>
  <c r="AG605" i="1"/>
  <c r="AH605" i="1" s="1"/>
  <c r="AG606" i="1" s="1"/>
  <c r="AH606" i="1" s="1"/>
  <c r="AD605" i="1" s="1"/>
  <c r="AL603" i="1"/>
  <c r="AM603" i="1" s="1"/>
  <c r="AL604" i="1" s="1"/>
  <c r="AM604" i="1" s="1"/>
  <c r="AI603" i="1" s="1"/>
  <c r="AL605" i="1"/>
  <c r="AM605" i="1" s="1"/>
  <c r="AL606" i="1" s="1"/>
  <c r="AM606" i="1" s="1"/>
  <c r="AI605" i="1" s="1"/>
  <c r="AL607" i="1"/>
  <c r="AM607" i="1" s="1"/>
  <c r="AI607" i="1" s="1"/>
  <c r="AG603" i="1"/>
  <c r="AH603" i="1" s="1"/>
  <c r="AG604" i="1" s="1"/>
  <c r="AH604" i="1" s="1"/>
  <c r="AD603" i="1" s="1"/>
  <c r="AG607" i="1"/>
  <c r="AH607" i="1" s="1"/>
  <c r="AD607" i="1" s="1"/>
  <c r="AL608" i="1"/>
  <c r="AM608" i="1" s="1"/>
  <c r="AL609" i="1" s="1"/>
  <c r="AM609" i="1" s="1"/>
  <c r="AL610" i="1" s="1"/>
  <c r="AM610" i="1" s="1"/>
  <c r="AI608" i="1" s="1"/>
  <c r="AK156" i="1" l="1"/>
  <c r="AJ156" i="1"/>
  <c r="AK155" i="1"/>
  <c r="AJ155" i="1"/>
  <c r="AJ154" i="1"/>
  <c r="AF156" i="1"/>
  <c r="AE156" i="1"/>
  <c r="AF155" i="1"/>
  <c r="AE155" i="1"/>
  <c r="AF154" i="1"/>
  <c r="AE154" i="1"/>
  <c r="X154" i="1"/>
  <c r="AK154" i="1" s="1"/>
  <c r="U154" i="1"/>
  <c r="S154" i="1"/>
  <c r="L154" i="1"/>
  <c r="AK153" i="1"/>
  <c r="AJ153" i="1"/>
  <c r="AF153" i="1"/>
  <c r="AE153" i="1"/>
  <c r="AK152" i="1"/>
  <c r="AJ152" i="1"/>
  <c r="AF152" i="1"/>
  <c r="AE152" i="1"/>
  <c r="AK151" i="1"/>
  <c r="AJ151" i="1"/>
  <c r="AF151" i="1"/>
  <c r="AE151" i="1"/>
  <c r="L151" i="1"/>
  <c r="AK150" i="1"/>
  <c r="AJ150" i="1"/>
  <c r="AF150" i="1"/>
  <c r="AE150" i="1"/>
  <c r="AK149" i="1"/>
  <c r="AJ149" i="1"/>
  <c r="AF149" i="1"/>
  <c r="AE149" i="1"/>
  <c r="L149" i="1"/>
  <c r="AK148" i="1"/>
  <c r="AJ148" i="1"/>
  <c r="AF148" i="1"/>
  <c r="AE148" i="1"/>
  <c r="AK147" i="1"/>
  <c r="AJ147" i="1"/>
  <c r="AF147" i="1"/>
  <c r="AE147" i="1"/>
  <c r="L147" i="1"/>
  <c r="AK146" i="1"/>
  <c r="AJ146" i="1"/>
  <c r="AF146" i="1"/>
  <c r="AE146" i="1"/>
  <c r="AK145" i="1"/>
  <c r="AJ145" i="1"/>
  <c r="AF145" i="1"/>
  <c r="AE145" i="1"/>
  <c r="L145" i="1"/>
  <c r="AK144" i="1"/>
  <c r="AJ144" i="1"/>
  <c r="AF144" i="1"/>
  <c r="AE144" i="1"/>
  <c r="AK143" i="1"/>
  <c r="AJ143" i="1"/>
  <c r="AF143" i="1"/>
  <c r="AE143" i="1"/>
  <c r="AK142" i="1"/>
  <c r="AJ142" i="1"/>
  <c r="AF142" i="1"/>
  <c r="AE142" i="1"/>
  <c r="AK141" i="1"/>
  <c r="AJ141" i="1"/>
  <c r="AF141" i="1"/>
  <c r="AE141" i="1"/>
  <c r="AK140" i="1"/>
  <c r="AJ140" i="1"/>
  <c r="AF140" i="1"/>
  <c r="AE140" i="1"/>
  <c r="L140" i="1"/>
  <c r="AK139" i="1"/>
  <c r="AJ139" i="1"/>
  <c r="AF139" i="1"/>
  <c r="AE139" i="1"/>
  <c r="AK138" i="1"/>
  <c r="AJ138" i="1"/>
  <c r="AF138" i="1"/>
  <c r="AE138" i="1"/>
  <c r="AK137" i="1"/>
  <c r="AJ137" i="1"/>
  <c r="AF137" i="1"/>
  <c r="AE137" i="1"/>
  <c r="L137" i="1"/>
  <c r="AK136" i="1"/>
  <c r="AJ136" i="1"/>
  <c r="AF136" i="1"/>
  <c r="AE136" i="1"/>
  <c r="AK135" i="1"/>
  <c r="AJ135" i="1"/>
  <c r="AF135" i="1"/>
  <c r="AE135" i="1"/>
  <c r="AK134" i="1"/>
  <c r="AJ134" i="1"/>
  <c r="AF134" i="1"/>
  <c r="AE134" i="1"/>
  <c r="L134" i="1"/>
  <c r="AL149" i="1" l="1"/>
  <c r="AM149" i="1" s="1"/>
  <c r="AL150" i="1" s="1"/>
  <c r="AM150" i="1" s="1"/>
  <c r="AI149" i="1" s="1"/>
  <c r="AL137" i="1"/>
  <c r="AM137" i="1" s="1"/>
  <c r="AL138" i="1" s="1"/>
  <c r="AM138" i="1" s="1"/>
  <c r="AG145" i="1"/>
  <c r="AH145" i="1" s="1"/>
  <c r="AG146" i="1" s="1"/>
  <c r="AH146" i="1" s="1"/>
  <c r="AD145" i="1" s="1"/>
  <c r="AL134" i="1"/>
  <c r="AM134" i="1" s="1"/>
  <c r="AL135" i="1" s="1"/>
  <c r="AM135" i="1" s="1"/>
  <c r="AG140" i="1"/>
  <c r="AH140" i="1" s="1"/>
  <c r="AG141" i="1" s="1"/>
  <c r="AH141" i="1" s="1"/>
  <c r="AD140" i="1" s="1"/>
  <c r="AG147" i="1"/>
  <c r="AH147" i="1" s="1"/>
  <c r="AG148" i="1" s="1"/>
  <c r="AH148" i="1" s="1"/>
  <c r="AD147" i="1" s="1"/>
  <c r="AG142" i="1"/>
  <c r="AH142" i="1" s="1"/>
  <c r="AG143" i="1" s="1"/>
  <c r="AH143" i="1" s="1"/>
  <c r="AG151" i="1"/>
  <c r="AH151" i="1" s="1"/>
  <c r="AG152" i="1" s="1"/>
  <c r="AH152" i="1" s="1"/>
  <c r="AG137" i="1"/>
  <c r="AH137" i="1" s="1"/>
  <c r="AG138" i="1" s="1"/>
  <c r="AH138" i="1" s="1"/>
  <c r="AL151" i="1"/>
  <c r="AM151" i="1" s="1"/>
  <c r="AL152" i="1" s="1"/>
  <c r="AM152" i="1" s="1"/>
  <c r="AL140" i="1"/>
  <c r="AM140" i="1" s="1"/>
  <c r="AL141" i="1" s="1"/>
  <c r="AM141" i="1" s="1"/>
  <c r="AI140" i="1" s="1"/>
  <c r="AL142" i="1"/>
  <c r="AM142" i="1" s="1"/>
  <c r="AL143" i="1" s="1"/>
  <c r="AM143" i="1" s="1"/>
  <c r="AL147" i="1"/>
  <c r="AM147" i="1" s="1"/>
  <c r="AL148" i="1" s="1"/>
  <c r="AM148" i="1" s="1"/>
  <c r="AI147" i="1" s="1"/>
  <c r="AL154" i="1"/>
  <c r="AM154" i="1" s="1"/>
  <c r="AL155" i="1" s="1"/>
  <c r="AM155" i="1" s="1"/>
  <c r="AG134" i="1"/>
  <c r="AH134" i="1" s="1"/>
  <c r="AG154" i="1"/>
  <c r="AH154" i="1" s="1"/>
  <c r="AG155" i="1" s="1"/>
  <c r="AH155" i="1" s="1"/>
  <c r="AL145" i="1"/>
  <c r="AM145" i="1" s="1"/>
  <c r="AL146" i="1" s="1"/>
  <c r="AM146" i="1" s="1"/>
  <c r="AI145" i="1" s="1"/>
  <c r="AG149" i="1"/>
  <c r="AH149" i="1" s="1"/>
  <c r="AG150" i="1" s="1"/>
  <c r="AH150" i="1" s="1"/>
  <c r="AD149" i="1" s="1"/>
  <c r="AG135" i="1" l="1"/>
  <c r="AH135" i="1" s="1"/>
  <c r="AG136" i="1" s="1"/>
  <c r="AH136" i="1" s="1"/>
  <c r="AD134" i="1" s="1"/>
  <c r="AL156" i="1"/>
  <c r="AM156" i="1" s="1"/>
  <c r="AI154" i="1" s="1"/>
  <c r="AG156" i="1"/>
  <c r="AH156" i="1" s="1"/>
  <c r="AD154" i="1" s="1"/>
  <c r="AG139" i="1"/>
  <c r="AH139" i="1" s="1"/>
  <c r="AD137" i="1" s="1"/>
  <c r="AL136" i="1"/>
  <c r="AM136" i="1" s="1"/>
  <c r="AI134" i="1" s="1"/>
  <c r="AL144" i="1"/>
  <c r="AM144" i="1" s="1"/>
  <c r="AI142" i="1" s="1"/>
  <c r="AL139" i="1"/>
  <c r="AM139" i="1" s="1"/>
  <c r="AI137" i="1" s="1"/>
  <c r="AG144" i="1"/>
  <c r="AH144" i="1" s="1"/>
  <c r="AD142" i="1" s="1"/>
  <c r="AG153" i="1"/>
  <c r="AH153" i="1" s="1"/>
  <c r="AD151" i="1" s="1"/>
  <c r="AL153" i="1"/>
  <c r="AM153" i="1" s="1"/>
  <c r="AI151" i="1" s="1"/>
  <c r="AJ23" i="1" l="1"/>
  <c r="AF23" i="1"/>
  <c r="AE23" i="1"/>
  <c r="X23" i="1"/>
  <c r="AK23" i="1" s="1"/>
  <c r="U23" i="1"/>
  <c r="S23" i="1"/>
  <c r="L23" i="1"/>
  <c r="AJ22" i="1"/>
  <c r="AF22" i="1"/>
  <c r="AE22" i="1"/>
  <c r="X22" i="1"/>
  <c r="AK22" i="1" s="1"/>
  <c r="AJ21" i="1"/>
  <c r="AF21" i="1"/>
  <c r="AE21" i="1"/>
  <c r="X21" i="1"/>
  <c r="AK21" i="1" s="1"/>
  <c r="U21" i="1"/>
  <c r="AM641" i="1" s="1"/>
  <c r="AL642" i="1" s="1"/>
  <c r="S21" i="1"/>
  <c r="AH641" i="1" s="1"/>
  <c r="AG642" i="1" s="1"/>
  <c r="L21" i="1"/>
  <c r="AJ20" i="1"/>
  <c r="AF20" i="1"/>
  <c r="AE20" i="1"/>
  <c r="X20" i="1"/>
  <c r="AK20" i="1" s="1"/>
  <c r="U20" i="1"/>
  <c r="S20" i="1"/>
  <c r="L20" i="1"/>
  <c r="AJ19" i="1"/>
  <c r="AF19" i="1"/>
  <c r="AE19" i="1"/>
  <c r="X19" i="1"/>
  <c r="AK19" i="1" s="1"/>
  <c r="U19" i="1"/>
  <c r="S19" i="1"/>
  <c r="L19" i="1"/>
  <c r="AJ18" i="1"/>
  <c r="AF18" i="1"/>
  <c r="AE18" i="1"/>
  <c r="X18" i="1"/>
  <c r="AK18" i="1" s="1"/>
  <c r="U18" i="1"/>
  <c r="AM639" i="1" s="1"/>
  <c r="AL640" i="1" s="1"/>
  <c r="S18" i="1"/>
  <c r="AH639" i="1" s="1"/>
  <c r="AG640" i="1" s="1"/>
  <c r="L18" i="1"/>
  <c r="AJ17" i="1"/>
  <c r="AF17" i="1"/>
  <c r="AE17" i="1"/>
  <c r="X17" i="1"/>
  <c r="AK17" i="1" s="1"/>
  <c r="U17" i="1"/>
  <c r="S17" i="1"/>
  <c r="AG38" i="1" s="1"/>
  <c r="L17" i="1"/>
  <c r="AJ16" i="1"/>
  <c r="AF16" i="1"/>
  <c r="AE16" i="1"/>
  <c r="X16" i="1"/>
  <c r="AK16" i="1" s="1"/>
  <c r="U16" i="1"/>
  <c r="AL36" i="1" s="1"/>
  <c r="AM36" i="1" s="1"/>
  <c r="AM37" i="1" s="1"/>
  <c r="S16" i="1"/>
  <c r="AG36" i="1" s="1"/>
  <c r="AH36" i="1" s="1"/>
  <c r="L16" i="1"/>
  <c r="AG23" i="1" l="1"/>
  <c r="AH23" i="1" s="1"/>
  <c r="AD23" i="1" s="1"/>
  <c r="AG19" i="1"/>
  <c r="AH19" i="1" s="1"/>
  <c r="AG21" i="1"/>
  <c r="AH21" i="1" s="1"/>
  <c r="AH642" i="1" s="1"/>
  <c r="AG643" i="1" s="1"/>
  <c r="AL23" i="1"/>
  <c r="AM23" i="1" s="1"/>
  <c r="AI23" i="1" s="1"/>
  <c r="AG17" i="1"/>
  <c r="AH17" i="1" s="1"/>
  <c r="AD17" i="1" s="1"/>
  <c r="AL21" i="1"/>
  <c r="AM21" i="1" s="1"/>
  <c r="AM642" i="1" s="1"/>
  <c r="AL643" i="1" s="1"/>
  <c r="AL17" i="1"/>
  <c r="AM17" i="1" s="1"/>
  <c r="AL19" i="1"/>
  <c r="AM19" i="1" s="1"/>
  <c r="AI17" i="1" l="1"/>
  <c r="AL38" i="1"/>
  <c r="AM38" i="1" s="1"/>
  <c r="AI36" i="1" s="1"/>
  <c r="AD19" i="1"/>
  <c r="AI19" i="1"/>
  <c r="AK527" i="1"/>
  <c r="AJ527" i="1"/>
  <c r="AK526" i="1"/>
  <c r="AJ526" i="1"/>
  <c r="AK525" i="1"/>
  <c r="AJ525" i="1"/>
  <c r="AF527" i="1"/>
  <c r="AE527" i="1"/>
  <c r="AF526" i="1"/>
  <c r="AE526" i="1"/>
  <c r="AF525" i="1"/>
  <c r="AE525" i="1"/>
  <c r="AK524" i="1"/>
  <c r="AJ524" i="1"/>
  <c r="AF524" i="1"/>
  <c r="AE524" i="1"/>
  <c r="AK523" i="1"/>
  <c r="AJ523" i="1"/>
  <c r="AF523" i="1"/>
  <c r="AE523" i="1"/>
  <c r="AK529" i="1"/>
  <c r="AJ529" i="1"/>
  <c r="AJ528" i="1"/>
  <c r="AF529" i="1"/>
  <c r="AE529" i="1"/>
  <c r="AF528" i="1"/>
  <c r="AE528" i="1"/>
  <c r="AE521" i="1"/>
  <c r="X528" i="1"/>
  <c r="AK528" i="1" s="1"/>
  <c r="U528" i="1"/>
  <c r="S528" i="1"/>
  <c r="L528" i="1"/>
  <c r="AG527" i="1" l="1"/>
  <c r="AH527" i="1" s="1"/>
  <c r="AG524" i="1"/>
  <c r="AH524" i="1" s="1"/>
  <c r="AG523" i="1"/>
  <c r="AH523" i="1" s="1"/>
  <c r="AG525" i="1"/>
  <c r="AH525" i="1" s="1"/>
  <c r="AL526" i="1"/>
  <c r="AM526" i="1" s="1"/>
  <c r="AL524" i="1"/>
  <c r="AM524" i="1" s="1"/>
  <c r="AL525" i="1"/>
  <c r="AM525" i="1" s="1"/>
  <c r="AG528" i="1"/>
  <c r="AH528" i="1" s="1"/>
  <c r="AG529" i="1" s="1"/>
  <c r="AH529" i="1" s="1"/>
  <c r="AD528" i="1" s="1"/>
  <c r="AL523" i="1"/>
  <c r="AM523" i="1" s="1"/>
  <c r="AG526" i="1"/>
  <c r="AH526" i="1" s="1"/>
  <c r="AL527" i="1"/>
  <c r="AM527" i="1" s="1"/>
  <c r="AL528" i="1"/>
  <c r="AM528" i="1" s="1"/>
  <c r="AL529" i="1" s="1"/>
  <c r="AM529" i="1" s="1"/>
  <c r="AI528" i="1" s="1"/>
  <c r="AK112" i="1" l="1"/>
  <c r="AJ112" i="1"/>
  <c r="AJ110" i="1"/>
  <c r="AF112" i="1"/>
  <c r="AE112" i="1"/>
  <c r="AJ111" i="1"/>
  <c r="AF111" i="1"/>
  <c r="AE111" i="1"/>
  <c r="X111" i="1"/>
  <c r="AK111" i="1" s="1"/>
  <c r="AF110" i="1"/>
  <c r="AE110" i="1"/>
  <c r="X110" i="1"/>
  <c r="AK110" i="1" s="1"/>
  <c r="AJ109" i="1"/>
  <c r="AF109" i="1"/>
  <c r="AE109" i="1"/>
  <c r="X109" i="1"/>
  <c r="AK109" i="1" s="1"/>
  <c r="L109" i="1"/>
  <c r="AK108" i="1"/>
  <c r="AJ108" i="1"/>
  <c r="AF108" i="1"/>
  <c r="AE108" i="1"/>
  <c r="AK107" i="1"/>
  <c r="AJ107" i="1"/>
  <c r="AF107" i="1"/>
  <c r="AE107" i="1"/>
  <c r="AJ106" i="1"/>
  <c r="AF106" i="1"/>
  <c r="AE106" i="1"/>
  <c r="X106" i="1"/>
  <c r="AK106" i="1" s="1"/>
  <c r="AJ105" i="1"/>
  <c r="AF105" i="1"/>
  <c r="AE105" i="1"/>
  <c r="X105" i="1"/>
  <c r="AK105" i="1" s="1"/>
  <c r="U105" i="1"/>
  <c r="S105" i="1"/>
  <c r="L105" i="1"/>
  <c r="AJ104" i="1"/>
  <c r="AF104" i="1"/>
  <c r="AE104" i="1"/>
  <c r="X104" i="1"/>
  <c r="AK104" i="1" s="1"/>
  <c r="AJ103" i="1"/>
  <c r="AF103" i="1"/>
  <c r="AE103" i="1"/>
  <c r="X103" i="1"/>
  <c r="AK103" i="1" s="1"/>
  <c r="U103" i="1"/>
  <c r="S103" i="1"/>
  <c r="L103" i="1"/>
  <c r="AJ102" i="1"/>
  <c r="AF102" i="1"/>
  <c r="AE102" i="1"/>
  <c r="X102" i="1"/>
  <c r="AK102" i="1" s="1"/>
  <c r="U102" i="1"/>
  <c r="S102" i="1"/>
  <c r="L102" i="1"/>
  <c r="AJ101" i="1"/>
  <c r="AF101" i="1"/>
  <c r="AE101" i="1"/>
  <c r="X101" i="1"/>
  <c r="AK101" i="1" s="1"/>
  <c r="AJ100" i="1"/>
  <c r="AF100" i="1"/>
  <c r="AE100" i="1"/>
  <c r="X100" i="1"/>
  <c r="AK100" i="1" s="1"/>
  <c r="AJ99" i="1"/>
  <c r="AF99" i="1"/>
  <c r="AE99" i="1"/>
  <c r="X99" i="1"/>
  <c r="AK99" i="1" s="1"/>
  <c r="U99" i="1"/>
  <c r="S99" i="1"/>
  <c r="L99" i="1"/>
  <c r="AJ98" i="1"/>
  <c r="AF98" i="1"/>
  <c r="AE98" i="1"/>
  <c r="X98" i="1"/>
  <c r="AK98" i="1" s="1"/>
  <c r="AJ97" i="1"/>
  <c r="AF97" i="1"/>
  <c r="AE97" i="1"/>
  <c r="X97" i="1"/>
  <c r="AK97" i="1" s="1"/>
  <c r="U97" i="1"/>
  <c r="S97" i="1"/>
  <c r="L97" i="1"/>
  <c r="AJ96" i="1"/>
  <c r="AF96" i="1"/>
  <c r="AE96" i="1"/>
  <c r="X96" i="1"/>
  <c r="AK96" i="1" s="1"/>
  <c r="AJ95" i="1"/>
  <c r="AF95" i="1"/>
  <c r="AE95" i="1"/>
  <c r="X95" i="1"/>
  <c r="AK95" i="1" s="1"/>
  <c r="U95" i="1"/>
  <c r="S95" i="1"/>
  <c r="L95" i="1"/>
  <c r="AJ94" i="1"/>
  <c r="AF94" i="1"/>
  <c r="AE94" i="1"/>
  <c r="X94" i="1"/>
  <c r="AK94" i="1" s="1"/>
  <c r="AJ93" i="1"/>
  <c r="AF93" i="1"/>
  <c r="AE93" i="1"/>
  <c r="X93" i="1"/>
  <c r="AK93" i="1" s="1"/>
  <c r="U93" i="1"/>
  <c r="S93" i="1"/>
  <c r="L93" i="1"/>
  <c r="AL112" i="1" l="1"/>
  <c r="AM112" i="1" s="1"/>
  <c r="AI112" i="1" s="1"/>
  <c r="AL101" i="1"/>
  <c r="AG99" i="1"/>
  <c r="AH99" i="1" s="1"/>
  <c r="AG100" i="1" s="1"/>
  <c r="AL108" i="1"/>
  <c r="AL107" i="1"/>
  <c r="AM107" i="1" s="1"/>
  <c r="AL99" i="1"/>
  <c r="AM99" i="1" s="1"/>
  <c r="AG103" i="1"/>
  <c r="AH103" i="1" s="1"/>
  <c r="AL100" i="1"/>
  <c r="AL95" i="1"/>
  <c r="AM95" i="1" s="1"/>
  <c r="AL96" i="1" s="1"/>
  <c r="AG107" i="1"/>
  <c r="AH107" i="1" s="1"/>
  <c r="AG108" i="1" s="1"/>
  <c r="AG97" i="1"/>
  <c r="AH97" i="1" s="1"/>
  <c r="AG98" i="1" s="1"/>
  <c r="AL97" i="1"/>
  <c r="AM97" i="1" s="1"/>
  <c r="AL98" i="1" s="1"/>
  <c r="AG93" i="1"/>
  <c r="AG102" i="1"/>
  <c r="AH102" i="1" s="1"/>
  <c r="AD102" i="1" s="1"/>
  <c r="AL103" i="1"/>
  <c r="AM103" i="1" s="1"/>
  <c r="AL104" i="1" s="1"/>
  <c r="AL109" i="1"/>
  <c r="AM109" i="1" s="1"/>
  <c r="AL110" i="1"/>
  <c r="AM110" i="1" s="1"/>
  <c r="AL111" i="1" s="1"/>
  <c r="AL102" i="1"/>
  <c r="AM102" i="1" s="1"/>
  <c r="AI102" i="1" s="1"/>
  <c r="AG105" i="1"/>
  <c r="AH105" i="1" s="1"/>
  <c r="AG95" i="1"/>
  <c r="AH95" i="1" s="1"/>
  <c r="AG96" i="1" s="1"/>
  <c r="AL105" i="1"/>
  <c r="AM105" i="1" s="1"/>
  <c r="AL106" i="1" s="1"/>
  <c r="AL93" i="1"/>
  <c r="AG109" i="1"/>
  <c r="AH109" i="1" s="1"/>
  <c r="AG110" i="1" s="1"/>
  <c r="AH110" i="1" s="1"/>
  <c r="AM108" i="1" l="1"/>
  <c r="AI107" i="1" s="1"/>
  <c r="AM111" i="1"/>
  <c r="AI109" i="1" s="1"/>
  <c r="AG104" i="1"/>
  <c r="AH104" i="1" s="1"/>
  <c r="AD103" i="1" s="1"/>
  <c r="AG106" i="1"/>
  <c r="AH106" i="1" s="1"/>
  <c r="AD105" i="1" s="1"/>
  <c r="AH108" i="1"/>
  <c r="AD107" i="1" s="1"/>
  <c r="AM104" i="1"/>
  <c r="AI103" i="1" s="1"/>
  <c r="AM106" i="1"/>
  <c r="AI105" i="1" s="1"/>
  <c r="AG111" i="1"/>
  <c r="AH111" i="1" s="1"/>
  <c r="AD109" i="1" l="1"/>
  <c r="AG112" i="1"/>
  <c r="AH112" i="1" s="1"/>
  <c r="AD112" i="1" s="1"/>
  <c r="AK226" i="1" l="1"/>
  <c r="AJ226" i="1"/>
  <c r="AK225" i="1"/>
  <c r="AJ225" i="1"/>
  <c r="AK224" i="1"/>
  <c r="AJ224" i="1"/>
  <c r="AK223" i="1"/>
  <c r="AJ223" i="1"/>
  <c r="AK222" i="1"/>
  <c r="AJ222" i="1"/>
  <c r="AK221" i="1"/>
  <c r="AJ221" i="1"/>
  <c r="AK220" i="1"/>
  <c r="AJ220" i="1"/>
  <c r="AK219" i="1"/>
  <c r="AJ219" i="1"/>
  <c r="AK218" i="1"/>
  <c r="AJ218" i="1"/>
  <c r="AK217" i="1"/>
  <c r="AJ217" i="1"/>
  <c r="AK216" i="1"/>
  <c r="AJ216" i="1"/>
  <c r="AF226" i="1"/>
  <c r="AE226" i="1"/>
  <c r="AF225" i="1"/>
  <c r="AE225" i="1"/>
  <c r="AF224" i="1"/>
  <c r="AE224" i="1"/>
  <c r="AF223" i="1"/>
  <c r="AE223" i="1"/>
  <c r="AF222" i="1"/>
  <c r="AE222" i="1"/>
  <c r="AF221" i="1"/>
  <c r="AE221" i="1"/>
  <c r="AF220" i="1"/>
  <c r="AE220" i="1"/>
  <c r="AF219" i="1"/>
  <c r="AE219" i="1"/>
  <c r="AF218" i="1"/>
  <c r="AE218" i="1"/>
  <c r="AF217" i="1"/>
  <c r="AE217" i="1"/>
  <c r="AF216" i="1"/>
  <c r="AE216" i="1"/>
  <c r="AF215" i="1"/>
  <c r="AE215" i="1"/>
  <c r="AF214" i="1"/>
  <c r="AE214" i="1"/>
  <c r="AF213" i="1"/>
  <c r="AE213" i="1"/>
  <c r="AK215" i="1"/>
  <c r="AJ215" i="1"/>
  <c r="AK214" i="1"/>
  <c r="AJ214" i="1"/>
  <c r="AK213" i="1"/>
  <c r="AJ213" i="1"/>
  <c r="AK212" i="1"/>
  <c r="AJ212" i="1"/>
  <c r="AK211" i="1"/>
  <c r="AJ211" i="1"/>
  <c r="AF212" i="1"/>
  <c r="AE212" i="1"/>
  <c r="AF211" i="1"/>
  <c r="AE211" i="1"/>
  <c r="AK210" i="1"/>
  <c r="AJ210" i="1"/>
  <c r="AK209" i="1"/>
  <c r="AJ209" i="1"/>
  <c r="AF210" i="1"/>
  <c r="AE210" i="1"/>
  <c r="AF209" i="1"/>
  <c r="AE209" i="1"/>
  <c r="AK208" i="1"/>
  <c r="AJ208" i="1"/>
  <c r="AK207" i="1"/>
  <c r="AJ207" i="1"/>
  <c r="AK206" i="1"/>
  <c r="AJ206" i="1"/>
  <c r="AF208" i="1"/>
  <c r="AE208" i="1"/>
  <c r="AF207" i="1"/>
  <c r="AE207" i="1"/>
  <c r="AF206" i="1"/>
  <c r="AE206" i="1"/>
  <c r="AK205" i="1"/>
  <c r="AJ205" i="1"/>
  <c r="AK204" i="1"/>
  <c r="AJ204" i="1"/>
  <c r="AK203" i="1"/>
  <c r="AJ203" i="1"/>
  <c r="AF205" i="1"/>
  <c r="AE205" i="1"/>
  <c r="AF204" i="1"/>
  <c r="AE204" i="1"/>
  <c r="AF203" i="1"/>
  <c r="AE203" i="1"/>
  <c r="AF202" i="1"/>
  <c r="AE202" i="1"/>
  <c r="AF201" i="1"/>
  <c r="AE201" i="1"/>
  <c r="AF200" i="1"/>
  <c r="AE200" i="1"/>
  <c r="AF199" i="1"/>
  <c r="AE199" i="1"/>
  <c r="AK202" i="1"/>
  <c r="AJ202" i="1"/>
  <c r="AK201" i="1"/>
  <c r="AJ201" i="1"/>
  <c r="AK200" i="1"/>
  <c r="AJ200" i="1"/>
  <c r="AK199" i="1"/>
  <c r="AJ199" i="1"/>
  <c r="AK198" i="1"/>
  <c r="AJ198" i="1"/>
  <c r="AK197" i="1"/>
  <c r="AJ197" i="1"/>
  <c r="AK196" i="1"/>
  <c r="AJ196" i="1"/>
  <c r="AK195" i="1"/>
  <c r="AJ195" i="1"/>
  <c r="AF198" i="1"/>
  <c r="AE198" i="1"/>
  <c r="AF197" i="1"/>
  <c r="AE197" i="1"/>
  <c r="AF196" i="1"/>
  <c r="AE196" i="1"/>
  <c r="AF195" i="1"/>
  <c r="AE195" i="1"/>
  <c r="AF194" i="1"/>
  <c r="AE194" i="1"/>
  <c r="AF193" i="1"/>
  <c r="AE193" i="1"/>
  <c r="AF192" i="1"/>
  <c r="AE192" i="1"/>
  <c r="AF191" i="1"/>
  <c r="AE191" i="1"/>
  <c r="AK194" i="1"/>
  <c r="AJ194" i="1"/>
  <c r="AK193" i="1"/>
  <c r="AJ193" i="1"/>
  <c r="AK192" i="1"/>
  <c r="AJ192" i="1"/>
  <c r="AK191" i="1"/>
  <c r="AJ191" i="1"/>
  <c r="AK190" i="1"/>
  <c r="AJ190" i="1"/>
  <c r="AK189" i="1"/>
  <c r="AJ189" i="1"/>
  <c r="AK188" i="1"/>
  <c r="AJ188" i="1"/>
  <c r="AK187" i="1"/>
  <c r="AJ187" i="1"/>
  <c r="AF190" i="1"/>
  <c r="AE190" i="1"/>
  <c r="AF189" i="1"/>
  <c r="AE189" i="1"/>
  <c r="AF188" i="1"/>
  <c r="AE188" i="1"/>
  <c r="AF187" i="1"/>
  <c r="AE187" i="1"/>
  <c r="AJ185" i="1"/>
  <c r="AK185" i="1"/>
  <c r="AJ186" i="1"/>
  <c r="AK186" i="1"/>
  <c r="AJ182" i="1"/>
  <c r="AK182" i="1"/>
  <c r="AJ183" i="1"/>
  <c r="AK183" i="1"/>
  <c r="AJ184" i="1"/>
  <c r="AK184" i="1"/>
  <c r="AK181" i="1"/>
  <c r="AJ181" i="1"/>
  <c r="AK180" i="1"/>
  <c r="AJ180" i="1"/>
  <c r="AE184" i="1"/>
  <c r="AF184" i="1"/>
  <c r="AE185" i="1"/>
  <c r="AF185" i="1"/>
  <c r="AE186" i="1"/>
  <c r="AF186" i="1"/>
  <c r="AE182" i="1"/>
  <c r="AF182" i="1"/>
  <c r="AE183" i="1"/>
  <c r="AF183" i="1"/>
  <c r="AF181" i="1"/>
  <c r="AE181" i="1"/>
  <c r="AF180" i="1"/>
  <c r="AE180" i="1"/>
  <c r="AK179" i="1"/>
  <c r="AJ179" i="1"/>
  <c r="AK178" i="1"/>
  <c r="AJ178" i="1"/>
  <c r="AF179" i="1"/>
  <c r="AE179" i="1"/>
  <c r="AF178" i="1"/>
  <c r="AE178" i="1"/>
  <c r="AK177" i="1"/>
  <c r="AJ177" i="1"/>
  <c r="AK176" i="1"/>
  <c r="AJ176" i="1"/>
  <c r="AF177" i="1"/>
  <c r="AE177" i="1"/>
  <c r="AF176" i="1"/>
  <c r="AE176" i="1"/>
  <c r="AL219" i="1" l="1"/>
  <c r="AM219" i="1" s="1"/>
  <c r="AL220" i="1" s="1"/>
  <c r="AM220" i="1" s="1"/>
  <c r="AL176" i="1"/>
  <c r="AM176" i="1" s="1"/>
  <c r="AL177" i="1" s="1"/>
  <c r="AM177" i="1" s="1"/>
  <c r="AL195" i="1"/>
  <c r="AM195" i="1" s="1"/>
  <c r="AL196" i="1" s="1"/>
  <c r="AM196" i="1" s="1"/>
  <c r="AL178" i="1"/>
  <c r="AM178" i="1" s="1"/>
  <c r="AL179" i="1" s="1"/>
  <c r="AM179" i="1" s="1"/>
  <c r="AI178" i="1" s="1"/>
  <c r="AG187" i="1"/>
  <c r="AH187" i="1" s="1"/>
  <c r="AG188" i="1" s="1"/>
  <c r="AH188" i="1" s="1"/>
  <c r="AL187" i="1"/>
  <c r="AM187" i="1" s="1"/>
  <c r="AL188" i="1" s="1"/>
  <c r="AM188" i="1" s="1"/>
  <c r="AL191" i="1"/>
  <c r="AM191" i="1" s="1"/>
  <c r="AL192" i="1" s="1"/>
  <c r="AM192" i="1" s="1"/>
  <c r="AG191" i="1"/>
  <c r="AH191" i="1" s="1"/>
  <c r="AG192" i="1" s="1"/>
  <c r="AH192" i="1" s="1"/>
  <c r="AG195" i="1"/>
  <c r="AH195" i="1" s="1"/>
  <c r="AG196" i="1" s="1"/>
  <c r="AH196" i="1" s="1"/>
  <c r="AL199" i="1"/>
  <c r="AM199" i="1" s="1"/>
  <c r="AL200" i="1" s="1"/>
  <c r="AM200" i="1" s="1"/>
  <c r="AG219" i="1"/>
  <c r="AH219" i="1" s="1"/>
  <c r="AG220" i="1" s="1"/>
  <c r="AH220" i="1" s="1"/>
  <c r="AL216" i="1"/>
  <c r="AM216" i="1" s="1"/>
  <c r="AL217" i="1" s="1"/>
  <c r="AM217" i="1" s="1"/>
  <c r="AL209" i="1"/>
  <c r="AM209" i="1" s="1"/>
  <c r="AL210" i="1" s="1"/>
  <c r="AM210" i="1" s="1"/>
  <c r="AI209" i="1" s="1"/>
  <c r="AG176" i="1"/>
  <c r="AH176" i="1" s="1"/>
  <c r="AG177" i="1" s="1"/>
  <c r="AH177" i="1" s="1"/>
  <c r="AG178" i="1"/>
  <c r="AH178" i="1" s="1"/>
  <c r="AG179" i="1" s="1"/>
  <c r="AH179" i="1" s="1"/>
  <c r="AD178" i="1" s="1"/>
  <c r="AL211" i="1"/>
  <c r="AM211" i="1" s="1"/>
  <c r="AL212" i="1" s="1"/>
  <c r="AM212" i="1" s="1"/>
  <c r="AI211" i="1" s="1"/>
  <c r="AL180" i="1"/>
  <c r="AM180" i="1" s="1"/>
  <c r="AL181" i="1" s="1"/>
  <c r="AM181" i="1" s="1"/>
  <c r="AL182" i="1" s="1"/>
  <c r="AM182" i="1" s="1"/>
  <c r="AL206" i="1"/>
  <c r="AM206" i="1" s="1"/>
  <c r="AL207" i="1" s="1"/>
  <c r="AM207" i="1" s="1"/>
  <c r="AG180" i="1"/>
  <c r="AH180" i="1" s="1"/>
  <c r="AG181" i="1" s="1"/>
  <c r="AH181" i="1" s="1"/>
  <c r="AG182" i="1" s="1"/>
  <c r="AH182" i="1" s="1"/>
  <c r="AG183" i="1" s="1"/>
  <c r="AH183" i="1" s="1"/>
  <c r="AG184" i="1" s="1"/>
  <c r="AH184" i="1" s="1"/>
  <c r="AG216" i="1"/>
  <c r="AH216" i="1" s="1"/>
  <c r="AG217" i="1" s="1"/>
  <c r="AH217" i="1" s="1"/>
  <c r="AL203" i="1"/>
  <c r="AM203" i="1" s="1"/>
  <c r="AL204" i="1" s="1"/>
  <c r="AM204" i="1" s="1"/>
  <c r="AG199" i="1"/>
  <c r="AH199" i="1" s="1"/>
  <c r="AG200" i="1" s="1"/>
  <c r="AH200" i="1" s="1"/>
  <c r="AG203" i="1"/>
  <c r="AH203" i="1" s="1"/>
  <c r="AG204" i="1" s="1"/>
  <c r="AH204" i="1" s="1"/>
  <c r="AG211" i="1"/>
  <c r="AH211" i="1" s="1"/>
  <c r="AG212" i="1" s="1"/>
  <c r="AH212" i="1" s="1"/>
  <c r="AD211" i="1" s="1"/>
  <c r="AL213" i="1"/>
  <c r="AM213" i="1" s="1"/>
  <c r="AL214" i="1" s="1"/>
  <c r="AM214" i="1" s="1"/>
  <c r="AG222" i="1"/>
  <c r="AH222" i="1" s="1"/>
  <c r="AG223" i="1" s="1"/>
  <c r="AH223" i="1" s="1"/>
  <c r="AD222" i="1" s="1"/>
  <c r="AG206" i="1"/>
  <c r="AH206" i="1" s="1"/>
  <c r="AG207" i="1" s="1"/>
  <c r="AH207" i="1" s="1"/>
  <c r="AG209" i="1"/>
  <c r="AH209" i="1" s="1"/>
  <c r="AG210" i="1" s="1"/>
  <c r="AH210" i="1" s="1"/>
  <c r="AD209" i="1" s="1"/>
  <c r="AL224" i="1"/>
  <c r="AM224" i="1" s="1"/>
  <c r="AL225" i="1" s="1"/>
  <c r="AM225" i="1" s="1"/>
  <c r="AG213" i="1"/>
  <c r="AH213" i="1" s="1"/>
  <c r="AG214" i="1" s="1"/>
  <c r="AH214" i="1" s="1"/>
  <c r="AL222" i="1"/>
  <c r="AM222" i="1" s="1"/>
  <c r="AL223" i="1" s="1"/>
  <c r="AM223" i="1" s="1"/>
  <c r="AI222" i="1" s="1"/>
  <c r="AG224" i="1"/>
  <c r="AH224" i="1" s="1"/>
  <c r="AG225" i="1" s="1"/>
  <c r="AH225" i="1" s="1"/>
  <c r="L360" i="1"/>
  <c r="AL183" i="1" l="1"/>
  <c r="AM183" i="1" s="1"/>
  <c r="AL184" i="1" s="1"/>
  <c r="AM184" i="1" s="1"/>
  <c r="AL185" i="1" s="1"/>
  <c r="AM185" i="1" s="1"/>
  <c r="AL186" i="1" s="1"/>
  <c r="AM186" i="1" s="1"/>
  <c r="AI180" i="1" s="1"/>
  <c r="AG185" i="1"/>
  <c r="AH185" i="1" s="1"/>
  <c r="AG186" i="1" s="1"/>
  <c r="AH186" i="1" s="1"/>
  <c r="AD180" i="1" s="1"/>
  <c r="AL226" i="1"/>
  <c r="AM226" i="1" s="1"/>
  <c r="AI224" i="1" s="1"/>
  <c r="AL221" i="1"/>
  <c r="AM221" i="1" s="1"/>
  <c r="AI219" i="1" s="1"/>
  <c r="AL218" i="1"/>
  <c r="AM218" i="1" s="1"/>
  <c r="AI216" i="1" s="1"/>
  <c r="AG226" i="1"/>
  <c r="AH226" i="1" s="1"/>
  <c r="AD224" i="1" s="1"/>
  <c r="AG221" i="1"/>
  <c r="AH221" i="1" s="1"/>
  <c r="AD219" i="1" s="1"/>
  <c r="AG218" i="1"/>
  <c r="AH218" i="1" s="1"/>
  <c r="AD216" i="1" s="1"/>
  <c r="AG215" i="1"/>
  <c r="AH215" i="1" s="1"/>
  <c r="AD213" i="1" s="1"/>
  <c r="AL215" i="1"/>
  <c r="AM215" i="1" s="1"/>
  <c r="AI213" i="1" s="1"/>
  <c r="AL208" i="1"/>
  <c r="AM208" i="1" s="1"/>
  <c r="AI206" i="1" s="1"/>
  <c r="AG208" i="1"/>
  <c r="AH208" i="1" s="1"/>
  <c r="AD206" i="1" s="1"/>
  <c r="AL205" i="1"/>
  <c r="AM205" i="1" s="1"/>
  <c r="AI203" i="1" s="1"/>
  <c r="AG205" i="1"/>
  <c r="AH205" i="1" s="1"/>
  <c r="AD203" i="1" s="1"/>
  <c r="AG201" i="1"/>
  <c r="AH201" i="1" s="1"/>
  <c r="AL201" i="1"/>
  <c r="AM201" i="1" s="1"/>
  <c r="AL197" i="1"/>
  <c r="AM197" i="1" s="1"/>
  <c r="AG197" i="1"/>
  <c r="AH197" i="1" s="1"/>
  <c r="AG193" i="1"/>
  <c r="AH193" i="1" s="1"/>
  <c r="AL193" i="1"/>
  <c r="AM193" i="1" s="1"/>
  <c r="AL189" i="1"/>
  <c r="AM189" i="1" s="1"/>
  <c r="AG189" i="1"/>
  <c r="AH189" i="1" s="1"/>
  <c r="L173" i="1"/>
  <c r="L171" i="1"/>
  <c r="AG202" i="1" l="1"/>
  <c r="AH202" i="1" s="1"/>
  <c r="AD199" i="1" s="1"/>
  <c r="AL202" i="1"/>
  <c r="AM202" i="1" s="1"/>
  <c r="AI199" i="1" s="1"/>
  <c r="AL198" i="1"/>
  <c r="AM198" i="1" s="1"/>
  <c r="AG198" i="1"/>
  <c r="AH198" i="1" s="1"/>
  <c r="AD195" i="1" s="1"/>
  <c r="AG194" i="1"/>
  <c r="AH194" i="1" s="1"/>
  <c r="AL194" i="1"/>
  <c r="AM194" i="1" s="1"/>
  <c r="AL190" i="1"/>
  <c r="AM190" i="1" s="1"/>
  <c r="AG190" i="1"/>
  <c r="AH190" i="1" s="1"/>
  <c r="AJ408" i="1"/>
  <c r="AF408" i="1"/>
  <c r="AE408" i="1"/>
  <c r="X408" i="1"/>
  <c r="AK408" i="1" s="1"/>
  <c r="AJ407" i="1"/>
  <c r="AF407" i="1"/>
  <c r="AE407" i="1"/>
  <c r="X407" i="1"/>
  <c r="AK407" i="1" s="1"/>
  <c r="U407" i="1"/>
  <c r="S407" i="1"/>
  <c r="L407" i="1"/>
  <c r="C407" i="1"/>
  <c r="AG407" i="1" l="1"/>
  <c r="AH407" i="1" s="1"/>
  <c r="AL407" i="1"/>
  <c r="AM407" i="1" s="1"/>
  <c r="AL408" i="1" s="1"/>
  <c r="AG408" i="1" l="1"/>
  <c r="AH408" i="1" s="1"/>
  <c r="AD407" i="1" s="1"/>
  <c r="AM408" i="1"/>
  <c r="AI407" i="1" s="1"/>
  <c r="AK668" i="1" l="1"/>
  <c r="AJ668" i="1"/>
  <c r="AF668" i="1"/>
  <c r="AJ667" i="1"/>
  <c r="AF667" i="1"/>
  <c r="AE667" i="1"/>
  <c r="X667" i="1"/>
  <c r="AK667" i="1" s="1"/>
  <c r="U667" i="1"/>
  <c r="S667" i="1"/>
  <c r="L667" i="1"/>
  <c r="AK666" i="1"/>
  <c r="AJ666" i="1"/>
  <c r="AF666" i="1"/>
  <c r="AE666" i="1"/>
  <c r="AK665" i="1"/>
  <c r="AJ665" i="1"/>
  <c r="AF665" i="1"/>
  <c r="AE665" i="1"/>
  <c r="AK664" i="1"/>
  <c r="AJ664" i="1"/>
  <c r="AF664" i="1"/>
  <c r="AE664" i="1"/>
  <c r="AK663" i="1"/>
  <c r="AJ663" i="1"/>
  <c r="AF663" i="1"/>
  <c r="AE663" i="1"/>
  <c r="L663" i="1"/>
  <c r="AK662" i="1"/>
  <c r="AJ662" i="1"/>
  <c r="AF662" i="1"/>
  <c r="AE662" i="1"/>
  <c r="AK661" i="1"/>
  <c r="AJ661" i="1"/>
  <c r="AF661" i="1"/>
  <c r="AE661" i="1"/>
  <c r="L661" i="1"/>
  <c r="AK660" i="1"/>
  <c r="AJ660" i="1"/>
  <c r="AF660" i="1"/>
  <c r="AE660" i="1"/>
  <c r="L660" i="1"/>
  <c r="AK659" i="1"/>
  <c r="AJ659" i="1"/>
  <c r="AF659" i="1"/>
  <c r="AE659" i="1"/>
  <c r="L659" i="1"/>
  <c r="AK658" i="1"/>
  <c r="AJ658" i="1"/>
  <c r="AF658" i="1"/>
  <c r="AE658" i="1"/>
  <c r="L658" i="1"/>
  <c r="AL660" i="1" l="1"/>
  <c r="AM660" i="1" s="1"/>
  <c r="AI660" i="1" s="1"/>
  <c r="AL664" i="1"/>
  <c r="AM664" i="1" s="1"/>
  <c r="AL665" i="1" s="1"/>
  <c r="AM665" i="1" s="1"/>
  <c r="AG667" i="1"/>
  <c r="AH667" i="1" s="1"/>
  <c r="AG668" i="1" s="1"/>
  <c r="AH668" i="1" s="1"/>
  <c r="AD667" i="1" s="1"/>
  <c r="AL659" i="1"/>
  <c r="AM659" i="1" s="1"/>
  <c r="AI659" i="1" s="1"/>
  <c r="AG659" i="1"/>
  <c r="AH659" i="1" s="1"/>
  <c r="AG658" i="1"/>
  <c r="AH658" i="1" s="1"/>
  <c r="AD658" i="1" s="1"/>
  <c r="AL663" i="1"/>
  <c r="AM663" i="1" s="1"/>
  <c r="AI663" i="1" s="1"/>
  <c r="AG661" i="1"/>
  <c r="AH661" i="1" s="1"/>
  <c r="AG662" i="1" s="1"/>
  <c r="AH662" i="1" s="1"/>
  <c r="AD661" i="1" s="1"/>
  <c r="AG664" i="1"/>
  <c r="AH664" i="1" s="1"/>
  <c r="AG665" i="1" s="1"/>
  <c r="AH665" i="1" s="1"/>
  <c r="AL658" i="1"/>
  <c r="AM658" i="1" s="1"/>
  <c r="AI658" i="1" s="1"/>
  <c r="AG660" i="1"/>
  <c r="AH660" i="1" s="1"/>
  <c r="AD660" i="1" s="1"/>
  <c r="AL661" i="1"/>
  <c r="AM661" i="1" s="1"/>
  <c r="AL662" i="1" s="1"/>
  <c r="AM662" i="1" s="1"/>
  <c r="AI661" i="1" s="1"/>
  <c r="AG663" i="1"/>
  <c r="AH663" i="1" s="1"/>
  <c r="AD663" i="1" s="1"/>
  <c r="AL667" i="1"/>
  <c r="AM667" i="1" s="1"/>
  <c r="AL668" i="1" l="1"/>
  <c r="AM668" i="1" s="1"/>
  <c r="AI667" i="1" s="1"/>
  <c r="AL666" i="1"/>
  <c r="AM666" i="1" s="1"/>
  <c r="AI664" i="1" s="1"/>
  <c r="AG666" i="1"/>
  <c r="AH666" i="1" s="1"/>
  <c r="AD664" i="1" s="1"/>
  <c r="AK571" i="1" l="1"/>
  <c r="AJ571" i="1"/>
  <c r="AF571" i="1"/>
  <c r="AE571" i="1"/>
  <c r="AK570" i="1"/>
  <c r="AJ570" i="1"/>
  <c r="AF570" i="1"/>
  <c r="AE570" i="1"/>
  <c r="AK569" i="1"/>
  <c r="AJ569" i="1"/>
  <c r="AF569" i="1"/>
  <c r="AE569" i="1"/>
  <c r="AK568" i="1"/>
  <c r="AJ568" i="1"/>
  <c r="AF568" i="1"/>
  <c r="AE568" i="1"/>
  <c r="U568" i="1"/>
  <c r="S568" i="1"/>
  <c r="AK567" i="1"/>
  <c r="AJ567" i="1"/>
  <c r="AF567" i="1"/>
  <c r="AE567" i="1"/>
  <c r="U567" i="1"/>
  <c r="S567" i="1"/>
  <c r="L567" i="1"/>
  <c r="AK566" i="1"/>
  <c r="AJ566" i="1"/>
  <c r="AF566" i="1"/>
  <c r="AE566" i="1"/>
  <c r="AK565" i="1"/>
  <c r="AJ565" i="1"/>
  <c r="AF565" i="1"/>
  <c r="AE565" i="1"/>
  <c r="U565" i="1"/>
  <c r="S565" i="1"/>
  <c r="AK564" i="1"/>
  <c r="AJ564" i="1"/>
  <c r="AF564" i="1"/>
  <c r="AE564" i="1"/>
  <c r="AK563" i="1"/>
  <c r="AJ563" i="1"/>
  <c r="AF563" i="1"/>
  <c r="AE563" i="1"/>
  <c r="AK562" i="1"/>
  <c r="AJ562" i="1"/>
  <c r="AF562" i="1"/>
  <c r="AE562" i="1"/>
  <c r="U562" i="1"/>
  <c r="S562" i="1"/>
  <c r="AK561" i="1"/>
  <c r="AJ561" i="1"/>
  <c r="AF561" i="1"/>
  <c r="AE561" i="1"/>
  <c r="AK560" i="1"/>
  <c r="AJ560" i="1"/>
  <c r="AF560" i="1"/>
  <c r="AE560" i="1"/>
  <c r="AK559" i="1"/>
  <c r="AJ559" i="1"/>
  <c r="AF559" i="1"/>
  <c r="AE559" i="1"/>
  <c r="U559" i="1"/>
  <c r="S559" i="1"/>
  <c r="L559" i="1"/>
  <c r="AK558" i="1"/>
  <c r="AJ558" i="1"/>
  <c r="AF558" i="1"/>
  <c r="AK557" i="1"/>
  <c r="AJ557" i="1"/>
  <c r="AF557" i="1"/>
  <c r="AK556" i="1"/>
  <c r="AJ556" i="1"/>
  <c r="AF556" i="1"/>
  <c r="AE556" i="1"/>
  <c r="U556" i="1"/>
  <c r="S556" i="1"/>
  <c r="L556" i="1"/>
  <c r="AL571" i="1" l="1"/>
  <c r="AM571" i="1" s="1"/>
  <c r="AL567" i="1"/>
  <c r="AM567" i="1" s="1"/>
  <c r="AI567" i="1" s="1"/>
  <c r="AG562" i="1"/>
  <c r="AH562" i="1" s="1"/>
  <c r="AL565" i="1"/>
  <c r="AM565" i="1" s="1"/>
  <c r="AL566" i="1" s="1"/>
  <c r="AM566" i="1" s="1"/>
  <c r="AL562" i="1"/>
  <c r="AM562" i="1" s="1"/>
  <c r="AG568" i="1"/>
  <c r="AH568" i="1" s="1"/>
  <c r="AG569" i="1" s="1"/>
  <c r="AG570" i="1"/>
  <c r="AL559" i="1"/>
  <c r="AM559" i="1" s="1"/>
  <c r="AL560" i="1" s="1"/>
  <c r="AL568" i="1"/>
  <c r="AM568" i="1" s="1"/>
  <c r="AG559" i="1"/>
  <c r="AH559" i="1" s="1"/>
  <c r="AG571" i="1"/>
  <c r="AH571" i="1" s="1"/>
  <c r="AG567" i="1"/>
  <c r="AH567" i="1" s="1"/>
  <c r="AD567" i="1" s="1"/>
  <c r="AG556" i="1"/>
  <c r="AH556" i="1" s="1"/>
  <c r="AG565" i="1"/>
  <c r="AH565" i="1" s="1"/>
  <c r="AG566" i="1" s="1"/>
  <c r="AL556" i="1"/>
  <c r="AM556" i="1" s="1"/>
  <c r="AL563" i="1" l="1"/>
  <c r="AM563" i="1" s="1"/>
  <c r="AL564" i="1" s="1"/>
  <c r="AM564" i="1" s="1"/>
  <c r="AI562" i="1" s="1"/>
  <c r="AH569" i="1"/>
  <c r="AH570" i="1" s="1"/>
  <c r="AD568" i="1" s="1"/>
  <c r="AL569" i="1"/>
  <c r="AM569" i="1" s="1"/>
  <c r="AL557" i="1"/>
  <c r="AM557" i="1" s="1"/>
  <c r="AG560" i="1"/>
  <c r="AH560" i="1" s="1"/>
  <c r="AG557" i="1"/>
  <c r="AH557" i="1" s="1"/>
  <c r="AM560" i="1"/>
  <c r="AG563" i="1"/>
  <c r="AH563" i="1" s="1"/>
  <c r="AD565" i="1"/>
  <c r="AH566" i="1"/>
  <c r="AI565" i="1"/>
  <c r="AL570" i="1" l="1"/>
  <c r="AM570" i="1" s="1"/>
  <c r="AI568" i="1" s="1"/>
  <c r="AG564" i="1"/>
  <c r="AH564" i="1" s="1"/>
  <c r="AD562" i="1" s="1"/>
  <c r="AG561" i="1"/>
  <c r="AH561" i="1" s="1"/>
  <c r="AD559" i="1" s="1"/>
  <c r="AG558" i="1"/>
  <c r="AH558" i="1" s="1"/>
  <c r="AD556" i="1" s="1"/>
  <c r="AL558" i="1"/>
  <c r="AM558" i="1" s="1"/>
  <c r="AI556" i="1" s="1"/>
  <c r="AL561" i="1"/>
  <c r="AM561" i="1" s="1"/>
  <c r="AI559" i="1" s="1"/>
  <c r="AJ482" i="1" l="1"/>
  <c r="AK482" i="1"/>
  <c r="AJ483" i="1"/>
  <c r="AK483" i="1"/>
  <c r="AJ487" i="1"/>
  <c r="AK487" i="1"/>
  <c r="AE487" i="1"/>
  <c r="AF487" i="1"/>
  <c r="AK490" i="1"/>
  <c r="AJ490" i="1"/>
  <c r="AF490" i="1"/>
  <c r="AE490" i="1"/>
  <c r="AK489" i="1"/>
  <c r="AJ489" i="1"/>
  <c r="AF489" i="1"/>
  <c r="AE489" i="1"/>
  <c r="AK488" i="1"/>
  <c r="AJ488" i="1"/>
  <c r="AF488" i="1"/>
  <c r="AE488" i="1"/>
  <c r="AK486" i="1"/>
  <c r="AJ486" i="1"/>
  <c r="AF486" i="1"/>
  <c r="AE486" i="1"/>
  <c r="AK485" i="1"/>
  <c r="AJ485" i="1"/>
  <c r="AF485" i="1"/>
  <c r="AE485" i="1"/>
  <c r="AK484" i="1"/>
  <c r="AJ484" i="1"/>
  <c r="AF484" i="1"/>
  <c r="AE484" i="1"/>
  <c r="U484" i="1"/>
  <c r="S484" i="1"/>
  <c r="AF483" i="1"/>
  <c r="AE483" i="1"/>
  <c r="AF482" i="1"/>
  <c r="AE482" i="1"/>
  <c r="AK481" i="1"/>
  <c r="AJ481" i="1"/>
  <c r="AF481" i="1"/>
  <c r="AE481" i="1"/>
  <c r="AK480" i="1"/>
  <c r="AJ480" i="1"/>
  <c r="AF480" i="1"/>
  <c r="AK479" i="1"/>
  <c r="AJ479" i="1"/>
  <c r="AF479" i="1"/>
  <c r="AJ478" i="1"/>
  <c r="AF478" i="1"/>
  <c r="AE478" i="1"/>
  <c r="X478" i="1"/>
  <c r="AK478" i="1" s="1"/>
  <c r="U478" i="1"/>
  <c r="S478" i="1"/>
  <c r="L478" i="1"/>
  <c r="AK477" i="1"/>
  <c r="AJ477" i="1"/>
  <c r="AF477" i="1"/>
  <c r="AE477" i="1"/>
  <c r="AK476" i="1"/>
  <c r="AJ476" i="1"/>
  <c r="AF476" i="1"/>
  <c r="AE476" i="1"/>
  <c r="AK426" i="1"/>
  <c r="AJ426" i="1"/>
  <c r="AF426" i="1"/>
  <c r="AE426" i="1"/>
  <c r="AK425" i="1"/>
  <c r="AJ425" i="1"/>
  <c r="AF425" i="1"/>
  <c r="AE425" i="1"/>
  <c r="AK424" i="1"/>
  <c r="AJ424" i="1"/>
  <c r="AF424" i="1"/>
  <c r="AE424" i="1"/>
  <c r="AK423" i="1"/>
  <c r="AJ423" i="1"/>
  <c r="AI423" i="1"/>
  <c r="AF423" i="1"/>
  <c r="AE423" i="1"/>
  <c r="AD423" i="1"/>
  <c r="L423" i="1"/>
  <c r="AK422" i="1"/>
  <c r="AJ422" i="1"/>
  <c r="AF422" i="1"/>
  <c r="AE422" i="1"/>
  <c r="AK421" i="1"/>
  <c r="AJ421" i="1"/>
  <c r="AF421" i="1"/>
  <c r="AE421" i="1"/>
  <c r="AK420" i="1"/>
  <c r="AJ420" i="1"/>
  <c r="AF420" i="1"/>
  <c r="AE420" i="1"/>
  <c r="L420" i="1"/>
  <c r="AK419" i="1"/>
  <c r="AJ419" i="1"/>
  <c r="AF419" i="1"/>
  <c r="AE419" i="1"/>
  <c r="AK418" i="1"/>
  <c r="AJ418" i="1"/>
  <c r="AF418" i="1"/>
  <c r="AE418" i="1"/>
  <c r="AK417" i="1"/>
  <c r="AJ417" i="1"/>
  <c r="AF417" i="1"/>
  <c r="AE417" i="1"/>
  <c r="AK416" i="1"/>
  <c r="AJ416" i="1"/>
  <c r="AF416" i="1"/>
  <c r="AE416" i="1"/>
  <c r="AK415" i="1"/>
  <c r="AJ415" i="1"/>
  <c r="AF415" i="1"/>
  <c r="AE415" i="1"/>
  <c r="AK414" i="1"/>
  <c r="AJ414" i="1"/>
  <c r="AF414" i="1"/>
  <c r="AE414" i="1"/>
  <c r="AL420" i="1" l="1"/>
  <c r="AM420" i="1" s="1"/>
  <c r="AL421" i="1" s="1"/>
  <c r="AM421" i="1" s="1"/>
  <c r="AL481" i="1"/>
  <c r="AM481" i="1" s="1"/>
  <c r="AL482" i="1" s="1"/>
  <c r="AM482" i="1" s="1"/>
  <c r="AL483" i="1" s="1"/>
  <c r="AM483" i="1" s="1"/>
  <c r="AI481" i="1" s="1"/>
  <c r="AG486" i="1"/>
  <c r="AH486" i="1" s="1"/>
  <c r="AG487" i="1" s="1"/>
  <c r="AH487" i="1" s="1"/>
  <c r="AG420" i="1"/>
  <c r="AH420" i="1" s="1"/>
  <c r="AG421" i="1" s="1"/>
  <c r="AH421" i="1" s="1"/>
  <c r="AL486" i="1"/>
  <c r="AM486" i="1" s="1"/>
  <c r="AL487" i="1" s="1"/>
  <c r="AM487" i="1" s="1"/>
  <c r="AL488" i="1"/>
  <c r="AM488" i="1" s="1"/>
  <c r="AI486" i="1" s="1"/>
  <c r="AL414" i="1"/>
  <c r="AM414" i="1" s="1"/>
  <c r="AL415" i="1" s="1"/>
  <c r="AM415" i="1" s="1"/>
  <c r="AL417" i="1"/>
  <c r="AM417" i="1" s="1"/>
  <c r="AL418" i="1" s="1"/>
  <c r="AM418" i="1" s="1"/>
  <c r="AG417" i="1"/>
  <c r="AH417" i="1" s="1"/>
  <c r="AG418" i="1" s="1"/>
  <c r="AH418" i="1" s="1"/>
  <c r="AG423" i="1"/>
  <c r="AH423" i="1" s="1"/>
  <c r="AG424" i="1" s="1"/>
  <c r="AH424" i="1" s="1"/>
  <c r="AG489" i="1"/>
  <c r="AH489" i="1" s="1"/>
  <c r="AG490" i="1" s="1"/>
  <c r="AH490" i="1" s="1"/>
  <c r="AG476" i="1"/>
  <c r="AH476" i="1" s="1"/>
  <c r="AG477" i="1" s="1"/>
  <c r="AH477" i="1" s="1"/>
  <c r="AD476" i="1" s="1"/>
  <c r="AL490" i="1"/>
  <c r="AM490" i="1" s="1"/>
  <c r="AI489" i="1" s="1"/>
  <c r="AG414" i="1"/>
  <c r="AH414" i="1" s="1"/>
  <c r="AG481" i="1"/>
  <c r="AH481" i="1" s="1"/>
  <c r="AG482" i="1" s="1"/>
  <c r="AH482" i="1" s="1"/>
  <c r="AG425" i="1"/>
  <c r="AH425" i="1" s="1"/>
  <c r="AG426" i="1" s="1"/>
  <c r="AH426" i="1" s="1"/>
  <c r="AL489" i="1"/>
  <c r="AM489" i="1" s="1"/>
  <c r="AL423" i="1"/>
  <c r="AM423" i="1" s="1"/>
  <c r="AL424" i="1" s="1"/>
  <c r="AM424" i="1" s="1"/>
  <c r="AL425" i="1"/>
  <c r="AM425" i="1" s="1"/>
  <c r="AL426" i="1" s="1"/>
  <c r="AM426" i="1" s="1"/>
  <c r="AL476" i="1"/>
  <c r="AM476" i="1" s="1"/>
  <c r="AL477" i="1" s="1"/>
  <c r="AM477" i="1" s="1"/>
  <c r="AI476" i="1" s="1"/>
  <c r="AG488" i="1"/>
  <c r="AH488" i="1" s="1"/>
  <c r="AD486" i="1" s="1"/>
  <c r="AL484" i="1"/>
  <c r="AM484" i="1" s="1"/>
  <c r="AG484" i="1"/>
  <c r="AH484" i="1" s="1"/>
  <c r="AG415" i="1" l="1"/>
  <c r="AH415" i="1" s="1"/>
  <c r="AI488" i="1"/>
  <c r="AD489" i="1"/>
  <c r="AD488" i="1"/>
  <c r="AL422" i="1"/>
  <c r="AM422" i="1" s="1"/>
  <c r="AI420" i="1" s="1"/>
  <c r="AL419" i="1"/>
  <c r="AM419" i="1" s="1"/>
  <c r="AI417" i="1" s="1"/>
  <c r="AG419" i="1"/>
  <c r="AH419" i="1" s="1"/>
  <c r="AD417" i="1" s="1"/>
  <c r="AG485" i="1"/>
  <c r="AH485" i="1" s="1"/>
  <c r="AL485" i="1"/>
  <c r="AM485" i="1" s="1"/>
  <c r="AI484" i="1" s="1"/>
  <c r="AG422" i="1"/>
  <c r="AH422" i="1" s="1"/>
  <c r="AD420" i="1" s="1"/>
  <c r="AG483" i="1"/>
  <c r="AH483" i="1" s="1"/>
  <c r="AD481" i="1" s="1"/>
  <c r="AL416" i="1"/>
  <c r="AM416" i="1" s="1"/>
  <c r="AI414" i="1" s="1"/>
  <c r="AG416" i="1" l="1"/>
  <c r="AH416" i="1" s="1"/>
  <c r="AD414" i="1" s="1"/>
  <c r="AK633" i="1"/>
  <c r="AJ633" i="1"/>
  <c r="AF633" i="1"/>
  <c r="AK632" i="1"/>
  <c r="AJ632" i="1"/>
  <c r="AF632" i="1"/>
  <c r="AJ631" i="1"/>
  <c r="AF631" i="1"/>
  <c r="AE631" i="1"/>
  <c r="X631" i="1"/>
  <c r="AK631" i="1" s="1"/>
  <c r="U631" i="1"/>
  <c r="S631" i="1"/>
  <c r="L631" i="1"/>
  <c r="AK630" i="1"/>
  <c r="AJ630" i="1"/>
  <c r="AF630" i="1"/>
  <c r="AE630" i="1"/>
  <c r="AK629" i="1"/>
  <c r="AJ629" i="1"/>
  <c r="AF629" i="1"/>
  <c r="AE629" i="1"/>
  <c r="AK628" i="1"/>
  <c r="AJ628" i="1"/>
  <c r="AF628" i="1"/>
  <c r="AE628" i="1"/>
  <c r="AK627" i="1"/>
  <c r="AJ627" i="1"/>
  <c r="AF627" i="1"/>
  <c r="AE627" i="1"/>
  <c r="L627" i="1"/>
  <c r="AJ175" i="1"/>
  <c r="AF175" i="1"/>
  <c r="AE175" i="1"/>
  <c r="X175" i="1"/>
  <c r="AK175" i="1" s="1"/>
  <c r="AJ174" i="1"/>
  <c r="AF174" i="1"/>
  <c r="AE174" i="1"/>
  <c r="X174" i="1"/>
  <c r="AK174" i="1" s="1"/>
  <c r="AJ173" i="1"/>
  <c r="AF173" i="1"/>
  <c r="AE173" i="1"/>
  <c r="X173" i="1"/>
  <c r="AK173" i="1" s="1"/>
  <c r="U173" i="1"/>
  <c r="S173" i="1"/>
  <c r="AK172" i="1"/>
  <c r="AJ172" i="1"/>
  <c r="AF172" i="1"/>
  <c r="AE172" i="1"/>
  <c r="AJ171" i="1"/>
  <c r="AF171" i="1"/>
  <c r="AE171" i="1"/>
  <c r="X171" i="1"/>
  <c r="AK171" i="1" s="1"/>
  <c r="U171" i="1"/>
  <c r="S171" i="1"/>
  <c r="AJ170" i="1"/>
  <c r="AF170" i="1"/>
  <c r="AE170" i="1"/>
  <c r="X170" i="1"/>
  <c r="AK170" i="1" s="1"/>
  <c r="AJ169" i="1"/>
  <c r="AF169" i="1"/>
  <c r="AE169" i="1"/>
  <c r="X169" i="1"/>
  <c r="AK169" i="1" s="1"/>
  <c r="U169" i="1"/>
  <c r="S169" i="1"/>
  <c r="L169" i="1"/>
  <c r="AJ168" i="1"/>
  <c r="AF168" i="1"/>
  <c r="AE168" i="1"/>
  <c r="X168" i="1"/>
  <c r="AK168" i="1" s="1"/>
  <c r="AJ167" i="1"/>
  <c r="AF167" i="1"/>
  <c r="AE167" i="1"/>
  <c r="X167" i="1"/>
  <c r="AK167" i="1" s="1"/>
  <c r="U167" i="1"/>
  <c r="S167" i="1"/>
  <c r="AJ166" i="1"/>
  <c r="AF166" i="1"/>
  <c r="AE166" i="1"/>
  <c r="X166" i="1"/>
  <c r="AK166" i="1" s="1"/>
  <c r="AJ165" i="1"/>
  <c r="AF165" i="1"/>
  <c r="AE165" i="1"/>
  <c r="X165" i="1"/>
  <c r="AK165" i="1" s="1"/>
  <c r="AJ164" i="1"/>
  <c r="AF164" i="1"/>
  <c r="AE164" i="1"/>
  <c r="X164" i="1"/>
  <c r="AK164" i="1" s="1"/>
  <c r="U164" i="1"/>
  <c r="S164" i="1"/>
  <c r="L164" i="1"/>
  <c r="AJ163" i="1"/>
  <c r="AF163" i="1"/>
  <c r="AE163" i="1"/>
  <c r="X163" i="1"/>
  <c r="AK163" i="1" s="1"/>
  <c r="AJ162" i="1"/>
  <c r="AF162" i="1"/>
  <c r="AE162" i="1"/>
  <c r="X162" i="1"/>
  <c r="AK162" i="1" s="1"/>
  <c r="AJ161" i="1"/>
  <c r="AF161" i="1"/>
  <c r="AE161" i="1"/>
  <c r="X161" i="1"/>
  <c r="AK161" i="1" s="1"/>
  <c r="AJ160" i="1"/>
  <c r="AF160" i="1"/>
  <c r="AE160" i="1"/>
  <c r="X160" i="1"/>
  <c r="AK160" i="1" s="1"/>
  <c r="U160" i="1"/>
  <c r="S160" i="1"/>
  <c r="AJ159" i="1"/>
  <c r="AF159" i="1"/>
  <c r="AE159" i="1"/>
  <c r="X159" i="1"/>
  <c r="AK159" i="1" s="1"/>
  <c r="U159" i="1"/>
  <c r="S159" i="1"/>
  <c r="L159" i="1"/>
  <c r="AJ158" i="1"/>
  <c r="AF158" i="1"/>
  <c r="AE158" i="1"/>
  <c r="X158" i="1"/>
  <c r="AK158" i="1" s="1"/>
  <c r="AJ157" i="1"/>
  <c r="AF157" i="1"/>
  <c r="AE157" i="1"/>
  <c r="X157" i="1"/>
  <c r="AK157" i="1" s="1"/>
  <c r="S157" i="1"/>
  <c r="L157" i="1"/>
  <c r="AL633" i="1" l="1"/>
  <c r="AG631" i="1"/>
  <c r="AH631" i="1" s="1"/>
  <c r="AG632" i="1" s="1"/>
  <c r="AH632" i="1" s="1"/>
  <c r="AL627" i="1"/>
  <c r="AM627" i="1" s="1"/>
  <c r="AL628" i="1" s="1"/>
  <c r="AM628" i="1" s="1"/>
  <c r="AI627" i="1" s="1"/>
  <c r="AL631" i="1"/>
  <c r="AM631" i="1" s="1"/>
  <c r="AL632" i="1" s="1"/>
  <c r="AM632" i="1" s="1"/>
  <c r="AG627" i="1"/>
  <c r="AH627" i="1" s="1"/>
  <c r="AG628" i="1" s="1"/>
  <c r="AH628" i="1" s="1"/>
  <c r="AD627" i="1" s="1"/>
  <c r="AG629" i="1"/>
  <c r="AH629" i="1" s="1"/>
  <c r="AG630" i="1" s="1"/>
  <c r="AH630" i="1" s="1"/>
  <c r="AD629" i="1" s="1"/>
  <c r="AL629" i="1"/>
  <c r="AM629" i="1" s="1"/>
  <c r="AL630" i="1" s="1"/>
  <c r="AM630" i="1" s="1"/>
  <c r="AI629" i="1" s="1"/>
  <c r="AG173" i="1"/>
  <c r="AH173" i="1" s="1"/>
  <c r="AG174" i="1" s="1"/>
  <c r="AH174" i="1" s="1"/>
  <c r="AL159" i="1"/>
  <c r="AM159" i="1" s="1"/>
  <c r="AI159" i="1" s="1"/>
  <c r="AG164" i="1"/>
  <c r="AH164" i="1" s="1"/>
  <c r="AG165" i="1" s="1"/>
  <c r="AH165" i="1" s="1"/>
  <c r="AL167" i="1"/>
  <c r="AM167" i="1" s="1"/>
  <c r="AL168" i="1" s="1"/>
  <c r="AM168" i="1" s="1"/>
  <c r="AI167" i="1" s="1"/>
  <c r="AL173" i="1"/>
  <c r="AM173" i="1" s="1"/>
  <c r="AL174" i="1" s="1"/>
  <c r="AL164" i="1"/>
  <c r="AM164" i="1" s="1"/>
  <c r="AG160" i="1"/>
  <c r="AH160" i="1" s="1"/>
  <c r="AG161" i="1" s="1"/>
  <c r="AH161" i="1" s="1"/>
  <c r="AG171" i="1"/>
  <c r="AH171" i="1" s="1"/>
  <c r="AG172" i="1" s="1"/>
  <c r="AH172" i="1" s="1"/>
  <c r="AD171" i="1" s="1"/>
  <c r="AL157" i="1"/>
  <c r="AM157" i="1" s="1"/>
  <c r="AL158" i="1" s="1"/>
  <c r="AM158" i="1" s="1"/>
  <c r="AI157" i="1" s="1"/>
  <c r="AG157" i="1"/>
  <c r="AH157" i="1" s="1"/>
  <c r="AG158" i="1" s="1"/>
  <c r="AH158" i="1" s="1"/>
  <c r="AD157" i="1" s="1"/>
  <c r="AG167" i="1"/>
  <c r="AH167" i="1" s="1"/>
  <c r="AG168" i="1" s="1"/>
  <c r="AH168" i="1" s="1"/>
  <c r="AD167" i="1" s="1"/>
  <c r="AL160" i="1"/>
  <c r="AM160" i="1" s="1"/>
  <c r="AL161" i="1" s="1"/>
  <c r="AL169" i="1"/>
  <c r="AM169" i="1" s="1"/>
  <c r="AG159" i="1"/>
  <c r="AH159" i="1" s="1"/>
  <c r="AD159" i="1" s="1"/>
  <c r="AG169" i="1"/>
  <c r="AH169" i="1" s="1"/>
  <c r="AL171" i="1"/>
  <c r="AM171" i="1" s="1"/>
  <c r="AG633" i="1" l="1"/>
  <c r="AH633" i="1" s="1"/>
  <c r="AD631" i="1" s="1"/>
  <c r="AM633" i="1"/>
  <c r="AI631" i="1" s="1"/>
  <c r="AM174" i="1"/>
  <c r="AL175" i="1" s="1"/>
  <c r="AM175" i="1" s="1"/>
  <c r="AI173" i="1" s="1"/>
  <c r="AM161" i="1"/>
  <c r="AL162" i="1" s="1"/>
  <c r="AM162" i="1" s="1"/>
  <c r="AG175" i="1"/>
  <c r="AH175" i="1" s="1"/>
  <c r="AD173" i="1" s="1"/>
  <c r="AL172" i="1"/>
  <c r="AM172" i="1" s="1"/>
  <c r="AI171" i="1" s="1"/>
  <c r="AG166" i="1"/>
  <c r="AH166" i="1" s="1"/>
  <c r="AD164" i="1" s="1"/>
  <c r="AG170" i="1"/>
  <c r="AH170" i="1" s="1"/>
  <c r="AD169" i="1" s="1"/>
  <c r="AG162" i="1"/>
  <c r="AH162" i="1" s="1"/>
  <c r="AL165" i="1"/>
  <c r="AM165" i="1" s="1"/>
  <c r="AL170" i="1"/>
  <c r="AM170" i="1" s="1"/>
  <c r="AI169" i="1" s="1"/>
  <c r="AG163" i="1" l="1"/>
  <c r="AH163" i="1" s="1"/>
  <c r="AD160" i="1" s="1"/>
  <c r="AL166" i="1"/>
  <c r="AM166" i="1" s="1"/>
  <c r="AI164" i="1" s="1"/>
  <c r="AL163" i="1"/>
  <c r="AM163" i="1" s="1"/>
  <c r="AI160" i="1" s="1"/>
  <c r="AJ133" i="1" l="1"/>
  <c r="AF133" i="1"/>
  <c r="AE133" i="1"/>
  <c r="X133" i="1"/>
  <c r="AK133" i="1" s="1"/>
  <c r="AJ132" i="1"/>
  <c r="AF132" i="1"/>
  <c r="AE132" i="1"/>
  <c r="X132" i="1"/>
  <c r="AK132" i="1" s="1"/>
  <c r="U132" i="1"/>
  <c r="S132" i="1"/>
  <c r="AJ131" i="1"/>
  <c r="AF131" i="1"/>
  <c r="AE131" i="1"/>
  <c r="X131" i="1"/>
  <c r="AK131" i="1" s="1"/>
  <c r="AJ130" i="1"/>
  <c r="AF130" i="1"/>
  <c r="AE130" i="1"/>
  <c r="X130" i="1"/>
  <c r="AK130" i="1" s="1"/>
  <c r="U130" i="1"/>
  <c r="S130" i="1"/>
  <c r="L130" i="1"/>
  <c r="AJ129" i="1"/>
  <c r="AF129" i="1"/>
  <c r="AE129" i="1"/>
  <c r="X129" i="1"/>
  <c r="AK129" i="1" s="1"/>
  <c r="AJ128" i="1"/>
  <c r="AF128" i="1"/>
  <c r="AE128" i="1"/>
  <c r="X128" i="1"/>
  <c r="AK128" i="1" s="1"/>
  <c r="U128" i="1"/>
  <c r="S128" i="1"/>
  <c r="L128" i="1"/>
  <c r="AJ127" i="1"/>
  <c r="AF127" i="1"/>
  <c r="AE127" i="1"/>
  <c r="X127" i="1"/>
  <c r="AK127" i="1" s="1"/>
  <c r="AJ126" i="1"/>
  <c r="AF126" i="1"/>
  <c r="AE126" i="1"/>
  <c r="X126" i="1"/>
  <c r="AK126" i="1" s="1"/>
  <c r="U126" i="1"/>
  <c r="S126" i="1"/>
  <c r="L126" i="1"/>
  <c r="AJ125" i="1"/>
  <c r="AF125" i="1"/>
  <c r="AE125" i="1"/>
  <c r="X125" i="1"/>
  <c r="AK125" i="1" s="1"/>
  <c r="AJ124" i="1"/>
  <c r="AF124" i="1"/>
  <c r="AE124" i="1"/>
  <c r="X124" i="1"/>
  <c r="AK124" i="1" s="1"/>
  <c r="AJ123" i="1"/>
  <c r="AF123" i="1"/>
  <c r="AE123" i="1"/>
  <c r="X123" i="1"/>
  <c r="AK123" i="1" s="1"/>
  <c r="U123" i="1"/>
  <c r="S123" i="1"/>
  <c r="L123" i="1"/>
  <c r="AG130" i="1" l="1"/>
  <c r="AH130" i="1" s="1"/>
  <c r="AG131" i="1" s="1"/>
  <c r="AG128" i="1"/>
  <c r="AH128" i="1" s="1"/>
  <c r="AG129" i="1" s="1"/>
  <c r="AL128" i="1"/>
  <c r="AM128" i="1" s="1"/>
  <c r="AG126" i="1"/>
  <c r="AH126" i="1" s="1"/>
  <c r="AG127" i="1" s="1"/>
  <c r="AG123" i="1"/>
  <c r="AL126" i="1"/>
  <c r="AM126" i="1" s="1"/>
  <c r="AL127" i="1" s="1"/>
  <c r="AG132" i="1"/>
  <c r="AH132" i="1" s="1"/>
  <c r="AG133" i="1" s="1"/>
  <c r="AL123" i="1"/>
  <c r="AL132" i="1"/>
  <c r="AM132" i="1" s="1"/>
  <c r="AL133" i="1" s="1"/>
  <c r="AL130" i="1"/>
  <c r="AM130" i="1" s="1"/>
  <c r="AL131" i="1" s="1"/>
  <c r="AL129" i="1" l="1"/>
  <c r="AK679" i="1"/>
  <c r="AJ679" i="1"/>
  <c r="AF679" i="1"/>
  <c r="AG679" i="1" s="1"/>
  <c r="AK678" i="1"/>
  <c r="AJ678" i="1"/>
  <c r="AF678" i="1"/>
  <c r="AG678" i="1" s="1"/>
  <c r="AJ677" i="1"/>
  <c r="AF677" i="1"/>
  <c r="AE677" i="1"/>
  <c r="X677" i="1"/>
  <c r="AK677" i="1" s="1"/>
  <c r="U677" i="1"/>
  <c r="S677" i="1"/>
  <c r="L677" i="1"/>
  <c r="AK676" i="1"/>
  <c r="AJ676" i="1"/>
  <c r="AF676" i="1"/>
  <c r="AE676" i="1"/>
  <c r="AK675" i="1"/>
  <c r="AJ675" i="1"/>
  <c r="AF675" i="1"/>
  <c r="AE675" i="1"/>
  <c r="AK674" i="1"/>
  <c r="AJ674" i="1"/>
  <c r="AF674" i="1"/>
  <c r="AE674" i="1"/>
  <c r="L674" i="1"/>
  <c r="AK673" i="1"/>
  <c r="AJ673" i="1"/>
  <c r="AF673" i="1"/>
  <c r="AE673" i="1"/>
  <c r="AK672" i="1"/>
  <c r="AJ672" i="1"/>
  <c r="AF672" i="1"/>
  <c r="AE672" i="1"/>
  <c r="AK671" i="1"/>
  <c r="AJ671" i="1"/>
  <c r="AF671" i="1"/>
  <c r="AE671" i="1"/>
  <c r="AK670" i="1"/>
  <c r="AJ670" i="1"/>
  <c r="AF670" i="1"/>
  <c r="AE670" i="1"/>
  <c r="AK669" i="1"/>
  <c r="AJ669" i="1"/>
  <c r="AF669" i="1"/>
  <c r="AE669" i="1"/>
  <c r="L669" i="1"/>
  <c r="AG674" i="1" l="1"/>
  <c r="AH674" i="1" s="1"/>
  <c r="AG675" i="1" s="1"/>
  <c r="AG677" i="1"/>
  <c r="AH677" i="1" s="1"/>
  <c r="AH678" i="1" s="1"/>
  <c r="AH679" i="1" s="1"/>
  <c r="AD677" i="1" s="1"/>
  <c r="AG669" i="1"/>
  <c r="AH669" i="1" s="1"/>
  <c r="AG670" i="1" s="1"/>
  <c r="AH670" i="1" s="1"/>
  <c r="AD669" i="1" s="1"/>
  <c r="AL669" i="1"/>
  <c r="AM669" i="1" s="1"/>
  <c r="AL670" i="1" s="1"/>
  <c r="AM670" i="1" s="1"/>
  <c r="AI669" i="1" s="1"/>
  <c r="AL671" i="1"/>
  <c r="AM671" i="1" s="1"/>
  <c r="AL672" i="1" s="1"/>
  <c r="AM672" i="1" s="1"/>
  <c r="AL678" i="1"/>
  <c r="AG671" i="1"/>
  <c r="AH671" i="1" s="1"/>
  <c r="AG672" i="1" s="1"/>
  <c r="AH672" i="1" s="1"/>
  <c r="AL674" i="1"/>
  <c r="AM674" i="1" s="1"/>
  <c r="AL675" i="1" s="1"/>
  <c r="AM675" i="1" s="1"/>
  <c r="AL679" i="1"/>
  <c r="AL677" i="1"/>
  <c r="AM677" i="1" s="1"/>
  <c r="AH675" i="1" l="1"/>
  <c r="AG676" i="1" s="1"/>
  <c r="AH676" i="1" s="1"/>
  <c r="AD674" i="1" s="1"/>
  <c r="AM678" i="1"/>
  <c r="AM679" i="1" s="1"/>
  <c r="AI677" i="1" s="1"/>
  <c r="AL673" i="1"/>
  <c r="AM673" i="1" s="1"/>
  <c r="AI671" i="1" s="1"/>
  <c r="AL676" i="1"/>
  <c r="AM676" i="1" s="1"/>
  <c r="AI674" i="1" s="1"/>
  <c r="AG673" i="1"/>
  <c r="AH673" i="1" s="1"/>
  <c r="AD671" i="1" s="1"/>
  <c r="AK321" i="1" l="1"/>
  <c r="X315" i="1"/>
  <c r="AK315" i="1" s="1"/>
  <c r="AJ350" i="1"/>
  <c r="AF350" i="1"/>
  <c r="AE350" i="1"/>
  <c r="X350" i="1"/>
  <c r="AK350" i="1" s="1"/>
  <c r="AJ349" i="1"/>
  <c r="AF349" i="1"/>
  <c r="AE349" i="1"/>
  <c r="X349" i="1"/>
  <c r="AK349" i="1" s="1"/>
  <c r="AK348" i="1"/>
  <c r="AJ348" i="1"/>
  <c r="AF348" i="1"/>
  <c r="AE348" i="1"/>
  <c r="AJ347" i="1"/>
  <c r="AF347" i="1"/>
  <c r="AE347" i="1"/>
  <c r="X347" i="1"/>
  <c r="AK347" i="1" s="1"/>
  <c r="U347" i="1"/>
  <c r="S347" i="1"/>
  <c r="AJ346" i="1"/>
  <c r="AF346" i="1"/>
  <c r="AE346" i="1"/>
  <c r="X346" i="1"/>
  <c r="AK346" i="1" s="1"/>
  <c r="AJ345" i="1"/>
  <c r="AF345" i="1"/>
  <c r="AE345" i="1"/>
  <c r="X345" i="1"/>
  <c r="AK345" i="1" s="1"/>
  <c r="U345" i="1"/>
  <c r="S345" i="1"/>
  <c r="AJ344" i="1"/>
  <c r="AF344" i="1"/>
  <c r="AE344" i="1"/>
  <c r="X344" i="1"/>
  <c r="AK344" i="1" s="1"/>
  <c r="AJ343" i="1"/>
  <c r="AF343" i="1"/>
  <c r="AE343" i="1"/>
  <c r="X343" i="1"/>
  <c r="AK343" i="1" s="1"/>
  <c r="U343" i="1"/>
  <c r="S343" i="1"/>
  <c r="AJ342" i="1"/>
  <c r="AF342" i="1"/>
  <c r="AE342" i="1"/>
  <c r="X342" i="1"/>
  <c r="AK342" i="1" s="1"/>
  <c r="AJ341" i="1"/>
  <c r="AF341" i="1"/>
  <c r="AE341" i="1"/>
  <c r="X341" i="1"/>
  <c r="AK341" i="1" s="1"/>
  <c r="U341" i="1"/>
  <c r="S341" i="1"/>
  <c r="AJ340" i="1"/>
  <c r="AF340" i="1"/>
  <c r="AE340" i="1"/>
  <c r="X340" i="1"/>
  <c r="AK340" i="1" s="1"/>
  <c r="AJ338" i="1"/>
  <c r="AF338" i="1"/>
  <c r="AE338" i="1"/>
  <c r="X338" i="1"/>
  <c r="AK338" i="1" s="1"/>
  <c r="AJ337" i="1"/>
  <c r="AF337" i="1"/>
  <c r="AE337" i="1"/>
  <c r="X337" i="1"/>
  <c r="AK337" i="1" s="1"/>
  <c r="U337" i="1"/>
  <c r="S337" i="1"/>
  <c r="Q337" i="1"/>
  <c r="AJ336" i="1"/>
  <c r="AF336" i="1"/>
  <c r="AE336" i="1"/>
  <c r="X336" i="1"/>
  <c r="AK336" i="1" s="1"/>
  <c r="AJ335" i="1"/>
  <c r="AF335" i="1"/>
  <c r="AE335" i="1"/>
  <c r="X335" i="1"/>
  <c r="AK335" i="1" s="1"/>
  <c r="AJ334" i="1"/>
  <c r="AF334" i="1"/>
  <c r="AE334" i="1"/>
  <c r="X334" i="1"/>
  <c r="AK334" i="1" s="1"/>
  <c r="U334" i="1"/>
  <c r="S334" i="1"/>
  <c r="AJ333" i="1"/>
  <c r="AF333" i="1"/>
  <c r="AE333" i="1"/>
  <c r="X333" i="1"/>
  <c r="AK333" i="1" s="1"/>
  <c r="AJ332" i="1"/>
  <c r="AF332" i="1"/>
  <c r="AE332" i="1"/>
  <c r="X332" i="1"/>
  <c r="AK332" i="1" s="1"/>
  <c r="AK331" i="1"/>
  <c r="AJ331" i="1"/>
  <c r="AF331" i="1"/>
  <c r="AE331" i="1"/>
  <c r="AJ330" i="1"/>
  <c r="AF330" i="1"/>
  <c r="AE330" i="1"/>
  <c r="X330" i="1"/>
  <c r="AK330" i="1" s="1"/>
  <c r="U330" i="1"/>
  <c r="S330" i="1"/>
  <c r="AJ329" i="1"/>
  <c r="AF329" i="1"/>
  <c r="AE329" i="1"/>
  <c r="X329" i="1"/>
  <c r="AK329" i="1" s="1"/>
  <c r="X328" i="1"/>
  <c r="AJ327" i="1"/>
  <c r="AF327" i="1"/>
  <c r="AE327" i="1"/>
  <c r="X327" i="1"/>
  <c r="AK327" i="1" s="1"/>
  <c r="U327" i="1"/>
  <c r="S327" i="1"/>
  <c r="Q327" i="1"/>
  <c r="AJ326" i="1"/>
  <c r="AF326" i="1"/>
  <c r="AE326" i="1"/>
  <c r="X326" i="1"/>
  <c r="AK326" i="1" s="1"/>
  <c r="AJ325" i="1"/>
  <c r="AF325" i="1"/>
  <c r="AE325" i="1"/>
  <c r="X325" i="1"/>
  <c r="AK325" i="1" s="1"/>
  <c r="U325" i="1"/>
  <c r="S325" i="1"/>
  <c r="Q325" i="1"/>
  <c r="AJ324" i="1"/>
  <c r="AF324" i="1"/>
  <c r="AE324" i="1"/>
  <c r="X324" i="1"/>
  <c r="AK324" i="1" s="1"/>
  <c r="AJ323" i="1"/>
  <c r="AF323" i="1"/>
  <c r="AE323" i="1"/>
  <c r="X323" i="1"/>
  <c r="AK323" i="1" s="1"/>
  <c r="AJ322" i="1"/>
  <c r="AF322" i="1"/>
  <c r="AE322" i="1"/>
  <c r="X322" i="1"/>
  <c r="AK322" i="1" s="1"/>
  <c r="U322" i="1"/>
  <c r="S322" i="1"/>
  <c r="AJ321" i="1"/>
  <c r="AF321" i="1"/>
  <c r="AE321" i="1"/>
  <c r="AJ320" i="1"/>
  <c r="AF320" i="1"/>
  <c r="AE320" i="1"/>
  <c r="X320" i="1"/>
  <c r="AK320" i="1" s="1"/>
  <c r="AJ319" i="1"/>
  <c r="AF319" i="1"/>
  <c r="AE319" i="1"/>
  <c r="X319" i="1"/>
  <c r="AK319" i="1" s="1"/>
  <c r="U319" i="1"/>
  <c r="S319" i="1"/>
  <c r="AJ318" i="1"/>
  <c r="AF318" i="1"/>
  <c r="AE318" i="1"/>
  <c r="X318" i="1"/>
  <c r="AK318" i="1" s="1"/>
  <c r="AJ317" i="1"/>
  <c r="AF317" i="1"/>
  <c r="AE317" i="1"/>
  <c r="X317" i="1"/>
  <c r="AK317" i="1" s="1"/>
  <c r="AJ316" i="1"/>
  <c r="AF316" i="1"/>
  <c r="AE316" i="1"/>
  <c r="X316" i="1"/>
  <c r="AK316" i="1" s="1"/>
  <c r="U316" i="1"/>
  <c r="S316" i="1"/>
  <c r="AJ315" i="1"/>
  <c r="AF315" i="1"/>
  <c r="AE315" i="1"/>
  <c r="AJ314" i="1"/>
  <c r="AF314" i="1"/>
  <c r="AE314" i="1"/>
  <c r="X314" i="1"/>
  <c r="AK314" i="1" s="1"/>
  <c r="AJ313" i="1"/>
  <c r="AF313" i="1"/>
  <c r="AE313" i="1"/>
  <c r="X313" i="1"/>
  <c r="AK313" i="1" s="1"/>
  <c r="AJ312" i="1"/>
  <c r="AF312" i="1"/>
  <c r="AE312" i="1"/>
  <c r="X312" i="1"/>
  <c r="AK312" i="1" s="1"/>
  <c r="U312" i="1"/>
  <c r="S312" i="1"/>
  <c r="AJ311" i="1"/>
  <c r="AF311" i="1"/>
  <c r="AE311" i="1"/>
  <c r="X311" i="1"/>
  <c r="AK311" i="1" s="1"/>
  <c r="AJ310" i="1"/>
  <c r="AF310" i="1"/>
  <c r="AE310" i="1"/>
  <c r="X310" i="1"/>
  <c r="AK310" i="1" s="1"/>
  <c r="AJ309" i="1"/>
  <c r="AF309" i="1"/>
  <c r="AE309" i="1"/>
  <c r="X309" i="1"/>
  <c r="AK309" i="1" s="1"/>
  <c r="AJ308" i="1"/>
  <c r="AF308" i="1"/>
  <c r="AE308" i="1"/>
  <c r="X308" i="1"/>
  <c r="AK308" i="1" s="1"/>
  <c r="U308" i="1"/>
  <c r="S308" i="1"/>
  <c r="AJ307" i="1"/>
  <c r="AF307" i="1"/>
  <c r="AE307" i="1"/>
  <c r="X307" i="1"/>
  <c r="AK307" i="1" s="1"/>
  <c r="AJ306" i="1"/>
  <c r="AF306" i="1"/>
  <c r="AE306" i="1"/>
  <c r="X306" i="1"/>
  <c r="AK306" i="1" s="1"/>
  <c r="AJ305" i="1"/>
  <c r="AF305" i="1"/>
  <c r="AE305" i="1"/>
  <c r="X305" i="1"/>
  <c r="AK305" i="1" s="1"/>
  <c r="U305" i="1"/>
  <c r="S305" i="1"/>
  <c r="AJ304" i="1"/>
  <c r="AF304" i="1"/>
  <c r="AE304" i="1"/>
  <c r="X304" i="1"/>
  <c r="AK304" i="1" s="1"/>
  <c r="AJ303" i="1"/>
  <c r="AF303" i="1"/>
  <c r="AE303" i="1"/>
  <c r="X303" i="1"/>
  <c r="AK303" i="1" s="1"/>
  <c r="AJ302" i="1"/>
  <c r="AF302" i="1"/>
  <c r="AE302" i="1"/>
  <c r="X302" i="1"/>
  <c r="AK302" i="1" s="1"/>
  <c r="AJ301" i="1"/>
  <c r="AF301" i="1"/>
  <c r="AE301" i="1"/>
  <c r="X301" i="1"/>
  <c r="AK301" i="1" s="1"/>
  <c r="U301" i="1"/>
  <c r="S301" i="1"/>
  <c r="AG327" i="1" l="1"/>
  <c r="AH327" i="1" s="1"/>
  <c r="AG329" i="1" s="1"/>
  <c r="AH329" i="1" s="1"/>
  <c r="AD327" i="1" s="1"/>
  <c r="AL325" i="1"/>
  <c r="AM325" i="1" s="1"/>
  <c r="AL326" i="1" s="1"/>
  <c r="AM326" i="1" s="1"/>
  <c r="AI325" i="1" s="1"/>
  <c r="AL322" i="1"/>
  <c r="AM322" i="1" s="1"/>
  <c r="AL323" i="1" s="1"/>
  <c r="AM323" i="1" s="1"/>
  <c r="AG312" i="1"/>
  <c r="AH312" i="1" s="1"/>
  <c r="AG313" i="1" s="1"/>
  <c r="AH313" i="1" s="1"/>
  <c r="AG305" i="1"/>
  <c r="AH305" i="1" s="1"/>
  <c r="AG306" i="1" s="1"/>
  <c r="AH306" i="1" s="1"/>
  <c r="AG322" i="1"/>
  <c r="AH322" i="1" s="1"/>
  <c r="AG323" i="1" s="1"/>
  <c r="AH323" i="1" s="1"/>
  <c r="AG325" i="1"/>
  <c r="AH325" i="1" s="1"/>
  <c r="AG326" i="1" s="1"/>
  <c r="AH326" i="1" s="1"/>
  <c r="AD325" i="1" s="1"/>
  <c r="AG308" i="1"/>
  <c r="AH308" i="1" s="1"/>
  <c r="AG309" i="1" s="1"/>
  <c r="AH309" i="1" s="1"/>
  <c r="AG343" i="1"/>
  <c r="AH343" i="1" s="1"/>
  <c r="AG330" i="1"/>
  <c r="AH330" i="1" s="1"/>
  <c r="AL345" i="1"/>
  <c r="AM345" i="1" s="1"/>
  <c r="AL346" i="1" s="1"/>
  <c r="AM346" i="1" s="1"/>
  <c r="AI345" i="1" s="1"/>
  <c r="AL343" i="1"/>
  <c r="AM343" i="1" s="1"/>
  <c r="AL344" i="1" s="1"/>
  <c r="AM344" i="1" s="1"/>
  <c r="AI343" i="1" s="1"/>
  <c r="AG347" i="1"/>
  <c r="AH347" i="1" s="1"/>
  <c r="AG316" i="1"/>
  <c r="AH316" i="1" s="1"/>
  <c r="AG317" i="1" s="1"/>
  <c r="AH317" i="1" s="1"/>
  <c r="AL319" i="1"/>
  <c r="AM319" i="1" s="1"/>
  <c r="AL320" i="1" s="1"/>
  <c r="AM320" i="1" s="1"/>
  <c r="AG301" i="1"/>
  <c r="AH301" i="1" s="1"/>
  <c r="AG302" i="1" s="1"/>
  <c r="AL327" i="1"/>
  <c r="AM327" i="1" s="1"/>
  <c r="AL329" i="1" s="1"/>
  <c r="AM329" i="1" s="1"/>
  <c r="AI327" i="1" s="1"/>
  <c r="AL308" i="1"/>
  <c r="AM308" i="1" s="1"/>
  <c r="AL312" i="1"/>
  <c r="AM312" i="1" s="1"/>
  <c r="AL316" i="1"/>
  <c r="AM316" i="1" s="1"/>
  <c r="AG345" i="1"/>
  <c r="AH345" i="1" s="1"/>
  <c r="AL301" i="1"/>
  <c r="AM301" i="1" s="1"/>
  <c r="AL305" i="1"/>
  <c r="AM305" i="1" s="1"/>
  <c r="AL341" i="1"/>
  <c r="AM341" i="1" s="1"/>
  <c r="AG319" i="1"/>
  <c r="AH319" i="1" s="1"/>
  <c r="AL334" i="1"/>
  <c r="AM334" i="1" s="1"/>
  <c r="AL337" i="1"/>
  <c r="AM337" i="1" s="1"/>
  <c r="AL330" i="1"/>
  <c r="AM330" i="1" s="1"/>
  <c r="AL347" i="1"/>
  <c r="AM347" i="1" s="1"/>
  <c r="AG341" i="1"/>
  <c r="AH341" i="1" s="1"/>
  <c r="AG334" i="1"/>
  <c r="AH334" i="1" s="1"/>
  <c r="AG337" i="1"/>
  <c r="AH337" i="1" s="1"/>
  <c r="AG331" i="1" l="1"/>
  <c r="AH331" i="1" s="1"/>
  <c r="AG332" i="1" s="1"/>
  <c r="AH332" i="1" s="1"/>
  <c r="AH302" i="1"/>
  <c r="AG303" i="1" s="1"/>
  <c r="AH303" i="1" s="1"/>
  <c r="AG348" i="1"/>
  <c r="AH348" i="1" s="1"/>
  <c r="AG349" i="1" s="1"/>
  <c r="AH349" i="1" s="1"/>
  <c r="AL309" i="1"/>
  <c r="AM309" i="1" s="1"/>
  <c r="AL331" i="1"/>
  <c r="AM331" i="1" s="1"/>
  <c r="AL338" i="1"/>
  <c r="AM338" i="1" s="1"/>
  <c r="AL342" i="1"/>
  <c r="AM342" i="1" s="1"/>
  <c r="AI341" i="1" s="1"/>
  <c r="AG335" i="1"/>
  <c r="AH335" i="1" s="1"/>
  <c r="AL306" i="1"/>
  <c r="AM306" i="1" s="1"/>
  <c r="AG324" i="1"/>
  <c r="AH324" i="1" s="1"/>
  <c r="AD322" i="1" s="1"/>
  <c r="AG314" i="1"/>
  <c r="AH314" i="1" s="1"/>
  <c r="AG346" i="1"/>
  <c r="AH346" i="1" s="1"/>
  <c r="AD345" i="1" s="1"/>
  <c r="AL321" i="1"/>
  <c r="AM321" i="1" s="1"/>
  <c r="AI319" i="1" s="1"/>
  <c r="AL302" i="1"/>
  <c r="AM302" i="1" s="1"/>
  <c r="AG310" i="1"/>
  <c r="AH310" i="1" s="1"/>
  <c r="AL335" i="1"/>
  <c r="AM335" i="1" s="1"/>
  <c r="AL317" i="1"/>
  <c r="AM317" i="1" s="1"/>
  <c r="AG320" i="1"/>
  <c r="AH320" i="1" s="1"/>
  <c r="AG318" i="1"/>
  <c r="AH318" i="1" s="1"/>
  <c r="AD316" i="1" s="1"/>
  <c r="AG338" i="1"/>
  <c r="AH338" i="1" s="1"/>
  <c r="AL324" i="1"/>
  <c r="AM324" i="1" s="1"/>
  <c r="AI322" i="1" s="1"/>
  <c r="AG342" i="1"/>
  <c r="AH342" i="1" s="1"/>
  <c r="AD341" i="1" s="1"/>
  <c r="AL348" i="1"/>
  <c r="AM348" i="1" s="1"/>
  <c r="AL313" i="1"/>
  <c r="AM313" i="1" s="1"/>
  <c r="AG344" i="1"/>
  <c r="AH344" i="1" s="1"/>
  <c r="AD343" i="1" s="1"/>
  <c r="AG307" i="1"/>
  <c r="AH307" i="1" s="1"/>
  <c r="AD305" i="1" s="1"/>
  <c r="AL318" i="1" l="1"/>
  <c r="AM318" i="1" s="1"/>
  <c r="AI316" i="1" s="1"/>
  <c r="AL307" i="1"/>
  <c r="AM307" i="1" s="1"/>
  <c r="AI305" i="1" s="1"/>
  <c r="AG336" i="1"/>
  <c r="AH336" i="1" s="1"/>
  <c r="AD334" i="1" s="1"/>
  <c r="AL336" i="1"/>
  <c r="AM336" i="1" s="1"/>
  <c r="AI334" i="1" s="1"/>
  <c r="AL303" i="1"/>
  <c r="AM303" i="1" s="1"/>
  <c r="AL340" i="1"/>
  <c r="AM340" i="1" s="1"/>
  <c r="AI337" i="1" s="1"/>
  <c r="AL332" i="1"/>
  <c r="AM332" i="1" s="1"/>
  <c r="AL314" i="1"/>
  <c r="AM314" i="1" s="1"/>
  <c r="AG333" i="1"/>
  <c r="AH333" i="1" s="1"/>
  <c r="AD330" i="1" s="1"/>
  <c r="AG321" i="1"/>
  <c r="AH321" i="1" s="1"/>
  <c r="AD319" i="1" s="1"/>
  <c r="AL310" i="1"/>
  <c r="AM310" i="1" s="1"/>
  <c r="AG311" i="1"/>
  <c r="AH311" i="1" s="1"/>
  <c r="AD308" i="1" s="1"/>
  <c r="AG315" i="1"/>
  <c r="AH315" i="1" s="1"/>
  <c r="AG304" i="1"/>
  <c r="AH304" i="1" s="1"/>
  <c r="AD301" i="1" s="1"/>
  <c r="AG350" i="1"/>
  <c r="AH350" i="1" s="1"/>
  <c r="AD347" i="1" s="1"/>
  <c r="AL349" i="1"/>
  <c r="AM349" i="1" s="1"/>
  <c r="AG340" i="1"/>
  <c r="AH340" i="1" s="1"/>
  <c r="AD337" i="1" s="1"/>
  <c r="AL304" i="1" l="1"/>
  <c r="AM304" i="1" s="1"/>
  <c r="AI301" i="1" s="1"/>
  <c r="AL311" i="1"/>
  <c r="AM311" i="1" s="1"/>
  <c r="AI308" i="1" s="1"/>
  <c r="AL333" i="1"/>
  <c r="AM333" i="1" s="1"/>
  <c r="AI330" i="1" s="1"/>
  <c r="AL350" i="1"/>
  <c r="AM350" i="1" s="1"/>
  <c r="AI347" i="1" s="1"/>
  <c r="AL315" i="1"/>
  <c r="AM315" i="1" s="1"/>
  <c r="AD312" i="1"/>
  <c r="AI312" i="1" l="1"/>
  <c r="AE555" i="1" l="1"/>
  <c r="AF555" i="1"/>
  <c r="AF554" i="1"/>
  <c r="AE554" i="1"/>
  <c r="AF553" i="1"/>
  <c r="AE553" i="1"/>
  <c r="AK555" i="1"/>
  <c r="AJ555" i="1"/>
  <c r="AK554" i="1"/>
  <c r="AJ554" i="1"/>
  <c r="AJ553" i="1"/>
  <c r="X553" i="1"/>
  <c r="AK553" i="1" s="1"/>
  <c r="U553" i="1"/>
  <c r="S553" i="1"/>
  <c r="L553" i="1"/>
  <c r="AK552" i="1"/>
  <c r="AJ552" i="1"/>
  <c r="AF552" i="1"/>
  <c r="AE552" i="1"/>
  <c r="AK551" i="1"/>
  <c r="AJ551" i="1"/>
  <c r="AF551" i="1"/>
  <c r="AE551" i="1"/>
  <c r="AK550" i="1"/>
  <c r="AJ550" i="1"/>
  <c r="AF550" i="1"/>
  <c r="AE550" i="1"/>
  <c r="AK549" i="1"/>
  <c r="AJ549" i="1"/>
  <c r="AF549" i="1"/>
  <c r="AE549" i="1"/>
  <c r="AK548" i="1"/>
  <c r="AJ548" i="1"/>
  <c r="AF548" i="1"/>
  <c r="AE548" i="1"/>
  <c r="L548" i="1"/>
  <c r="AK547" i="1"/>
  <c r="AJ547" i="1"/>
  <c r="AF547" i="1"/>
  <c r="AE547" i="1"/>
  <c r="AK546" i="1"/>
  <c r="AJ546" i="1"/>
  <c r="AF546" i="1"/>
  <c r="AE546" i="1"/>
  <c r="L546" i="1"/>
  <c r="AK545" i="1"/>
  <c r="AJ545" i="1"/>
  <c r="AF545" i="1"/>
  <c r="AE545" i="1"/>
  <c r="AK544" i="1"/>
  <c r="AJ544" i="1"/>
  <c r="AF544" i="1"/>
  <c r="AE544" i="1"/>
  <c r="L544" i="1"/>
  <c r="AK543" i="1"/>
  <c r="AJ543" i="1"/>
  <c r="AF543" i="1"/>
  <c r="AE543" i="1"/>
  <c r="AK542" i="1"/>
  <c r="AJ542" i="1"/>
  <c r="AF542" i="1"/>
  <c r="AE542" i="1"/>
  <c r="L542" i="1"/>
  <c r="AL542" i="1" l="1"/>
  <c r="AM542" i="1" s="1"/>
  <c r="AL543" i="1" s="1"/>
  <c r="AM543" i="1" s="1"/>
  <c r="AI542" i="1" s="1"/>
  <c r="AG542" i="1"/>
  <c r="AH542" i="1" s="1"/>
  <c r="AG543" i="1" s="1"/>
  <c r="AH543" i="1" s="1"/>
  <c r="AD542" i="1" s="1"/>
  <c r="AL546" i="1"/>
  <c r="AM546" i="1" s="1"/>
  <c r="AL547" i="1" s="1"/>
  <c r="AM547" i="1" s="1"/>
  <c r="AI546" i="1" s="1"/>
  <c r="AL548" i="1"/>
  <c r="AM548" i="1" s="1"/>
  <c r="AL549" i="1" s="1"/>
  <c r="AM549" i="1" s="1"/>
  <c r="AG544" i="1"/>
  <c r="AH544" i="1" s="1"/>
  <c r="AG545" i="1" s="1"/>
  <c r="AH545" i="1" s="1"/>
  <c r="AD544" i="1" s="1"/>
  <c r="AG551" i="1"/>
  <c r="AH551" i="1" s="1"/>
  <c r="AG552" i="1" s="1"/>
  <c r="AH552" i="1" s="1"/>
  <c r="AD551" i="1" s="1"/>
  <c r="AG553" i="1"/>
  <c r="AH553" i="1" s="1"/>
  <c r="AG554" i="1" s="1"/>
  <c r="AH554" i="1" s="1"/>
  <c r="AG555" i="1" s="1"/>
  <c r="AH555" i="1" s="1"/>
  <c r="AG548" i="1"/>
  <c r="AH548" i="1" s="1"/>
  <c r="AG549" i="1" s="1"/>
  <c r="AH549" i="1" s="1"/>
  <c r="AL553" i="1"/>
  <c r="AM553" i="1" s="1"/>
  <c r="AL554" i="1" s="1"/>
  <c r="AM554" i="1" s="1"/>
  <c r="AL544" i="1"/>
  <c r="AM544" i="1" s="1"/>
  <c r="AL545" i="1" s="1"/>
  <c r="AM545" i="1" s="1"/>
  <c r="AI544" i="1" s="1"/>
  <c r="AL551" i="1"/>
  <c r="AM551" i="1" s="1"/>
  <c r="AL552" i="1" s="1"/>
  <c r="AM552" i="1" s="1"/>
  <c r="AI551" i="1" s="1"/>
  <c r="AG546" i="1"/>
  <c r="AH546" i="1" s="1"/>
  <c r="AG547" i="1" s="1"/>
  <c r="AH547" i="1" s="1"/>
  <c r="AD546" i="1" s="1"/>
  <c r="AL555" i="1" l="1"/>
  <c r="AM555" i="1" s="1"/>
  <c r="AI553" i="1" s="1"/>
  <c r="AD553" i="1"/>
  <c r="AG550" i="1"/>
  <c r="AH550" i="1" s="1"/>
  <c r="AD548" i="1" s="1"/>
  <c r="AL550" i="1"/>
  <c r="AM550" i="1" s="1"/>
  <c r="AI548" i="1" s="1"/>
  <c r="AK272" i="1" l="1"/>
  <c r="AJ272" i="1"/>
  <c r="AF272" i="1"/>
  <c r="AE272" i="1"/>
  <c r="AK271" i="1"/>
  <c r="AJ271" i="1"/>
  <c r="AF271" i="1"/>
  <c r="AE271" i="1"/>
  <c r="AK270" i="1"/>
  <c r="AJ270" i="1"/>
  <c r="AF270" i="1"/>
  <c r="AE270" i="1"/>
  <c r="AK269" i="1"/>
  <c r="AJ269" i="1"/>
  <c r="AF269" i="1"/>
  <c r="AE269" i="1"/>
  <c r="AK268" i="1"/>
  <c r="AJ268" i="1"/>
  <c r="AF268" i="1"/>
  <c r="AE268" i="1"/>
  <c r="AK267" i="1"/>
  <c r="AJ267" i="1"/>
  <c r="AF267" i="1"/>
  <c r="AE267" i="1"/>
  <c r="AK266" i="1"/>
  <c r="AJ266" i="1"/>
  <c r="AF266" i="1"/>
  <c r="AE266" i="1"/>
  <c r="AK265" i="1"/>
  <c r="AJ265" i="1"/>
  <c r="AF265" i="1"/>
  <c r="AE265" i="1"/>
  <c r="AL268" i="1" l="1"/>
  <c r="AM268" i="1" s="1"/>
  <c r="AL269" i="1" s="1"/>
  <c r="AM269" i="1" s="1"/>
  <c r="AI268" i="1" s="1"/>
  <c r="AG268" i="1"/>
  <c r="AH268" i="1" s="1"/>
  <c r="AG269" i="1" s="1"/>
  <c r="AH269" i="1" s="1"/>
  <c r="AD268" i="1" s="1"/>
  <c r="AL270" i="1"/>
  <c r="AM270" i="1" s="1"/>
  <c r="AL271" i="1" s="1"/>
  <c r="AM271" i="1" s="1"/>
  <c r="AG270" i="1"/>
  <c r="AH270" i="1" s="1"/>
  <c r="AG271" i="1" s="1"/>
  <c r="AH271" i="1" s="1"/>
  <c r="AG265" i="1"/>
  <c r="AH265" i="1" s="1"/>
  <c r="AG266" i="1" s="1"/>
  <c r="AL265" i="1"/>
  <c r="AM265" i="1" s="1"/>
  <c r="AL266" i="1" s="1"/>
  <c r="AM266" i="1" s="1"/>
  <c r="AH266" i="1" l="1"/>
  <c r="AG267" i="1" s="1"/>
  <c r="AH267" i="1" s="1"/>
  <c r="AD265" i="1" s="1"/>
  <c r="AG272" i="1"/>
  <c r="AH272" i="1" s="1"/>
  <c r="AD270" i="1" s="1"/>
  <c r="AL272" i="1"/>
  <c r="AM272" i="1" s="1"/>
  <c r="AI270" i="1" s="1"/>
  <c r="AL267" i="1"/>
  <c r="AM267" i="1" s="1"/>
  <c r="AI265" i="1" s="1"/>
  <c r="AE500" i="1" l="1"/>
  <c r="AF500" i="1"/>
  <c r="AF499" i="1"/>
  <c r="AE499" i="1"/>
  <c r="AF498" i="1"/>
  <c r="AE498" i="1"/>
  <c r="AK500" i="1"/>
  <c r="AJ500" i="1"/>
  <c r="AK499" i="1"/>
  <c r="AJ499" i="1"/>
  <c r="AJ498" i="1"/>
  <c r="X498" i="1"/>
  <c r="AK498" i="1" s="1"/>
  <c r="U498" i="1"/>
  <c r="S498" i="1"/>
  <c r="AK497" i="1"/>
  <c r="AJ497" i="1"/>
  <c r="AF497" i="1"/>
  <c r="AE497" i="1"/>
  <c r="AK496" i="1"/>
  <c r="AJ496" i="1"/>
  <c r="AF496" i="1"/>
  <c r="AE496" i="1"/>
  <c r="AK495" i="1"/>
  <c r="AJ495" i="1"/>
  <c r="AF495" i="1"/>
  <c r="AE495" i="1"/>
  <c r="AK494" i="1"/>
  <c r="AJ494" i="1"/>
  <c r="AF494" i="1"/>
  <c r="AE494" i="1"/>
  <c r="AK493" i="1"/>
  <c r="AJ493" i="1"/>
  <c r="AF493" i="1"/>
  <c r="AE493" i="1"/>
  <c r="AK492" i="1"/>
  <c r="AJ492" i="1"/>
  <c r="AF492" i="1"/>
  <c r="AE492" i="1"/>
  <c r="AK491" i="1"/>
  <c r="AJ491" i="1"/>
  <c r="AF491" i="1"/>
  <c r="AE491" i="1"/>
  <c r="L498" i="1"/>
  <c r="L495" i="1"/>
  <c r="L493" i="1"/>
  <c r="L491" i="1"/>
  <c r="AL496" i="1" l="1"/>
  <c r="AM496" i="1" s="1"/>
  <c r="AL497" i="1" s="1"/>
  <c r="AM497" i="1" s="1"/>
  <c r="AG498" i="1"/>
  <c r="AH498" i="1" s="1"/>
  <c r="AG499" i="1" s="1"/>
  <c r="AH499" i="1" s="1"/>
  <c r="AG500" i="1" s="1"/>
  <c r="AH500" i="1" s="1"/>
  <c r="AL493" i="1"/>
  <c r="AM493" i="1" s="1"/>
  <c r="AL494" i="1" s="1"/>
  <c r="AM494" i="1" s="1"/>
  <c r="AI493" i="1" s="1"/>
  <c r="AL495" i="1"/>
  <c r="AM495" i="1" s="1"/>
  <c r="AI495" i="1" s="1"/>
  <c r="AG495" i="1"/>
  <c r="AH495" i="1" s="1"/>
  <c r="AD495" i="1" s="1"/>
  <c r="AG491" i="1"/>
  <c r="AH491" i="1" s="1"/>
  <c r="AG492" i="1" s="1"/>
  <c r="AH492" i="1" s="1"/>
  <c r="AD491" i="1" s="1"/>
  <c r="AG496" i="1"/>
  <c r="AH496" i="1" s="1"/>
  <c r="AG497" i="1" s="1"/>
  <c r="AH497" i="1" s="1"/>
  <c r="AD496" i="1" s="1"/>
  <c r="AL491" i="1"/>
  <c r="AM491" i="1" s="1"/>
  <c r="AL492" i="1" s="1"/>
  <c r="AM492" i="1" s="1"/>
  <c r="AI491" i="1" s="1"/>
  <c r="AG493" i="1"/>
  <c r="AH493" i="1" s="1"/>
  <c r="AG494" i="1" s="1"/>
  <c r="AH494" i="1" s="1"/>
  <c r="AD493" i="1" s="1"/>
  <c r="AL498" i="1"/>
  <c r="AM498" i="1" s="1"/>
  <c r="AL499" i="1" s="1"/>
  <c r="AM499" i="1" s="1"/>
  <c r="AL500" i="1" s="1"/>
  <c r="AM500" i="1" s="1"/>
  <c r="AI496" i="1" l="1"/>
  <c r="AD498" i="1"/>
  <c r="AI498" i="1"/>
  <c r="AE579" i="1"/>
  <c r="AE578" i="1"/>
  <c r="AE577" i="1"/>
  <c r="AE541" i="1"/>
  <c r="AE540" i="1"/>
  <c r="AE539" i="1"/>
  <c r="AF602" i="1"/>
  <c r="AE602" i="1"/>
  <c r="AF601" i="1"/>
  <c r="AE601" i="1"/>
  <c r="AF600" i="1"/>
  <c r="AE600" i="1"/>
  <c r="AE593" i="1"/>
  <c r="AF593" i="1"/>
  <c r="AE594" i="1"/>
  <c r="AF594" i="1"/>
  <c r="AE595" i="1"/>
  <c r="AF595" i="1"/>
  <c r="AK602" i="1"/>
  <c r="AJ602" i="1"/>
  <c r="AK601" i="1"/>
  <c r="AJ601" i="1"/>
  <c r="AJ600" i="1"/>
  <c r="X600" i="1"/>
  <c r="AK600" i="1" s="1"/>
  <c r="U600" i="1"/>
  <c r="S600" i="1"/>
  <c r="L600" i="1"/>
  <c r="AK599" i="1"/>
  <c r="AJ599" i="1"/>
  <c r="AF599" i="1"/>
  <c r="AE599" i="1"/>
  <c r="L599" i="1"/>
  <c r="AK598" i="1"/>
  <c r="AJ598" i="1"/>
  <c r="AF598" i="1"/>
  <c r="AE598" i="1"/>
  <c r="L598" i="1"/>
  <c r="AK597" i="1"/>
  <c r="AJ597" i="1"/>
  <c r="AF597" i="1"/>
  <c r="AE597" i="1"/>
  <c r="AK596" i="1"/>
  <c r="AJ596" i="1"/>
  <c r="AF596" i="1"/>
  <c r="AE596" i="1"/>
  <c r="L596" i="1"/>
  <c r="AK595" i="1"/>
  <c r="AJ595" i="1"/>
  <c r="AK594" i="1"/>
  <c r="AJ594" i="1"/>
  <c r="AK593" i="1"/>
  <c r="AJ593" i="1"/>
  <c r="L593" i="1"/>
  <c r="AG599" i="1" l="1"/>
  <c r="AH599" i="1" s="1"/>
  <c r="AD599" i="1" s="1"/>
  <c r="AG598" i="1"/>
  <c r="AH598" i="1" s="1"/>
  <c r="AD598" i="1" s="1"/>
  <c r="AL594" i="1"/>
  <c r="AM594" i="1" s="1"/>
  <c r="AL595" i="1" s="1"/>
  <c r="AM595" i="1" s="1"/>
  <c r="AI594" i="1" s="1"/>
  <c r="AL593" i="1"/>
  <c r="AM593" i="1" s="1"/>
  <c r="AI593" i="1" s="1"/>
  <c r="AL598" i="1"/>
  <c r="AM598" i="1" s="1"/>
  <c r="AI598" i="1" s="1"/>
  <c r="AL599" i="1"/>
  <c r="AM599" i="1" s="1"/>
  <c r="AI599" i="1" s="1"/>
  <c r="AL600" i="1"/>
  <c r="AM600" i="1" s="1"/>
  <c r="AL601" i="1" s="1"/>
  <c r="AM601" i="1" s="1"/>
  <c r="AG593" i="1"/>
  <c r="AH593" i="1" s="1"/>
  <c r="AD593" i="1" s="1"/>
  <c r="AG600" i="1"/>
  <c r="AH600" i="1" s="1"/>
  <c r="AG594" i="1"/>
  <c r="AH594" i="1" s="1"/>
  <c r="AG595" i="1" s="1"/>
  <c r="AH595" i="1" s="1"/>
  <c r="AD594" i="1" s="1"/>
  <c r="AL596" i="1"/>
  <c r="AM596" i="1" s="1"/>
  <c r="AL597" i="1" s="1"/>
  <c r="AM597" i="1" s="1"/>
  <c r="AI596" i="1" s="1"/>
  <c r="AG596" i="1"/>
  <c r="AH596" i="1" s="1"/>
  <c r="AG597" i="1" s="1"/>
  <c r="AH597" i="1" s="1"/>
  <c r="AD596" i="1" s="1"/>
  <c r="AG601" i="1" l="1"/>
  <c r="AH601" i="1" s="1"/>
  <c r="AL602" i="1"/>
  <c r="AM602" i="1" s="1"/>
  <c r="AI600" i="1" s="1"/>
  <c r="AJ362" i="1"/>
  <c r="AF362" i="1"/>
  <c r="AE362" i="1"/>
  <c r="X362" i="1"/>
  <c r="AK362" i="1" s="1"/>
  <c r="AJ361" i="1"/>
  <c r="AF361" i="1"/>
  <c r="AE361" i="1"/>
  <c r="X361" i="1"/>
  <c r="AK361" i="1" s="1"/>
  <c r="AJ360" i="1"/>
  <c r="AF360" i="1"/>
  <c r="AE360" i="1"/>
  <c r="X360" i="1"/>
  <c r="AK360" i="1" s="1"/>
  <c r="U360" i="1"/>
  <c r="S360" i="1"/>
  <c r="AK359" i="1"/>
  <c r="AJ359" i="1"/>
  <c r="AF359" i="1"/>
  <c r="AE359" i="1"/>
  <c r="AK358" i="1"/>
  <c r="AJ358" i="1"/>
  <c r="AF358" i="1"/>
  <c r="AE358" i="1"/>
  <c r="AK357" i="1"/>
  <c r="AJ357" i="1"/>
  <c r="AF357" i="1"/>
  <c r="AE357" i="1"/>
  <c r="AK356" i="1"/>
  <c r="AJ356" i="1"/>
  <c r="AF356" i="1"/>
  <c r="AE356" i="1"/>
  <c r="AK355" i="1"/>
  <c r="AJ355" i="1"/>
  <c r="AF355" i="1"/>
  <c r="AE355" i="1"/>
  <c r="L355" i="1"/>
  <c r="AK354" i="1"/>
  <c r="AJ354" i="1"/>
  <c r="AF354" i="1"/>
  <c r="AE354" i="1"/>
  <c r="AK353" i="1"/>
  <c r="AJ353" i="1"/>
  <c r="AF353" i="1"/>
  <c r="AE353" i="1"/>
  <c r="AK352" i="1"/>
  <c r="AJ352" i="1"/>
  <c r="AF352" i="1"/>
  <c r="AE352" i="1"/>
  <c r="AK351" i="1"/>
  <c r="AJ351" i="1"/>
  <c r="AF351" i="1"/>
  <c r="AE351" i="1"/>
  <c r="L351" i="1"/>
  <c r="AG351" i="1" l="1"/>
  <c r="AH351" i="1" s="1"/>
  <c r="AG352" i="1" s="1"/>
  <c r="AH352" i="1" s="1"/>
  <c r="AG602" i="1"/>
  <c r="AH602" i="1" s="1"/>
  <c r="AD600" i="1" s="1"/>
  <c r="AL351" i="1"/>
  <c r="AM351" i="1" s="1"/>
  <c r="AL352" i="1" s="1"/>
  <c r="AM352" i="1" s="1"/>
  <c r="AG355" i="1"/>
  <c r="AH355" i="1" s="1"/>
  <c r="AG356" i="1" s="1"/>
  <c r="AH356" i="1" s="1"/>
  <c r="AD355" i="1" s="1"/>
  <c r="AL355" i="1"/>
  <c r="AM355" i="1" s="1"/>
  <c r="AL356" i="1" s="1"/>
  <c r="AM356" i="1" s="1"/>
  <c r="AI355" i="1" s="1"/>
  <c r="AL357" i="1"/>
  <c r="AM357" i="1" s="1"/>
  <c r="AL358" i="1" s="1"/>
  <c r="AM358" i="1" s="1"/>
  <c r="AG357" i="1"/>
  <c r="AH357" i="1" s="1"/>
  <c r="AG358" i="1" s="1"/>
  <c r="AH358" i="1" s="1"/>
  <c r="AG360" i="1"/>
  <c r="AH360" i="1" s="1"/>
  <c r="AG361" i="1" s="1"/>
  <c r="AH361" i="1" s="1"/>
  <c r="AL360" i="1"/>
  <c r="AM360" i="1" s="1"/>
  <c r="AG359" i="1" l="1"/>
  <c r="AH359" i="1" s="1"/>
  <c r="AD357" i="1" s="1"/>
  <c r="AL353" i="1"/>
  <c r="AM353" i="1" s="1"/>
  <c r="AG362" i="1"/>
  <c r="AH362" i="1" s="1"/>
  <c r="AD360" i="1" s="1"/>
  <c r="AL361" i="1"/>
  <c r="AM361" i="1" s="1"/>
  <c r="AG353" i="1"/>
  <c r="AH353" i="1" s="1"/>
  <c r="AL359" i="1"/>
  <c r="AM359" i="1" s="1"/>
  <c r="AI357" i="1" s="1"/>
  <c r="AG354" i="1" l="1"/>
  <c r="AH354" i="1" s="1"/>
  <c r="AD351" i="1" s="1"/>
  <c r="AL362" i="1"/>
  <c r="AM362" i="1" s="1"/>
  <c r="AI360" i="1" s="1"/>
  <c r="AL354" i="1"/>
  <c r="AM354" i="1" s="1"/>
  <c r="AI351" i="1" s="1"/>
  <c r="AJ300" i="1" l="1"/>
  <c r="AF300" i="1"/>
  <c r="AE300" i="1"/>
  <c r="X300" i="1"/>
  <c r="AK300" i="1" s="1"/>
  <c r="AJ299" i="1"/>
  <c r="AF299" i="1"/>
  <c r="AE299" i="1"/>
  <c r="X299" i="1"/>
  <c r="AK299" i="1" s="1"/>
  <c r="AJ298" i="1"/>
  <c r="AF298" i="1"/>
  <c r="AE298" i="1"/>
  <c r="X298" i="1"/>
  <c r="AK298" i="1" s="1"/>
  <c r="U298" i="1"/>
  <c r="S298" i="1"/>
  <c r="L298" i="1"/>
  <c r="AJ297" i="1"/>
  <c r="AF297" i="1"/>
  <c r="AE297" i="1"/>
  <c r="X297" i="1"/>
  <c r="AK297" i="1" s="1"/>
  <c r="AJ296" i="1"/>
  <c r="AF296" i="1"/>
  <c r="AE296" i="1"/>
  <c r="X296" i="1"/>
  <c r="AK296" i="1" s="1"/>
  <c r="AJ295" i="1"/>
  <c r="AF295" i="1"/>
  <c r="AE295" i="1"/>
  <c r="X295" i="1"/>
  <c r="AK295" i="1" s="1"/>
  <c r="U295" i="1"/>
  <c r="S295" i="1"/>
  <c r="L295" i="1"/>
  <c r="AJ294" i="1"/>
  <c r="AF294" i="1"/>
  <c r="AE294" i="1"/>
  <c r="X294" i="1"/>
  <c r="AK294" i="1" s="1"/>
  <c r="AJ293" i="1"/>
  <c r="AF293" i="1"/>
  <c r="AE293" i="1"/>
  <c r="X293" i="1"/>
  <c r="AK293" i="1" s="1"/>
  <c r="U293" i="1"/>
  <c r="S293" i="1"/>
  <c r="L293" i="1"/>
  <c r="AJ292" i="1"/>
  <c r="AF292" i="1"/>
  <c r="AE292" i="1"/>
  <c r="X292" i="1"/>
  <c r="AK292" i="1" s="1"/>
  <c r="AJ291" i="1"/>
  <c r="AF291" i="1"/>
  <c r="AE291" i="1"/>
  <c r="X291" i="1"/>
  <c r="AK291" i="1" s="1"/>
  <c r="AJ290" i="1"/>
  <c r="AF290" i="1"/>
  <c r="AE290" i="1"/>
  <c r="X290" i="1"/>
  <c r="AK290" i="1" s="1"/>
  <c r="U290" i="1"/>
  <c r="S290" i="1"/>
  <c r="L290" i="1"/>
  <c r="AJ289" i="1"/>
  <c r="AF289" i="1"/>
  <c r="AE289" i="1"/>
  <c r="X289" i="1"/>
  <c r="AK289" i="1" s="1"/>
  <c r="AJ288" i="1"/>
  <c r="AF288" i="1"/>
  <c r="AE288" i="1"/>
  <c r="X288" i="1"/>
  <c r="AK288" i="1" s="1"/>
  <c r="AJ287" i="1"/>
  <c r="AF287" i="1"/>
  <c r="AE287" i="1"/>
  <c r="X287" i="1"/>
  <c r="AK287" i="1" s="1"/>
  <c r="AJ286" i="1"/>
  <c r="AF286" i="1"/>
  <c r="AE286" i="1"/>
  <c r="X286" i="1"/>
  <c r="AK286" i="1" s="1"/>
  <c r="U286" i="1"/>
  <c r="S286" i="1"/>
  <c r="L286" i="1"/>
  <c r="AJ285" i="1"/>
  <c r="AF285" i="1"/>
  <c r="AE285" i="1"/>
  <c r="X285" i="1"/>
  <c r="AK285" i="1" s="1"/>
  <c r="AJ284" i="1"/>
  <c r="AF284" i="1"/>
  <c r="AE284" i="1"/>
  <c r="X284" i="1"/>
  <c r="AK284" i="1" s="1"/>
  <c r="AJ283" i="1"/>
  <c r="AF283" i="1"/>
  <c r="AE283" i="1"/>
  <c r="X283" i="1"/>
  <c r="AK283" i="1" s="1"/>
  <c r="U283" i="1"/>
  <c r="S283" i="1"/>
  <c r="L283" i="1"/>
  <c r="AJ282" i="1"/>
  <c r="AF282" i="1"/>
  <c r="AE282" i="1"/>
  <c r="X282" i="1"/>
  <c r="AK282" i="1" s="1"/>
  <c r="AJ281" i="1"/>
  <c r="AF281" i="1"/>
  <c r="AE281" i="1"/>
  <c r="X281" i="1"/>
  <c r="AK281" i="1" s="1"/>
  <c r="AJ280" i="1"/>
  <c r="AF280" i="1"/>
  <c r="AE280" i="1"/>
  <c r="X280" i="1"/>
  <c r="AK280" i="1" s="1"/>
  <c r="U280" i="1"/>
  <c r="S280" i="1"/>
  <c r="L280" i="1"/>
  <c r="AJ279" i="1"/>
  <c r="AF279" i="1"/>
  <c r="AE279" i="1"/>
  <c r="X279" i="1"/>
  <c r="AK279" i="1" s="1"/>
  <c r="AJ278" i="1"/>
  <c r="AF278" i="1"/>
  <c r="AE278" i="1"/>
  <c r="X278" i="1"/>
  <c r="AK278" i="1" s="1"/>
  <c r="AJ277" i="1"/>
  <c r="AF277" i="1"/>
  <c r="AE277" i="1"/>
  <c r="X277" i="1"/>
  <c r="AK277" i="1" s="1"/>
  <c r="U277" i="1"/>
  <c r="S277" i="1"/>
  <c r="L277" i="1"/>
  <c r="AJ276" i="1"/>
  <c r="AF276" i="1"/>
  <c r="AE276" i="1"/>
  <c r="X276" i="1"/>
  <c r="AK276" i="1" s="1"/>
  <c r="AJ275" i="1"/>
  <c r="AF275" i="1"/>
  <c r="AE275" i="1"/>
  <c r="X275" i="1"/>
  <c r="AK275" i="1" s="1"/>
  <c r="AJ274" i="1"/>
  <c r="AF274" i="1"/>
  <c r="AE274" i="1"/>
  <c r="X274" i="1"/>
  <c r="AK274" i="1" s="1"/>
  <c r="AJ273" i="1"/>
  <c r="AF273" i="1"/>
  <c r="AE273" i="1"/>
  <c r="X273" i="1"/>
  <c r="AK273" i="1" s="1"/>
  <c r="U273" i="1"/>
  <c r="S273" i="1"/>
  <c r="L273" i="1"/>
  <c r="AG295" i="1" l="1"/>
  <c r="AH295" i="1" s="1"/>
  <c r="AG296" i="1" s="1"/>
  <c r="AH296" i="1" s="1"/>
  <c r="AG290" i="1"/>
  <c r="AH290" i="1" s="1"/>
  <c r="AG291" i="1" s="1"/>
  <c r="AL293" i="1"/>
  <c r="AM293" i="1" s="1"/>
  <c r="AL294" i="1" s="1"/>
  <c r="AM294" i="1" s="1"/>
  <c r="AI293" i="1" s="1"/>
  <c r="AG293" i="1"/>
  <c r="AH293" i="1" s="1"/>
  <c r="AG294" i="1" s="1"/>
  <c r="AG286" i="1"/>
  <c r="AH286" i="1" s="1"/>
  <c r="AG287" i="1" s="1"/>
  <c r="AH287" i="1" s="1"/>
  <c r="AG298" i="1"/>
  <c r="AH298" i="1" s="1"/>
  <c r="AG299" i="1" s="1"/>
  <c r="AH299" i="1" s="1"/>
  <c r="AG277" i="1"/>
  <c r="AH277" i="1" s="1"/>
  <c r="AG278" i="1" s="1"/>
  <c r="AH278" i="1" s="1"/>
  <c r="AG280" i="1"/>
  <c r="AH280" i="1" s="1"/>
  <c r="AG281" i="1" s="1"/>
  <c r="AH281" i="1" s="1"/>
  <c r="AG283" i="1"/>
  <c r="AH283" i="1" s="1"/>
  <c r="AG284" i="1" s="1"/>
  <c r="AH284" i="1" s="1"/>
  <c r="AL273" i="1"/>
  <c r="AM273" i="1" s="1"/>
  <c r="AL277" i="1"/>
  <c r="AM277" i="1" s="1"/>
  <c r="AL280" i="1"/>
  <c r="AM280" i="1" s="1"/>
  <c r="AL283" i="1"/>
  <c r="AM283" i="1" s="1"/>
  <c r="AL286" i="1"/>
  <c r="AM286" i="1" s="1"/>
  <c r="AL295" i="1"/>
  <c r="AM295" i="1" s="1"/>
  <c r="AL298" i="1"/>
  <c r="AM298" i="1" s="1"/>
  <c r="AL290" i="1"/>
  <c r="AM290" i="1" s="1"/>
  <c r="AG273" i="1"/>
  <c r="AH273" i="1" s="1"/>
  <c r="AH294" i="1" l="1"/>
  <c r="AD293" i="1" s="1"/>
  <c r="AH291" i="1"/>
  <c r="AG292" i="1" s="1"/>
  <c r="AH292" i="1" s="1"/>
  <c r="AD290" i="1" s="1"/>
  <c r="AG274" i="1"/>
  <c r="AH274" i="1" s="1"/>
  <c r="AL291" i="1"/>
  <c r="AM291" i="1" s="1"/>
  <c r="AL299" i="1"/>
  <c r="AM299" i="1" s="1"/>
  <c r="AG282" i="1"/>
  <c r="AH282" i="1" s="1"/>
  <c r="AD280" i="1" s="1"/>
  <c r="AL274" i="1"/>
  <c r="AM274" i="1" s="1"/>
  <c r="AL296" i="1"/>
  <c r="AM296" i="1" s="1"/>
  <c r="AG288" i="1"/>
  <c r="AH288" i="1" s="1"/>
  <c r="AL288" i="1"/>
  <c r="AM288" i="1" s="1"/>
  <c r="AL287" i="1"/>
  <c r="AM287" i="1" s="1"/>
  <c r="AG285" i="1"/>
  <c r="AH285" i="1" s="1"/>
  <c r="AD283" i="1" s="1"/>
  <c r="AL284" i="1"/>
  <c r="AM284" i="1" s="1"/>
  <c r="AL281" i="1"/>
  <c r="AM281" i="1" s="1"/>
  <c r="AG279" i="1"/>
  <c r="AH279" i="1" s="1"/>
  <c r="AD277" i="1" s="1"/>
  <c r="AG300" i="1"/>
  <c r="AH300" i="1" s="1"/>
  <c r="AD298" i="1" s="1"/>
  <c r="AG297" i="1"/>
  <c r="AH297" i="1" s="1"/>
  <c r="AD295" i="1" s="1"/>
  <c r="AL278" i="1"/>
  <c r="AM278" i="1" s="1"/>
  <c r="AL279" i="1" l="1"/>
  <c r="AM279" i="1" s="1"/>
  <c r="AI277" i="1" s="1"/>
  <c r="AL282" i="1"/>
  <c r="AM282" i="1" s="1"/>
  <c r="AI280" i="1" s="1"/>
  <c r="AL275" i="1"/>
  <c r="AM275" i="1" s="1"/>
  <c r="AL300" i="1"/>
  <c r="AM300" i="1" s="1"/>
  <c r="AI298" i="1" s="1"/>
  <c r="AL285" i="1"/>
  <c r="AM285" i="1" s="1"/>
  <c r="AI283" i="1" s="1"/>
  <c r="AL297" i="1"/>
  <c r="AM297" i="1" s="1"/>
  <c r="AI295" i="1" s="1"/>
  <c r="AL289" i="1"/>
  <c r="AM289" i="1" s="1"/>
  <c r="AI286" i="1" s="1"/>
  <c r="AL292" i="1"/>
  <c r="AM292" i="1" s="1"/>
  <c r="AI290" i="1" s="1"/>
  <c r="AG275" i="1"/>
  <c r="AH275" i="1" s="1"/>
  <c r="AG289" i="1"/>
  <c r="AH289" i="1" s="1"/>
  <c r="AD286" i="1" s="1"/>
  <c r="AG276" i="1" l="1"/>
  <c r="AH276" i="1" s="1"/>
  <c r="AD273" i="1" s="1"/>
  <c r="AL276" i="1"/>
  <c r="AM276" i="1" s="1"/>
  <c r="AI273" i="1" s="1"/>
  <c r="AJ404" i="1" l="1"/>
  <c r="AF404" i="1"/>
  <c r="AE404" i="1"/>
  <c r="X404" i="1"/>
  <c r="AK404" i="1" s="1"/>
  <c r="AJ403" i="1"/>
  <c r="AF403" i="1"/>
  <c r="AE403" i="1"/>
  <c r="X403" i="1"/>
  <c r="AK403" i="1" s="1"/>
  <c r="AJ402" i="1"/>
  <c r="AF402" i="1"/>
  <c r="AE402" i="1"/>
  <c r="X402" i="1"/>
  <c r="AK402" i="1" s="1"/>
  <c r="U402" i="1"/>
  <c r="S402" i="1"/>
  <c r="L402" i="1"/>
  <c r="AJ401" i="1"/>
  <c r="AF401" i="1"/>
  <c r="AE401" i="1"/>
  <c r="X401" i="1"/>
  <c r="AK401" i="1" s="1"/>
  <c r="AJ400" i="1"/>
  <c r="AF400" i="1"/>
  <c r="AE400" i="1"/>
  <c r="X400" i="1"/>
  <c r="AK400" i="1" s="1"/>
  <c r="AJ399" i="1"/>
  <c r="AF399" i="1"/>
  <c r="AE399" i="1"/>
  <c r="X399" i="1"/>
  <c r="AK399" i="1" s="1"/>
  <c r="U399" i="1"/>
  <c r="S399" i="1"/>
  <c r="L399" i="1"/>
  <c r="AJ398" i="1"/>
  <c r="AF398" i="1"/>
  <c r="AE398" i="1"/>
  <c r="X398" i="1"/>
  <c r="AK398" i="1" s="1"/>
  <c r="AJ397" i="1"/>
  <c r="AF397" i="1"/>
  <c r="AE397" i="1"/>
  <c r="X397" i="1"/>
  <c r="AK397" i="1" s="1"/>
  <c r="AJ396" i="1"/>
  <c r="AF396" i="1"/>
  <c r="AE396" i="1"/>
  <c r="X396" i="1"/>
  <c r="AK396" i="1" s="1"/>
  <c r="U396" i="1"/>
  <c r="S396" i="1"/>
  <c r="L396" i="1"/>
  <c r="AJ395" i="1"/>
  <c r="AF395" i="1"/>
  <c r="AE395" i="1"/>
  <c r="X395" i="1"/>
  <c r="AK395" i="1" s="1"/>
  <c r="AJ394" i="1"/>
  <c r="AF394" i="1"/>
  <c r="AE394" i="1"/>
  <c r="X394" i="1"/>
  <c r="AK394" i="1" s="1"/>
  <c r="AJ393" i="1"/>
  <c r="AF393" i="1"/>
  <c r="AE393" i="1"/>
  <c r="X393" i="1"/>
  <c r="AK393" i="1" s="1"/>
  <c r="U393" i="1"/>
  <c r="S393" i="1"/>
  <c r="L393" i="1"/>
  <c r="AJ392" i="1"/>
  <c r="AF392" i="1"/>
  <c r="AE392" i="1"/>
  <c r="X392" i="1"/>
  <c r="AK392" i="1" s="1"/>
  <c r="AJ391" i="1"/>
  <c r="AF391" i="1"/>
  <c r="AE391" i="1"/>
  <c r="X391" i="1"/>
  <c r="AK391" i="1" s="1"/>
  <c r="AJ390" i="1"/>
  <c r="AF390" i="1"/>
  <c r="AE390" i="1"/>
  <c r="X390" i="1"/>
  <c r="AK390" i="1" s="1"/>
  <c r="U390" i="1"/>
  <c r="S390" i="1"/>
  <c r="L390" i="1"/>
  <c r="AJ389" i="1"/>
  <c r="AF389" i="1"/>
  <c r="AE389" i="1"/>
  <c r="X389" i="1"/>
  <c r="AK389" i="1" s="1"/>
  <c r="AJ388" i="1"/>
  <c r="AF388" i="1"/>
  <c r="AE388" i="1"/>
  <c r="X388" i="1"/>
  <c r="AK388" i="1" s="1"/>
  <c r="U388" i="1"/>
  <c r="S388" i="1"/>
  <c r="L388" i="1"/>
  <c r="AJ387" i="1"/>
  <c r="AF387" i="1"/>
  <c r="AE387" i="1"/>
  <c r="X387" i="1"/>
  <c r="AK387" i="1" s="1"/>
  <c r="AJ386" i="1"/>
  <c r="AF386" i="1"/>
  <c r="AE386" i="1"/>
  <c r="X386" i="1"/>
  <c r="AK386" i="1" s="1"/>
  <c r="U386" i="1"/>
  <c r="S386" i="1"/>
  <c r="L386" i="1"/>
  <c r="AJ385" i="1"/>
  <c r="AF385" i="1"/>
  <c r="AE385" i="1"/>
  <c r="X385" i="1"/>
  <c r="AK385" i="1" s="1"/>
  <c r="AJ384" i="1"/>
  <c r="AF384" i="1"/>
  <c r="AE384" i="1"/>
  <c r="X384" i="1"/>
  <c r="AK384" i="1" s="1"/>
  <c r="AJ383" i="1"/>
  <c r="AF383" i="1"/>
  <c r="AE383" i="1"/>
  <c r="X383" i="1"/>
  <c r="AK383" i="1" s="1"/>
  <c r="U383" i="1"/>
  <c r="S383" i="1"/>
  <c r="L383" i="1"/>
  <c r="AJ382" i="1"/>
  <c r="AF382" i="1"/>
  <c r="AE382" i="1"/>
  <c r="X382" i="1"/>
  <c r="AK382" i="1" s="1"/>
  <c r="AJ381" i="1"/>
  <c r="AF381" i="1"/>
  <c r="AE381" i="1"/>
  <c r="X381" i="1"/>
  <c r="AK381" i="1" s="1"/>
  <c r="AJ380" i="1"/>
  <c r="AF380" i="1"/>
  <c r="AE380" i="1"/>
  <c r="X380" i="1"/>
  <c r="AK380" i="1" s="1"/>
  <c r="U380" i="1"/>
  <c r="S380" i="1"/>
  <c r="Q380" i="1"/>
  <c r="L380" i="1"/>
  <c r="AJ379" i="1"/>
  <c r="AF379" i="1"/>
  <c r="AE379" i="1"/>
  <c r="X379" i="1"/>
  <c r="AK379" i="1" s="1"/>
  <c r="AJ378" i="1"/>
  <c r="AF378" i="1"/>
  <c r="AE378" i="1"/>
  <c r="X378" i="1"/>
  <c r="AK378" i="1" s="1"/>
  <c r="AJ377" i="1"/>
  <c r="AF377" i="1"/>
  <c r="AE377" i="1"/>
  <c r="X377" i="1"/>
  <c r="AK377" i="1" s="1"/>
  <c r="U377" i="1"/>
  <c r="S377" i="1"/>
  <c r="L377" i="1"/>
  <c r="AJ376" i="1"/>
  <c r="AF376" i="1"/>
  <c r="AE376" i="1"/>
  <c r="X376" i="1"/>
  <c r="AK376" i="1" s="1"/>
  <c r="AJ375" i="1"/>
  <c r="AF375" i="1"/>
  <c r="AE375" i="1"/>
  <c r="X375" i="1"/>
  <c r="AK375" i="1" s="1"/>
  <c r="AJ374" i="1"/>
  <c r="AF374" i="1"/>
  <c r="AE374" i="1"/>
  <c r="X374" i="1"/>
  <c r="AK374" i="1" s="1"/>
  <c r="U374" i="1"/>
  <c r="S374" i="1"/>
  <c r="L374" i="1"/>
  <c r="AJ373" i="1"/>
  <c r="AF373" i="1"/>
  <c r="AE373" i="1"/>
  <c r="X373" i="1"/>
  <c r="AK373" i="1" s="1"/>
  <c r="AJ372" i="1"/>
  <c r="AF372" i="1"/>
  <c r="AE372" i="1"/>
  <c r="X372" i="1"/>
  <c r="AK372" i="1" s="1"/>
  <c r="U372" i="1"/>
  <c r="S372" i="1"/>
  <c r="L372" i="1"/>
  <c r="AJ371" i="1"/>
  <c r="AF371" i="1"/>
  <c r="AE371" i="1"/>
  <c r="X371" i="1"/>
  <c r="AK371" i="1" s="1"/>
  <c r="AJ370" i="1"/>
  <c r="AF370" i="1"/>
  <c r="AE370" i="1"/>
  <c r="X370" i="1"/>
  <c r="AK370" i="1" s="1"/>
  <c r="AJ369" i="1"/>
  <c r="AF369" i="1"/>
  <c r="AE369" i="1"/>
  <c r="X369" i="1"/>
  <c r="AK369" i="1" s="1"/>
  <c r="U369" i="1"/>
  <c r="S369" i="1"/>
  <c r="L369" i="1"/>
  <c r="AJ368" i="1"/>
  <c r="AF368" i="1"/>
  <c r="AE368" i="1"/>
  <c r="X368" i="1"/>
  <c r="AK368" i="1" s="1"/>
  <c r="AJ367" i="1"/>
  <c r="AF367" i="1"/>
  <c r="AE367" i="1"/>
  <c r="X367" i="1"/>
  <c r="AK367" i="1" s="1"/>
  <c r="U367" i="1"/>
  <c r="S367" i="1"/>
  <c r="L367" i="1"/>
  <c r="AJ366" i="1"/>
  <c r="AF366" i="1"/>
  <c r="AE366" i="1"/>
  <c r="X366" i="1"/>
  <c r="AK366" i="1" s="1"/>
  <c r="AJ365" i="1"/>
  <c r="AF365" i="1"/>
  <c r="AE365" i="1"/>
  <c r="X365" i="1"/>
  <c r="AK365" i="1" s="1"/>
  <c r="U365" i="1"/>
  <c r="S365" i="1"/>
  <c r="L365" i="1"/>
  <c r="AJ364" i="1"/>
  <c r="AF364" i="1"/>
  <c r="AE364" i="1"/>
  <c r="X364" i="1"/>
  <c r="AK364" i="1" s="1"/>
  <c r="AJ363" i="1"/>
  <c r="AF363" i="1"/>
  <c r="AE363" i="1"/>
  <c r="X363" i="1"/>
  <c r="AK363" i="1" s="1"/>
  <c r="U363" i="1"/>
  <c r="S363" i="1"/>
  <c r="L363" i="1"/>
  <c r="L405" i="1"/>
  <c r="S405" i="1"/>
  <c r="U405" i="1"/>
  <c r="X405" i="1"/>
  <c r="AK405" i="1" s="1"/>
  <c r="AE405" i="1"/>
  <c r="AF405" i="1"/>
  <c r="AJ405" i="1"/>
  <c r="X406" i="1"/>
  <c r="AK406" i="1" s="1"/>
  <c r="AE406" i="1"/>
  <c r="AF406" i="1"/>
  <c r="AJ406" i="1"/>
  <c r="S409" i="1"/>
  <c r="U409" i="1"/>
  <c r="X409" i="1"/>
  <c r="AK409" i="1" s="1"/>
  <c r="AE409" i="1"/>
  <c r="AF409" i="1"/>
  <c r="AJ409" i="1"/>
  <c r="L411" i="1"/>
  <c r="S411" i="1"/>
  <c r="U411" i="1"/>
  <c r="X411" i="1"/>
  <c r="AK411" i="1" s="1"/>
  <c r="AE411" i="1"/>
  <c r="AF411" i="1"/>
  <c r="AJ411" i="1"/>
  <c r="X412" i="1"/>
  <c r="AK412" i="1" s="1"/>
  <c r="AE412" i="1"/>
  <c r="AF412" i="1"/>
  <c r="AJ412" i="1"/>
  <c r="S413" i="1"/>
  <c r="U413" i="1"/>
  <c r="X413" i="1"/>
  <c r="AK413" i="1" s="1"/>
  <c r="AE413" i="1"/>
  <c r="AF413" i="1"/>
  <c r="AJ413" i="1"/>
  <c r="L501" i="1"/>
  <c r="AE501" i="1"/>
  <c r="AF501" i="1"/>
  <c r="AJ501" i="1"/>
  <c r="AK501" i="1"/>
  <c r="L502" i="1"/>
  <c r="AE502" i="1"/>
  <c r="AF502" i="1"/>
  <c r="AJ502" i="1"/>
  <c r="AK502" i="1"/>
  <c r="AE503" i="1"/>
  <c r="AF503" i="1"/>
  <c r="AJ503" i="1"/>
  <c r="AK503" i="1"/>
  <c r="AE504" i="1"/>
  <c r="AF504" i="1"/>
  <c r="AJ504" i="1"/>
  <c r="AK504" i="1"/>
  <c r="AE505" i="1"/>
  <c r="AF505" i="1"/>
  <c r="AJ505" i="1"/>
  <c r="AK505" i="1"/>
  <c r="AE506" i="1"/>
  <c r="AF506" i="1"/>
  <c r="AJ506" i="1"/>
  <c r="AK506" i="1"/>
  <c r="L507" i="1"/>
  <c r="S507" i="1"/>
  <c r="U507" i="1"/>
  <c r="X507" i="1"/>
  <c r="AK507" i="1" s="1"/>
  <c r="AE507" i="1"/>
  <c r="AF507" i="1"/>
  <c r="AJ507" i="1"/>
  <c r="AF508" i="1"/>
  <c r="AJ508" i="1"/>
  <c r="AK508" i="1"/>
  <c r="AF509" i="1"/>
  <c r="AJ509" i="1"/>
  <c r="AK509" i="1"/>
  <c r="L510" i="1"/>
  <c r="AE510" i="1"/>
  <c r="AF510" i="1"/>
  <c r="AJ510" i="1"/>
  <c r="AK510" i="1"/>
  <c r="AE511" i="1"/>
  <c r="AF511" i="1"/>
  <c r="AJ511" i="1"/>
  <c r="AK511" i="1"/>
  <c r="AE512" i="1"/>
  <c r="AF512" i="1"/>
  <c r="AJ512" i="1"/>
  <c r="AK512" i="1"/>
  <c r="L513" i="1"/>
  <c r="AE513" i="1"/>
  <c r="AF513" i="1"/>
  <c r="AJ513" i="1"/>
  <c r="AK513" i="1"/>
  <c r="AE514" i="1"/>
  <c r="AF514" i="1"/>
  <c r="AJ514" i="1"/>
  <c r="AK514" i="1"/>
  <c r="AE515" i="1"/>
  <c r="AF515" i="1"/>
  <c r="AJ515" i="1"/>
  <c r="AK515" i="1"/>
  <c r="AG399" i="1" l="1"/>
  <c r="AG372" i="1"/>
  <c r="AG386" i="1"/>
  <c r="AH386" i="1" s="1"/>
  <c r="AG387" i="1" s="1"/>
  <c r="AL365" i="1"/>
  <c r="AM365" i="1" s="1"/>
  <c r="AL366" i="1" s="1"/>
  <c r="AL374" i="1"/>
  <c r="AM374" i="1" s="1"/>
  <c r="AL375" i="1" s="1"/>
  <c r="AG363" i="1"/>
  <c r="AG367" i="1"/>
  <c r="AH367" i="1" s="1"/>
  <c r="AG368" i="1" s="1"/>
  <c r="AG377" i="1"/>
  <c r="AH377" i="1" s="1"/>
  <c r="AG378" i="1" s="1"/>
  <c r="AG380" i="1"/>
  <c r="AH380" i="1" s="1"/>
  <c r="AG381" i="1" s="1"/>
  <c r="AG390" i="1"/>
  <c r="AH390" i="1" s="1"/>
  <c r="AG391" i="1" s="1"/>
  <c r="AG402" i="1"/>
  <c r="AH402" i="1" s="1"/>
  <c r="AG403" i="1" s="1"/>
  <c r="AL393" i="1"/>
  <c r="AM393" i="1" s="1"/>
  <c r="AL394" i="1" s="1"/>
  <c r="AL388" i="1"/>
  <c r="AM388" i="1" s="1"/>
  <c r="AL389" i="1" s="1"/>
  <c r="AL369" i="1"/>
  <c r="AM369" i="1" s="1"/>
  <c r="AL370" i="1" s="1"/>
  <c r="AL383" i="1"/>
  <c r="AM383" i="1" s="1"/>
  <c r="AL384" i="1" s="1"/>
  <c r="AG396" i="1"/>
  <c r="AH396" i="1" s="1"/>
  <c r="AG397" i="1" s="1"/>
  <c r="AL399" i="1"/>
  <c r="AM399" i="1" s="1"/>
  <c r="AL400" i="1" s="1"/>
  <c r="AL363" i="1"/>
  <c r="AG369" i="1"/>
  <c r="AH369" i="1" s="1"/>
  <c r="AG370" i="1" s="1"/>
  <c r="AL372" i="1"/>
  <c r="AM372" i="1" s="1"/>
  <c r="AL373" i="1" s="1"/>
  <c r="AG383" i="1"/>
  <c r="AH383" i="1" s="1"/>
  <c r="AG384" i="1" s="1"/>
  <c r="AL386" i="1"/>
  <c r="AM386" i="1" s="1"/>
  <c r="AL387" i="1" s="1"/>
  <c r="AG393" i="1"/>
  <c r="AH393" i="1" s="1"/>
  <c r="AG394" i="1" s="1"/>
  <c r="AL396" i="1"/>
  <c r="AM396" i="1" s="1"/>
  <c r="AL397" i="1" s="1"/>
  <c r="AG365" i="1"/>
  <c r="AH365" i="1" s="1"/>
  <c r="AG366" i="1" s="1"/>
  <c r="AL367" i="1"/>
  <c r="AM367" i="1" s="1"/>
  <c r="AL368" i="1" s="1"/>
  <c r="AG374" i="1"/>
  <c r="AH374" i="1" s="1"/>
  <c r="AG375" i="1" s="1"/>
  <c r="AL377" i="1"/>
  <c r="AM377" i="1" s="1"/>
  <c r="AL378" i="1" s="1"/>
  <c r="AL380" i="1"/>
  <c r="AM380" i="1" s="1"/>
  <c r="AL381" i="1" s="1"/>
  <c r="AG388" i="1"/>
  <c r="AH388" i="1" s="1"/>
  <c r="AG389" i="1" s="1"/>
  <c r="AL390" i="1"/>
  <c r="AM390" i="1" s="1"/>
  <c r="AL391" i="1" s="1"/>
  <c r="AL402" i="1"/>
  <c r="AM402" i="1" s="1"/>
  <c r="AL403" i="1" s="1"/>
  <c r="AH399" i="1"/>
  <c r="AG400" i="1" s="1"/>
  <c r="AH372" i="1"/>
  <c r="AG373" i="1" s="1"/>
  <c r="AL405" i="1"/>
  <c r="AM405" i="1" s="1"/>
  <c r="AL406" i="1" s="1"/>
  <c r="AM406" i="1" s="1"/>
  <c r="AI405" i="1" s="1"/>
  <c r="AG503" i="1"/>
  <c r="AH503" i="1" s="1"/>
  <c r="AG504" i="1" s="1"/>
  <c r="AH504" i="1" s="1"/>
  <c r="AD503" i="1" s="1"/>
  <c r="AL509" i="1"/>
  <c r="AG413" i="1"/>
  <c r="AH413" i="1" s="1"/>
  <c r="AD413" i="1" s="1"/>
  <c r="AG507" i="1"/>
  <c r="AH507" i="1" s="1"/>
  <c r="AG508" i="1" s="1"/>
  <c r="AH508" i="1" s="1"/>
  <c r="AG501" i="1"/>
  <c r="AH501" i="1" s="1"/>
  <c r="AD501" i="1" s="1"/>
  <c r="AL505" i="1"/>
  <c r="AM505" i="1" s="1"/>
  <c r="AL506" i="1" s="1"/>
  <c r="AM506" i="1" s="1"/>
  <c r="AI505" i="1" s="1"/>
  <c r="AL510" i="1"/>
  <c r="AM510" i="1" s="1"/>
  <c r="AL511" i="1" s="1"/>
  <c r="AM511" i="1" s="1"/>
  <c r="AI510" i="1" s="1"/>
  <c r="AG510" i="1"/>
  <c r="AH510" i="1" s="1"/>
  <c r="AG511" i="1" s="1"/>
  <c r="AH511" i="1" s="1"/>
  <c r="AG505" i="1"/>
  <c r="AH505" i="1" s="1"/>
  <c r="AG506" i="1" s="1"/>
  <c r="AH506" i="1" s="1"/>
  <c r="AD505" i="1" s="1"/>
  <c r="AL502" i="1"/>
  <c r="AM502" i="1" s="1"/>
  <c r="AI502" i="1" s="1"/>
  <c r="AL411" i="1"/>
  <c r="AM411" i="1" s="1"/>
  <c r="AL412" i="1" s="1"/>
  <c r="AM412" i="1" s="1"/>
  <c r="AI411" i="1" s="1"/>
  <c r="AG502" i="1"/>
  <c r="AH502" i="1" s="1"/>
  <c r="AD502" i="1" s="1"/>
  <c r="AL501" i="1"/>
  <c r="AM501" i="1" s="1"/>
  <c r="AI501" i="1" s="1"/>
  <c r="AL513" i="1"/>
  <c r="AM513" i="1" s="1"/>
  <c r="AL514" i="1" s="1"/>
  <c r="AM514" i="1" s="1"/>
  <c r="AL507" i="1"/>
  <c r="AM507" i="1" s="1"/>
  <c r="AG411" i="1"/>
  <c r="AH411" i="1" s="1"/>
  <c r="AG412" i="1" s="1"/>
  <c r="AH412" i="1" s="1"/>
  <c r="AD411" i="1" s="1"/>
  <c r="AG513" i="1"/>
  <c r="AH513" i="1" s="1"/>
  <c r="AG514" i="1" s="1"/>
  <c r="AL503" i="1"/>
  <c r="AM503" i="1" s="1"/>
  <c r="AL504" i="1" s="1"/>
  <c r="AM504" i="1" s="1"/>
  <c r="AI503" i="1" s="1"/>
  <c r="AG409" i="1"/>
  <c r="AH409" i="1" s="1"/>
  <c r="AD409" i="1" s="1"/>
  <c r="AL413" i="1"/>
  <c r="AM413" i="1" s="1"/>
  <c r="AI413" i="1" s="1"/>
  <c r="AG405" i="1"/>
  <c r="AH405" i="1" s="1"/>
  <c r="AG406" i="1" s="1"/>
  <c r="AH406" i="1" s="1"/>
  <c r="AD405" i="1" s="1"/>
  <c r="AL409" i="1"/>
  <c r="AM409" i="1" s="1"/>
  <c r="AI409" i="1" s="1"/>
  <c r="AH391" i="1" l="1"/>
  <c r="AM389" i="1"/>
  <c r="AI388" i="1" s="1"/>
  <c r="AH375" i="1"/>
  <c r="AH389" i="1"/>
  <c r="AD388" i="1" s="1"/>
  <c r="AH397" i="1"/>
  <c r="AH387" i="1"/>
  <c r="AD386" i="1" s="1"/>
  <c r="AM391" i="1"/>
  <c r="AH384" i="1"/>
  <c r="AH400" i="1"/>
  <c r="AM375" i="1"/>
  <c r="AM378" i="1"/>
  <c r="AM394" i="1"/>
  <c r="AM400" i="1"/>
  <c r="AM387" i="1"/>
  <c r="AI386" i="1" s="1"/>
  <c r="AM384" i="1"/>
  <c r="AH403" i="1"/>
  <c r="AH378" i="1"/>
  <c r="AM381" i="1"/>
  <c r="AH381" i="1"/>
  <c r="AM403" i="1"/>
  <c r="AM397" i="1"/>
  <c r="AH394" i="1"/>
  <c r="AL512" i="1"/>
  <c r="AM512" i="1" s="1"/>
  <c r="AH514" i="1"/>
  <c r="AG515" i="1" s="1"/>
  <c r="AH515" i="1" s="1"/>
  <c r="AD513" i="1" s="1"/>
  <c r="AD510" i="1"/>
  <c r="AG512" i="1"/>
  <c r="AH512" i="1" s="1"/>
  <c r="AG509" i="1"/>
  <c r="AH509" i="1" s="1"/>
  <c r="AD507" i="1" s="1"/>
  <c r="AL515" i="1"/>
  <c r="AM515" i="1" s="1"/>
  <c r="AI513" i="1" s="1"/>
  <c r="AL508" i="1"/>
  <c r="AM508" i="1" s="1"/>
  <c r="AM509" i="1" s="1"/>
  <c r="AI507" i="1" s="1"/>
  <c r="AG404" i="1" l="1"/>
  <c r="AH404" i="1" s="1"/>
  <c r="AD402" i="1" s="1"/>
  <c r="AL385" i="1"/>
  <c r="AM385" i="1" s="1"/>
  <c r="AI383" i="1" s="1"/>
  <c r="AL392" i="1"/>
  <c r="AM392" i="1" s="1"/>
  <c r="AI390" i="1" s="1"/>
  <c r="AG385" i="1"/>
  <c r="AH385" i="1" s="1"/>
  <c r="AD383" i="1" s="1"/>
  <c r="AG382" i="1"/>
  <c r="AH382" i="1" s="1"/>
  <c r="AD380" i="1" s="1"/>
  <c r="AL379" i="1"/>
  <c r="AM379" i="1" s="1"/>
  <c r="AI377" i="1" s="1"/>
  <c r="AG376" i="1"/>
  <c r="AH376" i="1" s="1"/>
  <c r="AD374" i="1" s="1"/>
  <c r="AG395" i="1"/>
  <c r="AH395" i="1" s="1"/>
  <c r="AD393" i="1" s="1"/>
  <c r="AL382" i="1"/>
  <c r="AM382" i="1" s="1"/>
  <c r="AI380" i="1" s="1"/>
  <c r="AL376" i="1"/>
  <c r="AM376" i="1" s="1"/>
  <c r="AI374" i="1" s="1"/>
  <c r="AL404" i="1"/>
  <c r="AM404" i="1" s="1"/>
  <c r="AI402" i="1" s="1"/>
  <c r="AL395" i="1"/>
  <c r="AM395" i="1" s="1"/>
  <c r="AI393" i="1" s="1"/>
  <c r="AL398" i="1"/>
  <c r="AM398" i="1" s="1"/>
  <c r="AI396" i="1" s="1"/>
  <c r="AG379" i="1"/>
  <c r="AH379" i="1" s="1"/>
  <c r="AD377" i="1" s="1"/>
  <c r="AL401" i="1"/>
  <c r="AM401" i="1" s="1"/>
  <c r="AI399" i="1" s="1"/>
  <c r="AG401" i="1"/>
  <c r="AH401" i="1" s="1"/>
  <c r="AD399" i="1" s="1"/>
  <c r="AG398" i="1"/>
  <c r="AH398" i="1" s="1"/>
  <c r="AD396" i="1" s="1"/>
  <c r="AG392" i="1"/>
  <c r="AH392" i="1" s="1"/>
  <c r="AD390" i="1" s="1"/>
  <c r="AK579" i="1"/>
  <c r="AJ579" i="1"/>
  <c r="AF579" i="1"/>
  <c r="AK578" i="1"/>
  <c r="AJ578" i="1"/>
  <c r="AF578" i="1"/>
  <c r="AJ577" i="1"/>
  <c r="AF577" i="1"/>
  <c r="X577" i="1"/>
  <c r="AK577" i="1" s="1"/>
  <c r="U577" i="1"/>
  <c r="S577" i="1"/>
  <c r="L577" i="1"/>
  <c r="AK576" i="1"/>
  <c r="AJ576" i="1"/>
  <c r="AF576" i="1"/>
  <c r="AE576" i="1"/>
  <c r="AK575" i="1"/>
  <c r="AJ575" i="1"/>
  <c r="AF575" i="1"/>
  <c r="AE575" i="1"/>
  <c r="AK574" i="1"/>
  <c r="AJ574" i="1"/>
  <c r="AF574" i="1"/>
  <c r="AE574" i="1"/>
  <c r="AK573" i="1"/>
  <c r="AJ573" i="1"/>
  <c r="AF573" i="1"/>
  <c r="AE573" i="1"/>
  <c r="L573" i="1"/>
  <c r="AK572" i="1"/>
  <c r="AJ572" i="1"/>
  <c r="AF572" i="1"/>
  <c r="AE572" i="1"/>
  <c r="L572" i="1"/>
  <c r="AL577" i="1" l="1"/>
  <c r="AM577" i="1" s="1"/>
  <c r="AL578" i="1" s="1"/>
  <c r="AM578" i="1" s="1"/>
  <c r="AL579" i="1" s="1"/>
  <c r="AM579" i="1" s="1"/>
  <c r="AG577" i="1"/>
  <c r="AH577" i="1" s="1"/>
  <c r="AG578" i="1" s="1"/>
  <c r="AH578" i="1" s="1"/>
  <c r="AG579" i="1" s="1"/>
  <c r="AH579" i="1" s="1"/>
  <c r="AD577" i="1" s="1"/>
  <c r="AL573" i="1"/>
  <c r="AM573" i="1" s="1"/>
  <c r="AL574" i="1" s="1"/>
  <c r="AG572" i="1"/>
  <c r="AH572" i="1" s="1"/>
  <c r="AD572" i="1" s="1"/>
  <c r="AL575" i="1"/>
  <c r="AM575" i="1" s="1"/>
  <c r="AL576" i="1" s="1"/>
  <c r="AM576" i="1" s="1"/>
  <c r="AI575" i="1" s="1"/>
  <c r="AL572" i="1"/>
  <c r="AM572" i="1" s="1"/>
  <c r="AI572" i="1" s="1"/>
  <c r="AG573" i="1"/>
  <c r="AH573" i="1" s="1"/>
  <c r="AG574" i="1" s="1"/>
  <c r="AH574" i="1" s="1"/>
  <c r="AD573" i="1" s="1"/>
  <c r="AG575" i="1"/>
  <c r="AH575" i="1" s="1"/>
  <c r="AG576" i="1" s="1"/>
  <c r="AH576" i="1" s="1"/>
  <c r="AD575" i="1" s="1"/>
  <c r="AI577" i="1" l="1"/>
  <c r="AM574" i="1"/>
  <c r="AI573" i="1" s="1"/>
  <c r="AK541" i="1" l="1"/>
  <c r="AJ541" i="1"/>
  <c r="AF541" i="1"/>
  <c r="AK540" i="1"/>
  <c r="AJ540" i="1"/>
  <c r="AF540" i="1"/>
  <c r="AJ539" i="1"/>
  <c r="AF539" i="1"/>
  <c r="X539" i="1"/>
  <c r="AK539" i="1" s="1"/>
  <c r="U539" i="1"/>
  <c r="S539" i="1"/>
  <c r="L539" i="1"/>
  <c r="AK538" i="1"/>
  <c r="AJ538" i="1"/>
  <c r="AF538" i="1"/>
  <c r="AE538" i="1"/>
  <c r="AK537" i="1"/>
  <c r="AJ537" i="1"/>
  <c r="AF537" i="1"/>
  <c r="AE537" i="1"/>
  <c r="AK536" i="1"/>
  <c r="AJ536" i="1"/>
  <c r="AF536" i="1"/>
  <c r="AE536" i="1"/>
  <c r="L536" i="1"/>
  <c r="AK535" i="1"/>
  <c r="AJ535" i="1"/>
  <c r="AF535" i="1"/>
  <c r="AE535" i="1"/>
  <c r="AK534" i="1"/>
  <c r="AJ534" i="1"/>
  <c r="AF534" i="1"/>
  <c r="AE534" i="1"/>
  <c r="AK533" i="1"/>
  <c r="AJ533" i="1"/>
  <c r="AF533" i="1"/>
  <c r="AE533" i="1"/>
  <c r="L533" i="1"/>
  <c r="AK532" i="1"/>
  <c r="AJ532" i="1"/>
  <c r="AF532" i="1"/>
  <c r="AE532" i="1"/>
  <c r="AK531" i="1"/>
  <c r="AJ531" i="1"/>
  <c r="AF531" i="1"/>
  <c r="AE531" i="1"/>
  <c r="AK530" i="1"/>
  <c r="AJ530" i="1"/>
  <c r="AF530" i="1"/>
  <c r="AE530" i="1"/>
  <c r="AG539" i="1" l="1"/>
  <c r="AH539" i="1" s="1"/>
  <c r="AG540" i="1" s="1"/>
  <c r="AH540" i="1" s="1"/>
  <c r="AL539" i="1"/>
  <c r="AM539" i="1" s="1"/>
  <c r="AL540" i="1" s="1"/>
  <c r="AM540" i="1" s="1"/>
  <c r="AL541" i="1" s="1"/>
  <c r="AM541" i="1" s="1"/>
  <c r="AG536" i="1"/>
  <c r="AH536" i="1" s="1"/>
  <c r="AG537" i="1" s="1"/>
  <c r="AH537" i="1" s="1"/>
  <c r="AL530" i="1"/>
  <c r="AM530" i="1" s="1"/>
  <c r="AL531" i="1" s="1"/>
  <c r="AM531" i="1" s="1"/>
  <c r="AL536" i="1"/>
  <c r="AM536" i="1" s="1"/>
  <c r="AL537" i="1" s="1"/>
  <c r="AM537" i="1" s="1"/>
  <c r="AG533" i="1"/>
  <c r="AH533" i="1" s="1"/>
  <c r="AL533" i="1"/>
  <c r="AM533" i="1" s="1"/>
  <c r="AL534" i="1" s="1"/>
  <c r="AM534" i="1" s="1"/>
  <c r="AG530" i="1"/>
  <c r="AH530" i="1" s="1"/>
  <c r="AG531" i="1" s="1"/>
  <c r="AH531" i="1" s="1"/>
  <c r="AG541" i="1" l="1"/>
  <c r="AH541" i="1" s="1"/>
  <c r="AD539" i="1" s="1"/>
  <c r="AI539" i="1"/>
  <c r="AG534" i="1"/>
  <c r="AH534" i="1" s="1"/>
  <c r="AG535" i="1" s="1"/>
  <c r="AH535" i="1" s="1"/>
  <c r="AD533" i="1" s="1"/>
  <c r="AL532" i="1"/>
  <c r="AM532" i="1" s="1"/>
  <c r="AI530" i="1" s="1"/>
  <c r="AG532" i="1"/>
  <c r="AH532" i="1" s="1"/>
  <c r="AD530" i="1" s="1"/>
  <c r="AG538" i="1"/>
  <c r="AH538" i="1" s="1"/>
  <c r="AD536" i="1" s="1"/>
  <c r="AL535" i="1"/>
  <c r="AM535" i="1" s="1"/>
  <c r="AI533" i="1" s="1"/>
  <c r="AL538" i="1"/>
  <c r="AM538" i="1" s="1"/>
  <c r="AI536" i="1" s="1"/>
  <c r="AK688" i="1" l="1"/>
  <c r="AJ688" i="1"/>
  <c r="AF688" i="1"/>
  <c r="AK687" i="1"/>
  <c r="AJ687" i="1"/>
  <c r="AF687" i="1"/>
  <c r="AJ686" i="1"/>
  <c r="AF686" i="1"/>
  <c r="AE686" i="1"/>
  <c r="X686" i="1"/>
  <c r="AK686" i="1" s="1"/>
  <c r="U686" i="1"/>
  <c r="S686" i="1"/>
  <c r="L686" i="1"/>
  <c r="AK685" i="1"/>
  <c r="AJ685" i="1"/>
  <c r="AF685" i="1"/>
  <c r="AE685" i="1"/>
  <c r="AK684" i="1"/>
  <c r="AJ684" i="1"/>
  <c r="AF684" i="1"/>
  <c r="AE684" i="1"/>
  <c r="L684" i="1"/>
  <c r="AK683" i="1"/>
  <c r="AJ683" i="1"/>
  <c r="AF683" i="1"/>
  <c r="AE683" i="1"/>
  <c r="AK682" i="1"/>
  <c r="AJ682" i="1"/>
  <c r="AF682" i="1"/>
  <c r="AE682" i="1"/>
  <c r="AK681" i="1"/>
  <c r="AJ681" i="1"/>
  <c r="AF681" i="1"/>
  <c r="AE681" i="1"/>
  <c r="AK680" i="1"/>
  <c r="AJ680" i="1"/>
  <c r="AF680" i="1"/>
  <c r="AE680" i="1"/>
  <c r="L680" i="1"/>
  <c r="AG686" i="1" l="1"/>
  <c r="AH686" i="1" s="1"/>
  <c r="AL686" i="1"/>
  <c r="AM686" i="1" s="1"/>
  <c r="AL687" i="1" s="1"/>
  <c r="AM687" i="1" s="1"/>
  <c r="AL688" i="1" s="1"/>
  <c r="AM688" i="1" s="1"/>
  <c r="AG684" i="1"/>
  <c r="AH684" i="1" s="1"/>
  <c r="AG685" i="1" s="1"/>
  <c r="AH685" i="1" s="1"/>
  <c r="AD684" i="1" s="1"/>
  <c r="AL680" i="1"/>
  <c r="AM680" i="1" s="1"/>
  <c r="AL681" i="1" s="1"/>
  <c r="AM681" i="1" s="1"/>
  <c r="AI680" i="1" s="1"/>
  <c r="AL682" i="1"/>
  <c r="AM682" i="1" s="1"/>
  <c r="AL683" i="1" s="1"/>
  <c r="AM683" i="1" s="1"/>
  <c r="AI682" i="1" s="1"/>
  <c r="AG680" i="1"/>
  <c r="AH680" i="1" s="1"/>
  <c r="AG681" i="1" s="1"/>
  <c r="AH681" i="1" s="1"/>
  <c r="AD680" i="1" s="1"/>
  <c r="AG682" i="1"/>
  <c r="AH682" i="1" s="1"/>
  <c r="AG683" i="1" s="1"/>
  <c r="AH683" i="1" s="1"/>
  <c r="AD682" i="1" s="1"/>
  <c r="AL684" i="1"/>
  <c r="AM684" i="1" s="1"/>
  <c r="AL685" i="1" s="1"/>
  <c r="AM685" i="1" s="1"/>
  <c r="AI684" i="1" s="1"/>
  <c r="AG687" i="1" l="1"/>
  <c r="AH687" i="1" s="1"/>
  <c r="AG688" i="1" s="1"/>
  <c r="AH688" i="1" s="1"/>
  <c r="AD686" i="1" s="1"/>
  <c r="AI686" i="1"/>
  <c r="AK657" i="1"/>
  <c r="AJ657" i="1"/>
  <c r="AF657" i="1"/>
  <c r="AK656" i="1"/>
  <c r="AJ656" i="1"/>
  <c r="AF656" i="1"/>
  <c r="AJ655" i="1"/>
  <c r="AF655" i="1"/>
  <c r="AE655" i="1"/>
  <c r="X655" i="1"/>
  <c r="AK655" i="1" s="1"/>
  <c r="U655" i="1"/>
  <c r="S655" i="1"/>
  <c r="L655" i="1"/>
  <c r="AK654" i="1"/>
  <c r="AJ654" i="1"/>
  <c r="AF654" i="1"/>
  <c r="AE654" i="1"/>
  <c r="L654" i="1"/>
  <c r="AK653" i="1"/>
  <c r="AJ653" i="1"/>
  <c r="AF653" i="1"/>
  <c r="AE653" i="1"/>
  <c r="AK652" i="1"/>
  <c r="AJ652" i="1"/>
  <c r="AF652" i="1"/>
  <c r="AE652" i="1"/>
  <c r="L652" i="1"/>
  <c r="AK651" i="1"/>
  <c r="AJ651" i="1"/>
  <c r="AF651" i="1"/>
  <c r="AE651" i="1"/>
  <c r="L651" i="1"/>
  <c r="AL652" i="1" l="1"/>
  <c r="AM652" i="1" s="1"/>
  <c r="AI652" i="1" s="1"/>
  <c r="AG651" i="1"/>
  <c r="AH651" i="1" s="1"/>
  <c r="AD651" i="1" s="1"/>
  <c r="AL654" i="1"/>
  <c r="AM654" i="1" s="1"/>
  <c r="AI654" i="1" s="1"/>
  <c r="AL653" i="1"/>
  <c r="AM653" i="1" s="1"/>
  <c r="AI653" i="1" s="1"/>
  <c r="AL655" i="1"/>
  <c r="AM655" i="1" s="1"/>
  <c r="AL656" i="1" s="1"/>
  <c r="AM656" i="1" s="1"/>
  <c r="AL657" i="1" s="1"/>
  <c r="AM657" i="1" s="1"/>
  <c r="AI655" i="1" s="1"/>
  <c r="AG652" i="1"/>
  <c r="AH652" i="1" s="1"/>
  <c r="AD652" i="1" s="1"/>
  <c r="AG654" i="1"/>
  <c r="AH654" i="1" s="1"/>
  <c r="AD654" i="1" s="1"/>
  <c r="AG655" i="1"/>
  <c r="AH655" i="1" s="1"/>
  <c r="AG656" i="1" s="1"/>
  <c r="AH656" i="1" s="1"/>
  <c r="AL651" i="1"/>
  <c r="AM651" i="1" s="1"/>
  <c r="AI651" i="1" s="1"/>
  <c r="AG653" i="1"/>
  <c r="AH653" i="1" s="1"/>
  <c r="AD653" i="1" s="1"/>
  <c r="AG657" i="1" l="1"/>
  <c r="AH657" i="1" s="1"/>
  <c r="AD655" i="1" s="1"/>
  <c r="AK650" i="1"/>
  <c r="AJ650" i="1"/>
  <c r="AF650" i="1"/>
  <c r="AK649" i="1"/>
  <c r="AJ649" i="1"/>
  <c r="AF649" i="1"/>
  <c r="AJ648" i="1"/>
  <c r="AF648" i="1"/>
  <c r="AE648" i="1"/>
  <c r="X648" i="1"/>
  <c r="AK648" i="1" s="1"/>
  <c r="U648" i="1"/>
  <c r="S648" i="1"/>
  <c r="L648" i="1"/>
  <c r="AK647" i="1"/>
  <c r="AJ647" i="1"/>
  <c r="AF647" i="1"/>
  <c r="AE647" i="1"/>
  <c r="L647" i="1"/>
  <c r="AK646" i="1"/>
  <c r="AJ646" i="1"/>
  <c r="AF646" i="1"/>
  <c r="AE646" i="1"/>
  <c r="L646" i="1"/>
  <c r="AK645" i="1"/>
  <c r="AJ645" i="1"/>
  <c r="AF645" i="1"/>
  <c r="AE645" i="1"/>
  <c r="L645" i="1"/>
  <c r="AK644" i="1"/>
  <c r="AJ644" i="1"/>
  <c r="AF644" i="1"/>
  <c r="AE644" i="1"/>
  <c r="L644" i="1"/>
  <c r="AL645" i="1" l="1"/>
  <c r="AM645" i="1" s="1"/>
  <c r="AI645" i="1" s="1"/>
  <c r="AL644" i="1"/>
  <c r="AM644" i="1" s="1"/>
  <c r="AI644" i="1" s="1"/>
  <c r="AG646" i="1"/>
  <c r="AH646" i="1" s="1"/>
  <c r="AD646" i="1" s="1"/>
  <c r="AG648" i="1"/>
  <c r="AH648" i="1" s="1"/>
  <c r="AG649" i="1" s="1"/>
  <c r="AH649" i="1" s="1"/>
  <c r="AL648" i="1"/>
  <c r="AM648" i="1" s="1"/>
  <c r="AL649" i="1" s="1"/>
  <c r="AM649" i="1" s="1"/>
  <c r="AG644" i="1"/>
  <c r="AH644" i="1" s="1"/>
  <c r="AD644" i="1" s="1"/>
  <c r="AL647" i="1"/>
  <c r="AM647" i="1" s="1"/>
  <c r="AI647" i="1" s="1"/>
  <c r="AL646" i="1"/>
  <c r="AM646" i="1" s="1"/>
  <c r="AI646" i="1" s="1"/>
  <c r="AG645" i="1"/>
  <c r="AH645" i="1" s="1"/>
  <c r="AD645" i="1" s="1"/>
  <c r="AG647" i="1"/>
  <c r="AH647" i="1" s="1"/>
  <c r="AD647" i="1" s="1"/>
  <c r="AL650" i="1" l="1"/>
  <c r="AM650" i="1" s="1"/>
  <c r="AI648" i="1" s="1"/>
  <c r="AG650" i="1"/>
  <c r="AH650" i="1" s="1"/>
  <c r="AD648" i="1" s="1"/>
  <c r="AK626" i="1"/>
  <c r="AJ626" i="1"/>
  <c r="AF626" i="1"/>
  <c r="AK625" i="1"/>
  <c r="AJ625" i="1"/>
  <c r="AF625" i="1"/>
  <c r="AK624" i="1"/>
  <c r="AJ624" i="1"/>
  <c r="AF624" i="1"/>
  <c r="AK623" i="1"/>
  <c r="AJ623" i="1"/>
  <c r="AF623" i="1"/>
  <c r="AJ622" i="1"/>
  <c r="AF622" i="1"/>
  <c r="AE622" i="1"/>
  <c r="X622" i="1"/>
  <c r="AK622" i="1" s="1"/>
  <c r="U622" i="1"/>
  <c r="S622" i="1"/>
  <c r="L622" i="1"/>
  <c r="AK621" i="1"/>
  <c r="AJ621" i="1"/>
  <c r="AF621" i="1"/>
  <c r="AE621" i="1"/>
  <c r="AK620" i="1"/>
  <c r="AJ620" i="1"/>
  <c r="AF620" i="1"/>
  <c r="AE620" i="1"/>
  <c r="AK619" i="1"/>
  <c r="AJ619" i="1"/>
  <c r="AF619" i="1"/>
  <c r="AE619" i="1"/>
  <c r="AK618" i="1"/>
  <c r="AJ618" i="1"/>
  <c r="AF618" i="1"/>
  <c r="AE618" i="1"/>
  <c r="AK617" i="1"/>
  <c r="AJ617" i="1"/>
  <c r="AF617" i="1"/>
  <c r="AE617" i="1"/>
  <c r="AK616" i="1"/>
  <c r="AJ616" i="1"/>
  <c r="AF616" i="1"/>
  <c r="AE616" i="1"/>
  <c r="L616" i="1"/>
  <c r="AK615" i="1"/>
  <c r="AJ615" i="1"/>
  <c r="AF615" i="1"/>
  <c r="AE615" i="1"/>
  <c r="AK614" i="1"/>
  <c r="AJ614" i="1"/>
  <c r="AF614" i="1"/>
  <c r="AE614" i="1"/>
  <c r="L614" i="1"/>
  <c r="AK613" i="1"/>
  <c r="AJ613" i="1"/>
  <c r="AF613" i="1"/>
  <c r="AE613" i="1"/>
  <c r="AK612" i="1"/>
  <c r="AJ612" i="1"/>
  <c r="AF612" i="1"/>
  <c r="AE612" i="1"/>
  <c r="AK611" i="1"/>
  <c r="AJ611" i="1"/>
  <c r="AF611" i="1"/>
  <c r="AE611" i="1"/>
  <c r="L611" i="1"/>
  <c r="AL616" i="1" l="1"/>
  <c r="AM616" i="1" s="1"/>
  <c r="AL617" i="1" s="1"/>
  <c r="AM617" i="1" s="1"/>
  <c r="AL611" i="1"/>
  <c r="AM611" i="1" s="1"/>
  <c r="AL612" i="1" s="1"/>
  <c r="AM612" i="1" s="1"/>
  <c r="AG619" i="1"/>
  <c r="AH619" i="1" s="1"/>
  <c r="AG620" i="1" s="1"/>
  <c r="AH620" i="1" s="1"/>
  <c r="AG616" i="1"/>
  <c r="AH616" i="1" s="1"/>
  <c r="AG617" i="1" s="1"/>
  <c r="AH617" i="1" s="1"/>
  <c r="AL614" i="1"/>
  <c r="AM614" i="1" s="1"/>
  <c r="AL615" i="1" s="1"/>
  <c r="AM615" i="1" s="1"/>
  <c r="AI614" i="1" s="1"/>
  <c r="AG611" i="1"/>
  <c r="AH611" i="1" s="1"/>
  <c r="AG612" i="1" s="1"/>
  <c r="AH612" i="1" s="1"/>
  <c r="AG622" i="1"/>
  <c r="AH622" i="1" s="1"/>
  <c r="AL622" i="1"/>
  <c r="AM622" i="1" s="1"/>
  <c r="AL623" i="1" s="1"/>
  <c r="AG614" i="1"/>
  <c r="AH614" i="1" s="1"/>
  <c r="AG615" i="1" s="1"/>
  <c r="AH615" i="1" s="1"/>
  <c r="AD614" i="1" s="1"/>
  <c r="AL619" i="1"/>
  <c r="AM619" i="1" s="1"/>
  <c r="AL620" i="1" s="1"/>
  <c r="AG623" i="1" l="1"/>
  <c r="AH623" i="1" s="1"/>
  <c r="AM620" i="1"/>
  <c r="AL621" i="1" s="1"/>
  <c r="AM621" i="1" s="1"/>
  <c r="AI619" i="1" s="1"/>
  <c r="AG618" i="1"/>
  <c r="AH618" i="1" s="1"/>
  <c r="AD616" i="1" s="1"/>
  <c r="AL618" i="1"/>
  <c r="AM618" i="1" s="1"/>
  <c r="AI616" i="1" s="1"/>
  <c r="AM623" i="1"/>
  <c r="AG613" i="1"/>
  <c r="AH613" i="1" s="1"/>
  <c r="AD611" i="1" s="1"/>
  <c r="AL613" i="1"/>
  <c r="AM613" i="1" s="1"/>
  <c r="AI611" i="1" s="1"/>
  <c r="AG621" i="1"/>
  <c r="AH621" i="1" s="1"/>
  <c r="AD619" i="1" s="1"/>
  <c r="AG624" i="1" l="1"/>
  <c r="AH624" i="1" s="1"/>
  <c r="AG625" i="1" s="1"/>
  <c r="AH625" i="1" s="1"/>
  <c r="AG626" i="1" s="1"/>
  <c r="AH626" i="1" s="1"/>
  <c r="AD622" i="1" s="1"/>
  <c r="AL624" i="1"/>
  <c r="AM624" i="1" s="1"/>
  <c r="AL625" i="1" s="1"/>
  <c r="AM625" i="1" s="1"/>
  <c r="AL626" i="1" s="1"/>
  <c r="AM626" i="1" s="1"/>
  <c r="AI622" i="1" s="1"/>
  <c r="AJ592" i="1"/>
  <c r="AF592" i="1"/>
  <c r="AE592" i="1"/>
  <c r="X592" i="1"/>
  <c r="AK592" i="1" s="1"/>
  <c r="X591" i="1"/>
  <c r="AJ590" i="1"/>
  <c r="AF590" i="1"/>
  <c r="AE590" i="1"/>
  <c r="X590" i="1"/>
  <c r="AK590" i="1" s="1"/>
  <c r="AJ589" i="1"/>
  <c r="AF589" i="1"/>
  <c r="AE589" i="1"/>
  <c r="X589" i="1"/>
  <c r="AK589" i="1" s="1"/>
  <c r="U589" i="1"/>
  <c r="S589" i="1"/>
  <c r="L589" i="1"/>
  <c r="AJ588" i="1"/>
  <c r="AF588" i="1"/>
  <c r="AE588" i="1"/>
  <c r="X588" i="1"/>
  <c r="AK588" i="1" s="1"/>
  <c r="AJ587" i="1"/>
  <c r="AF587" i="1"/>
  <c r="AE587" i="1"/>
  <c r="X587" i="1"/>
  <c r="AK587" i="1" s="1"/>
  <c r="AJ586" i="1"/>
  <c r="AF586" i="1"/>
  <c r="AE586" i="1"/>
  <c r="X586" i="1"/>
  <c r="AK586" i="1" s="1"/>
  <c r="U586" i="1"/>
  <c r="S586" i="1"/>
  <c r="L586" i="1"/>
  <c r="AJ585" i="1"/>
  <c r="AF585" i="1"/>
  <c r="AE585" i="1"/>
  <c r="X585" i="1"/>
  <c r="AK585" i="1" s="1"/>
  <c r="AJ584" i="1"/>
  <c r="AF584" i="1"/>
  <c r="AE584" i="1"/>
  <c r="X584" i="1"/>
  <c r="AK584" i="1" s="1"/>
  <c r="U584" i="1"/>
  <c r="S584" i="1"/>
  <c r="L584" i="1"/>
  <c r="AJ583" i="1"/>
  <c r="AF583" i="1"/>
  <c r="AE583" i="1"/>
  <c r="X583" i="1"/>
  <c r="AK583" i="1" s="1"/>
  <c r="AJ582" i="1"/>
  <c r="AF582" i="1"/>
  <c r="AE582" i="1"/>
  <c r="X582" i="1"/>
  <c r="AK582" i="1" s="1"/>
  <c r="U582" i="1"/>
  <c r="S582" i="1"/>
  <c r="L582" i="1"/>
  <c r="AJ581" i="1"/>
  <c r="AF581" i="1"/>
  <c r="AE581" i="1"/>
  <c r="X581" i="1"/>
  <c r="AK581" i="1" s="1"/>
  <c r="AJ580" i="1"/>
  <c r="AF580" i="1"/>
  <c r="AE580" i="1"/>
  <c r="X580" i="1"/>
  <c r="AK580" i="1" s="1"/>
  <c r="U580" i="1"/>
  <c r="S580" i="1"/>
  <c r="L580" i="1"/>
  <c r="AL586" i="1" l="1"/>
  <c r="AM586" i="1" s="1"/>
  <c r="AG580" i="1"/>
  <c r="AH580" i="1" s="1"/>
  <c r="AG581" i="1" s="1"/>
  <c r="AH581" i="1" s="1"/>
  <c r="AD580" i="1" s="1"/>
  <c r="AG582" i="1"/>
  <c r="AH582" i="1" s="1"/>
  <c r="AG583" i="1" s="1"/>
  <c r="AH583" i="1" s="1"/>
  <c r="AD582" i="1" s="1"/>
  <c r="AG584" i="1"/>
  <c r="AH584" i="1" s="1"/>
  <c r="AG585" i="1" s="1"/>
  <c r="AH585" i="1" s="1"/>
  <c r="AD584" i="1" s="1"/>
  <c r="AL580" i="1"/>
  <c r="AM580" i="1" s="1"/>
  <c r="AL581" i="1" s="1"/>
  <c r="AM581" i="1" s="1"/>
  <c r="AG586" i="1"/>
  <c r="AH586" i="1" s="1"/>
  <c r="AG589" i="1"/>
  <c r="AH589" i="1" s="1"/>
  <c r="AG592" i="1"/>
  <c r="AL589" i="1"/>
  <c r="AM589" i="1" s="1"/>
  <c r="AL592" i="1"/>
  <c r="AI580" i="1" l="1"/>
  <c r="AL582" i="1"/>
  <c r="AM582" i="1" s="1"/>
  <c r="AL583" i="1" s="1"/>
  <c r="AM583" i="1" s="1"/>
  <c r="AK522" i="1"/>
  <c r="AJ522" i="1"/>
  <c r="AF522" i="1"/>
  <c r="AK521" i="1"/>
  <c r="AJ521" i="1"/>
  <c r="AF521" i="1"/>
  <c r="AJ520" i="1"/>
  <c r="AF520" i="1"/>
  <c r="AE520" i="1"/>
  <c r="X520" i="1"/>
  <c r="AK520" i="1" s="1"/>
  <c r="U520" i="1"/>
  <c r="S520" i="1"/>
  <c r="L520" i="1"/>
  <c r="AK519" i="1"/>
  <c r="AJ519" i="1"/>
  <c r="AF519" i="1"/>
  <c r="AE519" i="1"/>
  <c r="AK518" i="1"/>
  <c r="AJ518" i="1"/>
  <c r="AF518" i="1"/>
  <c r="AE518" i="1"/>
  <c r="AK517" i="1"/>
  <c r="AJ517" i="1"/>
  <c r="AF517" i="1"/>
  <c r="AE517" i="1"/>
  <c r="AK516" i="1"/>
  <c r="AJ516" i="1"/>
  <c r="AF516" i="1"/>
  <c r="AE516" i="1"/>
  <c r="L516" i="1"/>
  <c r="AL584" i="1" l="1"/>
  <c r="AM584" i="1" s="1"/>
  <c r="AL585" i="1" s="1"/>
  <c r="AM585" i="1" s="1"/>
  <c r="AI584" i="1" s="1"/>
  <c r="AI582" i="1"/>
  <c r="AL516" i="1"/>
  <c r="AM516" i="1" s="1"/>
  <c r="AL517" i="1" s="1"/>
  <c r="AM517" i="1" s="1"/>
  <c r="AI516" i="1" s="1"/>
  <c r="AG520" i="1"/>
  <c r="AH520" i="1" s="1"/>
  <c r="AG518" i="1"/>
  <c r="AH518" i="1" s="1"/>
  <c r="AG519" i="1" s="1"/>
  <c r="AL518" i="1"/>
  <c r="AM518" i="1" s="1"/>
  <c r="AL520" i="1"/>
  <c r="AM520" i="1" s="1"/>
  <c r="AG516" i="1"/>
  <c r="AH516" i="1" s="1"/>
  <c r="AL519" i="1" l="1"/>
  <c r="AM519" i="1" s="1"/>
  <c r="AI518" i="1" s="1"/>
  <c r="AL521" i="1"/>
  <c r="AM521" i="1" s="1"/>
  <c r="AG521" i="1"/>
  <c r="AH521" i="1" s="1"/>
  <c r="AH519" i="1"/>
  <c r="AD518" i="1" s="1"/>
  <c r="AG517" i="1"/>
  <c r="AH517" i="1" s="1"/>
  <c r="AD516" i="1" s="1"/>
  <c r="AL522" i="1" l="1"/>
  <c r="AM522" i="1" s="1"/>
  <c r="AI520" i="1" s="1"/>
  <c r="AG522" i="1"/>
  <c r="AH522" i="1" s="1"/>
  <c r="AD520" i="1" s="1"/>
  <c r="AJ264" i="1" l="1"/>
  <c r="AF264" i="1"/>
  <c r="AE264" i="1"/>
  <c r="X264" i="1"/>
  <c r="AK264" i="1" s="1"/>
  <c r="AJ263" i="1"/>
  <c r="AF263" i="1"/>
  <c r="AE263" i="1"/>
  <c r="X263" i="1"/>
  <c r="AK263" i="1" s="1"/>
  <c r="U263" i="1"/>
  <c r="S263" i="1"/>
  <c r="L263" i="1"/>
  <c r="AJ262" i="1"/>
  <c r="AF262" i="1"/>
  <c r="AE262" i="1"/>
  <c r="X262" i="1"/>
  <c r="AK262" i="1" s="1"/>
  <c r="AJ261" i="1"/>
  <c r="AF261" i="1"/>
  <c r="AE261" i="1"/>
  <c r="X261" i="1"/>
  <c r="AK261" i="1" s="1"/>
  <c r="U261" i="1"/>
  <c r="S261" i="1"/>
  <c r="L261" i="1"/>
  <c r="AK260" i="1"/>
  <c r="AJ260" i="1"/>
  <c r="AF260" i="1"/>
  <c r="AE260" i="1"/>
  <c r="U260" i="1"/>
  <c r="S260" i="1"/>
  <c r="AK259" i="1"/>
  <c r="AJ259" i="1"/>
  <c r="AF259" i="1"/>
  <c r="AE259" i="1"/>
  <c r="U259" i="1"/>
  <c r="S259" i="1"/>
  <c r="AK258" i="1"/>
  <c r="AJ258" i="1"/>
  <c r="AK257" i="1"/>
  <c r="AJ257" i="1"/>
  <c r="AF257" i="1"/>
  <c r="AE257" i="1"/>
  <c r="U257" i="1"/>
  <c r="S257" i="1"/>
  <c r="AK256" i="1"/>
  <c r="AJ256" i="1"/>
  <c r="AF256" i="1"/>
  <c r="AE256" i="1"/>
  <c r="AK255" i="1"/>
  <c r="AJ255" i="1"/>
  <c r="AF255" i="1"/>
  <c r="AE255" i="1"/>
  <c r="AJ254" i="1"/>
  <c r="AF254" i="1"/>
  <c r="AE254" i="1"/>
  <c r="X254" i="1"/>
  <c r="AK254" i="1" s="1"/>
  <c r="U254" i="1"/>
  <c r="S254" i="1"/>
  <c r="L254" i="1"/>
  <c r="AK253" i="1"/>
  <c r="AJ253" i="1"/>
  <c r="AF253" i="1"/>
  <c r="AE253" i="1"/>
  <c r="AK252" i="1"/>
  <c r="AJ252" i="1"/>
  <c r="AF252" i="1"/>
  <c r="AE252" i="1"/>
  <c r="AJ251" i="1"/>
  <c r="AF251" i="1"/>
  <c r="AE251" i="1"/>
  <c r="X251" i="1"/>
  <c r="AK251" i="1" s="1"/>
  <c r="U251" i="1"/>
  <c r="S251" i="1"/>
  <c r="AK250" i="1"/>
  <c r="AJ250" i="1"/>
  <c r="AF250" i="1"/>
  <c r="AE250" i="1"/>
  <c r="AK249" i="1"/>
  <c r="AJ249" i="1"/>
  <c r="AF249" i="1"/>
  <c r="AE249" i="1"/>
  <c r="AJ248" i="1"/>
  <c r="AF248" i="1"/>
  <c r="AE248" i="1"/>
  <c r="X248" i="1"/>
  <c r="AK248" i="1" s="1"/>
  <c r="U248" i="1"/>
  <c r="S248" i="1"/>
  <c r="AK247" i="1"/>
  <c r="AJ247" i="1"/>
  <c r="AF247" i="1"/>
  <c r="AE247" i="1"/>
  <c r="AK246" i="1"/>
  <c r="AJ246" i="1"/>
  <c r="AF246" i="1"/>
  <c r="AE246" i="1"/>
  <c r="AJ245" i="1"/>
  <c r="AF245" i="1"/>
  <c r="AE245" i="1"/>
  <c r="X245" i="1"/>
  <c r="AK245" i="1" s="1"/>
  <c r="U245" i="1"/>
  <c r="S245" i="1"/>
  <c r="AJ244" i="1"/>
  <c r="AF244" i="1"/>
  <c r="AE244" i="1"/>
  <c r="X244" i="1"/>
  <c r="AK244" i="1" s="1"/>
  <c r="AJ243" i="1"/>
  <c r="AF243" i="1"/>
  <c r="AE243" i="1"/>
  <c r="X243" i="1"/>
  <c r="AK243" i="1" s="1"/>
  <c r="AJ242" i="1"/>
  <c r="AF242" i="1"/>
  <c r="AE242" i="1"/>
  <c r="X242" i="1"/>
  <c r="AK242" i="1" s="1"/>
  <c r="U242" i="1"/>
  <c r="S242" i="1"/>
  <c r="AL259" i="1" l="1"/>
  <c r="AM259" i="1" s="1"/>
  <c r="AI259" i="1" s="1"/>
  <c r="AL260" i="1"/>
  <c r="AM260" i="1" s="1"/>
  <c r="AI260" i="1" s="1"/>
  <c r="AG257" i="1"/>
  <c r="AH257" i="1" s="1"/>
  <c r="AD257" i="1" s="1"/>
  <c r="AG259" i="1"/>
  <c r="AH259" i="1" s="1"/>
  <c r="AD259" i="1" s="1"/>
  <c r="AL251" i="1"/>
  <c r="AM251" i="1" s="1"/>
  <c r="AL245" i="1"/>
  <c r="AM245" i="1" s="1"/>
  <c r="AL246" i="1" s="1"/>
  <c r="AM246" i="1" s="1"/>
  <c r="AG260" i="1"/>
  <c r="AH260" i="1" s="1"/>
  <c r="AD260" i="1" s="1"/>
  <c r="AL242" i="1"/>
  <c r="AM242" i="1" s="1"/>
  <c r="AL243" i="1" s="1"/>
  <c r="AM243" i="1" s="1"/>
  <c r="AG245" i="1"/>
  <c r="AH245" i="1" s="1"/>
  <c r="AG246" i="1" s="1"/>
  <c r="AH246" i="1" s="1"/>
  <c r="AG261" i="1"/>
  <c r="AH261" i="1" s="1"/>
  <c r="AG262" i="1" s="1"/>
  <c r="AH262" i="1" s="1"/>
  <c r="AD261" i="1" s="1"/>
  <c r="AG242" i="1"/>
  <c r="AH242" i="1" s="1"/>
  <c r="AG243" i="1" s="1"/>
  <c r="AH243" i="1" s="1"/>
  <c r="AL254" i="1"/>
  <c r="AM254" i="1" s="1"/>
  <c r="AL255" i="1" s="1"/>
  <c r="AM255" i="1" s="1"/>
  <c r="AG248" i="1"/>
  <c r="AH248" i="1" s="1"/>
  <c r="AG263" i="1"/>
  <c r="AH263" i="1" s="1"/>
  <c r="AG254" i="1"/>
  <c r="AH254" i="1" s="1"/>
  <c r="AL257" i="1"/>
  <c r="AM257" i="1" s="1"/>
  <c r="AL248" i="1"/>
  <c r="AM248" i="1" s="1"/>
  <c r="AG251" i="1"/>
  <c r="AH251" i="1" s="1"/>
  <c r="AL263" i="1"/>
  <c r="AM263" i="1" s="1"/>
  <c r="AL261" i="1"/>
  <c r="AM261" i="1" s="1"/>
  <c r="AL247" i="1" l="1"/>
  <c r="AM247" i="1" s="1"/>
  <c r="AI245" i="1" s="1"/>
  <c r="AL262" i="1"/>
  <c r="AM262" i="1" s="1"/>
  <c r="AI261" i="1" s="1"/>
  <c r="AL264" i="1"/>
  <c r="AM264" i="1" s="1"/>
  <c r="AI263" i="1" s="1"/>
  <c r="AG244" i="1"/>
  <c r="AH244" i="1" s="1"/>
  <c r="AD242" i="1" s="1"/>
  <c r="AG255" i="1"/>
  <c r="AH255" i="1" s="1"/>
  <c r="AG252" i="1"/>
  <c r="AH252" i="1" s="1"/>
  <c r="AG249" i="1"/>
  <c r="AH249" i="1" s="1"/>
  <c r="AG247" i="1"/>
  <c r="AH247" i="1" s="1"/>
  <c r="AD245" i="1" s="1"/>
  <c r="AL244" i="1"/>
  <c r="AM244" i="1" s="1"/>
  <c r="AI242" i="1" s="1"/>
  <c r="AL249" i="1"/>
  <c r="AM249" i="1" s="1"/>
  <c r="AL256" i="1"/>
  <c r="AM256" i="1" s="1"/>
  <c r="AI254" i="1" s="1"/>
  <c r="AL258" i="1"/>
  <c r="AM258" i="1" s="1"/>
  <c r="AI257" i="1" s="1"/>
  <c r="AG264" i="1"/>
  <c r="AH264" i="1" s="1"/>
  <c r="AD263" i="1" s="1"/>
  <c r="AL252" i="1"/>
  <c r="AM252" i="1" s="1"/>
  <c r="AG256" i="1" l="1"/>
  <c r="AH256" i="1" s="1"/>
  <c r="AD254" i="1" s="1"/>
  <c r="AG253" i="1"/>
  <c r="AH253" i="1" s="1"/>
  <c r="AD251" i="1" s="1"/>
  <c r="AL250" i="1"/>
  <c r="AM250" i="1" s="1"/>
  <c r="AI248" i="1" s="1"/>
  <c r="AL253" i="1"/>
  <c r="AM253" i="1" s="1"/>
  <c r="AI251" i="1" s="1"/>
  <c r="AG250" i="1"/>
  <c r="AH250" i="1" s="1"/>
  <c r="AD248" i="1" s="1"/>
  <c r="AJ241" i="1" l="1"/>
  <c r="AF241" i="1"/>
  <c r="AE241" i="1"/>
  <c r="X241" i="1"/>
  <c r="AK241" i="1" s="1"/>
  <c r="AJ240" i="1"/>
  <c r="AF240" i="1"/>
  <c r="AE240" i="1"/>
  <c r="X240" i="1"/>
  <c r="AK240" i="1" s="1"/>
  <c r="AK239" i="1"/>
  <c r="AJ239" i="1"/>
  <c r="AF239" i="1"/>
  <c r="AE239" i="1"/>
  <c r="AK238" i="1"/>
  <c r="AJ238" i="1"/>
  <c r="AF238" i="1"/>
  <c r="AE238" i="1"/>
  <c r="L238" i="1"/>
  <c r="AK237" i="1"/>
  <c r="AJ237" i="1"/>
  <c r="AF237" i="1"/>
  <c r="AE237" i="1"/>
  <c r="AJ236" i="1"/>
  <c r="AF236" i="1"/>
  <c r="AE236" i="1"/>
  <c r="X236" i="1"/>
  <c r="AK236" i="1" s="1"/>
  <c r="U236" i="1"/>
  <c r="S236" i="1"/>
  <c r="L236" i="1"/>
  <c r="AK235" i="1"/>
  <c r="AJ235" i="1"/>
  <c r="AF235" i="1"/>
  <c r="AE235" i="1"/>
  <c r="L235" i="1"/>
  <c r="AL235" i="1" l="1"/>
  <c r="AM235" i="1" s="1"/>
  <c r="AI235" i="1" s="1"/>
  <c r="AL238" i="1"/>
  <c r="AM238" i="1" s="1"/>
  <c r="AI238" i="1" s="1"/>
  <c r="AG240" i="1"/>
  <c r="AH240" i="1" s="1"/>
  <c r="AG241" i="1" s="1"/>
  <c r="AH241" i="1" s="1"/>
  <c r="AD240" i="1" s="1"/>
  <c r="AG239" i="1"/>
  <c r="AH239" i="1" s="1"/>
  <c r="AD239" i="1" s="1"/>
  <c r="AG236" i="1"/>
  <c r="AH236" i="1" s="1"/>
  <c r="AG237" i="1" s="1"/>
  <c r="AH237" i="1" s="1"/>
  <c r="AD236" i="1" s="1"/>
  <c r="AL239" i="1"/>
  <c r="AM239" i="1" s="1"/>
  <c r="AI239" i="1" s="1"/>
  <c r="AG235" i="1"/>
  <c r="AH235" i="1" s="1"/>
  <c r="AD235" i="1" s="1"/>
  <c r="AG238" i="1"/>
  <c r="AH238" i="1" s="1"/>
  <c r="AD238" i="1" s="1"/>
  <c r="AL236" i="1"/>
  <c r="AM236" i="1" s="1"/>
  <c r="AL240" i="1"/>
  <c r="AM240" i="1" s="1"/>
  <c r="AL241" i="1" l="1"/>
  <c r="AM241" i="1" s="1"/>
  <c r="AI240" i="1" s="1"/>
  <c r="AL237" i="1"/>
  <c r="AM237" i="1" s="1"/>
  <c r="AI236" i="1" s="1"/>
  <c r="AJ122" i="1" l="1"/>
  <c r="AF122" i="1"/>
  <c r="AE122" i="1"/>
  <c r="X122" i="1"/>
  <c r="AK122" i="1" s="1"/>
  <c r="U122" i="1"/>
  <c r="S122" i="1"/>
  <c r="L122" i="1"/>
  <c r="AJ121" i="1"/>
  <c r="AF121" i="1"/>
  <c r="AE121" i="1"/>
  <c r="X121" i="1"/>
  <c r="AK121" i="1" s="1"/>
  <c r="U121" i="1"/>
  <c r="S121" i="1"/>
  <c r="L121" i="1"/>
  <c r="AK120" i="1"/>
  <c r="AJ120" i="1"/>
  <c r="AF120" i="1"/>
  <c r="AE120" i="1"/>
  <c r="AK119" i="1"/>
  <c r="AJ119" i="1"/>
  <c r="AF119" i="1"/>
  <c r="AE119" i="1"/>
  <c r="AK118" i="1"/>
  <c r="AJ118" i="1"/>
  <c r="AF118" i="1"/>
  <c r="AE118" i="1"/>
  <c r="AK117" i="1"/>
  <c r="AJ117" i="1"/>
  <c r="AF117" i="1"/>
  <c r="AE117" i="1"/>
  <c r="L117" i="1"/>
  <c r="AK116" i="1"/>
  <c r="AJ116" i="1"/>
  <c r="AF116" i="1"/>
  <c r="AE116" i="1"/>
  <c r="AK115" i="1"/>
  <c r="AJ115" i="1"/>
  <c r="AF115" i="1"/>
  <c r="AE115" i="1"/>
  <c r="AK114" i="1"/>
  <c r="AJ114" i="1"/>
  <c r="AF114" i="1"/>
  <c r="AE114" i="1"/>
  <c r="AK113" i="1"/>
  <c r="AJ113" i="1"/>
  <c r="AF113" i="1"/>
  <c r="AE113" i="1"/>
  <c r="AL117" i="1" l="1"/>
  <c r="AM117" i="1" s="1"/>
  <c r="AL118" i="1" s="1"/>
  <c r="AM118" i="1" s="1"/>
  <c r="AL113" i="1"/>
  <c r="AM113" i="1" s="1"/>
  <c r="AL114" i="1" s="1"/>
  <c r="AM114" i="1" s="1"/>
  <c r="AG113" i="1"/>
  <c r="AH113" i="1" s="1"/>
  <c r="AG114" i="1" s="1"/>
  <c r="AH114" i="1" s="1"/>
  <c r="AG117" i="1"/>
  <c r="AH117" i="1" s="1"/>
  <c r="AG118" i="1" s="1"/>
  <c r="AH118" i="1" s="1"/>
  <c r="AG122" i="1"/>
  <c r="AH122" i="1" s="1"/>
  <c r="AD122" i="1" s="1"/>
  <c r="AL121" i="1"/>
  <c r="AM121" i="1" s="1"/>
  <c r="AI121" i="1" s="1"/>
  <c r="AG121" i="1"/>
  <c r="AH121" i="1" s="1"/>
  <c r="AD121" i="1" s="1"/>
  <c r="AL122" i="1"/>
  <c r="AM122" i="1" s="1"/>
  <c r="AI122" i="1" l="1"/>
  <c r="AL31" i="1"/>
  <c r="AM31" i="1" s="1"/>
  <c r="AG119" i="1"/>
  <c r="AH119" i="1" s="1"/>
  <c r="AL119" i="1"/>
  <c r="AM119" i="1" s="1"/>
  <c r="AL115" i="1"/>
  <c r="AM115" i="1" s="1"/>
  <c r="AG115" i="1"/>
  <c r="AH115" i="1" s="1"/>
  <c r="AL32" i="1" l="1"/>
  <c r="AM32" i="1" s="1"/>
  <c r="AI30" i="1" s="1"/>
  <c r="AG116" i="1"/>
  <c r="AH116" i="1" s="1"/>
  <c r="AD113" i="1" s="1"/>
  <c r="AL116" i="1"/>
  <c r="AM116" i="1" s="1"/>
  <c r="AI113" i="1" s="1"/>
  <c r="AL120" i="1"/>
  <c r="AM120" i="1" s="1"/>
  <c r="AI117" i="1" s="1"/>
  <c r="AG120" i="1"/>
  <c r="AH120" i="1" s="1"/>
  <c r="AD117" i="1" s="1"/>
  <c r="AJ92" i="1" l="1"/>
  <c r="AF92" i="1"/>
  <c r="AE92" i="1"/>
  <c r="X92" i="1"/>
  <c r="AK92" i="1" s="1"/>
  <c r="U92" i="1"/>
  <c r="S92" i="1"/>
  <c r="L92" i="1"/>
  <c r="AJ91" i="1"/>
  <c r="AF91" i="1"/>
  <c r="AE91" i="1"/>
  <c r="X91" i="1"/>
  <c r="AK91" i="1" s="1"/>
  <c r="U91" i="1"/>
  <c r="S91" i="1"/>
  <c r="L91" i="1"/>
  <c r="AK44" i="1"/>
  <c r="AJ44" i="1"/>
  <c r="AF44" i="1"/>
  <c r="AE44" i="1"/>
  <c r="C44" i="1"/>
  <c r="AK43" i="1"/>
  <c r="AJ43" i="1"/>
  <c r="AF43" i="1"/>
  <c r="AE43" i="1"/>
  <c r="L43" i="1"/>
  <c r="C43" i="1"/>
  <c r="AK42" i="1"/>
  <c r="AJ42" i="1"/>
  <c r="AF42" i="1"/>
  <c r="AE42" i="1"/>
  <c r="L42" i="1"/>
  <c r="C42" i="1"/>
  <c r="AK41" i="1"/>
  <c r="AJ41" i="1"/>
  <c r="AF41" i="1"/>
  <c r="AE41" i="1"/>
  <c r="AK40" i="1"/>
  <c r="AJ40" i="1"/>
  <c r="AF40" i="1"/>
  <c r="AE40" i="1"/>
  <c r="L40" i="1"/>
  <c r="C40" i="1"/>
  <c r="AL43" i="1" l="1"/>
  <c r="AM43" i="1" s="1"/>
  <c r="AI43" i="1" s="1"/>
  <c r="AG92" i="1"/>
  <c r="AH92" i="1" s="1"/>
  <c r="AD92" i="1" s="1"/>
  <c r="AG40" i="1"/>
  <c r="AH40" i="1" s="1"/>
  <c r="AL41" i="1"/>
  <c r="AG41" i="1"/>
  <c r="AL40" i="1"/>
  <c r="AM40" i="1" s="1"/>
  <c r="AL92" i="1"/>
  <c r="AM92" i="1" s="1"/>
  <c r="AI92" i="1" s="1"/>
  <c r="AI40" i="1" l="1"/>
  <c r="AM41" i="1"/>
  <c r="AD40" i="1"/>
  <c r="AH41" i="1"/>
  <c r="AH100" i="1" s="1"/>
  <c r="AG101" i="1" s="1"/>
  <c r="L9" i="1"/>
  <c r="AM131" i="1" l="1"/>
  <c r="AI130" i="1" s="1"/>
  <c r="AM100" i="1"/>
  <c r="AH370" i="1"/>
  <c r="AG371" i="1" s="1"/>
  <c r="AH131" i="1"/>
  <c r="AD130" i="1" s="1"/>
  <c r="AL587" i="1"/>
  <c r="AM587" i="1" s="1"/>
  <c r="AM370" i="1"/>
  <c r="AL371" i="1" s="1"/>
  <c r="AG587" i="1"/>
  <c r="AH587" i="1" s="1"/>
  <c r="AD41" i="1"/>
  <c r="S11" i="1" l="1"/>
  <c r="AG18" i="1" s="1"/>
  <c r="AH18" i="1" s="1"/>
  <c r="S13" i="1"/>
  <c r="S9" i="1"/>
  <c r="AG227" i="1" s="1"/>
  <c r="AH227" i="1" s="1"/>
  <c r="L11" i="1"/>
  <c r="L13" i="1"/>
  <c r="X9" i="1"/>
  <c r="X10" i="1"/>
  <c r="X11" i="1"/>
  <c r="X12" i="1"/>
  <c r="X13" i="1"/>
  <c r="X14" i="1"/>
  <c r="X15" i="1"/>
  <c r="AG20" i="1" l="1"/>
  <c r="AH20" i="1" s="1"/>
  <c r="AD20" i="1" s="1"/>
  <c r="AG231" i="1"/>
  <c r="AH231" i="1" s="1"/>
  <c r="AG16" i="1"/>
  <c r="AH16" i="1" s="1"/>
  <c r="AG37" i="1" s="1"/>
  <c r="AH37" i="1" s="1"/>
  <c r="AH38" i="1" s="1"/>
  <c r="AD36" i="1" s="1"/>
  <c r="AH634" i="1"/>
  <c r="AG635" i="1" s="1"/>
  <c r="AD18" i="1"/>
  <c r="AH640" i="1"/>
  <c r="AD639" i="1" s="1"/>
  <c r="AG478" i="1"/>
  <c r="AH478" i="1" s="1"/>
  <c r="AH93" i="1"/>
  <c r="AG94" i="1" s="1"/>
  <c r="AH363" i="1"/>
  <c r="AG364" i="1" s="1"/>
  <c r="AH123" i="1"/>
  <c r="AG124" i="1" s="1"/>
  <c r="AG91" i="1"/>
  <c r="AH91" i="1" s="1"/>
  <c r="AD91" i="1" s="1"/>
  <c r="AG43" i="1"/>
  <c r="AH43" i="1" s="1"/>
  <c r="AD43" i="1" s="1"/>
  <c r="AG44" i="1"/>
  <c r="AH44" i="1" s="1"/>
  <c r="AG42" i="1"/>
  <c r="AH42" i="1" s="1"/>
  <c r="AH101" i="1" s="1"/>
  <c r="AD99" i="1" s="1"/>
  <c r="AK10" i="1"/>
  <c r="AK11" i="1"/>
  <c r="AK12" i="1"/>
  <c r="AK13" i="1"/>
  <c r="AK14" i="1"/>
  <c r="AK15" i="1"/>
  <c r="AK9" i="1"/>
  <c r="AJ10" i="1"/>
  <c r="AJ11" i="1"/>
  <c r="AJ12" i="1"/>
  <c r="AJ13" i="1"/>
  <c r="AJ14" i="1"/>
  <c r="AJ15" i="1"/>
  <c r="AJ9" i="1"/>
  <c r="AF10" i="1"/>
  <c r="AF11" i="1"/>
  <c r="AF12" i="1"/>
  <c r="AF13" i="1"/>
  <c r="AF14" i="1"/>
  <c r="AF15" i="1"/>
  <c r="AF9" i="1"/>
  <c r="AE10" i="1"/>
  <c r="AE11" i="1"/>
  <c r="AE12" i="1"/>
  <c r="AE13" i="1"/>
  <c r="AE14" i="1"/>
  <c r="AE15" i="1"/>
  <c r="AE9" i="1"/>
  <c r="U11" i="1"/>
  <c r="U13" i="1"/>
  <c r="AL231" i="1" s="1"/>
  <c r="AM231" i="1" s="1"/>
  <c r="U9" i="1"/>
  <c r="AL227" i="1" s="1"/>
  <c r="AM227" i="1" s="1"/>
  <c r="AL16" i="1" l="1"/>
  <c r="AM16" i="1" s="1"/>
  <c r="AM634" i="1"/>
  <c r="AL635" i="1" s="1"/>
  <c r="AD16" i="1"/>
  <c r="AL42" i="1"/>
  <c r="AM42" i="1" s="1"/>
  <c r="AM101" i="1" s="1"/>
  <c r="AI99" i="1" s="1"/>
  <c r="AL18" i="1"/>
  <c r="AM18" i="1" s="1"/>
  <c r="AL44" i="1"/>
  <c r="AM44" i="1" s="1"/>
  <c r="AI44" i="1" s="1"/>
  <c r="AL20" i="1"/>
  <c r="AM20" i="1" s="1"/>
  <c r="AI20" i="1" s="1"/>
  <c r="AL478" i="1"/>
  <c r="AM478" i="1" s="1"/>
  <c r="AM93" i="1"/>
  <c r="AL94" i="1" s="1"/>
  <c r="AM371" i="1"/>
  <c r="AI369" i="1" s="1"/>
  <c r="AM373" i="1"/>
  <c r="AI372" i="1" s="1"/>
  <c r="AM133" i="1"/>
  <c r="AI132" i="1" s="1"/>
  <c r="AM363" i="1"/>
  <c r="AL364" i="1" s="1"/>
  <c r="AM123" i="1"/>
  <c r="AL124" i="1" s="1"/>
  <c r="AH371" i="1"/>
  <c r="AD369" i="1" s="1"/>
  <c r="AH373" i="1"/>
  <c r="AD372" i="1" s="1"/>
  <c r="AH133" i="1"/>
  <c r="AD132" i="1" s="1"/>
  <c r="AD42" i="1"/>
  <c r="AG588" i="1"/>
  <c r="AH588" i="1" s="1"/>
  <c r="AD586" i="1" s="1"/>
  <c r="AD44" i="1"/>
  <c r="AG590" i="1"/>
  <c r="AH590" i="1" s="1"/>
  <c r="AH592" i="1" s="1"/>
  <c r="AD589" i="1" s="1"/>
  <c r="AL91" i="1"/>
  <c r="AM91" i="1" s="1"/>
  <c r="AI91" i="1" s="1"/>
  <c r="AL13" i="1"/>
  <c r="AG11" i="1"/>
  <c r="AL11" i="1"/>
  <c r="AG13" i="1"/>
  <c r="AL9" i="1"/>
  <c r="AG9" i="1"/>
  <c r="AI18" i="1" l="1"/>
  <c r="AM640" i="1"/>
  <c r="AI639" i="1" s="1"/>
  <c r="AL590" i="1"/>
  <c r="AM590" i="1" s="1"/>
  <c r="AM592" i="1" s="1"/>
  <c r="AI589" i="1" s="1"/>
  <c r="AI16" i="1"/>
  <c r="AI42" i="1"/>
  <c r="AL588" i="1"/>
  <c r="AM588" i="1" s="1"/>
  <c r="AI586" i="1" s="1"/>
  <c r="AM13" i="1"/>
  <c r="AL232" i="1" s="1"/>
  <c r="AM232" i="1" s="1"/>
  <c r="AM11" i="1"/>
  <c r="AH11" i="1"/>
  <c r="AH13" i="1"/>
  <c r="AG232" i="1" s="1"/>
  <c r="AH232" i="1" s="1"/>
  <c r="AM9" i="1"/>
  <c r="AH9" i="1"/>
  <c r="AG12" i="1" l="1"/>
  <c r="AG230" i="1"/>
  <c r="AH635" i="1"/>
  <c r="AD634" i="1" s="1"/>
  <c r="AG228" i="1"/>
  <c r="AH228" i="1" s="1"/>
  <c r="AL12" i="1"/>
  <c r="AM12" i="1" s="1"/>
  <c r="AM96" i="1" s="1"/>
  <c r="AI95" i="1" s="1"/>
  <c r="AL230" i="1"/>
  <c r="AH233" i="1"/>
  <c r="AM635" i="1"/>
  <c r="AI634" i="1" s="1"/>
  <c r="AL228" i="1"/>
  <c r="AM228" i="1" s="1"/>
  <c r="AM230" i="1" s="1"/>
  <c r="AI227" i="1" s="1"/>
  <c r="AL479" i="1"/>
  <c r="AM479" i="1" s="1"/>
  <c r="AM94" i="1"/>
  <c r="AI93" i="1" s="1"/>
  <c r="AG479" i="1"/>
  <c r="AH479" i="1" s="1"/>
  <c r="AH94" i="1"/>
  <c r="AD93" i="1" s="1"/>
  <c r="AM364" i="1"/>
  <c r="AI363" i="1" s="1"/>
  <c r="AM124" i="1"/>
  <c r="AL125" i="1" s="1"/>
  <c r="AH364" i="1"/>
  <c r="AD363" i="1" s="1"/>
  <c r="AH124" i="1"/>
  <c r="AG125" i="1" s="1"/>
  <c r="AG14" i="1"/>
  <c r="AH14" i="1" s="1"/>
  <c r="AG233" i="1" s="1"/>
  <c r="AL10" i="1"/>
  <c r="AM10" i="1" s="1"/>
  <c r="AL229" i="1" s="1"/>
  <c r="AL14" i="1"/>
  <c r="AM14" i="1" s="1"/>
  <c r="AL233" i="1" s="1"/>
  <c r="AM233" i="1" s="1"/>
  <c r="AG10" i="1"/>
  <c r="AH10" i="1" s="1"/>
  <c r="AG229" i="1" s="1"/>
  <c r="AH12" i="1"/>
  <c r="AH96" i="1" s="1"/>
  <c r="AD95" i="1" s="1"/>
  <c r="AH229" i="1" l="1"/>
  <c r="AH230" i="1" s="1"/>
  <c r="AD227" i="1" s="1"/>
  <c r="AG480" i="1"/>
  <c r="AH480" i="1" s="1"/>
  <c r="AD478" i="1" s="1"/>
  <c r="AL480" i="1"/>
  <c r="AM480" i="1" s="1"/>
  <c r="AI478" i="1" s="1"/>
  <c r="AL15" i="1"/>
  <c r="AM15" i="1" s="1"/>
  <c r="AL234" i="1" s="1"/>
  <c r="AM234" i="1" s="1"/>
  <c r="AI231" i="1" s="1"/>
  <c r="AL22" i="1"/>
  <c r="AM22" i="1" s="1"/>
  <c r="AG15" i="1"/>
  <c r="AH15" i="1" s="1"/>
  <c r="AG234" i="1" s="1"/>
  <c r="AH234" i="1" s="1"/>
  <c r="AD231" i="1" s="1"/>
  <c r="AG22" i="1"/>
  <c r="AH22" i="1" s="1"/>
  <c r="AM125" i="1"/>
  <c r="AI123" i="1" s="1"/>
  <c r="AH366" i="1"/>
  <c r="AD365" i="1" s="1"/>
  <c r="AH127" i="1"/>
  <c r="AD126" i="1" s="1"/>
  <c r="AH125" i="1"/>
  <c r="AD123" i="1" s="1"/>
  <c r="AM366" i="1"/>
  <c r="AI365" i="1" s="1"/>
  <c r="AM127" i="1"/>
  <c r="AI126" i="1" s="1"/>
  <c r="AI9" i="1"/>
  <c r="AI11" i="1"/>
  <c r="AD11" i="1"/>
  <c r="AD9" i="1"/>
  <c r="AI41" i="1"/>
  <c r="AD21" i="1" l="1"/>
  <c r="AH643" i="1"/>
  <c r="AD641" i="1" s="1"/>
  <c r="AI21" i="1"/>
  <c r="AM643" i="1"/>
  <c r="AI641" i="1" s="1"/>
  <c r="AM98" i="1"/>
  <c r="AI97" i="1" s="1"/>
  <c r="AM638" i="1"/>
  <c r="AI637" i="1" s="1"/>
  <c r="AH98" i="1"/>
  <c r="AD97" i="1" s="1"/>
  <c r="AH638" i="1"/>
  <c r="AD637" i="1" s="1"/>
  <c r="AH368" i="1"/>
  <c r="AD367" i="1" s="1"/>
  <c r="AH129" i="1"/>
  <c r="AD128" i="1" s="1"/>
  <c r="AM368" i="1"/>
  <c r="AI367" i="1" s="1"/>
  <c r="AM129" i="1"/>
  <c r="AI128" i="1" s="1"/>
  <c r="AI13" i="1"/>
  <c r="AD1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Alexander Hernandez Zorro</author>
    <author>Alexander</author>
    <author>tc={B59E00DD-37AE-4F0E-9789-1478F88EC1B4}</author>
    <author>tc={9F84F542-3B24-4652-B0F0-C2FF5C883874}</author>
    <author>tc={EFCA1A9C-156B-4519-8C94-6D8DDCAB18BD}</author>
    <author>tc={29B577EE-5924-4BC9-A948-4C2B4D58506D}</author>
    <author>tc={E44DE6A7-DE69-46DC-983F-61B6E624CA2D}</author>
    <author>tc={58583107-D44C-41E2-80B9-9A28E7015EBA}</author>
    <author>tc={7EE20D25-A319-49F5-8385-8D774FA4D684}</author>
    <author>tc={2C3458D0-9F92-4ED4-9F13-7074374D122A}</author>
    <author>tc={DE9BF11D-DBEE-4A6E-870B-629D538843F6}</author>
    <author>tc={F274778D-A38F-47F9-8E56-743A08D8526E}</author>
  </authors>
  <commentList>
    <comment ref="C7" authorId="0" shapeId="0" xr:uid="{CC045A62-3A34-4114-BE10-AC45939B05FE}">
      <text>
        <r>
          <rPr>
            <sz val="9"/>
            <color indexed="81"/>
            <rFont val="Tahoma"/>
            <family val="2"/>
          </rPr>
          <t xml:space="preserve">Proposito para el cual fue creado el proceso y sus sistemas de gestión implementados
</t>
        </r>
      </text>
    </comment>
    <comment ref="D7" authorId="1" shapeId="0" xr:uid="{5FD9C9DB-7BA5-41AD-AD60-0FFB9DCDF41D}">
      <text>
        <r>
          <rPr>
            <sz val="9"/>
            <color indexed="81"/>
            <rFont val="Tahoma"/>
            <family val="2"/>
          </rPr>
          <t xml:space="preserve">Actividades claves que permiten alcanzar el objetivo del proceso
</t>
        </r>
      </text>
    </comment>
    <comment ref="L7" authorId="0" shapeId="0" xr:uid="{7E42C980-2040-4354-B866-FD694BF6D3A9}">
      <text>
        <r>
          <rPr>
            <sz val="9"/>
            <color indexed="81"/>
            <rFont val="Tahoma"/>
            <family val="2"/>
          </rPr>
          <t>Permite entender la 
forma como se puede manifestar el riesgo</t>
        </r>
      </text>
    </comment>
    <comment ref="M7" authorId="0" shapeId="0" xr:uid="{68321B3C-8C81-4D2F-AFC3-EFC065DAD0C5}">
      <text>
        <r>
          <rPr>
            <sz val="9"/>
            <color indexed="81"/>
            <rFont val="Tahoma"/>
            <family val="2"/>
          </rPr>
          <t>Agrupación de riesgos de acuerdo a sus caracteristicas</t>
        </r>
        <r>
          <rPr>
            <sz val="9"/>
            <color indexed="81"/>
            <rFont val="Tahoma"/>
            <family val="2"/>
          </rPr>
          <t xml:space="preserve">
</t>
        </r>
      </text>
    </comment>
    <comment ref="N7" authorId="1" shapeId="0" xr:uid="{B7D5458B-A315-45C9-866F-995018FCD606}">
      <text>
        <r>
          <rPr>
            <sz val="9"/>
            <color indexed="81"/>
            <rFont val="Tahoma"/>
            <family val="2"/>
          </rPr>
          <t xml:space="preserve">Se asocian los activos de información criticos de acuerdo al inventario de activos de información asociados al proceso
</t>
        </r>
      </text>
    </comment>
    <comment ref="O7" authorId="1" shapeId="0" xr:uid="{CCA5A59C-325C-4E9E-8B51-A71F1DA0E845}">
      <text>
        <r>
          <rPr>
            <sz val="9"/>
            <color indexed="81"/>
            <rFont val="Tahoma"/>
            <family val="2"/>
          </rPr>
          <t xml:space="preserve">Fuentes generadoras del riesgo
</t>
        </r>
      </text>
    </comment>
    <comment ref="P7" authorId="0" shapeId="0" xr:uid="{DB2DB821-FA3F-48B2-A75A-2577E8A732D2}">
      <text>
        <r>
          <rPr>
            <sz val="9"/>
            <color indexed="81"/>
            <rFont val="Tahoma"/>
            <family val="2"/>
          </rPr>
          <t xml:space="preserve">Agrupación del riesgo de acuerdo al factor generador del riesgo
</t>
        </r>
      </text>
    </comment>
    <comment ref="Q7" authorId="1" shapeId="0" xr:uid="{2716193D-4EFB-43FF-B5C7-28532D282EE1}">
      <text>
        <r>
          <rPr>
            <sz val="9"/>
            <color indexed="81"/>
            <rFont val="Tahoma"/>
            <family val="2"/>
          </rPr>
          <t xml:space="preserve">Número de veces que se realiza la actividad al año
</t>
        </r>
      </text>
    </comment>
    <comment ref="R7" authorId="0" shapeId="0" xr:uid="{59A92E8B-EB21-4434-A8B1-3FF1BAE69532}">
      <text>
        <r>
          <rPr>
            <sz val="9"/>
            <color indexed="81"/>
            <rFont val="Tahoma"/>
            <family val="2"/>
          </rPr>
          <t>posibilidad de ocurrencia 
del riesgo sin tener en cuenta controles</t>
        </r>
      </text>
    </comment>
    <comment ref="T7" authorId="0" shapeId="0" xr:uid="{869A5023-7DEA-4FD4-9988-C2CC6007A3A5}">
      <text>
        <r>
          <rPr>
            <sz val="9"/>
            <color indexed="81"/>
            <rFont val="Tahoma"/>
            <family val="2"/>
          </rPr>
          <t>Es la consecuencia económica o reputacional a la cual se ve 
expuesta la organización en caso de materializarse un riesgo sin tener en cuenta controles actuales</t>
        </r>
      </text>
    </comment>
    <comment ref="V7" authorId="0" shapeId="0" xr:uid="{7B7F7224-E04A-4EF3-B936-59EB390A0974}">
      <text>
        <r>
          <rPr>
            <sz val="9"/>
            <color indexed="81"/>
            <rFont val="Tahoma"/>
            <family val="2"/>
          </rPr>
          <t xml:space="preserve">Combinación entre la probabilidad y el impacto
</t>
        </r>
      </text>
    </comment>
    <comment ref="W7" authorId="0" shapeId="0" xr:uid="{C35BFC2C-A715-4A81-9981-B22C6A79B97D}">
      <text>
        <r>
          <rPr>
            <sz val="9"/>
            <color indexed="81"/>
            <rFont val="Tahoma"/>
            <family val="2"/>
          </rPr>
          <t xml:space="preserve">Medida que permite reducir o mitigar el riesgo
</t>
        </r>
      </text>
    </comment>
    <comment ref="X7" authorId="0" shapeId="0" xr:uid="{B154953C-98A8-4809-9B36-46559CBDA0D2}">
      <text>
        <r>
          <rPr>
            <sz val="9"/>
            <color indexed="81"/>
            <rFont val="Tahoma"/>
            <family val="2"/>
          </rPr>
          <t>Disminución de la probabilidad inherente ante la existencia de Controles Preventivos y Detectivos
Disminución del impacto inherente ante la existencia de Controles Correctivos</t>
        </r>
      </text>
    </comment>
    <comment ref="Y7" authorId="0" shapeId="0" xr:uid="{A4DF085E-B06E-40E0-9FFD-0944E7534A67}">
      <text>
        <r>
          <rPr>
            <b/>
            <sz val="9"/>
            <color indexed="81"/>
            <rFont val="Tahoma"/>
            <family val="2"/>
          </rPr>
          <t>Control preventivo</t>
        </r>
        <r>
          <rPr>
            <sz val="9"/>
            <color indexed="81"/>
            <rFont val="Tahoma"/>
            <family val="2"/>
          </rPr>
          <t xml:space="preserve">: control accionado en la entrada del proceso y antes de que se realice la actividad originadora del riesgo, se busca establecer las condiciones que aseguren el resultado final esperado. 
</t>
        </r>
        <r>
          <rPr>
            <b/>
            <sz val="9"/>
            <color indexed="81"/>
            <rFont val="Tahoma"/>
            <family val="2"/>
          </rPr>
          <t>Control detectivo:</t>
        </r>
        <r>
          <rPr>
            <sz val="9"/>
            <color indexed="81"/>
            <rFont val="Tahoma"/>
            <family val="2"/>
          </rPr>
          <t xml:space="preserve"> control accionado durante la ejecución del proceso. Estos controles detectan el riesgo, pero generan reprocesos.
</t>
        </r>
        <r>
          <rPr>
            <b/>
            <sz val="9"/>
            <color indexed="81"/>
            <rFont val="Tahoma"/>
            <family val="2"/>
          </rPr>
          <t>Control correctivo:</t>
        </r>
        <r>
          <rPr>
            <sz val="9"/>
            <color indexed="81"/>
            <rFont val="Tahoma"/>
            <family val="2"/>
          </rPr>
          <t xml:space="preserve"> control accionado en la salida del proceso y después de que se materializa el riesgo. Estos controles tienen costos implícitos
</t>
        </r>
      </text>
    </comment>
    <comment ref="Z7" authorId="0" shapeId="0" xr:uid="{AD8BFC25-D578-4F1F-A097-377DCAD3B783}">
      <text>
        <r>
          <rPr>
            <b/>
            <sz val="9"/>
            <color indexed="81"/>
            <rFont val="Tahoma"/>
            <family val="2"/>
          </rPr>
          <t xml:space="preserve">Manual: </t>
        </r>
        <r>
          <rPr>
            <sz val="9"/>
            <color indexed="81"/>
            <rFont val="Tahoma"/>
            <family val="2"/>
          </rPr>
          <t xml:space="preserve">Controles que son ejecutados por una persona, tiene implícito el error humano.
</t>
        </r>
        <r>
          <rPr>
            <b/>
            <sz val="9"/>
            <color indexed="81"/>
            <rFont val="Tahoma"/>
            <family val="2"/>
          </rPr>
          <t xml:space="preserve">
Automatizado:</t>
        </r>
        <r>
          <rPr>
            <sz val="9"/>
            <color indexed="81"/>
            <rFont val="Tahoma"/>
            <family val="2"/>
          </rPr>
          <t xml:space="preserve"> Son actividades de 
procesamiento o validación de 
información que se ejecutan por 
un sistema y/o aplicativo de 
manera automática sin la 
intervención de personas para 
su realización.
</t>
        </r>
        <r>
          <rPr>
            <b/>
            <sz val="9"/>
            <color indexed="81"/>
            <rFont val="Tahoma"/>
            <family val="2"/>
          </rPr>
          <t xml:space="preserve">
</t>
        </r>
      </text>
    </comment>
    <comment ref="AA7" authorId="0" shapeId="0" xr:uid="{F1F4F7E6-811C-4959-B7A8-E5A5A9C1C0E0}">
      <text>
        <r>
          <rPr>
            <b/>
            <sz val="9"/>
            <color indexed="81"/>
            <rFont val="Tahoma"/>
            <family val="2"/>
          </rPr>
          <t>Documentado</t>
        </r>
        <r>
          <rPr>
            <sz val="9"/>
            <color indexed="81"/>
            <rFont val="Tahoma"/>
            <family val="2"/>
          </rPr>
          <t xml:space="preserve">
Controles que están documentados en el proceso, ya sea en manuales, 
procedimientos, flujogramas o 
cualquier otro documento propio 
del proceso.
</t>
        </r>
        <r>
          <rPr>
            <b/>
            <sz val="9"/>
            <color indexed="81"/>
            <rFont val="Tahoma"/>
            <family val="2"/>
          </rPr>
          <t>Sin documentar</t>
        </r>
        <r>
          <rPr>
            <sz val="9"/>
            <color indexed="81"/>
            <rFont val="Tahoma"/>
            <family val="2"/>
          </rPr>
          <t xml:space="preserve">
Identifica a los controles que 
pese a que se ejecutan en el 
proceso no se encuentran 
documentados en ningún 
documento propio del proceso .
</t>
        </r>
      </text>
    </comment>
    <comment ref="AB7" authorId="0" shapeId="0" xr:uid="{F24AB076-D37C-4D1D-893E-B84DDD176343}">
      <text>
        <r>
          <rPr>
            <b/>
            <sz val="9"/>
            <color indexed="81"/>
            <rFont val="Tahoma"/>
            <family val="2"/>
          </rPr>
          <t xml:space="preserve">Con registro
</t>
        </r>
        <r>
          <rPr>
            <sz val="9"/>
            <color indexed="81"/>
            <rFont val="Tahoma"/>
            <family val="2"/>
          </rPr>
          <t xml:space="preserve">El control deja un registro 
permite evidencia la ejecución 
del control.
</t>
        </r>
        <r>
          <rPr>
            <b/>
            <sz val="9"/>
            <color indexed="81"/>
            <rFont val="Tahoma"/>
            <family val="2"/>
          </rPr>
          <t>Sin registro</t>
        </r>
        <r>
          <rPr>
            <sz val="9"/>
            <color indexed="81"/>
            <rFont val="Tahoma"/>
            <family val="2"/>
          </rPr>
          <t xml:space="preserve">
El control no deja registro de la 
ejecución del control.</t>
        </r>
      </text>
    </comment>
    <comment ref="AC7" authorId="0" shapeId="0" xr:uid="{3E2D25EF-B827-495E-8538-757F23B4D501}">
      <text>
        <r>
          <rPr>
            <b/>
            <sz val="9"/>
            <color indexed="81"/>
            <rFont val="Tahoma"/>
            <family val="2"/>
          </rPr>
          <t xml:space="preserve">Continuo
</t>
        </r>
        <r>
          <rPr>
            <sz val="9"/>
            <color indexed="81"/>
            <rFont val="Tahoma"/>
            <family val="2"/>
          </rPr>
          <t xml:space="preserve">El control se aplica siempre que 
se realiza la actividad que conlleva el riesgo.
</t>
        </r>
        <r>
          <rPr>
            <b/>
            <sz val="9"/>
            <color indexed="81"/>
            <rFont val="Tahoma"/>
            <family val="2"/>
          </rPr>
          <t xml:space="preserve">Aleatorio
</t>
        </r>
        <r>
          <rPr>
            <sz val="9"/>
            <color indexed="81"/>
            <rFont val="Tahoma"/>
            <family val="2"/>
          </rPr>
          <t>El control se aplica aleatoriamente a la actividad que conlleva el riesgo</t>
        </r>
      </text>
    </comment>
    <comment ref="AD7" authorId="0" shapeId="0" xr:uid="{8A22D9EC-B70F-4819-89D7-495BAEC0FD9E}">
      <text>
        <r>
          <rPr>
            <sz val="9"/>
            <color indexed="81"/>
            <rFont val="Tahoma"/>
            <family val="2"/>
          </rPr>
          <t xml:space="preserve">Posibilidad de ocurrencia 
del riesgo teniendo en cuenta sus controles actuales y efectividad de los mismos
</t>
        </r>
      </text>
    </comment>
    <comment ref="AI7" authorId="0" shapeId="0" xr:uid="{9F71BB96-73C8-401F-9975-61B3158344E2}">
      <text>
        <r>
          <rPr>
            <sz val="9"/>
            <color indexed="81"/>
            <rFont val="Tahoma"/>
            <family val="2"/>
          </rPr>
          <t xml:space="preserve">Es la consecuencia económica o reputacional a la cual se ve 
expuesta la organización en caso de materializarse teniendo en cuenta sus controles actuales y efectividad de los mismos
</t>
        </r>
      </text>
    </comment>
    <comment ref="AN7" authorId="0" shapeId="0" xr:uid="{74D6D7FF-B7B3-498F-8380-7A9F39B94EF4}">
      <text>
        <r>
          <rPr>
            <sz val="9"/>
            <color indexed="81"/>
            <rFont val="Tahoma"/>
            <family val="2"/>
          </rPr>
          <t>Combinación entre la probabilidad y el impacto</t>
        </r>
      </text>
    </comment>
    <comment ref="AO7" authorId="0" shapeId="0" xr:uid="{A6C48BFA-0BCD-4631-9C1B-85508917814E}">
      <text>
        <r>
          <rPr>
            <b/>
            <sz val="9"/>
            <color indexed="81"/>
            <rFont val="Tahoma"/>
            <family val="2"/>
          </rPr>
          <t xml:space="preserve">Reducir - Transferencia
</t>
        </r>
        <r>
          <rPr>
            <sz val="9"/>
            <color indexed="81"/>
            <rFont val="Tahoma"/>
            <family val="2"/>
          </rPr>
          <t xml:space="preserve">Despues de realizar un analisis, se considera que la mejor estrategía es tercerizar el proceso o trasladar el riesgo a través de seguros o polizas. La responsabilidad economica recae sobre el tercero, pero no se transfiere la responsabilidad sobre el tema reputacional
</t>
        </r>
        <r>
          <rPr>
            <b/>
            <sz val="9"/>
            <color indexed="81"/>
            <rFont val="Tahoma"/>
            <family val="2"/>
          </rPr>
          <t xml:space="preserve">Reducir - Mitigar
</t>
        </r>
        <r>
          <rPr>
            <sz val="9"/>
            <color indexed="81"/>
            <rFont val="Tahoma"/>
            <family val="2"/>
          </rPr>
          <t xml:space="preserve">Despues de realizar un analisis y considerar los niveles de riesgo se implementan acciones que mitiguen el nivel de riesgo. No necesariamente es un control adicional
</t>
        </r>
        <r>
          <rPr>
            <b/>
            <sz val="9"/>
            <color indexed="81"/>
            <rFont val="Tahoma"/>
            <family val="2"/>
          </rPr>
          <t xml:space="preserve">Aceptar
</t>
        </r>
        <r>
          <rPr>
            <sz val="9"/>
            <color indexed="81"/>
            <rFont val="Tahoma"/>
            <family val="2"/>
          </rPr>
          <t>Despues de realizar un analisis y considerar los niveles de riesgo se determina asumir el mismo conociendo los efectos de su posible materialización (Esta desición es solo aplicable para los riesgos en Nivel de Severidad Bajo)</t>
        </r>
        <r>
          <rPr>
            <b/>
            <sz val="9"/>
            <color indexed="81"/>
            <rFont val="Tahoma"/>
            <family val="2"/>
          </rPr>
          <t xml:space="preserve">
Evitar
</t>
        </r>
        <r>
          <rPr>
            <sz val="9"/>
            <color indexed="81"/>
            <rFont val="Tahoma"/>
            <family val="2"/>
          </rPr>
          <t>Despues de realizar un analisis y considerar que el nivel de riesgo es demasiado alto o extremo, se determina NO asumir la actividad que genera este riesgo</t>
        </r>
      </text>
    </comment>
    <comment ref="AP7" authorId="0" shapeId="0" xr:uid="{09C1CDAB-0212-47F9-ABEA-B5F863636ABA}">
      <text>
        <r>
          <rPr>
            <sz val="9"/>
            <color indexed="81"/>
            <rFont val="Tahoma"/>
            <family val="2"/>
          </rPr>
          <t xml:space="preserve">Argumento de la desición tomada para dar tratamiento al riesgo
</t>
        </r>
      </text>
    </comment>
    <comment ref="AQ7" authorId="0" shapeId="0" xr:uid="{90A62FD8-1584-45BE-A219-3A5098B8EEAB}">
      <text>
        <r>
          <rPr>
            <sz val="9"/>
            <color indexed="81"/>
            <rFont val="Tahoma"/>
            <family val="2"/>
          </rPr>
          <t xml:space="preserve">Actividad adicional que se define para ayudar al control existente con el fin de evitar la materialización del riesgo.
</t>
        </r>
      </text>
    </comment>
    <comment ref="AR7" authorId="0" shapeId="0" xr:uid="{C875974B-3686-4805-AB1C-AF211C1B3443}">
      <text>
        <r>
          <rPr>
            <sz val="9"/>
            <color indexed="81"/>
            <rFont val="Tahoma"/>
            <family val="2"/>
          </rPr>
          <t xml:space="preserve">Fecha considerada para comenzar la implementación del plan de acción definido
</t>
        </r>
      </text>
    </comment>
    <comment ref="AS7" authorId="0" shapeId="0" xr:uid="{F1CCB355-4AA5-4CE2-9886-EC278AB549BA}">
      <text>
        <r>
          <rPr>
            <sz val="9"/>
            <color indexed="81"/>
            <rFont val="Tahoma"/>
            <family val="2"/>
          </rPr>
          <t xml:space="preserve">Fecha considerada para terminar la implementación del plan de acción definida
</t>
        </r>
      </text>
    </comment>
    <comment ref="AT7" authorId="0" shapeId="0" xr:uid="{0CEF2D45-AF00-4AE4-8E0B-3E85725B1266}">
      <text>
        <r>
          <rPr>
            <sz val="9"/>
            <color indexed="81"/>
            <rFont val="Tahoma"/>
            <family val="2"/>
          </rPr>
          <t xml:space="preserve">Intervalo de verificación del estado de avance de la implementación del plan de acción y en caso aplicable tomar correctivos que permita alcanzar la implementación del plan de acción
</t>
        </r>
      </text>
    </comment>
    <comment ref="AU7" authorId="0" shapeId="0" xr:uid="{305FAA0A-2C38-4245-8D9F-F41CB9A16AB7}">
      <text>
        <r>
          <rPr>
            <sz val="9"/>
            <color indexed="81"/>
            <rFont val="Tahoma"/>
            <family val="2"/>
          </rPr>
          <t xml:space="preserve">Cargo responsable de implementar el plan de acción definido
</t>
        </r>
      </text>
    </comment>
    <comment ref="E8" authorId="0" shapeId="0" xr:uid="{00000000-0006-0000-0000-000001000000}">
      <text>
        <r>
          <rPr>
            <i/>
            <sz val="9"/>
            <color indexed="81"/>
            <rFont val="Tahoma"/>
            <family val="2"/>
          </rPr>
          <t xml:space="preserve">Impacto: </t>
        </r>
        <r>
          <rPr>
            <sz val="9"/>
            <color indexed="81"/>
            <rFont val="Tahoma"/>
            <family val="2"/>
          </rPr>
          <t>es la consecuencia económica o reputacional a la cual se ve expuesta la organización en caso de materializarse un riesgo.</t>
        </r>
      </text>
    </comment>
    <comment ref="F8" authorId="0" shapeId="0" xr:uid="{00000000-0006-0000-0000-000002000000}">
      <text>
        <r>
          <rPr>
            <sz val="9"/>
            <color indexed="81"/>
            <rFont val="Tahoma"/>
            <family val="2"/>
          </rPr>
          <t xml:space="preserve">Circunstancias o situaciones más evidentes sobre las cuales se presenta el riesgo. 
</t>
        </r>
      </text>
    </comment>
    <comment ref="G8" authorId="0" shapeId="0" xr:uid="{00000000-0006-0000-0000-000003000000}">
      <text>
        <r>
          <rPr>
            <sz val="9"/>
            <color indexed="81"/>
            <rFont val="Tahoma"/>
            <family val="2"/>
          </rPr>
          <t>Causa  principal  o básica, corresponde a las razones por la cuales se puede presentar  el riesgo, son la base para la definición de controles en la etapa de valoración del riesgo</t>
        </r>
        <r>
          <rPr>
            <b/>
            <sz val="9"/>
            <color indexed="81"/>
            <rFont val="Tahoma"/>
            <family val="2"/>
          </rPr>
          <t xml:space="preserve">. </t>
        </r>
        <r>
          <rPr>
            <sz val="9"/>
            <color indexed="81"/>
            <rFont val="Tahoma"/>
            <family val="2"/>
          </rPr>
          <t xml:space="preserve">
</t>
        </r>
      </text>
    </comment>
    <comment ref="H8" authorId="1" shapeId="0" xr:uid="{153D6F0C-501B-4405-A891-142B6F02E73E}">
      <text>
        <r>
          <rPr>
            <sz val="9"/>
            <color indexed="81"/>
            <rFont val="Tahoma"/>
            <family val="2"/>
          </rPr>
          <t>cambios o modificaciones indebidas
Se comienza con la palabra Posibilidad de ..</t>
        </r>
      </text>
    </comment>
    <comment ref="I8" authorId="1" shapeId="0" xr:uid="{119113FC-BDB5-41D4-A3D8-9F5934A551D1}">
      <text>
        <r>
          <rPr>
            <sz val="9"/>
            <color indexed="81"/>
            <rFont val="Tahoma"/>
            <family val="2"/>
          </rPr>
          <t>Quien ejerce o tiene la potestad de realizar la acción u omisión</t>
        </r>
      </text>
    </comment>
    <comment ref="J8" authorId="1" shapeId="0" xr:uid="{6B37E17D-41E3-400A-B679-F89A0131688C}">
      <text>
        <r>
          <rPr>
            <sz val="9"/>
            <color indexed="81"/>
            <rFont val="Tahoma"/>
            <family val="2"/>
          </rPr>
          <t xml:space="preserve">Actividad sobre la cual se realiza la acción u omisión
</t>
        </r>
      </text>
    </comment>
    <comment ref="K8" authorId="1" shapeId="0" xr:uid="{86B02D1B-3917-4F62-9A76-1D51C2907B88}">
      <text>
        <r>
          <rPr>
            <sz val="9"/>
            <color indexed="81"/>
            <rFont val="Tahoma"/>
            <family val="2"/>
          </rPr>
          <t xml:space="preserve">Quien se beneficia de la acción indebida realizada
</t>
        </r>
      </text>
    </comment>
    <comment ref="AN187" authorId="2" shapeId="0" xr:uid="{B59E00DD-37AE-4F0E-9789-1478F88EC1B4}">
      <text>
        <r>
          <rPr>
            <sz val="11"/>
            <color theme="1"/>
            <rFont val="Calibri"/>
            <family val="2"/>
            <scheme val="minor"/>
          </rPr>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Revisar la calificación puesto que el riesgo residual debió bajar </t>
        </r>
      </text>
    </comment>
    <comment ref="N248" authorId="3" shapeId="0" xr:uid="{9F84F542-3B24-4652-B0F0-C2FF5C883874}">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Revisar si hay activos críticos asociados</t>
        </r>
      </text>
    </comment>
    <comment ref="L260" authorId="4" shapeId="0" xr:uid="{EFCA1A9C-156B-4519-8C94-6D8DDCAB18BD}">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Ajustar riesgo</t>
        </r>
      </text>
    </comment>
    <comment ref="L295" authorId="5" shapeId="0" xr:uid="{29B577EE-5924-4BC9-A948-4C2B4D58506D}">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Quitar la parte que habla sobre el objetivo del proyecto, ya que esto no tiene que ver con el planteamiento del riesgo</t>
        </r>
      </text>
    </comment>
    <comment ref="W425" authorId="6" shapeId="0" xr:uid="{E44DE6A7-DE69-46DC-983F-61B6E624CA2D}">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En caso de no realizarse la actividad qué es lo que se haría. Evidencia del control.</t>
        </r>
      </text>
    </comment>
    <comment ref="W426" authorId="7" shapeId="0" xr:uid="{58583107-D44C-41E2-80B9-9A28E7015EBA}">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Quien realiza la actividad, periodicidad, propósito explicar con mayor detalle como se realiza la actividad y desviación. Evidencia del control</t>
        </r>
      </text>
    </comment>
    <comment ref="W486" authorId="8" shapeId="0" xr:uid="{7EE20D25-A319-49F5-8385-8D774FA4D684}">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En caso de no realizarse la actividad qué es lo que se haría. Evidencia del control.</t>
        </r>
      </text>
    </comment>
    <comment ref="W488" authorId="9" shapeId="0" xr:uid="{2C3458D0-9F92-4ED4-9F13-7074374D122A}">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En caso de no realizarse la actividad qué es lo que se haría. Evidencia del control.</t>
        </r>
      </text>
    </comment>
    <comment ref="W506" authorId="10" shapeId="0" xr:uid="{DE9BF11D-DBEE-4A6E-870B-629D538843F6}">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Ajustar la periodicidad en la que se aplica este control</t>
        </r>
      </text>
    </comment>
    <comment ref="W576" authorId="11" shapeId="0" xr:uid="{F274778D-A38F-47F9-8E56-743A08D8526E}">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Hace falta incluir cada cuanto se realiza este control</t>
        </r>
      </text>
    </comment>
  </commentList>
</comments>
</file>

<file path=xl/sharedStrings.xml><?xml version="1.0" encoding="utf-8"?>
<sst xmlns="http://schemas.openxmlformats.org/spreadsheetml/2006/main" count="9100" uniqueCount="2216">
  <si>
    <t xml:space="preserve">FORMATO PARA EL LEVANTAMIENTO DEL MAPA DE RIESGOS </t>
  </si>
  <si>
    <r>
      <t xml:space="preserve">Código: </t>
    </r>
    <r>
      <rPr>
        <sz val="12"/>
        <color theme="5"/>
        <rFont val="Calibri"/>
        <family val="2"/>
        <scheme val="minor"/>
      </rPr>
      <t>100.01.15-2</t>
    </r>
  </si>
  <si>
    <t>DIRECCIONAMIENTO ESTRATEGICO</t>
  </si>
  <si>
    <t>Versión: 10</t>
  </si>
  <si>
    <t>PROCEDIMIENTO DE ADMINISTRACIÓN DE RIESGOS</t>
  </si>
  <si>
    <t xml:space="preserve">Fecha: </t>
  </si>
  <si>
    <t>Paginas</t>
  </si>
  <si>
    <t>Fecha Actualización de los Registros: Enero 2025</t>
  </si>
  <si>
    <t># Riesgo</t>
  </si>
  <si>
    <t>Proceso / Dirección Territorial / Dueño del Riesgo</t>
  </si>
  <si>
    <t>Objetivo del Proceso</t>
  </si>
  <si>
    <t>Actividad</t>
  </si>
  <si>
    <t>Estructura redacción Riesgos Gestión -Seguridad Información - SST - Ambiental -Documental - Fiscal</t>
  </si>
  <si>
    <t>Estructura redacción Riesgo de Corrupción</t>
  </si>
  <si>
    <t xml:space="preserve">Redacción del riesgo </t>
  </si>
  <si>
    <t>Tipología del Riesgo</t>
  </si>
  <si>
    <t>Activos de Información</t>
  </si>
  <si>
    <t>Factor de Riesgo</t>
  </si>
  <si>
    <t>Clasificación
 del Riesgo</t>
  </si>
  <si>
    <t>Frecuencia de la Actividad</t>
  </si>
  <si>
    <t xml:space="preserve">Probabilidad Inherente </t>
  </si>
  <si>
    <t>% Probabilidad</t>
  </si>
  <si>
    <t>Impacto Inherente</t>
  </si>
  <si>
    <t>% Impacto</t>
  </si>
  <si>
    <t>Nivel de Severidad Riesgo Inherente</t>
  </si>
  <si>
    <t>Descripción del control</t>
  </si>
  <si>
    <t>Afectación del control</t>
  </si>
  <si>
    <t>Tipo de Control</t>
  </si>
  <si>
    <t>Implementación</t>
  </si>
  <si>
    <t>Documentación</t>
  </si>
  <si>
    <t>Evidencia</t>
  </si>
  <si>
    <t>Frecuencia</t>
  </si>
  <si>
    <t xml:space="preserve">Probabilidad Residual </t>
  </si>
  <si>
    <t>% Probabilidad Tipo</t>
  </si>
  <si>
    <t>Impacto Residual</t>
  </si>
  <si>
    <t>Nivel de Severidad Riesgo Residual</t>
  </si>
  <si>
    <t>Tratamiento</t>
  </si>
  <si>
    <t>Comentario Tratamiento</t>
  </si>
  <si>
    <t>Plan de Acción</t>
  </si>
  <si>
    <t>Fecha Inicio</t>
  </si>
  <si>
    <t>Fecha Fin</t>
  </si>
  <si>
    <t>Fecha Seguimiento</t>
  </si>
  <si>
    <t>Responsable</t>
  </si>
  <si>
    <t>Impacto</t>
  </si>
  <si>
    <t>Causa Inmediata</t>
  </si>
  <si>
    <t>Causa Raiz</t>
  </si>
  <si>
    <t>Acción u Omisión</t>
  </si>
  <si>
    <t>Uso del Poder</t>
  </si>
  <si>
    <t>Desviación Gestión Pública</t>
  </si>
  <si>
    <t>Beneficio Propio/Tercero</t>
  </si>
  <si>
    <t>% Probabilidad Implementación</t>
  </si>
  <si>
    <t>Calculo Probabilidad</t>
  </si>
  <si>
    <t>Calculo Probabilidad 1</t>
  </si>
  <si>
    <t>% Impacto Tipo</t>
  </si>
  <si>
    <t>% Impacto Implementación</t>
  </si>
  <si>
    <t>Calculo Impacto</t>
  </si>
  <si>
    <t>Calculo Impacto 1</t>
  </si>
  <si>
    <t>Comunicación Estratégica</t>
  </si>
  <si>
    <t>Brindar acompañamiento y asesoría en comunicaciones a todas las dependencias y divulgar a través de los diferentes medios de difusión, tanto internos como externos, la comunicación política para la dignificación de las víctimas del conflicto armado y la construcción de la paz con enfoque diferencial y territorial, contribuyendo a la imagen institucional ya una comunicación de transformación.</t>
  </si>
  <si>
    <t>Implementar la estrategia de comunicación política para la dignificación de las víctimas del conflicto armado y la construcción de la paz</t>
  </si>
  <si>
    <t>Posibilidad de pérdida económica y reputacional</t>
  </si>
  <si>
    <t xml:space="preserve">ante nuestras partes interesadas por quejas o sanciones ocasionados por la generación de comunicación externa y/o interna inadecuada  </t>
  </si>
  <si>
    <t>debido a la falta de garantías del personal que se desplaza a territorio por situaciones de sanidad u orden publico, así como por envío de información tardía y/o sin debida aprobación por parte de las áreas.</t>
  </si>
  <si>
    <t>Gestión</t>
  </si>
  <si>
    <t>Procesos</t>
  </si>
  <si>
    <t>Ejecución y administración de procesos</t>
  </si>
  <si>
    <t xml:space="preserve">Diaria </t>
  </si>
  <si>
    <t>Media</t>
  </si>
  <si>
    <t>Mayor</t>
  </si>
  <si>
    <t>Alto</t>
  </si>
  <si>
    <t xml:space="preserve">La Oficina Asesora de Comunicaciones realiza mensualmente reuniones al interior de sus líneas estratégicas y grupos de apoyo, donde se analizan, se planifican y aprueban todas las actividades presentadas por los funcionarios y contratistas designados con el fin de garantizar la implementación de la estrategia de comunicación masiva para la dignificación de las víctimas y la construcción de la paz con enfoque diferencial y territorial. En caso de que surjan cambios serán evaluados por el jefe de comunicaciones para definir su pertinencia de incluirlos o no.  La evidencia de estas reuniones queda recopilada en los cuadros de producción o actas y citaciones de las mismas. </t>
  </si>
  <si>
    <t>Preventivo</t>
  </si>
  <si>
    <t>Manual</t>
  </si>
  <si>
    <t>Documentado</t>
  </si>
  <si>
    <t>Con registro</t>
  </si>
  <si>
    <t>Continuo</t>
  </si>
  <si>
    <t>Moderado</t>
  </si>
  <si>
    <t>Reducir - Mitigación</t>
  </si>
  <si>
    <t>Se definen Planes de Acción adicionales con el fin de evitar la materialización del riesgo.</t>
  </si>
  <si>
    <t xml:space="preserve">La Oficina Asesora de Comunicaciones socializará a nivel nacional cada actualización que surja en los lineamientos de comunicación. </t>
  </si>
  <si>
    <t>Semestral</t>
  </si>
  <si>
    <t>Funcionarios y contratistas de la Oficina Asesora de Comunicaciones y Enlace Sig</t>
  </si>
  <si>
    <t>En la Oficina Asesora de Comunicaciones se  realiza la revisión de contenido diariamente a los boletines de prensa que llegan a nivel nacional,  con el propósito de verificar que la información sea veraz y tenga los parámetros establecidos frente al lenguaje claro y los lineamientos de transparencia e información pública, en caso de que algún dato no pueda ser constatado debe ser omitido y/o devuelto para su corrección. La evidencia son los correos con los comunicados de prensa originales y los correos de las correspondientes revisiones y/o publicaciones.</t>
  </si>
  <si>
    <t>Correctivo</t>
  </si>
  <si>
    <t xml:space="preserve">Uso indebido de información </t>
  </si>
  <si>
    <t xml:space="preserve">por parte de funcionarios y contratistas </t>
  </si>
  <si>
    <t xml:space="preserve">que tienen acceso a obras literarias, artísticas, musicales, científicas o didácticas publicadas o inéditas pertenecientes a una víctima </t>
  </si>
  <si>
    <t>para beneficio propio y/o de terceros</t>
  </si>
  <si>
    <t>Corrupción</t>
  </si>
  <si>
    <t>Recurso Humano</t>
  </si>
  <si>
    <t>Fraude Interno</t>
  </si>
  <si>
    <t>Posible</t>
  </si>
  <si>
    <r>
      <t xml:space="preserve">Los periodistas de la Oficina Asesora de Comunicaciones a nivel nacional, siempre que requieran como insumo alguna obra o material (video, audio o fotografía) y/o hagan parte de alguna entrevista, de una víctima, familiar de las mismas o ciudadano en general, deben utilizar el </t>
    </r>
    <r>
      <rPr>
        <b/>
        <sz val="11"/>
        <color theme="1"/>
        <rFont val="Calibri"/>
        <family val="2"/>
        <scheme val="minor"/>
      </rPr>
      <t>"formato de consentimiento y cesión de derechos de imagen V5"</t>
    </r>
    <r>
      <rPr>
        <sz val="11"/>
        <color theme="1"/>
        <rFont val="Calibri"/>
        <family val="2"/>
        <scheme val="minor"/>
      </rPr>
      <t>, para autorizar dicha participación y garantizar que el producto final pueda ser usado comunicacionalmente por la Unidad. Cualquier insumo que no cuente con el formato diligenciado, no podrá ser utilizado. Dicho formato queda como evidencia en archivo de la Oficina Asesora de Comunicaciones.</t>
    </r>
  </si>
  <si>
    <t>Detectivo</t>
  </si>
  <si>
    <t>Sin registro</t>
  </si>
  <si>
    <t xml:space="preserve">Socializar el formato de consentimiento y cesión de derechos a todos los funcionarios y contratistas de la Unidad, que en su labor diaria tengan contacto con víctimas y requieran del uso de estos bienes, con el fin de que sea utilizado debidamente y se recuerde la importancia que conlleva el acceso y manejo de alguna obra, bien o producto generado por una víctima y también informar cuando se le realice alguna actualización al mismo. </t>
  </si>
  <si>
    <t>Cuatrimestral</t>
  </si>
  <si>
    <t>Fortalecer la imagen de la Unidad con las diferentes partes interesadas</t>
  </si>
  <si>
    <t xml:space="preserve">Utilización indebida de los productos de comunicación de la oficina </t>
  </si>
  <si>
    <t xml:space="preserve">por parte de los funcionarios y/o contratistas </t>
  </si>
  <si>
    <t>que los producen y divulgan</t>
  </si>
  <si>
    <t>para lograr beneficios personales.</t>
  </si>
  <si>
    <t>Fraude Externo</t>
  </si>
  <si>
    <t>Los funcionarios y contratistas de la Oficina Asesora de Comunicaciones, deben comprometerse al realizar su posesión y al iniciar el contrato a mantener la confidencialidad y un debido manejo de la información pública. Para los funcionarios esto está estipulado en el código de ética al que se hace juramento en la posesión y para los contratistas, en los contractos se pacta la cláusula denominada "Confidencialidad y Manejo de la Información"; para ambos el no cumplimiento genera investigaciones e implicaciones legales. La evidencia son los documentos antes mencionados y los informes mensuales que presentan los contratistas sobre su gestión.</t>
  </si>
  <si>
    <t>La Oficina Asesora de Comunicaciones, debe diligenciar mensualmente por parte de sus comunicaciones externas e internas, una bitácora de productos con los links de destino, con el fin de evidenciar  la trazabilidad y el tratamiento dado a cada producto, dando constancia y los controles establecidos para los riesgos de corrupción.</t>
  </si>
  <si>
    <r>
      <t>Los periodistas de la Oficina Asesora de Comunicaciones a nivel nacional, siempre que requieran como insumo alguna obra o material (video, audio o fotografía) y/o hagan parte de alguna entrevista, de una víctima, familiar de las mismas o ciudadano en general, deben utilizar el</t>
    </r>
    <r>
      <rPr>
        <b/>
        <sz val="11"/>
        <color theme="1"/>
        <rFont val="Calibri"/>
        <family val="2"/>
        <scheme val="minor"/>
      </rPr>
      <t xml:space="preserve"> "formato de consentimiento y cesión de derechos de imagen V5"</t>
    </r>
    <r>
      <rPr>
        <sz val="11"/>
        <color theme="1"/>
        <rFont val="Calibri"/>
        <family val="2"/>
        <scheme val="minor"/>
      </rPr>
      <t>, para autorizar dicha participación y garantizar que el producto final pueda ser usado comunicacionalmente por la Unidad. Cualquier insumo que no cuente con el formato diligenciado, no podrá ser utilizado. Dicho formato queda como evidencia en archivo de la Oficina Asesora de Comunicaciones.</t>
    </r>
  </si>
  <si>
    <t xml:space="preserve">La Oficina Asesora de Comunicaciones ha diseñado un manual de imagen institucional, bajo los parámetros establecidos por la Presidencia de la República, con las pautas básicas de uso y manejo de logo, para el conocimiento y análisis de todos. Dicho manual se encuentra publicado en la página web de la Unidad, se actualiza por parte del profesional delegado en la OAC y cuando exista algún cambio en el manual de presidencia y/o alguna necesidad de la Unidad, aplica como material de verificación en temas de uso de información institucional y si la comunicación no cumple estos parámetros, no puede ser publicada. El manual es la evidencia.  </t>
  </si>
  <si>
    <t xml:space="preserve">Salvaguardar la información bajo los principios de seguridad, privacidad, confidencialidad e integridad con transparencia y efectividad en la gestión y promover la disponibilidad de activos y de la información que permita una adecuada toma de decisiones en materia de política de víctimas. </t>
  </si>
  <si>
    <t>Seguridad Información/Digital</t>
  </si>
  <si>
    <t>Automatizado</t>
  </si>
  <si>
    <t>Evaluación Independiente</t>
  </si>
  <si>
    <r>
      <t>Planeación y ejecución de las auditorias. (</t>
    </r>
    <r>
      <rPr>
        <i/>
        <sz val="11"/>
        <color theme="1"/>
        <rFont val="Calibri"/>
        <family val="2"/>
        <scheme val="minor"/>
      </rPr>
      <t>Asignación del equipo auditor y Realización de las auditorias acorde al plan anual de auditorías</t>
    </r>
    <r>
      <rPr>
        <sz val="11"/>
        <color theme="1"/>
        <rFont val="Calibri"/>
        <family val="2"/>
        <scheme val="minor"/>
      </rPr>
      <t xml:space="preserve">.)
</t>
    </r>
  </si>
  <si>
    <r>
      <t>Posibilidad de pérdida reputacional (</t>
    </r>
    <r>
      <rPr>
        <i/>
        <sz val="11"/>
        <color theme="1"/>
        <rFont val="Calibri"/>
        <family val="2"/>
        <scheme val="minor"/>
      </rPr>
      <t>gestión de auditorias</t>
    </r>
    <r>
      <rPr>
        <sz val="11"/>
        <color theme="1"/>
        <rFont val="Calibri"/>
        <family val="2"/>
        <scheme val="minor"/>
      </rPr>
      <t>)</t>
    </r>
  </si>
  <si>
    <t xml:space="preserve">por la dificultad en el cumplimiento de la  ejecución  del plan anual de auditorias aprobado por el comité institucional de coordinación  de Control Interno, </t>
  </si>
  <si>
    <t>debido a  cambios  o cancelaciones programadas e inconsistencia en el conocimiento por parte de los auditores en la aplicación de los  lineamientos  suministrados para el desarrollo de las auditorias</t>
  </si>
  <si>
    <t>No Aplica</t>
  </si>
  <si>
    <t>Muy baja</t>
  </si>
  <si>
    <t>Menor</t>
  </si>
  <si>
    <t>Bajo</t>
  </si>
  <si>
    <t>El Jefe de la Oficina de Control Interno durante el primer trimestre asigna de manera equitativa los funcionarios y contratistas del proceso de Evaluación Independiente conforme a los perfiles requeridos para el desarrollo de las auditorías de gestión, con el fin de cumplir el plan anual de auditoría. Esta selección y asignación de auditores se comunica oportunamente a través de correo electrónico, de acuerdo con el cronograma establecido para las auditorías. En caso de que se presente algún inconveniente con los servidores designados, se procede de acuerdo con los criterios de selección de auditores, a escoger al profesional idóneo y competitivo que asuma el rol de auditor. Como evidencia queda los correos electrónicos de notificación y/o demás instrumentos de comunicación utilizado.</t>
  </si>
  <si>
    <t>Probabilidad</t>
  </si>
  <si>
    <t>Aceptar</t>
  </si>
  <si>
    <t>Se acepta el riesgo teniendo el cuenta su severidad residual y eficacia de los controles existentes</t>
  </si>
  <si>
    <t>N/A</t>
  </si>
  <si>
    <t>El jefe de la Oficina de control Interno un mes antes de la ejecución de las auditorias, define y verifica las directrices y/o lineamientos necesarios para la planificación y ejecución de la auditoria teniendo en cuenta factores como (situaciones de orden público, emergencias sanitarias , entre otros),  con el objeto de asegurar el cumplimiento del programa de auditoría y subsanar los inconvenientes que se presenten dentro de los tiempos acordes a la planificación establecida por las directrices dadas; donde a través de correo electrónico se comunica a los lideres de los procesos y Direcciones Territoriales. En caso de presentarse situaciones o inconvenientes que afecten la ejecución de las auditorias se procederá a reprogramar y adoptar mecanismos alternativos, como la realización de Auditorías remotas. Como evidencia queda los correos electrónicos y directrices y/o lineamientos.</t>
  </si>
  <si>
    <t>Realizar Seguimiento a los planes de mejoramiento suscritos con los procesos de la entidad, Direcciones
Territoriales y Entes de Control.</t>
  </si>
  <si>
    <r>
      <t>Posibilidad de pérdida reputacional (</t>
    </r>
    <r>
      <rPr>
        <i/>
        <sz val="11"/>
        <color theme="1"/>
        <rFont val="Calibri"/>
        <family val="2"/>
        <scheme val="minor"/>
      </rPr>
      <t>relación con entes de control, administración de riesgos y otras partes interesadas)</t>
    </r>
  </si>
  <si>
    <t>por no cumplir los planes de mejoramiento de los hallazgos por parte de los entes de control y auditorias de gestión,</t>
  </si>
  <si>
    <t>debido al incumplimiento de la emisión de las acciones en los tiempos establecidos y la entrega de los informes de Ley contemplados en el plan anual de auditorias.</t>
  </si>
  <si>
    <t>Baja</t>
  </si>
  <si>
    <t>Leve</t>
  </si>
  <si>
    <t>El Jefe de la Oficina de Control Interno verifica el avance de la ejecución de las actividades programadas en el Plan Anual de Auditoría acorde a los tiempos establecidos, con el fin de identificar el cumplimiento de los planes de mejoramiento y los términos de los informes requeridos por ley. En caso de identificar posibles fallas o desviaciones se toman las medidas pertinentes (reprogramación) para dar cumplimiento. Como evidencia de la ejecución del control quedan listas de asistencias de las reuniones o actas.</t>
  </si>
  <si>
    <t>Realizar a través de la asesoría acompañamiento técnico, evaluación y seguimiento a los diferentes pasos de la gestión del riesgo institucional.</t>
  </si>
  <si>
    <t>Posibilidad de pérdida reputacional (liderazgo estratégico y prevención)</t>
  </si>
  <si>
    <t xml:space="preserve">por el incumplimiento en la aplicación de las directrices de la administración del riesgo en la asesoría y  acompañamiento para el fortalecimiento del sistema de control interno, </t>
  </si>
  <si>
    <t>esto debido  a que se debe fortalecer la coordinación con la Oficina Asesora de Planeación para la unificación de términos, criterios, metodologías, así como con los demás procesos que lo requieran sobre las competencias y habilidades en algunos temas de control interno en lo pertinente a la gestión de riesgos.</t>
  </si>
  <si>
    <t>El jefe de la Oficina de Control Interno cuando lo considera necesario coordina con la Oficina Asesora de Planeación mesas de trabajo para revisar las directrices, metodologías y demás lineamientos relacionados con la evaluación y seguimiento de la administración de riesgos, donde se definen y se ajustan dichos requerimientos para ser implementados en el marco de la gestión. En caso de presentarse inconveniente en la ejecución de las actividades, se programa nuevamente para tomar las decisiones pertinentes. Como evidencia queda soportes de los temas tratados.</t>
  </si>
  <si>
    <t>Asignar y coordinar entrega de respuestas a las partes interesadas y realizar informes de Ley aplicables a la oficina de control interno.
Realizar las auditorías internas de acuerdo con el plan anual de auditorías.
Realizar Seguimiento a los planes de mejoramiento suscritos con los procesos de la entidad, direcciones territoriales y con los entes de control.</t>
  </si>
  <si>
    <t>Omitir el cumplimiento de requisitos legales y normativos</t>
  </si>
  <si>
    <t>por parte de los funcionarios o contratistas del proceso</t>
  </si>
  <si>
    <t xml:space="preserve">en la emisión de informes de seguimientos o de auditorías </t>
  </si>
  <si>
    <t>para beneficiar a un proceso, persona, área etc.</t>
  </si>
  <si>
    <t>Omitir el cumplimiento de requisitos legales y normativos para beneficiar a un proceso, persona, área etc., en la emisión de informes de seguimientos o de auditorías por parte de los funcionarios o contratistas del proceso</t>
  </si>
  <si>
    <t>Improbable</t>
  </si>
  <si>
    <t>Catastrófico</t>
  </si>
  <si>
    <t>Extremo</t>
  </si>
  <si>
    <t>Los servidores de la Oficina de Control Interno, en el marco de sus funciones, aplican anualmente los atributos Internacionales de las Prácticas Profesionales de Auditoría – MIPP y el Estatuto del Código de Ética, con el fin de dar cumplimiento a la normatividad vigente y prevenir actos de corrupción. En caso de identificar desviaciones, se toman las medidas pertinentes actuando acorde a la Ley. Como evidencias quedan los soportes, correos electrónicos, etc. (Si aplica).</t>
  </si>
  <si>
    <t>Establecer plan de acción.</t>
  </si>
  <si>
    <t>Realizar y publicar los informe de ley de acuerdo  con los tiempos establecidos y requeridos por la normatividad vigente</t>
  </si>
  <si>
    <t>Trimestral</t>
  </si>
  <si>
    <t>OCI</t>
  </si>
  <si>
    <t>Ambiental</t>
  </si>
  <si>
    <t>Posibilidad de efecto dañoso sobre bienes públicos</t>
  </si>
  <si>
    <t>Posibilidad de efecto dañoso sobre intereses patrimoniales de naturaleza publica</t>
  </si>
  <si>
    <t>Documental</t>
  </si>
  <si>
    <t>Posibilidad de efecto dañoso sobre recursos públicos</t>
  </si>
  <si>
    <t>Emergencias, Crisis, Seguridad de las personas</t>
  </si>
  <si>
    <t>Posibilidad de pérdida de confidencialidad</t>
  </si>
  <si>
    <t>Fiscal</t>
  </si>
  <si>
    <t>Posibilidad de pérdida de disponibilidad</t>
  </si>
  <si>
    <t xml:space="preserve">Proceso/
Subproceso </t>
  </si>
  <si>
    <t>Objetivo</t>
  </si>
  <si>
    <t>Posibilidad de pérdida de integridad</t>
  </si>
  <si>
    <t>Posibilidad de pérdida económica</t>
  </si>
  <si>
    <t>Seguridad, Salud en el Trabajo</t>
  </si>
  <si>
    <t>Control Interno Disciplinario</t>
  </si>
  <si>
    <t>Adelantar las acciones disciplinarias que permitan determinar la responsabilidad de los servidores y exservidores públicos de la Unidad, en la incursión de conductas que presuntamente constituyan una falta disciplinaria, así como implementar estrategias de prevención y sensibilización frente a conductas disciplinariamente relevantes.</t>
  </si>
  <si>
    <t>Posibilidad de pérdida reputacional</t>
  </si>
  <si>
    <t>Dirección Territorial Antioquia</t>
  </si>
  <si>
    <t>Tecnología</t>
  </si>
  <si>
    <t>Dirección Territorial Atlántico</t>
  </si>
  <si>
    <t>Infraestructura</t>
  </si>
  <si>
    <t>Dirección Territorial Bolívar y San Andrés</t>
  </si>
  <si>
    <t xml:space="preserve"> Eventos externos (Terceros)</t>
  </si>
  <si>
    <t>Dirección Territorial Caquetá-Huila</t>
  </si>
  <si>
    <t>Muy Alta</t>
  </si>
  <si>
    <t>Daño Antijurídico</t>
  </si>
  <si>
    <t>Dirección Territorial Cauca</t>
  </si>
  <si>
    <t>Alta</t>
  </si>
  <si>
    <t>Daños a activos físicos</t>
  </si>
  <si>
    <t>Dirección Territorial Central</t>
  </si>
  <si>
    <t>Dirección Territorial Cesar y Guajira</t>
  </si>
  <si>
    <t>Sin Documentar</t>
  </si>
  <si>
    <t>Fallas tecnológicas</t>
  </si>
  <si>
    <t>Dirección Territorial Chocó</t>
  </si>
  <si>
    <t>Dirección Territorial Córdoba</t>
  </si>
  <si>
    <t>Reducir - Transferencia</t>
  </si>
  <si>
    <t>Aleatorio</t>
  </si>
  <si>
    <t>Dirección Territorial Eje Cafetero</t>
  </si>
  <si>
    <t>Grupos de Valor, Productos o servicios y prácticas de la Entidad</t>
  </si>
  <si>
    <t>Dirección Territorial Magdalena</t>
  </si>
  <si>
    <t>Relaciones 
Laborales</t>
  </si>
  <si>
    <t>Dirección Territorial Magdalena Medio</t>
  </si>
  <si>
    <t>Evitar</t>
  </si>
  <si>
    <t>Dirección Territorial Meta y Llanos Orientales</t>
  </si>
  <si>
    <t>Dirección Territorial Nariño</t>
  </si>
  <si>
    <t>Dirección Territorial Norte de Santander Arauca</t>
  </si>
  <si>
    <t>Dirección Territorial Putumayo</t>
  </si>
  <si>
    <t>Dirección Territorial Santander</t>
  </si>
  <si>
    <t>Dirección Territorial Sucre</t>
  </si>
  <si>
    <t>Dirección Territorial Urabá</t>
  </si>
  <si>
    <t>Dirección Territorial Valle</t>
  </si>
  <si>
    <t>Direccionamiento Estratégico</t>
  </si>
  <si>
    <t>Definir lineamientos y la planeación estratégica para la implementación de la política de atención, asistencia y
reparación integral a las víctimas colombianas o extranjeras que se encuentren en el territorio nacional o en el
exterior, mediante la estructura de operación, y esquemas de coordinación a través del apoyo técnico y/o
financiero con actores oficiales y no oficiales de la cooperación, tanto nacionales como internacionales; así como, el seguimiento al mejoramiento continuo de la gestión institucional con el fin de propender el cumplimiento de las necesidades y expectativas de nuestras partes interesadas, durante la vigencia de la ley de víctimas, los decretos Ley Étnicos; y los plazos tiempos y metas establecidas en los PND y el CONPES vigentes.</t>
  </si>
  <si>
    <t>Evaluar la eficacia, eficiencia y efectividad de los Controles Internos de manera independiente, objetiva y oportuna a través de la aplicación de normas de auditoría generalmente aceptadas que contribuyan al mejoramiento continuo y el logro de los objetivos institucionales.</t>
  </si>
  <si>
    <t>Gestión Administrativa</t>
  </si>
  <si>
    <t>Garantizar la gestión de los servicios administrativos, la adecuada administración de los bienes de las dependencias y la implementación, mantenimiento y mejora del Sistema de Gestión Ambiental a nivel central y territorial por medio de la definición de directrices y lineamientos enmarcados en los ODS y pacto global de naciones unidas, y la contratación de servicios para garantizar el desarrollo y funcionamiento de la UARIV, mejora continua del desempeño ambiental y la satisfacción de los servicios prestados durante cada anualidad.</t>
  </si>
  <si>
    <t>Gestión Contractual</t>
  </si>
  <si>
    <t>El Grupo de Gestión Contractual, establece lineamientos para la estructuración de los procesos contractuales y planeación contractual, previo a la identificación e inicio de cada uno de los
procedimientos según la modalidad de selección contractual, aplicado a la totalidad de las áreas conforme a sus necesidades en el plan anual de adquisiciones, con el fin de cumplir la misionalidad de la Unidad.</t>
  </si>
  <si>
    <t>Gestión de la Información</t>
  </si>
  <si>
    <t>Gestionar los servicios, gobierno y capacidad tecnológica que soporta la operación y las necesidades de la Unidad frente las tecnologías de la información y articular a las entidades que conforman la red nacional de información para facilitar el flujo eficiente de información que permita realizar el seguimiento a la implementación de la política pública a través de la gestión técnica, administrativa y financiera del personal del proceso frente a los dominios de: estrategia TI, gestión TI, servicios tecnológicos, sistemas de información, información, uso y apropiación y seguridad de la información frente a todos los procesos, y la gestión con las entidades externas y procesos misionales y estratégicos de la Unidad facilitando el flujo eficiente de la información con el fin de apoyar el cumplimiento de la misión y objetivos de la Unidad.</t>
  </si>
  <si>
    <t>Gestión Documental</t>
  </si>
  <si>
    <t>Planear, normalizar, organizar y controlar el flujo de la información, documentos y registros producidos y recibidos en virtud de las funciones desarrolladas por la Unidad, desde su planificación hasta su disposición final, garantizando la preservación y conservación del patrimonio documental , mediante la adopción de prácticas y estándares normativos archivísticos proferidos por el AGN, así como los de calidad basados en la norma ISO 30301; orientados a la satisfacción de necesidades y expectativas de las partes interesadas.</t>
  </si>
  <si>
    <t>Gestión Financiera</t>
  </si>
  <si>
    <t>Formular, dirigir y ejecutar políticas de administración y control de los recursos financieros, registro presupuestal y de las operaciones contables, como también de gestión de pagos con el fin de garantizar la sostenibilidad financiera y la razonabilidad de la información de acuerdo con normativa vigente aplicable, a través del establecimiento de políticas, procedimientos, guías, instructivos y herramientas de control contribuyendo al fortalecimiento de una cultura de confianza y transparencia para garantizar una atención digna, respetuosa, diferencial y oportuna a las partes interesadas; logrando el fenecimiento de la cuenta ante la Contraloría General de la República, con un concepto favorable y razonable, al igual que lograr buenos resultados en las evaluaciones de control interno contable y demás auditorías internas y externas que se realicen en cada vigencia.</t>
  </si>
  <si>
    <t>Gestión Interinstitucional</t>
  </si>
  <si>
    <t>Adelantar acciones de coordinación y articulación con las entidades que conforman el Sistema Nacional de Atención y Reparación Integral a las Víctimas para la implementación, seguimiento de la política pública de Víctimas mediante la definición de lineamientos, metodologías e instrumentos, lo cual contribuyen a las entidades del sistema en la reconstrucción del tejido social y goce efectivo de los derechos de las víctimas.</t>
  </si>
  <si>
    <t>Gestión Jurídica</t>
  </si>
  <si>
    <t>Asesorar jurídicamente a la Unidad para las Victimas en las diferentes actuaciones administrativas de los procesos, conceptualizar jurídicamente los aspectos concernientes a la entidad; así como la representación judicial y extrajudicial, mediante la aplicación de la normatividad vigente con el fin de velar por los intereses de la unidad y las partes interesadas, previniendo el daño antijurídico y brindando la seguridad jurídica a la Entidad. Todo lo anterior garantizando el cumplimiento a las normas constitucionales y legales vigentes.</t>
  </si>
  <si>
    <t>Gestión para la asistencia</t>
  </si>
  <si>
    <t>Determinar la entrega o no de la atención y ayuda humanitaria a las víctimas del conflicto armado en Colombia, incluidos en el RUV, a través de la identificación de necesidades, capacidades y/o afectaciones en cumplimiento de los requisitos legales durante la vigencia de la ley.</t>
  </si>
  <si>
    <t>Gestión Talento Humano</t>
  </si>
  <si>
    <t>Planear, organizar, ejecutar, controlar y evaluar las acciones relacionadas con la administración y el desarrollo del Talento Humano al servicio de la Unidad, en pro del mejoramiento continuo, la satisfacción del personal y el desarrollo institucional, que permita contar con servidores idóneos competentes, en un ambiente cálido de trabajo, para atender la misión y objetivos de la Entidad.</t>
  </si>
  <si>
    <t>Participación y visibilización</t>
  </si>
  <si>
    <t>Promover la participación de las víctimas para lograr su incidencia en la política pública, generando lineamientos, espacios, estrategias y su fortalecimiento.</t>
  </si>
  <si>
    <t>Prevención Urgente y Atención en la Inmediatez</t>
  </si>
  <si>
    <t>Apoyar a las entidades territoriales mediante la identificación y verificación riesgos de violaciones a los derechos
humanos o infracciones al derecho internacional humanitario, alistamiento para la atención de emergencias a
través de la asistencia técnica para la actualización de planes de contingencia, la coordinación y seguimiento
de atención de emergencias, participación en espacios de coordinación interinstitucional para la prevención y
protección e implementación de mecanismos de apoyo subsidiario en ayuda y atención humanitaria inmediata
y mecanismos de apoyo en concurrencia para que en el marco de la prevención urgente, se fortalezca la capacidad de respuesta humanitaria y se mitiguen los impactos de la violencia asociada al conflicto armado de acuerdo con sus particularidades poblacionales y territoriales, identificando las necesidades de enfoque diferencial y de género que apliquen de acuerdo con los lineamientos en la garantía del goce efectivo del derecho al mínimo vital en la inmediatez en cada vigencia.</t>
  </si>
  <si>
    <t>Registro y Valoración</t>
  </si>
  <si>
    <t>Definir los medios, instrumentos y mecanismos por medio de los cuales se tomará la declaración para decidir
sobre la inclusión o no en el Registro Único de Víctimas de las personas que declaran por los hechos victimizantes
estipulados en la Ley 1448 de 2011, resolver los recursos de la vía administrativa y atender a las solicitudes de
ingreso por vía judicial, mediante el establecimiento de criterios para el análisis de las solicitudes de inscripción,
generar insumos para el análisis de información y la gestión del conocimiento así como administrar la información
en el RUV y decidir sobre el procedimiento administrativo de revocatoria de la inscripción en el registro a través,
de herramientas tecnológicas y el análisis de elementos probatorios que permitan establecer un ingreso irregular o fraudulento al RUV, con el fin de garantizar el uso adecuado de los recursos públicos, la confiabilidad en la información del RUV y que las victimas tengan acceso a las medidas de asistencia, atención y reparación establecidas, a partir de la vigencia de la ley 1448 de 2011 y decretos ley étnicos y lo promulgado por la ley 2078 de 2021.</t>
  </si>
  <si>
    <t>Reparación Integral</t>
  </si>
  <si>
    <t>Contribuir con la reparación integral de las víctimas, individuales o colectivas, incluidas en el Registro Único de Víctimas por medio de la implementación de acciones dirigidas a garantizar el acceso a las medidas de satisfacción, restitución, rehabilitación, garantías de no repetición e indemnización, en cumplimiento de lo establecido en la Ley 1448 de 2011, Ley 2078 de 2021, los Decretos Ley étnicos 4633, 4634 y 4635 de 2011 incluyendo la normatividad particular desarrollada en el marco de la Política Pública de atención, asistencia y reparación integral.</t>
  </si>
  <si>
    <t>Relación con el Ciudadano</t>
  </si>
  <si>
    <t>Brindar atención y orientación a través de los canales presencial, notificaciones, telefónico, virtual y escrito a la población víctima y no víctima, organismos de control, entidades e instituciones del orden nacional y territorial a través del diseño, implementación y control de estrategias necesarias para el trámite de las solicitudes y requerimientos recibidos, durante la vigencia de la ley de víctimas.</t>
  </si>
  <si>
    <t>Identificar, analizar y priorizar los riesgos institucionales. (seguridad de la información).</t>
  </si>
  <si>
    <t xml:space="preserve">Incumplimiento de las  politicas de seguridad de la Información, por no disponer de los datos en los repositorios asignandos, desconocimiento de las herramientas y controles tecnologicos para el almacenamiento de la informacion gestionada por la Oficina de Control Interno,  </t>
  </si>
  <si>
    <t>lo anterior se presenta por el desconocimiento de los linemaientos y politicas de seguridad del proceso de la OCI.</t>
  </si>
  <si>
    <t>CI-OCI-001
CI-OCI-002
CI-OCI-003
CI-ACI-004
CI-ACI-005
CI-SIG-006
CI-OCI-007
CI-OCI-008
CI-OCI-009
CI-OCI-010
CI-OCI-012
CI-SIG-013
CI-SIG-014
CI-SIG-015
CI-SIG-016
CI-SIG-017
CI-OCI-018</t>
  </si>
  <si>
    <t>Diaria</t>
  </si>
  <si>
    <r>
      <t xml:space="preserve">El profesional en Ingeniería de Sistemas de la Oficina de Control Interno será responsable de la realización de capacitaciones y sensibilizaciones de las políticas del Sistema de Gestión de Seguridad de la Información - SGSI, el desconocimiento de las herramientas y los controles de seguridad de la información. Estas actividades se llevarán a cabo de forma semestral, con el fin de dar a conocer los lineamientos de seguridad de la información de la OCI, En caso de no cumplirse con la fecha establecida para la capacitación, se procederá a su reprogramación. Como evidencias se deja la lista de asistencia y el correo de citación con sus anexos (memoria técnica).
</t>
    </r>
    <r>
      <rPr>
        <b/>
        <sz val="11"/>
        <color theme="1"/>
        <rFont val="Calibri"/>
        <family val="2"/>
        <scheme val="minor"/>
      </rPr>
      <t>(A.6.3)</t>
    </r>
  </si>
  <si>
    <t xml:space="preserve">Dado el nivel de severidad residual del riesgo no se hace necesario implementar un plan de acción </t>
  </si>
  <si>
    <t>por la divulgación no autorizada de información que gestiona  la Oficina de Control Interno, debido al no cumplimiento de las normas de auditorias generalmente aceptadas de la prudencia y reserva de la infomación y la generación de conflictos de intereses por parte de los auditores de la OCI,</t>
  </si>
  <si>
    <t>lo anterior por la falta de etica de los auditores.</t>
  </si>
  <si>
    <t>CI-OCI-001
CI-OCI-002
CI-OCI-003
CI-ACI-004
CI-ACI-005
CI-SIG-006
CI-OCI-007
CI-OCI-008
CI-OCI-009
CI-OCI-010
CI-OCI-012
CI-SIG-013
CI-SIG-014
CI-SIG-016
CI-OCI-018
CI-ARH-001
CI-ARH-002</t>
  </si>
  <si>
    <r>
      <t xml:space="preserve">El Proceso de Evaluación Independiente suscribe un "Acuerdo de Confidencialidad" con cada uno de los funcionarios y/o contratistas involucrados con el Proceso, cuando se requiere acceder al archivo físico y herramientas colaborativas como OneDrive y SharePoint, en las que se procesa y/o almacena la información de la Entidad. En caso de contar con el "Acuerdo", no se asignarán accesos ni usuarios. Así mismo, si el "Acuerdo" llega a su vencimiento, el acceso del usuario será deshabilitado. Como evidencia quedan los Acuerdos de Confidencialidad suscritos.
</t>
    </r>
    <r>
      <rPr>
        <b/>
        <sz val="11"/>
        <color theme="1"/>
        <rFont val="Calibri"/>
        <family val="2"/>
        <scheme val="minor"/>
      </rPr>
      <t>(A.6.6)</t>
    </r>
  </si>
  <si>
    <t>Analizar, tramitar las solicitudes y realizar la colocación de recursos a los registros viables por concepto de Atención Humanitaria y Ayuda Humanitaria</t>
  </si>
  <si>
    <t xml:space="preserve">Incumplir con los requisitos establecidos en la programación y colocación de Asistencia humanitaria </t>
  </si>
  <si>
    <t>por los funcionarios de la Unidad</t>
  </si>
  <si>
    <t xml:space="preserve">como resultado de tráfico de influencias por el ofrecimiento de dadivas </t>
  </si>
  <si>
    <t>en beneficio propio o de un tercero</t>
  </si>
  <si>
    <t>Incumplir con los requisitos establecidos en la programación y colocación de Asistencia humanitaria por los funcionarios de la Unidad como resultado de tráfico de influencias por el ofrecimiento de dadivas en beneficio propio o de un tercero</t>
  </si>
  <si>
    <t>Casi Seguro</t>
  </si>
  <si>
    <t>Las personas de la Subdirección de Asistencia y Atención Humanitaria encargadas del trámite y programación de atención humanitaria verifican, al momento de realizar la colocación del giro,  fallecidos, ayudas vigentes, no incluidos mediante cruces de información como punto de control adicional con el fin de validar la idoneidad de las colocaciones de los recursos, en caso de identificarse inconsistencias en la información requerida, se realizan las gestiones correspondientes para actualizar o corroborar la información, de esta actividad queda como evidencia el formato planilla validación para colocación.</t>
  </si>
  <si>
    <t>Se define Plan de Acción para fortalecer los controles actuales y evitar la materialización del riesgo.</t>
  </si>
  <si>
    <t xml:space="preserve">La subdirección de Asistencia y Atención Humanitaria genera espacios de capacitación o sensibilización frente a la transparencia en la entrega de los recursos de asistencia humanitaria </t>
  </si>
  <si>
    <t>Profesional de la Subdirección de Asistencia y Atención Humanitaria de la línea de acción  de gestión para la entrega de asistencia humanitaria y gestión integral</t>
  </si>
  <si>
    <t>Cuando se identifica un giro  colocado a una persona fallecida o No Incluida y el giro se encuentra disponible, las personas de la SAAH (Subdirección de Asistencia y Atención Humanitaria) remiten una Orden de No Pago al Operador de pagos con el fin de evitar el cobro de los recursos colocados como evidencia queda  Correo Electrónico.</t>
  </si>
  <si>
    <t xml:space="preserve">
Las personas delegadas de la Subdirección de Asistencia y Atención Humanitaria, identifican la novedad y/o la inconsistencia en las herramientas y aplicaciones de la gestión del trámite de las solicitudes de atención humanitaria, realizan el registro de la incidencia en la herramienta establecida por la OTI.  Como evidencia quedan los reportes de ARANDA.</t>
  </si>
  <si>
    <t xml:space="preserve">
La Subdirección de Asistencia y Atención Humanitaria, a través de la línea de acción de administración y gestión de sistemas de información, valida la suscripción del "Acuerdo de Confidencialidad de Usuarios de Herramientas Tecnológicas o Información de la Unidad para la Atención y Reparación Integral a las Víctimas", con la finalidad que se habiliten los perfiles requeridos para el acceso a VIVANTO, SM y SGV, de acuerdo con lo autorizado por el jefe (a) de la dependencia; en caso de que el acuerdo presente alguna inconsistencia, se devuelve el proceso al profesional asignado para efectuar su ajuste. Como evidencia se cuenta con los formatos de aceptación de acuerdos y correos electronicos.
</t>
  </si>
  <si>
    <t>por el Incumplimiento  ante las víctimas de los requisitos definidos para realizar la entrega de Asistencia humanitaria</t>
  </si>
  <si>
    <t>por no contar con las fuentes de información de las víctimas, falta de procedimientos automatizados, no ejecución de controles definidos, dificultad de comunicación entre procesos, fallas de las aplicaciones o disponibilidad de las mismas y dificultades en las validaciones de identidad de parte del operador de pagos.</t>
  </si>
  <si>
    <r>
      <rPr>
        <sz val="11"/>
        <rFont val="Calibri"/>
        <family val="2"/>
        <scheme val="minor"/>
      </rPr>
      <t>Las personas de la Subdirección de Asistencia y Atención Humanitaria encargadas del trámite y programación de Asistencia humanitaria verifican al momento de realizar la colocación del giro,  f</t>
    </r>
    <r>
      <rPr>
        <sz val="11"/>
        <color theme="1"/>
        <rFont val="Calibri"/>
        <family val="2"/>
        <scheme val="minor"/>
      </rPr>
      <t>allecidos, ayudas vigentes y no inclusión mediante cruces de información, como punto de control adicional, y con el fin de validar la idoneidad de las colocaciones de los recursos, en caso de identificarse inconsistencias en la información  se realizan las gestiones correspondientes para actualizar o corroborar la información. De esta actividad queda como evidencia el formato planilla validación para colocación.</t>
    </r>
  </si>
  <si>
    <t>La subdirección de Asistencia y Atención Humanitaria genera orden de no pago frente a las colocaciones que registran giros disponibles para pago con novedad de persona fallecida o no incluida</t>
  </si>
  <si>
    <t>Profesional de la Subdirección de Asistencia y Atención Humanitaria de la línea de acción  de gestión para la entrega de asistencia humanitaria</t>
  </si>
  <si>
    <t>Cuando se identifica un giro colocado a una persona fallecida o No Incluida y el giro se encuentra disponible, las personas de la SAAH (Subdirección de Asistencia y Atención Humanitaria) remiten una Orden de No Pago (ONP)  a través de correo electrónico al Operador de pagos con el fin de evitar el cobro de los recursos colocados , como evidencia queda correo electrónico.</t>
  </si>
  <si>
    <t>Las personas de la Subdirección de Asistencia y Atención Humanitaria  cada vez que se requiera, realiza la  validación del documento de destinatarios de entrega de asistencia  humanitaria con giros en estado pagado en la registraduría nacional del estado civil, en caso de identificarse inconsistencias en la misma,  se remite a la Oficina Asesora Jurídica para el trámite correspondiente , como evidencia queda correo electrónico con la información de la validación</t>
  </si>
  <si>
    <t>Las personas de la Subdirección de Asistencia y Atención Humanitaria con asignación de perfil, cada vez que se identifican inconsistencias y novedades radican las incidencias que se identifican en las herramientas y aplicaciones de la gestión del trámite de las solicitudes de atención humanitaria a través de la herramienta establecida por la OTI,de esta actividad queda como registro el reporte de la herramienta ARANDA</t>
  </si>
  <si>
    <t>Analizar, tramitar las solicitudes y realizar la colocación de recursos a los registros viables por concepto de Atención Humanitaria y Ayuda Humanitaria.</t>
  </si>
  <si>
    <t xml:space="preserve">por pérdida de la Confidencialidad de la Información de la Entidad, </t>
  </si>
  <si>
    <t>debido a la falla o ausencia de controles relacionados con el acceso a información clasificada y/o reservada.</t>
  </si>
  <si>
    <t>TI-SIF-003
TI-SIF-006
TI-SIF-009
GA- BMT-011
GA-BSM-012
GA-ARH-001
GA-ARH-002</t>
  </si>
  <si>
    <t>Semanal</t>
  </si>
  <si>
    <r>
      <t xml:space="preserve">El Proceso de Gestión para la Asistencia suscribe un "Acuerdo de Confidencialidad" con cada uno de los funcionarios y/o contratistas y/o operador del Proceso, cuando se requiere acceder a los Sistemas de información y/o Servicios TI en las que se procesa y/o almacena la información de la Entidad, en caso de contar con el "Acuerdo", no se asignara accesos ni usuarios; para el caso de que se venza el "Acuerdo" el usuario será deshabilitado. 
Este control permite dar cumplimento a las políticas de seguridad de la información definidas por la entidad, por lo que es importante indicarle a los funcionarios y/o contratistas y/o operadores del Proceso las implicaciones que se pueden presentar por el uso inadecuado de la información en aras de obtener un beneficio económico por la atención y orientación a las víctimas. 
</t>
    </r>
    <r>
      <rPr>
        <b/>
        <sz val="11"/>
        <color theme="1"/>
        <rFont val="Calibri"/>
        <family val="2"/>
        <scheme val="minor"/>
      </rPr>
      <t xml:space="preserve">Evidencia: </t>
    </r>
    <r>
      <rPr>
        <sz val="11"/>
        <color theme="1"/>
        <rFont val="Calibri"/>
        <family val="2"/>
        <scheme val="minor"/>
      </rPr>
      <t xml:space="preserve">Los Acuerdos de Confidencialidad suscritos por el proceso de Gestión para la asistencia y/o reporte de dicho registro.
</t>
    </r>
    <r>
      <rPr>
        <b/>
        <sz val="11"/>
        <color theme="1"/>
        <rFont val="Calibri"/>
        <family val="2"/>
        <scheme val="minor"/>
      </rPr>
      <t>(A.6.6)</t>
    </r>
  </si>
  <si>
    <t>Se define planes de acción adicionales con el fin de evitar la materialización del riesgo.</t>
  </si>
  <si>
    <t>Enlace SIG de Gestión para la Asistencia o designado por el líder del Proceso.</t>
  </si>
  <si>
    <t xml:space="preserve">por pérdida a la Integridad de la Información de la Entidad, </t>
  </si>
  <si>
    <t>debido a la falla o ausencia de controles relacionados con el uso adecuado de la información.</t>
  </si>
  <si>
    <t>Anual</t>
  </si>
  <si>
    <t>El Grupo de Gestión Contractual, establece lineamientos para la estructuración de los procesos contractuales y planeación contractual, previo a la identificación e inicio de cada uno de los procedimientos según la modalidad de selección contractual, aplicado a la totalidad de las áreas conforme a sus necesidades en el plan anual de adquisiciones, con el fin de cumplir la misionalidad de la Unidad.</t>
  </si>
  <si>
    <t>Realizar los procesos de contratación de acuerdo con la modalidad de contratación.</t>
  </si>
  <si>
    <t>Ante las partes interesadas por sanciones de entes de control en los procesos de contratación</t>
  </si>
  <si>
    <t>debido al incumplimiento de los requisitos mínimos en la estructuración de los documentos precontractuales por la deficiente estructuración de quienes  intervienen en el proceso.</t>
  </si>
  <si>
    <t>No aplica</t>
  </si>
  <si>
    <t>El Equipo Estructurador del Grupo de Gestión Contractual realiza la estructuración de procesos (Estudios Previos, análisis del sector y estudio de mercado) de acuerdo con la solicitud que realizan las áreas en el documento de "Justificación de la Necesidad", con el objetivo de dar continuidad al proceso contractual, esto se realiza cada vez que se gestiona un proceso de selección, posteriormente el abogado del Grupo de Gestión Contractual realiza el control de legalidad a los documentos precontractuales, con el fin de, verificar que se cumpla con los criterios normativos, si no cumplen se dará orientación y sugerencias de cambio. La evidencia son los correos electrónicos con las sugerencias dadas en cada revisión.</t>
  </si>
  <si>
    <t xml:space="preserve">Selección de profesionales con experiencia en la estructuración de procesos de selección pública. Como evidencia se adjunta HV sigep 
</t>
  </si>
  <si>
    <t>Enlace SIG GGC o designado por el Líder del proceso</t>
  </si>
  <si>
    <t>Cada vez que se requiera el GGC realizará la verificación y actualización, creación o eliminación de documentos para la gestión contractual de la UARIV, en caso de evidenciar que algún documento se encuentre desactualizado u obsoleto, se realizará el trámite de actualización y formalización ante el SIG. La evidencia se soporta con la trazabilidad de las actualizaciones, modificaciones o eliminaciones documentales y actas respectivas.</t>
  </si>
  <si>
    <t>Capacitación con contenidos que refieran la estructuración de procesos de selección en materia contractual Mínimo  dos veces al año.
Socialización, retroalimentación de los contenidos actualizados (formatos, guías, manuales, protocolos, entre otros) al equipo interno del Grupo Gestión Contractual</t>
  </si>
  <si>
    <t>El Equipo Profesional del Grupo de Gestión Contractual designado realiza la estructuración de los procesos de selección y  acompañamiento a las áreas, por su parte, el profesional jurídico realiza el control de legalidad cada vez que se gestiona un contrato de acuerdo con la modalidad, En caso de evidenciar en algún proceso de selección que no se cumpla con los lineamientos, registrara la trazabilidad por medio de correos electrónicos de retroalimentación.  Como evidencia quedan Correos de acompañamiento de acuerdo con el componente jurídico, técnico, financiero y económico.</t>
  </si>
  <si>
    <t>Realizar sensibilización y refuerzo de las gestiones adelantadas entre el equipo del GGC y las áreas solicitantes, con el fin de generar alertas en la estructuración de  procesos contractuales por parte del abogado del GGC a la coordinación del GGC por correo electrónico y/o reuniones grupales.</t>
  </si>
  <si>
    <t>Acompañamiento al proceso de liquidación de contratos y convenios</t>
  </si>
  <si>
    <t xml:space="preserve">Por fallas o deficiencias en los informes de supervision que no permitan realizar la liquidacion en el plazo establecido </t>
  </si>
  <si>
    <t>Debido a una equivocada identificación del proceso contractual al momento de estructurar y  que pueda afectar el tramite liquidación del contrato o convenio al incumplimiento
legal o normativo en las actividades
o documentos necesarios para
adelantar la liquidación de los
contratos (según aplique), debido a
omisiones o deficiencias en el
ejercicio de la supervisión y/o gestión
poscontractual por parte de los
responsables de la etapa
poscontractual.</t>
  </si>
  <si>
    <t>El profesional designado por la Coordinación del Grupo de Gestión Contractual cada vez que se requiera realizará acompañamiento al trámite de liquidación, teniendo en cuenta el tiempo establecido por la norma para perdida de competencia. En caso de evidenciar alguna controversia contractual, el área encargada  redireccionará el proceso al área u Oficina Jurídica. Como evidencia se cuenta con actas de liquidación, correos de trazabilidad o memorandos de radicación a las áreas competentes</t>
  </si>
  <si>
    <t>Realizar acompañamiento en las gestiones adelantadas entre el equipo del GGC y las áreas solicitantes en el trámite de liquidación, con el fin terminar o liquidar adecuadamente el contrato o convenio.</t>
  </si>
  <si>
    <t xml:space="preserve">
El profesional designado por la Coordinación del Grupo de Gestión Contractual realizará acompañamiento y gestión de la solicitud de documentos necesarios para el trámite de liquidación, de acuerdo con las necesidades específicas de cada caso y conforme a lo estipulado en los manuales de procedimientos, guías o listas de chequeo Vigentes. Este acompañamiento será realizado cada vez que sea requerido para lograr  el avance del proceso de liquidación. En caso de no cumplir con los requisitos o documentos necesarios para la liquidación, el trámite devolverá por medio de correo o memorando, según sea el caso. Como evidencia quedan  Solicitudes del abogado a área encargada / supervisor, avales para la radicación, observaciones en el trámite de revisión, radicación por medio de plataforma vigente. Esto se soportará por medio de correos electrónicos y memorandos radicados. </t>
  </si>
  <si>
    <t xml:space="preserve">elaborar documentos precontractuales  </t>
  </si>
  <si>
    <t xml:space="preserve">a la medida de un proveedor en particular a la medida de un proveedor en particular, </t>
  </si>
  <si>
    <t xml:space="preserve">por parte de los profesionales del Grupo de gestión Contractual
de que los servidores públicos o los profesionales del Grupo de Gestión Contractual </t>
  </si>
  <si>
    <t>de obtener un beneficio propio o beneficiar a un tercero. a cambio de recibir cualquier dádiva o beneficios propio para favorecer a un tercero, mediante el uso indebido de información sensible, clasificada o reservada en el marco de la gestión y ejecución de contratos.</t>
  </si>
  <si>
    <t>El equipo profesional designado en la etapa precontractual, cada vez que recibe documentos precontractuales, debe en su estructuración y/o validación dar aplicación a las normas y procedimientos vigentes en materia contractual, en el marco de lo establecido en el Compromiso de Transparencia y Confidencialidad, procurando por la participación plural de oferentes. En caso de evidenciar incumplimiento a la normatividad, se informará de acuerdo con lo establecido en cada procedimiento y en los canales correspondientes para la toma de decisiones a las que haya lugar. Se evidencia a través de correos electrónicos de seguimiento y diligenciamiento del Formato Compromiso de Transparencia.</t>
  </si>
  <si>
    <t>En caso de evidenciarse la elaboración de documentos precontractuales manipulados para favorecer a un tercero se debe avisar a la coordinación del GGC y/o ordenación del gasto, así mismo a los entes de control a que haya lugar por correo electrónico u oficio, para adelantar las investigaciones a las que haya a lugar</t>
  </si>
  <si>
    <t>El ordenador del gasto y la Coordinación del Grupo de Gestión Contractual, cada vez que se identifique una necesidad contractual, designarán a los profesionales para el comité estructurador y/o comité verificador y evaluador, con el fin de actuar con absoluta diligencia y transparencia durante el desarrollo de su labor.  En caso de cualquier omisión, desatención, extralimitación y/o incumplimiento de las responsabilidades a cargo de quienes lo integren, deberá ser informada por escrito al(la) Ordenador(a) del Gasto, por parte del director (a), subdirector (a), jefe de área, coordinador de Grupo de Trabajo o área solicitante, o Coordinador(a) del Grupo de Gestión Contractual, con el fin de adoptar las medidas que correspondan y/o adelantar si es el caso, las actuaciones disciplinarias y/o sancionatorias contractuales a que haya lugar Como se evidencia quedan  la asignación mediante acta/oficio  del ordenador del gasto y asignación por medio de correo electrónico/oficio en la etapa correspondiente por parte la coordinación del grupo de gestión contractual.</t>
  </si>
  <si>
    <t>Elaborar las minutas de los contratos derivados de los procesos de contratación adelantados por la entidad, de acuerdo a la modalidad de contratación.</t>
  </si>
  <si>
    <t>por pérdida a la Confidencialidad de la Información de la Entidad.</t>
  </si>
  <si>
    <t>GC-PGC-004
GC-PGC-005
GC-PGC-006
GC-PGC-007
GC-PGC-008
GC-PGC-009
GC-PGC-010
GC-PGC-011
GC-PGC-012
GC-PGC-013</t>
  </si>
  <si>
    <t>Seguimiento Trimestral</t>
  </si>
  <si>
    <r>
      <t xml:space="preserve">El Proceso de Gestión Contractual suscribe un "Acuerdo de Confidencialidad" con cada uno de los funcionarios y/o contratistas del Proceso cuando se requiere acceder a los Sistemas de información y/o Servicios TI en las que se procesa y/o almacena la información de la Entidad, en caso de NO contar con el "Acuerdo", no se asignara accesos ni usuarios; para el caso de que se venza el "Acuerdo" el usuario será deshabilitado . 
Este control permite dar cumplimiento a las políticas de seguridad de la información definidas por la entidad, por lo que es importante indicarle a los funcionarios y/o contratistas del Proceso las implicaciones que se pueden presentar por el uso inadecuado de la información en aras de obtener un beneficio económico por la atención y orientación a las víctimas. 
Evidencia: Los Acuerdos de Confidencialidad suscritos por el proceso de Gestión Contractual y/o reporte de dicho registro.
</t>
    </r>
    <r>
      <rPr>
        <b/>
        <sz val="11"/>
        <rFont val="Calibri"/>
        <family val="2"/>
        <scheme val="minor"/>
      </rPr>
      <t>(A.6.6)</t>
    </r>
  </si>
  <si>
    <r>
      <t xml:space="preserve">El enlace SIG del Proceso de Gestión Contractual deberá socializar los compromisos y estado actual del Sistema de Gestión de Seguridad de la Información (SGSI) de cada uno de los encuentros "Enlace SIG" y retroalimentar la información que es generada por parte de la Oficina de Tecnología de Información (OTI) en materia de Seguridad la cual es publica en la intranet y promover al interior de la Dirección territorial a la participación de las charlas de seguridad convocadas.
Evidencia: Correo electrónico del resumen de encuentro SIG en materia de Seguridad o correos con infografía publicada.
</t>
    </r>
    <r>
      <rPr>
        <b/>
        <sz val="11"/>
        <rFont val="Calibri"/>
        <family val="2"/>
        <scheme val="minor"/>
      </rPr>
      <t>(A.6.3)</t>
    </r>
  </si>
  <si>
    <t>Enlace SIG del Grupo de Gestión Contractual o designado por el líder del Proceso.</t>
  </si>
  <si>
    <r>
      <t xml:space="preserve">El Proceso de Gestión Contractual firma Acuerdo de Confidencialidad con Gestión Documental para el cargue y descarga de expedientes contractuales de la herramienta de ARCHIDU.
Evidencia: Los Acuerdos de Confidencialidad de ARCHIDU suscritos por el proceso de Gestión Contractual.
</t>
    </r>
    <r>
      <rPr>
        <b/>
        <sz val="11"/>
        <rFont val="Calibri"/>
        <family val="2"/>
        <scheme val="minor"/>
      </rPr>
      <t>(A.6..6)</t>
    </r>
  </si>
  <si>
    <r>
      <t xml:space="preserve">Proceso de Gestión Contractual deberá asistir y participar en las capacitaciones brindadas por la Oficina de Tecnología de Información (OTI),  cada vez que se programen con el fin de dar cumplimiento a la implementación de la política del Sistema de Gestión de seguridad y privacidad de información, prevención de riesgos de seguridad digital y apropiación de conocimientos del SGSI.
Evidencia: Correo electrónico con invitación a participar en las charlas de seguridad de la información replicados por el enlace del proceso.
</t>
    </r>
    <r>
      <rPr>
        <b/>
        <sz val="11"/>
        <rFont val="Calibri"/>
        <family val="2"/>
        <scheme val="minor"/>
      </rPr>
      <t xml:space="preserve">
(A.6.3)</t>
    </r>
  </si>
  <si>
    <t>debido a la falla o ausencia de controles de seguridad aplicables.</t>
  </si>
  <si>
    <t>Enlace SIG del Grupo de Gestión Contractual o designado por el líder del Proceso</t>
  </si>
  <si>
    <t xml:space="preserve">Preparar el Programa Anual de Caja para consolidación y control mensual de los recursos asignados a la Entidad </t>
  </si>
  <si>
    <t xml:space="preserve">por el impacto en la calificación del indicador INPANUT, </t>
  </si>
  <si>
    <t>debido al desconocimiento de la norma, errores en la planeación de las dependencias y/o por la imposibilidad en la ejecución del PAC asignado.</t>
  </si>
  <si>
    <t>El Profesional o apoyo de Tesorería del Grupo de Gestión Financiera y Contable, consolida  en archivo Excel mensualmente de las necesidades de cada Dependencia que ejecuta recursos, por posición del Catálogo PAC (Personal, General, Transferencias e Inversión) remitidas en el formato establecido por la Entidad,  para llevar el control de los pagos efectuados durante el mes respectivo de acuerdo con calendarios establecidos internos y externos, en caso de no recibir información, el valor asignado es cero.  Para realizar la modificación del PAC en SIIF Nación, se hace necesario consolidar los valores de acuerdo con la posición del Catálogo PAC. Como evidencian quedan Formato de consolidación de solicitud de PAC</t>
  </si>
  <si>
    <t xml:space="preserve">Seguimiento a la ejecución de PAC frente a lo solicitado por la áreas y lo aprobado por el Ministerio de Hacienda y Crédito Público.
</t>
  </si>
  <si>
    <t>Gestión Financiera Tesorería - Profesional designado</t>
  </si>
  <si>
    <t>El Profesional o apoyo de Tesorería del Grupo de Gestión Financiera y Contable, entrega informe de gestión mensual  a la Coordinación del Grupo de Gestión Financiera, el cual incluye:  la ejecución del PAC, con la calificación INPANUT establecida por el Ministerio de Hacienda y Crédito Público y el desempeño de cada dependencia.  En caso de que la ejecución del PAC sea baja  se informará a las dependencias con el fin de que estas avancen en la ejecución del recurso. Como evidencia queda el Informe de ejecución PAC.</t>
  </si>
  <si>
    <t>Expedir o modificar los Certificados de Disponibilidad Presupuestal CDP y Registros Presupuestales  de Compromiso RP de un hecho cumplido</t>
  </si>
  <si>
    <t>por la ejecución de gasto sin contar con la expedición de  Registros Presupuestales</t>
  </si>
  <si>
    <t>debido al desconocimiento de la norma que prohíbe hechos cumplidos de contratos, viáticos y aquellos que busquen amparar entrega de bienes o servicios sin los requisitos de ley.</t>
  </si>
  <si>
    <t xml:space="preserve">
El profesional con el perfil de presupuesto realiza las validaciones pertinentes para que no se configure un hecho cumplido, antes de la expedición, adición o modificación a un RP. 
Un hecho cumplido se consolida cuando se adquieren obligaciones, sin que medie soporte legal que lo respalde, es decir, se eleve a escrito la obligación, y cuando existiendo tal formalidad; antes de su ejecución no se han cumplido requisitos mínimos y legales en su creación, como lo es no contar con la apropiación destinada para dicho gasto o con registro presupuestal que respalde su ejecución, como lo son:
- Celebración y suscripción de contratos estatales sin contar con el compromiso presupuestal.
- Adiciones de contratos estatales, que no cuenten con el compromiso presupuestal que soporten su posterior pago.
- Ejecución del contratista de mayores cantidades de obras o en general, de mayor ejecución a la pactada inicialmente en un contrato estatal con autorización de la administración, que impliquen erogaciones adicionales sin contar con los compromisos presupuestales correspondientes previos.
- Comisiones de servicio (con viáticos) de funcionarios o contratistas sin la debida expedición del RP que cubre desde el día que inicia la comisión. Excepto las comisiones autorizadas los fines de semana o festivos, los cuales deben registrarse el siguiente día hábil.
En caso de evidenciar un hecho cumplido se pone en conocimiento del ordenador del gasto, dado que son ellos quiénes autorizan al GGFC la expedición de los RP. Como evidencian quedan CEN de compromisos</t>
  </si>
  <si>
    <t xml:space="preserve">Capacitación a colaboradores de la UARIV frente a la generaci´+on de hechos cumplidos </t>
  </si>
  <si>
    <t>Gestión Financiera Presupuesto - Profesional designado</t>
  </si>
  <si>
    <t>Constitución del rezago presupuestal (Reservas y Cuentas Por Pagar)</t>
  </si>
  <si>
    <t xml:space="preserve">por incumplimiento y omisión en los tramites pertinentes para la constitución del rezago presupuestal, por solicitud del Supervisor o responsable de la ejecución de los recursos,  (Contratos o modificaciones, resoluciones, legalizaciones de viáticos);  Para la constitución de la Reserva de apropiación, </t>
  </si>
  <si>
    <t>debido a la falta de soportes o justificación donde indique el caso fortuito o fuerza mayor; Así como la radicación de soportes en el caso de Cuentas por Pagar, que no hayan sido aprobadas por el Ordenador del Gasto o que se encuentran sin el cumplimiento de los requisitos de Ley que hacen exigible su pago.</t>
  </si>
  <si>
    <t>Posibilidad de pérdida económica y reputacional por incumplimiento y omisión en los trámites pertinentes para la constitución del rezago presupuestal, por solicitud del Supervisor o responsable de la ejecución de los recursos debido a la falta de soportes o justificación donde indique el caso fortuito o fuerza mayor; Así como la radicación de soportes en el caso de Cuentas por Pagar, que no hayan sido aprobadas por el Ordenador del Gasto o que se encuentran sin el cumplimiento de los requisitos de Ley que hacen exigible su pago.</t>
  </si>
  <si>
    <r>
      <t>El Coordinador Financiero y Contable, anualmente, solicitará mediante comunicación escrita a todas las dependencias de la entidad que supervisan contratos o ejecutan recursos del presupuesto, el diligenciamiento y radicación del "Formato Constitución Reserva Presupuestal UARIV" y los soportes a que haya lugar, que requieren constituir para la vigencia fiscal siguiente y así asegurar los recursos al cierre del año según norma; La Secretaría General, anualmente emitirá circular de cierre donde establecerá los lineamientos requeridos para la constitución de rezago presupuestal para la siguiente vigencia fiscal. Es responsabilidad de cada supervisor remitir la información, formatos y justificación según sea el caso antes del 30 de diciembre para la aprobación por parte del secretario general. En caso que la dependencia no remita la información de acuerdo con la circular de cierre Financiero y Contable se generan las alertas, para que envíen los formatos y los soportes siendo responsabilidad del jefe de la respectiva dependencia ejecutora.  Como evidencias quedan la</t>
    </r>
    <r>
      <rPr>
        <b/>
        <sz val="11"/>
        <rFont val="Calibri"/>
        <family val="2"/>
        <scheme val="minor"/>
      </rPr>
      <t xml:space="preserve"> </t>
    </r>
    <r>
      <rPr>
        <sz val="11"/>
        <rFont val="Calibri"/>
        <family val="2"/>
        <scheme val="minor"/>
      </rPr>
      <t xml:space="preserve">Circular de cierre socializada </t>
    </r>
  </si>
  <si>
    <t>De acuerdo al nivel residual del riesgo no se define plan de acción adicional.</t>
  </si>
  <si>
    <t>El profesional o apoyo de presupuesto antes del cierre definitivo de la vigencia fiscal, verifica la consistencia del diligenciamiento del "Formato Constitución Reserva Presupuestal UARIV" con sus respectivos soportes. Se consolida la información para ser presentada ante la Secretaría General o el Ordenador del Gasto, para proyectar el acto administrativo con el cual se constituirá el Rezago Presupuestal.  En caso de no cumplir con los lineamientos establecidos, le informa mediante correo electrónico para que sea corregido. Como evidencia queda el archivo base de control, los formatos diligenciados, los soportes y los correos de trámite.</t>
  </si>
  <si>
    <t>Los profesionales y/o apoyo de presupuesto realizarán un seguimiento periódico e informará a los supervisores de contratos y responsables de ejecución de recursos, los saldos susceptibles a liberar para proceder a su reducción oportuna en el sistema. En caso de no cumplir el GGFC, solicitará a los supervisores diligenciar el formato de constitución del rezago p donde se justifique el caso fortuito o fuerza mayor para el traslado de los saldos en el sistema SIIF Nación. Como evidencian quedan Correo electrónico</t>
  </si>
  <si>
    <r>
      <t xml:space="preserve">El profesional o apoyo de presupuesto, realiza un traslado de los  Registros Presupuestales y obligaciones en el sistema SIIF Nación una vez se expide el acto administrativo para la constitución de la(s) reserva(s) presupuestal(es) y cuenta(s) por pagar. 
</t>
    </r>
    <r>
      <rPr>
        <b/>
        <sz val="11"/>
        <rFont val="Calibri"/>
        <family val="2"/>
        <scheme val="minor"/>
      </rPr>
      <t>Evidencia</t>
    </r>
    <r>
      <rPr>
        <sz val="11"/>
        <rFont val="Calibri"/>
        <family val="2"/>
        <scheme val="minor"/>
      </rPr>
      <t xml:space="preserve">: Acto administrativo
</t>
    </r>
  </si>
  <si>
    <t>Revisión,  liquidación y registros en el trámites de pagos
desembolsos o colocaciones requeridas por las dependencias, proveedores, contratistas, municipios y demás beneficiarios finales 
Reportes de información exógena.</t>
  </si>
  <si>
    <t>por pago de intereses moratorios</t>
  </si>
  <si>
    <t>debido de la omisión de pago de impuestos, errores en la liquidación, presentación y pago extemporáneo</t>
  </si>
  <si>
    <t xml:space="preserve"> </t>
  </si>
  <si>
    <t>Los profesionales o apoyo de Contabilidad validará la correcta aplicación de las políticas contables y normas tributarias, para identificar la pertinencia y cálculo de las tarifas de impuestos tanto nacionales como municipales y así evitar errores en la liquidación. En caso de presentarse errores se establecen acciones inmediatas para la  devolución de deducciones, reintegro de las mismas o corrección en la presentación y pago de los impuestos; Se envía correo a las dependencias, al tercero implicado o se ajusta el formulario de pago para corregir el evento según el caso.  Como evidencia quedan: Correos, CEN deducciones y soportes de impuestos presentados.</t>
  </si>
  <si>
    <t>Capacitación para la aplicación de impuestos tributarios al menos una vez al año</t>
  </si>
  <si>
    <t>Gestión Financiera Contabilidad- Profesional designado</t>
  </si>
  <si>
    <t xml:space="preserve">El profesional o apoyo de Contabilidad elabora las respectivas conciliaciones mensuales, con el objetivo de evidenciar errores en las declaraciones tributarias. En caso de que se evidencie un error se reclasifican las cuentas contables. Para el caso de que se haya aplicado mal una tarifa o la base, se envía comunicación escrita al tercero objeto de retención para informarle que se le realizará un ajuste en las deducciones practicadas. Como evidencia quedan las conciliación mensual y correos de trámite. </t>
  </si>
  <si>
    <t>El profesional designado o apoyo de central de Cuentas revisa diariamente que las deducciones de impuestos tributarios en las obligaciones para el pago de contratistas y proveedores corresponda según lo dispuesto en la normatividad tributaria. En caso de evidenciar errores en las deducciones de impuestos tributarios, se devuelve a profesional encargado de la liquidación para el ajuste correspondiente. Como evidencia quedan comprobante de obligación.</t>
  </si>
  <si>
    <t>Registrar operaciones contables,  ajustes, análisis y verificación de los saldos de las cuentas contables</t>
  </si>
  <si>
    <t>ante el Congreso de la Republica y entes de control por el no  fenecimiento de la cuenta fiscal de la Entidad,</t>
  </si>
  <si>
    <t xml:space="preserve">debido a la falta de razonabilidad en los Estados Financieros o mala calificación en la implementación del control interno contable,  incumplimiento en la ejecución presupuestal de la Entidad o pérdida de competencia en la liquidación de los contratos o convenios interadministrativos. </t>
  </si>
  <si>
    <t xml:space="preserve">Posibilidad de pérdida económica y reputacional ante el Congreso de la Republica y entes de control por el no  fenecimiento de la cuenta fiscal de la Entidad, debido a la falta de razonabilidad en los Estados Financieros o mala calificación en la implementación del control interno contable,  incumplimiento en la ejecución presupuestal de la Entidad o pérdida de competencia en la liquidación de los contratos o convenios interadministrativos. </t>
  </si>
  <si>
    <t xml:space="preserve">El profesional o apoyo de contabilidad, al cierre de la vigencia socializa y verifica la aplicación de las Políticas Contables, en cuanto a las entradas y salidas de productos del Control Interno Contable, en caso que no se apliquen las políticas contables, se solicita validar los registros contables y realizar los ajustes necesarios para asegurar que las cuentas representen fielmente las cifras, hechos económicos y que los saldos en las cuentas sean exactos y coherentes, para el cierre contable mensual.  Como evidencian quedan Conciliaciones de las cuentas contables, los soportes en libros auxiliares y documentales y matriz de saldos al cierre del periodo contable, los ajustes y Estados Financieros de cierre de cada mes. </t>
  </si>
  <si>
    <t>Capacitación de contabilidad al menos una vez al año a los colaboradores del proceso de Gestión Financiera y Contable</t>
  </si>
  <si>
    <t xml:space="preserve">El Profesional del Grupo Gestión Financiera y Contable con funciones de Contabilidad mensualmente, presenta las conciliaciones y  genera los estados financieros de cada cierre contable de acuerdo con la normatividad vigente. En caso de encontrar diferencias e inconsistencias en las cuentas y saldos, se solicita la revisión de los contadores y las dependencias ejecutoras para subsanar y corregir los errores, realizar los ajustes necesarios para garantizar un cierre contable confiable y veraz. Como evidencian quedan: Conciliaciones de las cuentas contables 
</t>
  </si>
  <si>
    <t xml:space="preserve">Trámite de Pagos </t>
  </si>
  <si>
    <t xml:space="preserve">
Posibilidad de realizar pagos no procedentes sin el cumplimiento de los requisitos y soportes idóneos</t>
  </si>
  <si>
    <t xml:space="preserve">por parte de los colaboradores del proceso </t>
  </si>
  <si>
    <t xml:space="preserve">lo cual ocasiona abuso de situación privilegiada </t>
  </si>
  <si>
    <t>para favorecer un interés propio o de terceros así como pago de lo no debido o duplicidad de pago.</t>
  </si>
  <si>
    <t>Casi seguro</t>
  </si>
  <si>
    <t xml:space="preserve">La coordinación del Grupo de Gestión Financiera y contable define la asignación de perfiles (roles) a cada colaborador para que registre transacciones diarias, de registro presupuestal, contables y de tesorería. Los profesionales o apoyo de  Central de Cuentas y tesorería hacen revisión de documentos (formatos y soportes) a cada solicitud para el respectivo trámite de pago de acuerdo con el procedimiento de pago. En caso de detectar un pago alterado o que no corresponde, se realiza la devolución de acuerdo a la gravedad de la incidencia y el procedimiento establecido, dejando evidencia del correo electrónico enviado a la instancia anterior de la cadena presupuestal para la revisión y ajuste. Como caso extremo se escala a la coordinación o al ordenador del gasto para toma de la decisión respectiva. Como evidencia quedan CEN o listado de obligaciones y ordenes de pago como documentos soporte del pago al beneficiario final definido en las transacciones anteriores. </t>
  </si>
  <si>
    <t>Por la Tipología del riesgo se define Plan de Acción para evitar su materialización</t>
  </si>
  <si>
    <t xml:space="preserve"> Correo electrónico dirigido a la coordinación del Grupo de Gestión Financiera y Contable, indicando la novedad. En caso no presentarse la novedad, el proceso de Gestión Financiera y Contable deberá reportar un correo indicando que no se presentaron inconsistencias en el periodo.</t>
  </si>
  <si>
    <t>Profesional asignando desde la Coordinación del GGFC</t>
  </si>
  <si>
    <t>Los supervisores de los contratos de prestación de servicios y compra de bienes y servicios, mensualmente, deben revisar y firmar los cumplidos de pago, como evidencia se generan los soportes de las cuenta de cobro. La radicación de los soportes y formatos para pago son revisados por el Grupo de Gestión Financiera y Contable en cada instancia del trámite verificando que la información corresponda al beneficiario final o contratista según el acto administrativo suscrito y vigente. En caso de presentarse inconsistencia se solicita la corrección de la información  de acuerdo con la información contractual o acto administrativo que ordena el pago. Como evidencian queda Recibo a satisfacción contratistas, proveedores y devoluciones</t>
  </si>
  <si>
    <t>Control y registro de información financiera en SIIF NACION II.</t>
  </si>
  <si>
    <t>por pérdida de la Confidencialidad de la Información de la Entidad</t>
  </si>
  <si>
    <t>GF-TES-001
GF-CON-004
GF-TES-005
GF-TES-006
GF-TES-007
GF-TES-010
GF-IMP-015
GF-VIA-014
GF-VIA-015</t>
  </si>
  <si>
    <t>Enlace SIG del Grupo de Gestión Financiera o designado por el líder del Proceso.</t>
  </si>
  <si>
    <t>por pérdida de la Disponibilidad de la Información de la Entidad</t>
  </si>
  <si>
    <t>GF-TES-001
GF-CON-003
GF-CON-004
GF-TES-005
GF-TES-006
GF-TES-007
GF-CON-008
GF-TES-009
GF-TES-010
GF-IMP-011
GF-TES-012
GF-PRE-013
GF-GFI-014
GF-IMP-015
GF-GFI-016
GF-DOT-001
GF-DOT-002
GF-DOT-003
GF-DOT-004
GF-GFI-017
GF-GFI-018
GF-GFI-019
GF-GFI-020
GF-GFI-021
GF-GFI-022
GF-GFI-023
GF-GFI-024
GF-GFI-025
GF-VIA-014
GF-VIA-015
GF-SP-001</t>
  </si>
  <si>
    <t>Definir lineamientos y metodologías para el fortalecimiento de la Política Pública de víctimas con las entidades que conforman el Sistema Nacional de Atención y Reparación Integral.
Adelantar acciones necesarias de articulación y coordinación con las entidades que conforman el Sistema Nacional de Atención y Reparación Integral a las Víctimas para el fortalecimiento de la política pública de víctimas.</t>
  </si>
  <si>
    <t>ante las partes interesadas  por la ausencia de lineamientos y metodologías para la  coordinación y articulación con las entidades que conforman el Sistema Nacional de Atención y Reparación Integral a las Víctimas</t>
  </si>
  <si>
    <t>debido a la sobrecarga y/o alta rotación del personal que define lineamientos y metodologías.</t>
  </si>
  <si>
    <t>El líder del proceso y los lideres de las dependencias verifican anualmente en la planeación de las actividades del proceso de la Dirección de Gestión Interinstitucional, la asignación del personal idóneo y disponible. 
De existir alguna carencia de personal se realizará una mesa de trabajo con su correspondiente acta, donde se establecerá la necesidad de contratación, como evidencia se tiene la comunicación enviada con la planeación de los recursos humanos para la vigencia.</t>
  </si>
  <si>
    <t>Se define fortalecer al control actual, con la definición de un Plan de Acción adicional con el fin de evitar su materialización debido al impacto del nivel de severidad el cual maneja el riesgo.</t>
  </si>
  <si>
    <t>Promover el uso eficiente de los recursos humanos, teniendo en cuenta en la gestión la disponibilidad y competencia del personal verificando los perfiles y cargas laborales, para no desmejorar la calidad del servicio</t>
  </si>
  <si>
    <t>Líder del Proceso, los líderes del Grupo de Proyectos y de las subdirecciones de Coordinación Nación Territorio y Coordinación Técnica SNARIV</t>
  </si>
  <si>
    <t>Gestionar y articular la Oferta Institucional provista por las Entidades del SNARIV</t>
  </si>
  <si>
    <t>ante las entidades entidades que conforman el Sistema Nacional de Atención y Reparación Integral a las Víctimas junto con las Gobernaciones, Distritos y Alcaldías que generan oferta para la superación de la situación de vulnerabilidad de las víctimas (SSV),   imposibilitando la gestión y articulación Interinstitucional,</t>
  </si>
  <si>
    <t xml:space="preserve">debido a la deficiencia en la divulgación de la información mediante las herramientas de comunicación establecidas. </t>
  </si>
  <si>
    <t>Los profesionales de las de las dependencias del proceso de Gestión Interinstitucional, anualmente verifican la oferta requerida, en caso que ésta no se identifique por parte de las entidades, los colaboradores de las subdirecciones se comunicarán con las entidades e instituciones para identificar la oferta disponible y/o hacer seguimiento. 
Como evidencia se tendrán comunicaciones por correo electrónico con el reporte del avance de la implementación de la política pública de victimas</t>
  </si>
  <si>
    <t>Se define fortalecer al control actual, con la definición de dos Planes de Acción adicional con el fin de evitar su materialización debido al impacto en su nivel de severidad</t>
  </si>
  <si>
    <t>Los colaboradores asociados a la Gestión de oferta, en las Subdirecciones de SNARIV, Nación Territorio y Grupo de Gestión de Proyectos, harán seguimiento al cronograma de asistencia técnica para la oferta institucional.</t>
  </si>
  <si>
    <t>Colaboradores asociados a la gestión de proyectos ofertados por la Unidad</t>
  </si>
  <si>
    <t>Asistir técnicamente en el fortalecimiento y seguimiento a la implementación de la política pública de víctimas</t>
  </si>
  <si>
    <t>ante las entidades entidades que conforman el Sistema Nacional de Atención y Reparación Integral a las Víctimas junto con las Gobernaciones, Distritos y Alcaldías por falta de la adecuada articulación para la prestación de la asistencia técnica y acompañamiento en la implementación política pública de víctimas</t>
  </si>
  <si>
    <t>por falta de una adecuada planeación.</t>
  </si>
  <si>
    <t>Los profesionales de las dependencias del proceso de Gestión Interinstitucional, verifican anualmente el cumplimiento de las solicitudes de asistencia técnica de las entidades nacionales y territoriales, teniendo en cuenta el número de sesiones programadas en el plan de acción y/o por la estrategia de intervención del año en curso. 
En caso de observar incumplimiento por las entidades, se oficiará por los responsables la novedad a los interesados, y se programará un nuevo espacio para su socialización, como evidencia se tiene el reporte de las asistencias técnicas y las actas de reunión .</t>
  </si>
  <si>
    <t xml:space="preserve">Los lideres de las subdirecciones y el grupo de proyectos, harán seguimiento a las Asistencias Técnicas planeadas, se reportará el avance de acuerdo a la planeación </t>
  </si>
  <si>
    <t>Gestionar y articular la Oferta Institucional provista por las entidades que conforman el Sistema Nacional de Atención y Reparación Integral a las Víctimas</t>
  </si>
  <si>
    <t>Uso inadecuado de usuarios asignados para el acceso a las herramientas tecnológicas dispuestas por la Dirección de Gestión Interinstitucional</t>
  </si>
  <si>
    <t>por parte de los colaboradores del nivel nacional y territoriales</t>
  </si>
  <si>
    <t xml:space="preserve"> con el fin de entregar información confidencial de la población víctima</t>
  </si>
  <si>
    <t>para beneficio propio o de un tercero</t>
  </si>
  <si>
    <t>Uso inadecuado de usuarios asignados para el acceso a las herramientas tecnológicas dispuestas por la Dirección de Gestión Interinstitucional, por parte de los colaboradores del nivel nacional y territoriales, para beneficio propio o de un tercero, con el fin de entregar información confidencial de la población víctima</t>
  </si>
  <si>
    <t>Probable</t>
  </si>
  <si>
    <t>El líder del proceso de forma semestral recuerda a los profesionales las medidas de seguridad de la información establecidas por la entidad mediante comunicación masiva por correo electrónico, con el fin de prevenir el acceso de información de las entidades del SNARIV y Nación Territorio. 
El líder del proceso en caso de presentarse inconsistencias retroalimenta a los colaboradores involucrados dejando constancia con los formatos de confidencialidad y los correos respectivos. Evidencia: Correos electrónicos.</t>
  </si>
  <si>
    <t>Se define fortalecer al control actual, con la definición de un Plan de Acción adicional con el fin de evitar su materialización.</t>
  </si>
  <si>
    <t>Los lideres de las subdirecciones y el grupo de proyectos, reportarán de forma semestral el uso inadecuado de las herramientas tecnológicas, de acuerdo a los lineamientos establecidos en el Acuerdo de confidencialidad de usuarios de herramientas tecnológicas o información de la Unidad para la Atención y Reparación Integral a las Víctimas, como evidencia se tiene los formatos de aceptación de acuerdo de confidencialidad de los colaboradores.</t>
  </si>
  <si>
    <t>Uso adecuado de los activos de información generados dentro de la Dirección de Gestión Interinstitucional</t>
  </si>
  <si>
    <t>ante nuestras partes interesadas por mal uso e Indisponibilidad de los activos de información críticos del proceso</t>
  </si>
  <si>
    <t>debido a falta de apropiación de las políticas y lineamientos de Seguridad de la Información.</t>
  </si>
  <si>
    <t>GI-ARH-002;  GI-SNT-002; GI-ARH-002; GI-ARH-001; GI-SNT-001; GI-SNA-002; GI-SNA-002; GI-SNA-003; GI-SNA-164; TI-SIF-022; TI-SIF-023</t>
  </si>
  <si>
    <t>Enlace SIG del Proceso Gestión Interintitucional o designado por el líder del Proceso.</t>
  </si>
  <si>
    <t>Dar respuesta a las acciones de tutela, requerimientos judiciales y/o avances de cumplimiento de los diferentes despachos judiciales o Entidades e instituciones del orden nacional y territorial</t>
  </si>
  <si>
    <t>de la Entidad, ante los jueces por sanciones de multa y arresto contra los Directivos de la Entidad, al no dar respuesta a las acciones de tutela, requerimientos judiciales y/o avances de cumplimiento de los diferentes despachos judiciales o Entidades e instituciones del orden nacional y territorial,</t>
  </si>
  <si>
    <t>debido a demoras en los tiempos de respuesta establecidos por parte de los procesos misionales y de apoyo para remitir el insumo.</t>
  </si>
  <si>
    <t>Posibilidad de pérdida económica y reputacional de la Entidad, ante los jueces por sanciones de multa y arresto contra los Directivos de la Entidad, al no dar respuesta a las acciones de tutela, requerimientos judiciales y/o avances de cumplimiento de los diferentes despachos judiciales o Entidades e instituciones del orden nacional y territorial, debido a demoras en los tiempos de respuesta establecidos por parte de los procesos misionales y de apoyo para remitir el insumo.</t>
  </si>
  <si>
    <r>
      <rPr>
        <sz val="11"/>
        <color rgb="FF000000"/>
        <rFont val="Calibri"/>
        <family val="2"/>
        <scheme val="minor"/>
      </rPr>
      <t>Los abogados de Respuesta Judicial realizan mensualmente revisión de calidad aleatoria de las respuestas emitid</t>
    </r>
    <r>
      <rPr>
        <sz val="11"/>
        <rFont val="Calibri"/>
        <family val="2"/>
        <scheme val="minor"/>
      </rPr>
      <t>as y</t>
    </r>
    <r>
      <rPr>
        <sz val="11"/>
        <color rgb="FF000000"/>
        <rFont val="Calibri"/>
        <family val="2"/>
        <scheme val="minor"/>
      </rPr>
      <t xml:space="preserve"> tomadas del aplicativo LEX,  que tiene como objetivo  revisar la calidad de la respuesta de fondo y forma.  En caso de observar errores de fondo o de forma en la respuesta, se informa a quien la emitió por correo electrónico para realizar las correcciones correspondientes. Queda como evidencia el correo remitido </t>
    </r>
    <r>
      <rPr>
        <sz val="11"/>
        <rFont val="Calibri"/>
        <family val="2"/>
        <scheme val="minor"/>
      </rPr>
      <t xml:space="preserve">y el acta de la reunión para revisar los resultados.  </t>
    </r>
  </si>
  <si>
    <t xml:space="preserve">Dado  a que el nivel del riesgo es alto se requiere generar plan de acción adicional que permita mantener un control constante para el riesgo identificado. </t>
  </si>
  <si>
    <t>Instalar y convocar a las Mesas de seguimiento de respuestas a órdenes judiciales y organismos de control.
Evidencia: acta mensual.</t>
  </si>
  <si>
    <t>COORDINADCION DE RESPUESTA JUDICIAL</t>
  </si>
  <si>
    <t>La Coordinación remite reporte diario de los datos estadisticos, donde se muestran los requerimientos Judiciales pendientes por insumo de las áreas misionales, el cual contiene los datos de los accionantes y solicitantes y los días que lleva asignado al proceso, tomado del aplicativo LEX,  tiene como objetivo alertar la urgencia de envío del insumo y  mostrar los casos pendientes por proceso para dar respuesta a los requerimientos judiciales. (Tutelas y tierras) En caso de observar insumos pendientes con mas de 10 días  de asignación se remite un correo de alerta a los procesos. Queda como evidencia el correo de pendientes.</t>
  </si>
  <si>
    <r>
      <rPr>
        <sz val="11"/>
        <color rgb="FF000000"/>
        <rFont val="Calibri"/>
        <family val="2"/>
        <scheme val="minor"/>
      </rPr>
      <t>La coordinación del Grupo Respuesta Judicial, verifica semanalmente el reporte emitido desde Lex, y revisa tiempos de asignación en cada una de las actividades de Lex, con fin de generar alertas sobre el estado de los insumos requeridos a las áreas misionales a través de correo electrónico. En caso de observar  tiempos fuera de términos judiciales, deberá alertar a los Directivos a través de correo electrónic</t>
    </r>
    <r>
      <rPr>
        <sz val="11"/>
        <color rgb="FF0D0D0D"/>
        <rFont val="Calibri"/>
        <family val="2"/>
        <scheme val="minor"/>
      </rPr>
      <t>o</t>
    </r>
    <r>
      <rPr>
        <sz val="11"/>
        <color theme="1"/>
        <rFont val="Calibri"/>
        <family val="2"/>
        <scheme val="minor"/>
      </rPr>
      <t xml:space="preserve">. Como evidencia quedan en los correos enviados. </t>
    </r>
  </si>
  <si>
    <t>Ejercer la defensa técnica judicial y extrajudicial de la Entidad y realizar el recaudo de las obligaciones y acreencias a favor de la Entidad y Saneamiento de bienes que se encuentran bajo la administración del FRV</t>
  </si>
  <si>
    <t>ante los jueces  y el cliente interno por incumplimiento en la contestación de procesos judiciales  en términos requeridos,</t>
  </si>
  <si>
    <t>debido a la demora en entrega de insumos o notificación tardía de correspondencia de procesos o de citaciones y datos de audiencias para dar trámites oportunos.</t>
  </si>
  <si>
    <t>Posibilidad de pérdida económica y reputacional ante los jueces  y el cliente interno por incumplimiento en la contestación de procesos judiciales  en términos requeridos, debido a la demora en entrega de insumos o notificación tardía de correspondencia de procesos o de citaciones y datos de audiencias para dar trámites oportunos.</t>
  </si>
  <si>
    <t xml:space="preserve">Los abogados del grupo contencioso realizan semanalmente la vigilancia judicial del estado de procesos contra la Entidad asignados,  con el objetivo de conocer con anticipación o verificar las decisiones finales, citaciones a audiencias y estados en general de los procesos judiciales. En caso de que se identifiquen procesos próximos a vencer o actuaciones desactualizadas, la Coordinación de Defensa Judicial remitirá un correo de alerta al abogado responsable del proceso para que tome las medidas pertinentes. La evidencia es el correo con la alerta al abogado.
La coordinación del Grupo de Defensa Judicial y los abogados, verifican mensualmente las demandas y los requerimientos judiciales cuya respuesta depende de los insumos aportados por las áreas de la Entidad, con  el objetivo de  de generar alertas sobre el estado de los insumos requeridos a las áreas  a través de correo electrónico. En caso de observar  tiempos fuera de términos judiciales, la Coordinación deberá alertar a los Directivos a través de correo electrónico. Como evidencia quedan en los correos enviados. </t>
  </si>
  <si>
    <t>Realizar reuniones cada dos meses para analizar procesos identificados como críticos 
Evidencia: instrumento de análisis de casos críticos en emarco del MOG</t>
  </si>
  <si>
    <t>Jefe OAJ</t>
  </si>
  <si>
    <t>Asesorar, elaborar informes y conceptuar en relación con la línea Jurídica de la Entidad que se enmarque en los parámetros constitucionales y legales establecidos y dar respuesta a los recursos de apelación, quejas y revocatoria directas de los actos administrativos.</t>
  </si>
  <si>
    <t>ante la Corte Constitucional y las demás Entidades  por incumplimiento en la presentación de los informes en respuesta a los requerimientos hechos por la Corte Constitucional en el marco del Estado de Cosas Inconstitucional declarado por la Sentencia T025 de 2004,</t>
  </si>
  <si>
    <t>debido a que la información suministrada es parcial o la demora en la entrega de insumos por parte de los procesos y  la demás Entidades para realizar informes a la Corte Constitucional.</t>
  </si>
  <si>
    <t>Posibilidad de pérdida reputacional ante la Corte Constitucional y las demás Entidades  por incumplimiento en la presentación de los informes en respuesta a los requerimientos hechos por la Corte Constitucional en el marco del Estado de Cosas Inconstitucional declarado por la Sentencia T025 de 2004,debido a que la información suministrada es parcial o la demora en la entrega de insumos por parte de los procesos y  las demás Entidades para realizar informes a la Corte Constitucional.</t>
  </si>
  <si>
    <t xml:space="preserve">El abogado del grupo Corte que tiene a cargo el tema , diseña un cronograma para cada Auto que emite la CC en el cual se solicita un informe. el cual socializa con las áreas internas y las entidades del SNARIV  que deben entegar insumos para el informe.  En caso de observar demoras en el cumplimiento del cronograma se genera una alerta a las áreas y/o entidades del SNARIV para que cumplan con los tiempos socializados y entregar en informe en términos. La evidencia es un correo o un acta de reunión. 
</t>
  </si>
  <si>
    <t>Realizar reunión semestral seguimiento del estado de avance de los compromisos presentados a la Corte. 
Evidencia: acta de reunión</t>
  </si>
  <si>
    <t>COORDINADORA DE GESTIÓN NORMATIVA Y CONCEPTOS</t>
  </si>
  <si>
    <t>ante las victimas del conflicto armado por no cumplimiento de tiempos de respuesta  por la demora en el tramite  y emisión   de las respuestas a los recursos de  apelación, queja y revocatoria directa,</t>
  </si>
  <si>
    <t>debido a la  demora en la entrega de insumos y la demora en la emisión de actos administrativos por perdida de expedientes que contienen la información de la victima.</t>
  </si>
  <si>
    <t>Posibilidad de pérdida reputacional ante las victimas del conflicto armado por no cumplimiento de tiempos de respuesta  por la demora en el tramite  y emisión   de las respuestas a los recursos de  apelación, queja y revocatoria directa, debido a la  demora en la entrega de insumos y la demora en la emisión de actos administrativos por perdida de expedientes que contienen la información de la victima.</t>
  </si>
  <si>
    <t>El técnico administrativo de Actuaciones Administrativas realiza reporte de casos prioritarios de manera diaria, tomado del aplicativo LEX   que tiene como objetivo  realizar el control de casos pendientes priorizados y pendientes de respuesta. El reporte de los casos prioritarios se alerta por correo electrónico a quien sea responsable de tramitar los Actos administrativos. Queda como evidencia el correo electrónico enviado.</t>
  </si>
  <si>
    <t>Realizar reporte mensual de calidad de actos administrativos realizado por el operador.
Evidencia: reporte/informe</t>
  </si>
  <si>
    <t xml:space="preserve">La coordinación del Grupo de Gestión Normativa y Conceptos verifica semanalmente el reporte de asignación y trámite con el fin de revisar tiempos de asignación y respuesta  y generar alertas sobre el estado de los insumos requeridos a las áreas misionales. En caso de observar  tiempos fuera de términos judiciales, deberá alertar a los Directivos a través de correo electrónico. Como evidencian quedan los correos con alertas enviados a los Directivos. </t>
  </si>
  <si>
    <t>Reuniones mensuales de seguimiento del proceso en general. 
Evidencia: actas de reuniones</t>
  </si>
  <si>
    <t>Dar respuesta a las acciones de tutela, requerimientos judiciales y/o avances de cumplimiento de los diferentes despachos judiciales o Entidades e instituciones del orden nacional y territorial
Ejercer la defensa técnica judicial y extrajudicial de la Entidad y realizar el recaudo de las obligaciones y acreencias a favor de la Entidad y Saneamiento de bienes que se encuentran bajo la administración del FRV
Asesorar, elaborar informes y conceptuar en relación con la línea Jurídica de la Entidad que se enmarque en los parámetros constitucionales y legales establecidos y dar respuesta a los recursos de apelación, quejas y revocatoria directas de los actos administrativos.</t>
  </si>
  <si>
    <t xml:space="preserve">Omitir, retrasar o adelantar </t>
  </si>
  <si>
    <t>las acciones de las actividades</t>
  </si>
  <si>
    <t>contempladas en los  diferentes procedimientos de gestión jurídica por parte de los funcionarios y contratistas del proceso</t>
  </si>
  <si>
    <t xml:space="preserve">con el fin de obtener un beneficio propio o de un tercero </t>
  </si>
  <si>
    <t>Los abogados y técnicos administrativos de respuesta judicial, de defensa judicial, gestión normativa y conceptos suscriben el "Acuerdo De Confidencialidad De Usuarios De Herramientas Tecnológicas O Información De La Unidad Para La Atención Y Reparación Integral A Las Víctimas", al solicitar usuarios de consulta de las herramientas de la Unidad. Que tiene como objetivo asegurar la información consultada, controlar y hacer seguimiento  de los usuarios que acceden a los aplicativos.  De lo contrario no se asignarán los usuarios. En caso de que se venza el acuerdo de confidencialidad, el usuario es deshabilitado. Como evidencias se cuenta con los acuerdos de confidencialidad suscritos en el share point de la OAJ</t>
  </si>
  <si>
    <t>De acuerdo a la Tipología del riesgos se define plan de acción para evitar su materialización</t>
  </si>
  <si>
    <t>Implementar medidas de sensibilización dirigidas a los funcionarios y contratistas del proceso sobre las consecuencias al aceptar cualquier tipo de utilidad  o beneficio por omitir, retrasar o adelantar las acciones de las actividades  contempladas en los  diferentes procedimientos del proceso.
Evidencia: actas de charlas, infografías.</t>
  </si>
  <si>
    <t>por condenas en litigios que deberían haber sido favorables para la Entidad y generen afectaciones financieras adicionales,</t>
  </si>
  <si>
    <t>debido a la falta de coordinación interinstitucional cuando son involucradas mas de una entidad en el mismo proceso.</t>
  </si>
  <si>
    <t>Posibilidad de pérdida económica y reputacional por condenas en litigios que deberían haber sido favorables para la Entidad y generen afectaciones financieras adicionales, debido a la falta de coordinación interinstitucional cuando son involucradas mas de una entidad en el mismo proceso.</t>
  </si>
  <si>
    <t xml:space="preserve">Los apoderados que tienen a cargo Acciones Constitucionales realizan un informe semestral de la articulación realizada con otras instituciones que han sido también demandadas sobre estos procesos, con el objetivo de avanzar en una defensa optima en pro de la Unidad. En caso de identificar desarticulación de otras entidades con relación a las actuaciones que se surtan dentro de los procesos, la Jefatura de la OAJ remitirá una alerta a las entidades involucradas para que estas actuen conforme a sus competencias. Evidencia: memorando enviado. </t>
  </si>
  <si>
    <t xml:space="preserve">Mesas de trabajo con las Entidades involucradas en las acciones consticuionales en caso de requerirse. 
Evidencia: Actas
</t>
  </si>
  <si>
    <t xml:space="preserve">Coordinación defensa Judicial </t>
  </si>
  <si>
    <t>ante los jueces  y clientes interno por incumplimiento en la contestación de procesos judiciales  en términos requeridos,</t>
  </si>
  <si>
    <t>debido a la demora en entrega de insumos de parte del FRV .</t>
  </si>
  <si>
    <t xml:space="preserve">Posibilidad de pérdida económica y reputacional ante la jurisdicción penal,  contraloría  y victimas por  la no interposición a tiempo de acciones judiciales para lograr el saneamieno jurídico de bienes administrados por el fondo. En razón a  la demora en la entrega de insumos por parte del FRV. </t>
  </si>
  <si>
    <t xml:space="preserve">
El técnico administrativo del grupo de Saneamiento, identifica los casos que están faltantes de insumos. para evidenciar la posibilidad de no cumplir con los  términos que se estipulan en la circular y con esto convocar la realización de mesas de trabajo para establecer nuevos tiempos para la subsanación del envío de los insumos necesarios para dar inicio o continuidad a los procesos judiciales. Como evidencia quedan las actas de las mesas. 
</t>
  </si>
  <si>
    <t>Realizar Mesas de Trabajo mensuales con el FRV para socializar y analizar las dificultades o los avances que se tenga respecto a los casos reportados a la Oficina Asesora Jurídica. 
Evidencia. Actas</t>
  </si>
  <si>
    <t>para la Entidad por la no recuperación de las deudas adquiridas por quienes suscriben contratos de arrendamiento de bienes a cargo del FRV</t>
  </si>
  <si>
    <t>debido a la falta de diligencia del mismo.</t>
  </si>
  <si>
    <t xml:space="preserve">Posibilidad de efecto dañoso sobre recursos públicos de la Entidad por la no recuperación de las deudas adquiridas por quienes suscriben contratos de arrendamiento de bienes a cargo del FRV, debido a la falta de acciones jurídicas corespondientes y/o la  imposibilidad de acceder a la información para la vigilancia judicial. </t>
  </si>
  <si>
    <t>El coordinador del Grupo de Defensa Judicial solicita cada dos meses al FRV los estados de cuenta sobre los arrendatorios que adeudan canones de arrendamiento de los contratos que el FRV suscribe, con el objetivo de conocer el estado de cumplimiento de los contratos y de acuerdo con esta información establecer el tipo de acción judicial a seguir. La evidencia correos informativos reportando el proceso judicial que se iniciará.</t>
  </si>
  <si>
    <t xml:space="preserve">Realizar reuniones mensuales con el FRV para conocer el estado de los casos y realizar las alertas que correspondan.
Diseñar e implementar una estrategia de vigilancia y control judicial que sea acorde con los procesos de Saneamiento de Bienes. </t>
  </si>
  <si>
    <t xml:space="preserve">Coordinación de Defensa Judicial </t>
  </si>
  <si>
    <t>Ejercer la defensa técnica judicial y extrajudicial de la Entidad y realizar el recaudo de las obligaciones y acreencias a favor de la Entidad y Saneamiento de bienes que se encuentran bajo la administración del Fondo de Reparación a las Victimas (FRV).</t>
  </si>
  <si>
    <t xml:space="preserve">por pérdida de la Confidencialidad de la Información de la Entidad </t>
  </si>
  <si>
    <t>TI-SIF-013
OJ-AAC-001
OJ-AAC-005
OJ-DFJ-001
OJ-DFJ-002
OJ-DFJ-005
OJ-DFJ-006
OJ-DFJ-007
OJ-JEF-005
OJ-GRJ-004
OJ-AA-020
OJ-DFJ-008
OJ-ARH-001
OJ-ARH-002</t>
  </si>
  <si>
    <t>Enlace SIG del Grupo de Gestión Jurídica o designado por el líder del Proceso.</t>
  </si>
  <si>
    <t xml:space="preserve">por pérdida de la Disponibilidad de la Información de la Entidad </t>
  </si>
  <si>
    <t>TI-SIF-013
OJ-AAC-001
OJ-AAC-005
OJ-DFJ-001
OJ-DFJ-002
OJ-DFJ-005
OJ-DFJ-006
OJ-DFJ-007
OJ-JEF-005
OJ-GRJ-004
OJ-AA-020
OJ-AA-022
OJ-AA-023
OJ-DFJ-008</t>
  </si>
  <si>
    <r>
      <t xml:space="preserve">El Proceso de Gestión Jurídica retroalimenta a los funcionarios y contratistas frente al reporte emitido por la Oficina de Tecnología de Información (OTI) sobre el estado de uso de OneDrive.
</t>
    </r>
    <r>
      <rPr>
        <b/>
        <sz val="11"/>
        <color theme="1"/>
        <rFont val="Calibri"/>
        <family val="2"/>
        <scheme val="minor"/>
      </rPr>
      <t xml:space="preserve">Evidencia: </t>
    </r>
    <r>
      <rPr>
        <sz val="11"/>
        <color theme="1"/>
        <rFont val="Calibri"/>
        <family val="2"/>
        <scheme val="minor"/>
      </rPr>
      <t xml:space="preserve">Socialización del correo electrónico enviado por la OTI sobre el estado del uso de OneDrive de Proceso.
</t>
    </r>
    <r>
      <rPr>
        <b/>
        <sz val="11"/>
        <color theme="1"/>
        <rFont val="Calibri"/>
        <family val="2"/>
        <scheme val="minor"/>
      </rPr>
      <t>(A.5.16, A.8.2, A.8.3, A.8.13)</t>
    </r>
  </si>
  <si>
    <t>Ejecutar el cronograma y realizar el alistamiento para los fortalecimientos en las mesas de participación efectiva de las víctimas que viven en el exterior (Gave), Mesas diferente Nivel Nacional, víctimas organizadas y no organizadas de acuerdo con las coyunturas sociopolíticas, y en derechos y acompañamiento a comunidades étnicas (DAE).</t>
  </si>
  <si>
    <t>por los  procesos logísticos adelantados y ante los diferentes actores del proceso ante la imposibilidad para realizar el fortalecimiento a las mesas de participación para su incidencia en la política pública</t>
  </si>
  <si>
    <t>debido a la falta desarticulación de los miembros de la mesa y entes territoriales, desconocimiento de la ley en cuanto a la construcción de propuestas por parte de las secretarías técnicas o situaciones de orden público y/o por factores ambientales que afecten los espacios de participación en los diferentes Municipios y Departamentos.</t>
  </si>
  <si>
    <t>Posibilidad de pérdida económica por los  procesos logísticos adelantados y reputacional ante los diferentes actores del proceso, por la imposibilidad de realizar el fortalecimiento de participación para su incidencia en la política pública en las mesas de participación efectivas de victimas del conflicto armado y en general para las víctimas, en su amplio entendido y de manera incidente en los procesos efectivos de participación.</t>
  </si>
  <si>
    <t>En el marco del alcance de la Subdirección de Participación, debe contar con el cronograma de actividades de las mesas para el fortalecimiento periódico (trimentral) en el ámbito nacional y departamental, en donde se socialice e implemente la política pública para las víctimas en su amplio entendido y de manera incidente en los procesos efectivos de participación.  
En el evento que por factores ambientales, orden público y/o fuerza mayor no se pudiera realizar dichos fortalecimientos presenciales, se programarían de forma Virtual.
Como evidencia: Cronograma de actividades en el marco del plan de trabajo de las mesas, informe de comisión y/o informe de capacitación virtual y el listado de asistencia de cada evento.</t>
  </si>
  <si>
    <t>Se define implementar Plan de Acción adicional con el fin de evitar su materialización.</t>
  </si>
  <si>
    <t>La Subdirección de Participación hará seguimiento al cronograma de fortalecimiento y así mismo los requerimientos de información y viabilidad para el desarrollo de las actividad. En el caso que no sea viable realizar el acompañamiento presencialmente se procederá a realizarlo virtualmente o se reprograma, informando a los interesados a través de Correo Electrónico.</t>
  </si>
  <si>
    <t>Designado por el Líder del proceso</t>
  </si>
  <si>
    <t>Cada colaborador que eventualmente requiera realizar seguimiento en terreno y que tenga la responsabilidad de brindar asistencia técnica y fortalecimiento, debe diligenciar el plan de seguimiento en la plataforma virtual del Centro de Operaciones y Monitoreo de Riesgos (COMR), con el fin de hacer acompañamiento, prevenir riesgos y en lo posible reaccionar ante cualquier incidente crítico que se presente. Durante el evento se realizará el reporte de novedades desde el inicio hasta finalizar la comisión y se atenderán a las recomendaciones y lineamientos  emitidas por el COMR para garantizar la seguridad de los colaboradores. El COMR generá alertas a través de correo electrónico y telefónicamente.
En caso de teletrabajo o modalidad virtual, los colaboradores deben de atender los lineamientos emitidos por talento humano y las recomendaciones por la ARL para el trabajo en casa, así mismo  prepararan las herramientas y medios tecnológicos a los funcionarios y/o colaboradores en los espacios de fortalecimiento, así como el desarrollo adecuado de las metodologías. 
Como evidencia se presenta: Plan de seguimiento del COMR; reportes de alertas emitidas por el COMR; correo de las recomendaciones emitidas por talento humano y/o ARL.</t>
  </si>
  <si>
    <t>Participación de las víctimas en los espacios señalados por la Ley y/o contemplados en el plan de acción del proceso.</t>
  </si>
  <si>
    <t>Uso indebido o inadecuado de los recursos</t>
  </si>
  <si>
    <t xml:space="preserve">por parte de funcionarios u operadores </t>
  </si>
  <si>
    <t>para garantizar la participación de las víctimas en los espacios señalados por la Ley y/o contemplados en el plan de acción del proceso</t>
  </si>
  <si>
    <t>con el objetivo de beneficiar a un tercero.</t>
  </si>
  <si>
    <t>Uso indebido o inadecuado de los recursos para garantizar la participación de las víctimas en los espacios señalados por la Ley y/o contemplados en el plan de acción del proceso por parte de funcionarios u operadores con el objetivo de beneficiar a un tercero.</t>
  </si>
  <si>
    <t>En caso que la supervisión del Operador Logistico este en liderazgo de la Subdirección de Participación se verificara conforme  a lo establecido en cada  requerimiento del evento de la ejecución de recursos con sus respectivos soportes. En caso contrario la subdirección de participación verifica la veracidad de cada evento que hagan parte de su dependencia de los  recursos invertidos  a través  de las cotizaciones enviadas, las cuales son revisadas y avaladas por el supervisor. El operador entrega un informe de cada actividad mensual con las especificaciones del evento y sus costos correspondientes al supervisor el cual una vez revisado y verificado con el requerimiento inicial a conformidad lo aprueba para su respectivo tramite de pago. Como evidencia queda el informe con soporte  entregado por el operador luego de cada evento.</t>
  </si>
  <si>
    <t>Por la Tipología del riesgos, se define implementar Plan de Acción adicional con el fin de evitar su materialización.</t>
  </si>
  <si>
    <t>La Subdirección de Participación implementará la elaboración de informes de actividades y gestión post jornada  con datos cualitativos y cuantitativos con el fin de garantizar la efectiva ejecución de los recursos.</t>
  </si>
  <si>
    <t>Director(a) de Gestión Interinstitucional</t>
  </si>
  <si>
    <t>La subdirección de participación brindan acompañamiento técnico en la construccion del PAT y en donde participen las secretarías técnicas para que surtan el proceso de verificación, dar fe y garantizar la mayor concentración de los delegados que asisten en las sesiones de las mesas de participación. En caso de no poder brindar el acompañamiento se modifican las fechas para realizarlo. Estas a su vez relacionan como evidencia los requerimientos logísticos. Como evidencias entregaran: Planes de trabajo territorial elaborados.</t>
  </si>
  <si>
    <t>Actividades propias del proceso</t>
  </si>
  <si>
    <t>ante las partes interesadas y sanciones por entes de control por divulgación o alteración no autorizada e indisponibilidad de los Activos de tipo Talento Humano del proceso</t>
  </si>
  <si>
    <t>debido a la ausencia o insuficiencia de procedimientos de Monitoreo y de controles para la protección de la información en el almacenamiento, al acceso no controlado a información sensible / confidencial,  falta de conectividad o fallas tecnológicas.</t>
  </si>
  <si>
    <t xml:space="preserve">SP-ARH-001
SP-ARH-002
</t>
  </si>
  <si>
    <t>Enlace SIG del Proceso Participación y Visibilización o designado por el líder del Proceso.</t>
  </si>
  <si>
    <t>Apoyar a las entidades territoriales mediante la identificación y verificación riesgos de violaciones a los derechos humanos o infracciones al derecho internacional humanitario, alistamiento para la atención de emergencias a través de la asistencia técnica para la actualización de planes de contingencia, la coordinación y seguimiento
de atención de emergencias, participación en espacios de coordinación interinstitucional para la prevención y protección e implementación de mecanismos de apoyo subsidiario en ayuda y atención humanitaria inmediata</t>
  </si>
  <si>
    <t>Adelantar las acciones para la identificación de riesgos humanitarios alertando y orientando a las entidades territoriales sobre las acciones contempladas para fortalecer la capacidad de respuesta garantizando el goce efectivo al derecho del mínimo vital en eventos de tipo individual y/o masivos (desplazamientos, confinamientos y actos de terrorismo), a través de la coordinación y seguimiento en los Comités Territoriales de Justicia Transicional -CTJT y/o los Subcomités de Prevención Protección y Garantías de No Repetición SPPGNR de acuerdo con los eventos identificados.</t>
  </si>
  <si>
    <t>ante las partes interesadas por no brindar atención oportuna, así como no realizar el seguimiento a las emergencias humanitarias masivas hasta su cierre. (desplazamientos masivos, confinamientos y actos de terrorismo)</t>
  </si>
  <si>
    <t>debido a: i. alteraciones del orden público que generan condiciones de riesgo e impiden el ingreso de los colaboradores de la Unidad para las Víctimas al territorio para identificar, verificar y/o coordinar la atención de emergencias humanitarias y en los cuales la Unidad para las Víctimas no tiene la capacidad ni las competencias normativas para asegurar, sino que este mandato legal corresponde al Ministerio de Defensa quien ejecuta la política de seguridad nacional a través de las Fuerzas Militares; ii. deficiencias en la comprensión de la corresponsabilidad de las autoridades territoriales y departamentales frente a sus responsabilidades en convocar a los espacios de coordinación interinstitucional creados por la ley 1448 de 2011 para la respuesta ante la ocurrencia de emergencias humanitarias masivas; y iii. reducciones presupuestales que limiten la capacidad para atender emergencias humanitarias.</t>
  </si>
  <si>
    <t>El(la) Profesional Humanitario DGSH de la dirección territorial o el(la) Colaborador(a) equipo de Atención de Emergencias de nivel nacional SPAE, cada vez que se identifique una emergencia humanitaria y se requiera adelantar una misión humanitaria para verificar y/o coordinar la atención de emergencias, debe diligenciar el plan de seguimiento establecido por el Centro de Operaciones y Monitoreo de Riesgos (COMR) para ingresar a la zona, antes del desarrollo de la actividad. Como evidencia, se registra la misión y Plan de seguimiento registrado en la plataforma.
En caso de que no existan las garantías mínimas de seguridad, el (la) colaborador (a) debe abstenerse de ingresar a la zona.</t>
  </si>
  <si>
    <t>Es de resaltar que el nivel de severidad de riesgo residual es extremo debido a que las condiciones para garantizar el orden público a nivel nacional corresponden a factores externos que la Unidad para las Víctimas no tiene la capacidad ni las competencias normativas para asegurar, sino que este mandato legal corresponde al Ministerio de Defensa quien ejecuta la política de seguridad nacional a través de las Fuerzas Militares. Teniendo en cuenta lo anterior, en caso de que los controles presentados para reducir/mitigar el riesgo residual no sean suficientes, desde la Subdirección de Prevención y Atención de Emergencias, se debe notificar al Ministerio Público sobre la dificultad de acceso por alteraciones del orden público que generan condiciones de riesgo o impiden el ingreso de los funcionarios de la Unidad al territorio e instar en espacios departamentales y/o nacionales con el fin de coordinar la atención de emergencias humanitarias masivas. Para estos efectos, quedará como evidencia de las gestiones adelantas, el correo electrónico de gestión enviado al Ministerio Público.</t>
  </si>
  <si>
    <t>Enlace SIG
Subdirección de Prevención y Atención de Emergencias y áreas adscritas.</t>
  </si>
  <si>
    <t>El(la) Profesional Humanitario DGSH de la dirección territorial o el(la) Colaborador(a) equipo de Atención de Emergencias de nivel nacional SPAE, cada vez que se identifique necesidad de seguimiento de una Emergencia Humanitaria Masiva, debe solicitar que se realice una convocatoria extraordinaria de los escenarios destinados para hacer seguimiento a la emergencia y coordinar la atención durante las 72 horas conforme a la Ley 2421 de 2024. Como evidencia se identifican los correos electrónicos e insumos de gestión y seguimiento.
En caso de que no se convoque, se mantendrá la incidencia sobre la entidad territorial para obrar en el marco de lo estipulado en la Ley.</t>
  </si>
  <si>
    <t>El(la) Profesional Humanitario DGSH de la dirección territorial o el(la) Colaborador(a) equipo de Atención de Emergencias de nivel nacional SPAE, cada vez que se identifique necesidad de cierre de una Emergencia Humanitaria Masiva, debe solicitar que se realice una convocatoria extraordinaria de los escenarios destinados para hacer cierre a la emergencia. Como evidencia se establece el informe de cierre de la emergencia y el acta del comité de justicia transicional que informa el cierre de la emergencia.
En caso de que no se convoque, se mantendrá la incidencia sobre la entidad territorial para obrar en el marco de lo estipulado en la Ley.</t>
  </si>
  <si>
    <t>El(la) subdirector(a) de la SPAE o el(la) líder del equipo de atención de emergencias de nivel nacional, cada vez que se identifique la necesidad de articulación con representantes de organismos de cooperación internacional, debe asistir a reuniones una vez se convoque a estos espacios, con el fin de coordinar acciones humanitarias y garantizar la atención integral de la población afectada. Como evidencia, se registran los acuerdos de entendimiento que firma la entidad a través del grupo de Cooperación Interna.</t>
  </si>
  <si>
    <t>Brindar Ayuda y Atención Humanitaria Inmediata en subsidiaridad en los componentes de alimentación y/o alojamiento temporal a través del mecanismo dinero.</t>
  </si>
  <si>
    <t>Posibilidad de pérdida reputacional y económica por el uso indebido de los recursos destinados para brindar Ayuda y/o Atención Humanitaria Inmediata en el mecanismo de montos en dinero.</t>
  </si>
  <si>
    <t>Estas solicitudes son realizadas por las Entidades territoriales y/o departamentales y tiene injerencia frente la inclusión de personas que no hacen parte o que no cumplen con los requisitos.</t>
  </si>
  <si>
    <t>Esta actividad se ejecuta con el fin de garantizar el goce efectivo de derechos en los componentes que entrega la unidad para las víctimas de manera subsidiaria.</t>
  </si>
  <si>
    <t>Esta acción indebida puede beneficiar a la entidad territorial y/o terceros.</t>
  </si>
  <si>
    <t>El(la) colaborador (a) del equipo técnico de Ayuda y/o atención Humanitaria Inmediata de la SPAE de nivel nacional, cada vez que reciba las solicitudes de Atención y/o Ayuda Humanitaria Inmediata en SISPAE o el formato diligenciado por la Entidad Territorial, debe revisar los documentos allegados y verificar si son los establecidos en la normatividad vigente para acceder al apoyo subsidiario, con el fin de identificar si cumple o no con los requisitos exigidos. Como evidencia se registran los correos electrónicos o insumos de la herramienta SISPAE de dicha gestión. 
En caso de que se identifique que la solicitud o persona no cumple con los requisitos, se rechazará e informará a la Entidad Territorial.</t>
  </si>
  <si>
    <t>En caso de que los controles presentados no sean suficientes, La Subdirección de Prevención y Atención de Emergencias, con el apoyo de la Subdirección Red Nacional de Información (área encargada de liderar la implementación de Sistemas de Información en la entidad) y la Oficina de Tecnologías de la Información, se encuentran articulando mejoras en la herramienta tecnológica SISPAE, que fue implementada con el fin de sistematizar actividades de solicitudes de Ayuda y Atención Humanitaria Inmediata, así como limitar el uso de hojas de Excel como bases de datos. Por lo tanto, debe articular las necesidades requeridas frente al desarrollo y mejora de la herramienta. Como evidencias se registran actas de las mesas de trabajo que permiten identificar las necesidades tecnológicas para la entrega de Ayuda y/o atención humanitaria en montos en dinero.</t>
  </si>
  <si>
    <t>El(la) colaborador (a) del equipo técnico de Ayuda y/o atención Humanitaria Inmediata de la SPAE de nivel nacional, cada vez que reciba las solicitudes de Atención y/o Ayuda Humanitaria Inmediata en el formato diligenciado por la Entidad Territorial, realizará una validación con el sistema de información web y en línea VIVANTO, la cual, cuenta con información de la registraduría e inclusión en el Registro Único de Víctimas. Como evidencia se registra el descargable de Excel con la información de la solicitud.
En caso de que se identifique que la solicitud o persona no cumple con los requisitos, se rechazará e informará a la Entidad Territorial.</t>
  </si>
  <si>
    <t>El(la) colaborador (a) del equipo técnico de Ayuda y/o atención Humanitaria Inmediata de la SPAE de nivel nacional, cada vez que reciba las solicitudes de Atención y/o Ayuda Humanitaria Inmediata en el formato diligenciado por la Entidad Territorial, realizará una validación de la persona que remite la solicitud pr parte de la Entidad Territorial. Como evidencia se registra el reporte de validación de usuarios descargable de Excel con la información de la solicitud.
En caso de que se identifique que la solicitud cuenta con información de funcionarios de las Entidades Terrritoriales que la avalan, se rechazará y solicitará no realizar la colocación al presunto hogar con hechos de corrupción.</t>
  </si>
  <si>
    <t>Brindar Ayuda y Atención Humanitaria Inmediata en subsidiaridad en los componentes de alimentación y/o alojamiento temporal a través de los mecanismos especie por evento y especie periódico.</t>
  </si>
  <si>
    <t>Posibilidad de pérdida reputacional y económica por el uso indebido de los recursos destinados para brindar Ayuda y/o Atención Humanitaria Inmediata en los mecanismos de especie periódico y especie por evento.</t>
  </si>
  <si>
    <t xml:space="preserve">El(la) Profesional Humanitario DGSH de la dirección territorial, cada vez que reciba las solicitudes de Atención y/o Ayuda Humanitaria Inmediata, debe revisar los documentos allegados y verificar si son los establecidos en la normatividad vigente para acceder al apoyo subsidiario, con el fin de identificar si cumple o no con los requisitos exigidos. Como evidencias se registran los correos electrónicos de dicha gestión. 
En caso de que se identifique que la solicitud o persona no cumple con los requisitos, se rechazará e informará a la Entidad Territorial, con copia al enlace de la Gobernación. </t>
  </si>
  <si>
    <t>En caso de que los controles presentados no sean suficientes, La Subdirección de Prevención y Atención de Emergencias, con el apoyo de la Subdirección Red Nacional de Información (área encargada de liderar la implementación de Sistemas de Información en la entidad) y la Oficina de Tecnologías de la Información, se encuentran articulando mejoras en la herramienta tecnológica SISPAE, que fue implementada con el fin de sistematizar actividades de solicitudes de Ayuda y Atención Humanitaria Inmediata, así como limitar el uso de hojas de Excel como bases de datos. Por lo tanto, debe articular las necesidades requeridas frente al desarrollo y mejora de la herramienta. Como evidencias se registran actas de las mesas de trabajo que permiten identificar las necesidades tecnológicas para la entrega de Ayuda y/o atención humanitaria en especie periódica y especie por evento.</t>
  </si>
  <si>
    <t>El(la) colaborador (a) del equipo técnico de Ayuda y/o atención Humanitaria Inmediata, cada vez que reciba las solicitudes de Atención y/o Ayuda Humanitaria Inmediata y el formato diligenciado por la Dirección Territorial, debe revisar los documentos allegados y verificar si son los establecidos en la normatividad vigente para acceder al apoyo subsidiario, con el fin de identificar si cumple o no con los requisitos exigidos. Como evidencias se registran los correos electrónicos de dicha gestión. 
En caso de que se identifique que la solicitud o persona no cumple con los requisitos, se rechazará e informará a la Dirección Territorial.</t>
  </si>
  <si>
    <t>El(la) Profesional Humanitario DGSH de la dirección territorial o del equipo de Emergencias de nivel nacional SPAE, cada vez que se requiera adelantar una misión humanitaria para brindar ayuda y/o atención humanitaria inmediata, debe diligenciar el plan de seguimiento establecido por el Centro de Operaciones y Monitoreo de Riesgos (COMR) para ingresar a la zona, antes del desarrollo de la actividad. Como evidencia, se registra la misión y Plan de seguimiento registrado en la plataforma, así como el listado de beneficiarios y/ acta de entrega para el mecanismo de especie periódico y especie por evento.
En caso de que no existan las garantías mínimas de seguridad, el (la) colaborador (a) debe abstenerse de ingresar a la zona.</t>
  </si>
  <si>
    <t>Brindar asistencia técnica para formulación o actualización de Planes de Contingencia, a partir de la guía metodológica diseñada para ese propósito, así como la asistencia técnica para la formalización del apoyo subsidiario (en los casos que aplique), con la incorporación del enfoque diferencial y étnico en el fortalecimiento de la respuesta a emergencias.</t>
  </si>
  <si>
    <t>ante las Entidades Territoriales y departamentales pertenecientes al SNARIV, al no recibir en las sesiones de asistencia técnica, la información necesaria para la formulación o actualización de planes de contingencia</t>
  </si>
  <si>
    <t>debido a: i. debilidades en la apropiación de los conocimientos de la metodología y las herramientas complementarias para la formulación o actualización de planes de contingencia; y ii. deficiencias en habilidades y competencias de los profesionales de las direcciones territoriales para el desarrollo de las asistencias técnicas.</t>
  </si>
  <si>
    <t>El(la) colaborador(a) designado(a) del equipo de alistamiento SPAE de nivel nacional, cada vez que se requiera, debe realizar talleres de capacitación (presenciales y/o virtuales), con la participación de las direcciones territoriales, para fortalecer las competencias de los profesionales humanitarios DGSH en territorio frente a la metodología y caja de herramientas, reforzando las capacidades y habilidades para brindar asistencia técnica a entidades territoriales y departamentales. Como evidencia se registran las actas de talleres de capacitación y correos electrónicos de convocatoria.
En el caso de no poder realizar las jornadas de capacitación, o que los(las) profesionales humanitarios(as) DGSH en territorio no puedan asistir a las convocatorias, se remitirá el acta de la jornada, así como materiales y herramientas de asistencia técnica para planes de contingencia vía correo electrónico.</t>
  </si>
  <si>
    <t>En caso de que los controles existentes no sean suficientes, teniendo como precedente que no es posible contar con un profesional humanitario DGSH en territorio con apropiación de la Guía metodológica y herramientas complementarias para brindar la asistencia técnica de calidad en lo local y lo regional; será un profesional de la subdirección de prevención y atención de emergencias de nivel nacional o de nivel territorial delegado por esta; con capacidad, conocimiento y manejo de la Guía metodológica y herramientas complementarias, el encargado de realizar la asistencia técnica para la formulación y/o actualización de planes de contingencia, realizando una valoración y medición de satisfacción de esta por parte de la entidad territorial.</t>
  </si>
  <si>
    <t>El(la) colaborador(a) designado(a) del equipo de alistamiento SPAE de nivel nacional, cada vez que se requiera, debe realizar seguimiento a las jornadas de asistencia técnica para la formulación o actualización de planes de contingencia, con el uso de herramientas tecnológicas que faciliten el seguimiento y control frente desarrollo de las tareas. Como evidencia se registra la matriz de seguimiento de asistencias técnicas por fases de cada vigencia.
En caso de no poder cargar en las herramientas tecnológicas, el(la) profesional humanitario(a) DGSH en territorio deberá enviar un correo electrónico a nivel nacional indicando la novedad para que esta sea subsanada.</t>
  </si>
  <si>
    <t>El(la) colaborador(a) designado(a) del equipo de alistamiento SPAE de nivel nacional, una vez por vigencia, debe aplicar una prueba de nivel de entendimiento a los profesionales humanitarios DGSH en territorio con el fin de conocer e impulsar acciones para incrementar el nivel de apropiación de la metodología y herramientas complementarias para la asistencia técnica, como evidencias se registra la matriz de resultado de las pruebas, así como los correos y sesiones de fortalecimiento posterior a las pruebas.
En el caso de no poder realizar la prueba de nivel de entendimiento o no superar los puntajes mínimos, no se dará aval a este profesional humanitario DGSH en territorio para cumplir esta jornada y acompañara entidades territoriales para ello.</t>
  </si>
  <si>
    <t>Participar en los escenarios interinstitucionales de coordinación para la prevención y la protección - CIPRAT, CERREM, GTER, CIPRUNNA, con el objetivo de aportar insumos para la toma de decisiones</t>
  </si>
  <si>
    <t>ante las partes interesadas al no asistir y no aportar insumos para la toma de decisiones en los escenarios interinstitucionales para la coordinación de acciones de prevención y protección. Los principales espacios en los que se participa son: CIPRAT, CERREM, GTER, CIPRUNNA, Subcomités Técnicos, y otras instancias en donde se delegue a la SPAE o DGSH por competencias.</t>
  </si>
  <si>
    <t>debido a: i. Delegación no vigente para la asistencia al espacio;ii. Debilidades en la captura de información necesaria para la toma de decisiones en el espacio; y iii. Inoportunidad en el envío de información solicitada a las Direcciones Territoriales y otras dependencias de nivel nacional.</t>
  </si>
  <si>
    <t>El(la) colaborador(a) Técnico del delegado(a) del equipo de espacios interinstitucionales de coordinación para la prevención y protección SPAE o DGSH, debe realizar mensualmente un reporte de las sesiones que se atenderán, con el fin de identificar El(la) directivo(a) o colaborador(a) de nivel nacional o de la dirección territorial que atenderá y participará en la sesión y articular acciones. Como evidencia se registra el correo electrónico con el cronograma.
En caso de que el(la) delegado(a)o su colaborador(a) no puedan asistir a las sesiones por condiciones de fuerza mayor, se deberá informar a la Secretaría Técnica del espacio correspondiente vía correo electrónico la no asistencia por parte de la Unidad para las Víctimas.</t>
  </si>
  <si>
    <t>En caso de que los controles existentes no sean suficientes, el(la) subdirector (a) Técnico (a) de Prevención y Atención de Emergencias o el Director (a) Técnico (a) de Gestión Social y Humanitaria deberá trasladar a Dirección General para que se generen acciones o lineamientos que garanticen la asistencia efectiva a los espacios y la remisión oportuna de información requerida.</t>
  </si>
  <si>
    <t>El(la) colaborador(a) delegado(a) líder del equipo de espacios interinstitucionales de coordinación para la prevención y protección, debe realizar anualmente una capacitación a los profesionales de las direcciones territoriales que inciden con el propósito de la SPAE para fortalecer competencias frente a las responsabilidades y alcance del nivel nacional y nivel territorial en la atención y seguimiento de los espacios. Esta capacitación se realiza virtualmente y se agenda a través de correo electrónico, enviando el material de apoyo correspondiente.
En el caso de no poder realizar las jornadas de capacitación, o que los profesionales en territorios no puedan asistir a las convocatorias, se remitirán los materiales y herramientas vía correo electrónico.</t>
  </si>
  <si>
    <t xml:space="preserve">El(la) Subdirector(a) de Prevención y Atención de Emergencias o Director(a) de Gestión Social y Humanitaria, una vez recibe la convocatoria o requerimiento de información, envía al Director(a) Territorial y/o Director o Subdirector de dependencias misionales la solicitud con fechas de sesiones e insumos, indicando la fecha límite de respuesta. Como evidencia se registran las bases de datos de seguimiento a requerimientos con el radicado de respuesta.
En caso de no recibir la confirmación de asistencia y/o insumos de respuesta a tiempo, se reiterará al Director(a) Territorial, Director o Subdirector de otras dependencias para que se tomen las medidas pertinentes. </t>
  </si>
  <si>
    <t>El(la) Subdirector(a) de Prevención y Atención de Emergencias o Director(a) de Gestión Social y Humanitaria, una vez inicie la vigencia, debe gestionar con el(la) Directora General la Delegación para participar en los espacios interinstitucionales y la designación del equipo t´cnico que participará en las sesiones. Como evidencia se registra el oficio de delegación emitido por la Dirección General.
En caso de no recibir respuesta por parte de Dirección general, se reiterará la solicitud para la vigencia.</t>
  </si>
  <si>
    <t>Asistir y coordinar a las entidades del SNARIV en la formulación de los Planes Específicos de manera concertada con las Comunidades Negras, para la definición de medidas que den respuesta a las necesidades identificadas de prevención, protección, asistencia y atención de acuerdo con las condiciones socioculturales, regionales, geográficas, de impacto y afectación por el conflicto armado y desplazamiento forzado.</t>
  </si>
  <si>
    <t>por la no implementación de las medidas concertadas en la formulación del plan específico por parte de la UARIV</t>
  </si>
  <si>
    <t>debido a: i. la falta de disposición, carencia de recursos humanos, tecnológicos y económicos de la Entidad Territorial necesarios para coadyuvar en la formulación de los proyectos que responden a las medidas concertadas en la formulación del plan especifico.</t>
  </si>
  <si>
    <t>El(la) colaborado(a) de la Dirección de Asuntos Étnicos de la dirección territorial, en cada anualidad, debe identificar las medidas del plan específico en las que tiene responsabilidad la UARIV. Como evidencia se registra en la matriz de identificación de medidas de acuerdo con la guía de bienes y servicios y en la siguiente clasificación: i. Infraestructura Social y Comunitaria; ii. Proyectos de Dotación; iii. Fortalecimiento Comunitario; y iv. Proyectos Agropecuarios.
En caso de que el(la) profesional de la dirección territorial no pueda realizar la identificación de medidas, será el colaborador(a) de nivel nacional de la Dirección de Asuntos Étnicos encargado de la formulación, implementación y seguimiento de planes específicos quien lo realice.</t>
  </si>
  <si>
    <t>El(la) colaborador(a) de la Dirección de Asuntos Étnicos en conjunto con el Grupo de Gestión de Proyectos de la Dirección de Gestión Interinstitucional, al inicio de cada vigencia, debe realizar la socialización y asistencia técnica a la Entidad Territorial de los proyectos definidos para implementar, de acuerdo con las medidas protocolizadas en el plan específico a cargo de la UARIV. Como evidencia se registra en un acta de socialización y en correos donde se remite los formatos requisitos del proyecto.
En caso de no contar con la participación de la entidad territorial, la Unidad a través de aliados estratégicos para implementará la medida.</t>
  </si>
  <si>
    <t>El(la) colaborador (a) de la Dirección de Asuntos Étnicos, cada año, debe revisar los documentos allegados y verificar si son los establecidos en la normatividad vigente la formulación del proyecto a través del cual se implementará la medida del plan específico, con el fin de identificar si cumple o no con los requisitos exigidos. Como evidencias se registran formatos debidamente firmados. 
En caso de que se identifique que la solicitud o persona no cumple con los requisitos, se rechazará e informará a la Dirección Territorial.</t>
  </si>
  <si>
    <t>Implementar y hacer seguimiento a las medidas de Prevención, Protección, Asistencia y Atención para Comunidades Negras protocolizadas en los Planes Específicos, con énfasis en el cumplimiento de las que correspondan a la Unidad para las Víctimas y sus diferentes Direcciones Misionales.</t>
  </si>
  <si>
    <t xml:space="preserve">Posibilidad de pérdida reputacional y económica por el uso indebido de bienes y servicios, </t>
  </si>
  <si>
    <t xml:space="preserve">por parte de las entidades territoriales, </t>
  </si>
  <si>
    <t>frente a la implementación y seguimiento a las medidas del Plan Específico en los territorios focalizados del Auto 005/2009</t>
  </si>
  <si>
    <t>Esta acción indebida puede beneficiar a la entidad territorial y/o a terceros</t>
  </si>
  <si>
    <t>El(la) colaborador(a) designado(a) del equipo de nivel nacional Dirección de Asuntos Étnicos, cada vez que se requiera, debe acompañar la socialización realizada por el Grupo de Gestión de Proyectos de la Dirección de Gestión Interinstitucional, así como acompañar asistencia técnica a la Entidad Territorial de los proyectos con relación a la incidencia misional. Como evidencia se registra el acta de socialización y correos de gestión. 
En caso de que El(la) colaborador(a) designado(a) del equipo de nivel nacional Dirección de Asuntos Étnicos no pueda acompañar las acciones del Grupo de Gestión de Proyectos, El(la) Profesional de la Dirección de Asuntos Étnicos de la dirección territorial deberá atender estas acciones.</t>
  </si>
  <si>
    <t>En caso de que los controles no permitan evitar los riesgos de corrupción frente al uso indebido de los insumos entregados por parte de la UARIV, el Grupo de Gestión de Proyectos en conjunto con la Dirección de Asuntos Étnicos realizará el seguimiento a la ejecución de insumos en los proyectos planteados, garantizando el cierre y la ejecución de los proyectos en la herramienta SIGESPLAN. En el caso en el que se dificulte la entrega a satisfacción de los proyectos, se deberá informar a los entes de control para realizar las denuncias respectivas.</t>
  </si>
  <si>
    <t>Dirección de Asuntos Étnicos</t>
  </si>
  <si>
    <t>El(la) Profesional territorial de la Dirección de Asuntos Étnicos de la dirección territorial, cada vez que se requiera, debe articular con el profesional de la dirección territorial del Grupo de Gestión de Proyectos quien será el responsable de acompañar la entrega de los insumos para verificar el estado y realizar la entrega efectiva de los recursos. Como evidencia se registra el acta de entrega de los insumos, así como correos de gestión. 
En caso de que no se pueda acompañar la entrega por parte de El(la) Profesional territorial de la Dirección de Asuntos Étnicos de la dirección territorial o el profesional del Grupo de Gestión de Proyectos de la Dirección Territorial, el(la) colaborador(a) de nivel nacional de la DAE deberá atender estas acciones.</t>
  </si>
  <si>
    <t>Apoyar proyectos de infraestructura social y comunitaria mediante la entrega de materiales para construcción y/o dotación mobiliaria, formulados y ejecutados por las entidades territoriales, encaminados en fortalecer la capacidad de respuesta ante la ocurrencia de emergencias humanitarias y la consolidación de la paz en los territorios, fortaleciendo las acciones de prevención urgente.
Apoyar proyectos agropecuarios mediante la entrega de insumos, semillas y herramientas agropecuarias, formulados y ejecutados por las entidades territoriales, encaminados en Contribuir a la disminución de la vulnerabilidad de la población, sirviendo como transición de un proyecto de seguridad alimentaria a uno productivo para el fortalecimiento del arraigo de las comunidades en riesgo como acciones de prevención urgente</t>
  </si>
  <si>
    <t xml:space="preserve">Posibilidad de pérdida reputacional y económica por el uso indebido de insumos, semillas y herramientas agropecuarios, materiales para construcción y/o dotación de mobiliario, </t>
  </si>
  <si>
    <t>por parte de las entidades territoriales, quienes formulan y ejecutan los proyectos de infraestructura social y comunitaria y proyectos agropecuarios para la prevención urgente.</t>
  </si>
  <si>
    <t>Esta actividad permite fortalecer acciones de prevención urgente para la disminución de la vulnerabilidad de la población y mejora de la capacidad de respuesta ante emergencias humanitarias.</t>
  </si>
  <si>
    <t>El(la) colaborador(a) designado(a) del equipo de nivel nacional SPAE, anualmente, debe realizar el estudio técnico de focalización de recursos para el apoyo de proyectos para prevención urgente. Como evidencia registra el documento técnico y el anexo en formato Excel.
En caso de que no se realice dicho documento, se identificará la novedad de escogencia de las entidades territoriales susceptibles al apoyo vía correo electrónico por parte del subdirector(a) de la SPAE.</t>
  </si>
  <si>
    <t>En caso de que los controles no permitan evitar los riesgos de corrupción frente al uso indebido de los insumos entregados por parte de la UARIV, el Grupo de Gestión de Proyectos en conjunto con la Subdirección de Prevención y Atención de Emergencias realizará el seguimiento a la ejecución de insumos en los proyectos planteados, garantizando el cierre y la ejecución de los proyectos en la herramienta SIGESPLAN. En el caso en el que se dificulte la entrega a satisfacción de los proyectos, se deberá informar a los entes de control para realizar las denuncias respectivas.</t>
  </si>
  <si>
    <t>El(la) colaborador(a) designado(a) del equipo de nivel nacional SPAE, cada vez que se requiera, debe acompañar la socialización realizada por el Grupo de Gestión de Proyectos de la Dirección de Gestión Interinstitucional, así como acompañar asistencia técnica a la Entidad Territorial de los proyectos con relación a la incidencia misional. Como evidencia se registra el acta de socialización y correos de gestión. 
En caso de que El(la) colaborador(a) designado(a) del equipo de nivel nacional SPAE no pueda acompañar las acciones del Grupo de Gestión de Proyectos, El(la) Profesional Humanitario DGSH de la dirección territorial deberá atender estas acciones.</t>
  </si>
  <si>
    <t>El(la) Profesional Humanitario DGSH de la dirección territorial, cada vez que se requiera, debe articular con el profesional de la dirección territorial del Grupo de Gestión de Proyectos quien será el responsable de acompañar la entrega de los insumos para verificar el estado y realizar la entrega efectiva de los recursos. Como evidencia se registra el acta de entrega de los insumos, así como correos de gestión. 
En caso de que no se pueda acompañar la entrega por parte de El(la) Profesional Humanitario DGSH de la dirección territorial o el profesional del Grupo de Gestión de Proyectos de la Dirección Territorial, el(la) colaborador(a) de nivel nacional de la SPAE deberá atender estas acciones.</t>
  </si>
  <si>
    <t>Ejecutar los controles que se generen como resultado del análisis, evaluación y calificación de los aspectos e impactos ambientales, los peligros que afecten la seguridad y la salud en el trabajo, los activos de seguridad de la información y los riesgos operativos y de corrupción</t>
  </si>
  <si>
    <t xml:space="preserve">por pérdida de la Disponibilidad de la Información de la Entidad, </t>
  </si>
  <si>
    <t>GP-PAE-001
GP-PAE-040
GP-PAE-042
GP-PAE-043
GP-PAE-047
GP-PAE-048
GP-PAE-049
GP-PAE-050
GP-PAE-075
GP-PAE-076
GP-PAE-077
GP-PAE-078
GP-PAE-079
GP-PAE-080
GP-PAE-081
GP-PAE-082</t>
  </si>
  <si>
    <r>
      <t xml:space="preserve">El(la) Profesional designado(a) por el(la) líder del Proceso de Prevención Urgente y Atención en la Inmediatez deberá hacer seguimiento al acceso a la herramientas SharePoint para el almacenamiento de la información designado para la dependencia, por lo que cada vez que se requiera un permisos especifico de acceso se remitirá solicitud a la Oficina de Tecnología de Información (OTI).
</t>
    </r>
    <r>
      <rPr>
        <b/>
        <sz val="11"/>
        <color theme="1"/>
        <rFont val="Calibri"/>
        <family val="2"/>
        <scheme val="minor"/>
      </rPr>
      <t xml:space="preserve">Evidencia: </t>
    </r>
    <r>
      <rPr>
        <sz val="11"/>
        <color theme="1"/>
        <rFont val="Calibri"/>
        <family val="2"/>
        <scheme val="minor"/>
      </rPr>
      <t xml:space="preserve">Correo de solicitud cada vez que se requiera el acceso. En caso de no tener solicitudes se deberá enviar correo por parte del líder del proceso indicando que en el periodo no se efectuó dicho requerimiento.
</t>
    </r>
    <r>
      <rPr>
        <b/>
        <sz val="11"/>
        <color theme="1"/>
        <rFont val="Calibri"/>
        <family val="2"/>
        <scheme val="minor"/>
      </rPr>
      <t>(A.5.16, A.8.2, A.8.3, A.8.13)</t>
    </r>
  </si>
  <si>
    <t>Definir los medios, instrumentos, mecanismos mediante los cuales se tomará la declaración para decidir sobre la inclusión o no en el Registro Único de Víctimas de las personas que declaran por los hechos victimizantes estipulados en la Ley 1448 de 2011, resolver los recursos de la vía administrativa y atender a las solicitudes de ingreso por vía judicial, generar insumos para el análisis de información y la gestión del conocimiento y actualizar la información en el RUV con el fin que las victimas tengan acceso a las medidas de asistencia, atención y reparación establecidos en la ley.</t>
  </si>
  <si>
    <t>Distribuir los formatos Únicos de Declaración -FUD- ó suministro de la herramienta de toma en línea a las oficinas del Ministerio Público para la recepción de la declaración junto a la documentación anexa.</t>
  </si>
  <si>
    <t>debido a la falta de formatos únicos de declaración FUD físicos remitidos desde la entidad y que estos no se reciban en las oficinas del Ministerio Público -MP- o la disposición de la herramienta Toma en Línea en el MP, así como el desconocimiento en el diligenciamiento del FUD por parte de los funcionarios,</t>
  </si>
  <si>
    <t xml:space="preserve">debido a la falta de recursos o insumos para la impresión o alistamiento  de los mismos al interior de la entidad,  así como el uso inadecuado de los mecanismos dispuestos para la toma de declaración. </t>
  </si>
  <si>
    <t xml:space="preserve">Posibilidad de pérdida reputacional debido a la falta de formatos únicos de declaración FUD físicos remitidos desde la entidad y que estos no se reciban en las oficinas del Ministerio Público -MP- o la disposición de la herramienta Toma en Línea en el MP, así como el desconocimiento en el diligenciamiento del FUD por parte de los funcionarios, debido a la falta de recursos o insumos para la impresión o alistamiento  de los mismos al interior de la entidad,  así como el uso inadecuado de los mecanismos dispuestos para la toma de declaración. </t>
  </si>
  <si>
    <r>
      <t xml:space="preserve">El </t>
    </r>
    <r>
      <rPr>
        <sz val="11"/>
        <rFont val="Calibri"/>
        <family val="2"/>
        <scheme val="minor"/>
      </rPr>
      <t>apoyo solicitudes FUD al procedimiento</t>
    </r>
    <r>
      <rPr>
        <sz val="11"/>
        <color rgb="FFFF0000"/>
        <rFont val="Calibri"/>
        <family val="2"/>
        <scheme val="minor"/>
      </rPr>
      <t xml:space="preserve"> </t>
    </r>
    <r>
      <rPr>
        <sz val="11"/>
        <color theme="1"/>
        <rFont val="Calibri"/>
        <family val="2"/>
        <scheme val="minor"/>
      </rPr>
      <t xml:space="preserve">realiza un seguimiento semanal en la distribución de los Formatos Únicos de Declaración - FUD- a las oficinas del Ministerio Público a través del diligenciamiento del formato de Seguimiento distribución FUD, esto con el fin de tener su control y su debida trazabilidad. al identificar una solicitud de Formatos (Digital y/o física), se procede a la verificación con el fin de validar si han sido diligenciados y enviados a la UARIV. En los casos que se identifique problemas en la administración de los FUD se solicitará a MP información sobre estos formatos, no se autorizará el envío hasta tanto no se cuente con la información de la gestión de estos. Evidencia: Matriz de seguimiento y/o Correo electrónico MP. </t>
    </r>
  </si>
  <si>
    <t xml:space="preserve">Se define Plan de Acción por el nivel de severidad residual del riesgo,  con el fin de evitar su materialización </t>
  </si>
  <si>
    <t>Desarrollar espacios de refuerzos a la capacitación con el fin de afianzar conocimientos y garantizar el correcto ejercicio de la toma de declaración, esto para las oficinas en las que se identifique inconsistencias frecuentes en la información registrada en los FUD.</t>
  </si>
  <si>
    <t xml:space="preserve">Líder de procedimiento </t>
  </si>
  <si>
    <t>El apoyo solicitudes FUD al procedimiento  verifica mensualmente la cantidad de formatos a distribuir y programar la impresión de estos, posteriormente son enviados por correo certificado. En caso de que el Ministerio Público o las Direcciones Territoriales requieran los FUD de manera inmediata se enviaran mediante correo electrónico (formato PDF) con un código asignado a fin de que puedan ser impresos y se proceda a tomar la declaración. Evidencia: correo enviado de disponibilidad de formatos y/o la programación para la impresión de estos.</t>
  </si>
  <si>
    <t xml:space="preserve">El apoyo toma en línea de Gestión de la Declaración en conjunto el equipo de formaciones realiza espacios de capacitación y asistencias técnicas a Ministerio Publico con el fin de garantizar el correcto uso de los diferentes mecanismos para la tomada de delación (Digital y/o física), esta actividad se desarrolla mensualmente o cuando sea solicitada por parte de un funcionario u oficina del ministerio o consulados. Para los casos que no se pueda desarrollar un espacio de formación con el funcionario se socializara el material informativo para la correcta toma de declaración vía correo electrónico. Evidencia: Acta de reunión y/o Correo electrónico. </t>
  </si>
  <si>
    <t>El analista devoluciones trimestralmente socializa con las oficinas de Ministerio Público el boletín informativo con las declaraciones devueltas a estas, por inconsistencias en el mínimo de requisitos de los FUD allegados a la UARIV, con el fin de retroalimentar y buscar acciones de mejora frente al adecuado diligenciamiento del FUD. En caso de no remitir el boletín, se enviará por medio de correo electrónico un reporte de las devoluciones a los enlaces del MP con el fin de que sea retroalimentado con cada una de sus dependencias. Evidencias: Correo de Boletín informativo de devoluciones y/o Correo de reporte de devoluciones.</t>
  </si>
  <si>
    <t>Analizar, valorar y decidir sobre las solicitudes de inclusión de Sujetos Colectivos en el Registro Único de Víctimas</t>
  </si>
  <si>
    <t xml:space="preserve">por el Incumplimiento en los términos establecidos por la ley para la valoración de las solicitudes de inscripción en el Registro Único de Víctimas de Sujetos Colectivos que cuenten con los requisitos mínimos, </t>
  </si>
  <si>
    <t>debido a las dificultades para cotejar la información relacionada en la solicitud de inscripción de Victimas de Sujetos Colectivos asociado a información requerida a otras entidades o Recepción de casos especiales que requieren una orientación jurídica particular, la Identificación de presuntas irregularidades en la toma de la declaración o detección de posibles acciones irregulares al ingreso al registro y/o errores operativos asociados a los tiempos de radicación en el gestor documental.</t>
  </si>
  <si>
    <t>Posibilidad de pérdida reputacional por el Incumplimiento en los términos establecidos por la ley para la valoración de las solicitudes de inscripción en el Registro Único de Víctimas de Sujetos Colectivos que cuenten con los requisitos mínimos,  debido a las dificultades para cotejar la información relacionada en la solicitud de inscripción de Victimas de Sujetos Colectivos asociado a información requerida a otras entidades o Recepción de casos especiales que requieren una orientación jurídica particular, la Identificación de presuntas irregularidades en la toma de la declaración o detección de posibles acciones irregulares al ingreso al registro y/o errores operativos asociados a los tiempos de radicación en el gestor documental.</t>
  </si>
  <si>
    <r>
      <t xml:space="preserve">El líder del procedimiento valoración sujetos colectivos </t>
    </r>
    <r>
      <rPr>
        <sz val="11"/>
        <rFont val="Calibri"/>
        <family val="2"/>
        <scheme val="minor"/>
      </rPr>
      <t xml:space="preserve">reporta el seguimiento mensual realizado a las declaraciones próximas a vencer, esto con el fin de realizar un control de las declaraciones que se encuentran asignadas y no asignadas, se encuentran en estados pendientes por valorar, contribuyendo de esta manera a la efectividad en el cumplimiento de la meta mensual, evitando la valoración de declaraciones fuera de términos. En caso de incumplimientos recurrentes en el trámite de las declaraciones se solicitará información adicional de las razones por las que las declaraciones se encuentran vencidas. Evidencia: Correos electrónicos con las alertas de las declaraciones próximas a vencer. </t>
    </r>
  </si>
  <si>
    <t xml:space="preserve">El líder del procedimiento de valoración de sujetos colectivos cada vez que se requiera a través del correo electrónico solicita al equipo de línea de la DRGI y/o al equipo base de la SVR los lineamientos jurídicos pertinentes para proceder con la valoración de los casos que requieren una orientación jurídica, esto con el fin de cumplir con una respuesta de inscripción en el RUV. En caso de no recibir el lineamiento pertinente se reitera la solicitud de respuesta a cualquiera de los dos equipos. Evidencia: Correo electrónico con el requerimiento. </t>
  </si>
  <si>
    <t xml:space="preserve">El líder de procedimiento de valoración de sujetos colectivos cada vez que se requiera realiza solicitud mediante oficio de comunicación a otras entidades en lo referente a la existencia y reconocimiento de los sujetos colectivos solicitantes como insumo para tomar la decisión en los términos establecidos en la ley.  En caso de requerir información externa se realizara la busqueda en base de ministerio de interior dispuesta por la SRNI. Evidencia: Oficio de solicitud de información y/o Consolidado de base ministerio del interior. </t>
  </si>
  <si>
    <t>Analizar la información contenida en las declaraciones de tipo masivo junto con sus documentos anexos, con el fin de resolver las solicitudes de inscripción en el Registro Único de Víctimas (RUV), con base en el estudio de herramientas jurídicas, técnicas y de contexto</t>
  </si>
  <si>
    <t>Incumplimiento en la valoración de las solicitudes de inscripción de eventos de tipo masivo en el Registro Único de Víctimas, de acuerdo con los términos establecidos por la ley,</t>
  </si>
  <si>
    <t>Recepción de casos especiales que requieren una orientación jurídica particular; las fallas operativas y tecnológicas en los aplicativos y desarrollos a cargo de la SRNI (RUV, SIRAV, VIVANTO, ARCHIDHU); las inconsistencias en la información relacionada en la solicitud de inscripción de víctimas (FUD, Anexos, Censo y soportes adjuntos).</t>
  </si>
  <si>
    <t>Posibilidad de pérdida reputacional Incumplimiento en la valoración de las solicitudes de inscripción de eventos de tipo masivo en el Registro Único de Víctimas, de acuerdo con los términos establecidos por la ley. Recepción de casos especiales que requieren una orientación jurídica particular; las fallas operativas y tecnológicas en los aplicativos y desarrollos a cargo de la SRNI (RUV, SIRAV, VIVANTO, ARCHIDHU); las inconsistencias en la información relacionada en la solicitud de inscripción de víctimas (FUD, Anexos, Censo y soportes adjuntos).</t>
  </si>
  <si>
    <t>El líder del procedimiento, cada vez que se requiera, realizará el seguimiento al correo electrónico con solicitud de orientación jurídica para casos especiales. Cuando no se tenga respuesta de las solicitudes en 4 días hábiles, se escalará el caso a nivel directivo para tomar la respectiva decisión.  Evidencia: Correo electrónico</t>
  </si>
  <si>
    <t xml:space="preserve">Realizar dos veces en el año retroalimentación con el equipo de valoración de eventos de tipo masivo con el fin de evidenciar acciones de mejora en el proceso de valoración frente a declaraciones de tipo masivo. </t>
  </si>
  <si>
    <t>El apoyo operativo de masivos, cada vez que se requiera, reporta la falla tecnológica que afecta a alguna declaración de tipo masivo por medio de correo electrónico y/o la plataforma ARANDA. En caso de no obtener respuesta en 2 días hábiles, se reiterará la solicitud por correo electrónico. Evidencia: Correo electrónico y/o reporte de ARANDA</t>
  </si>
  <si>
    <t>El líder del procedimiento, cada vez que se requiera, alertará por medio de correo electrónico al equipo de Formaciones de la DRGI para retroalimentar al Ministerio Público en los casos donde se haya evidenciado una mayor cantidad de inconsistencias en el diligenciamiento del FUD. En caso de no generarse el espacio de formación en un plazo de un mes, se reiterará la solicitud por medio de correo electrónico. Evidencia: Correo electrónico</t>
  </si>
  <si>
    <t>El líder del procedimiento, cada vez que se requiera, establecerá comunicación directa con Ministerio Público a través de correo electrónico para solicitar información que permita subsanar las inconsistencias de la declaración. En caso de no obtener respuesta en 5 días hábiles, se le informará a través de correo electrónico al procedimiento de Gestión de la Declaración, para que se realice el respectivo trámite de devolución. Evidencia: Correo electrónico</t>
  </si>
  <si>
    <t>Analizar, valorar y decidir sobre las solicitudes de inclusión de solicitudes tipo Individual en el Registro Único de Víctimas</t>
  </si>
  <si>
    <t>incumplimiento en los términos legales para la valoración de las solicitudes de inscripción en el Registro Único de Víctimas, asi como el incumplimiento del cronograma para la revisión de declaraciones negadas por extemporaneidad, que cuentan con los requisitos normativos mínimos para su trámite</t>
  </si>
  <si>
    <r>
      <t xml:space="preserve">debido a errores operativos asociados a los tiempos de radicación y gestión que impiden los reportes actualizados relacionados con vencimientos de declaraciones; inconsistencias en la información relacionada en la solicitud de inscripción de Victimas; atencion oportuna  de casos especiales que requieren revisión de línea jurídica, asi como lo que se contemplan por extemporaneidad; la Identificación de presuntas irregularidades en la toma de la declaración y/o detección de posibles acciones irregulares al ingreso al registro para casos </t>
    </r>
    <r>
      <rPr>
        <sz val="11"/>
        <color rgb="FFFF0000"/>
        <rFont val="Calibri"/>
        <family val="2"/>
        <scheme val="minor"/>
      </rPr>
      <t xml:space="preserve">en terminos y los de valoracion por extemporaneidad </t>
    </r>
  </si>
  <si>
    <t>Posibilidad de pérdida reputacional incumplimiento en los términos legales para la valoración de las solicitudes de inscripción en el Registro Único de Víctimas, asi como el incumplimiento del cronograma para la revisión de declaraciones negadas por extemporaneidad, que cuentan con los requisitos normativos mínimos para su trámite. debido a errores operativos asociados a los tiempos de radicación y gestión que impiden los reportes actualizados relacionados con vencimientos de declaraciones; inconsistencias en la información relacionada en la solicitud de inscripción de Victimas; atencion oportuna  de casos especiales que requieren revisión de línea jurídica, asi como lo que se contemplan por extemporaneidad; la Identificación de presuntas irregularidades en la toma de la declaración y/o detección de posibles acciones irregulares al ingreso al registro para casos en terminos y los de valoracion por extemporaneidad.</t>
  </si>
  <si>
    <t xml:space="preserve">Los lideres de procedimiento reportan el seguimiento diario realizado a las declaraciones próximas a vencer con el fin de realizar un control de las declaraciones que se encuentran asignadas, pendientes de asignación y por valorar, evitando la valoración de declaraciones fuera de los términos legales. En caso de incumplimiento se requiere a la valoradora información adicional de las razones por las que la/las declaraciones/es se encuentran pendientes de trámite. Evidencia: Correos electrónicos con las alertas de las declaraciones próximas a vencer. </t>
  </si>
  <si>
    <t xml:space="preserve">Cada vez que se requiera el líder de procedimiento identificará acciones de mejora resultado de la evaluación de calidad realizadas a los actos administrativos, la cual podrá tener como resultado retroalimentaciones especificas u otro tipo de acciones correctivas en conjunto con el procedimiento o de manera individual con los valoradores que presentes estos inconvenientes. </t>
  </si>
  <si>
    <t>Líder del procedimiento</t>
  </si>
  <si>
    <t>Los lideres de procedimiento y/o el equipo de calidad cada vez que se requiera, realiza una retroalimentación frente a la valoración de los Actos Administrativos asignados vía SIRAV y correo electrónico con el fin de identificar las falencias frecuentes de cada valorador. En caso de que sea reiterativo se cita al valorador a una reunión para acordar unos compromisos. Evidencia: data SIRAV, correo electrónico y/o acta de compromiso.</t>
  </si>
  <si>
    <t xml:space="preserve">Los líderes del procedimiento cada vez que se requiera a través del correo electrónico solicita orientación o direccionamiento jurídico al Equipo Base de la SVR y/o a Linea Juridica  DRGI de acuerdo al caso particular, para proceder con las recomendaciones técnicas o jurídicas de los casos especiales y de extemporaneidad. Evidencia: Correo electrónico con el requerimiento. </t>
  </si>
  <si>
    <t>Alertar al equipo de valoración sobre casuísticas particulares que deben ser escaladas para orientación o lineamiento del equipo base de la SVR.</t>
  </si>
  <si>
    <t>El grupo de alertas de presunción de irregularidad de valoración individual, cada vez que se requiera activa el protocolo con el fin de verificar si se requieren acciones adicionales para dar trámite a las solicitudes asociadas. Evidencia: Bitácora de irregularidades, Acta de irregularidades, correos electrónicos.</t>
  </si>
  <si>
    <t>Actualización del protocolo de irregularidades.</t>
  </si>
  <si>
    <t>Equipo Base SVR</t>
  </si>
  <si>
    <t>Tramitar las diferentes órdenes judiciales allegadas a la Subdirección de Valoración y Registro (SVR).</t>
  </si>
  <si>
    <t xml:space="preserve">por una emisión inadecuada de los oficios de comunicación y/o actos administrativos por dificultades en el análisis de la orden judicial, así como inconsistencias en el cargue de datos en el RUV, </t>
  </si>
  <si>
    <t xml:space="preserve">debido a ausencia de información y/o plena identificación de las victimas que permita cumplir con la totalidad de la orden, además no seguir los lineamientos relacionados con los marcos normativos de las órdenes judiciales a cumplir. </t>
  </si>
  <si>
    <t xml:space="preserve">Posibilidad de pérdida reputacional por una emisión inadecuada de los oficios de comunicación y/o actos administrativos por dificultades en el análisis de la orden judicial, así como inconsistencias en el cargue de datos en el RUV,  debido a ausencia de información y/o plena identificación de las victimas que permita cumplir con la totalidad de la orden, además no seguir los lineamientos relacionados con los marcos normativos de las órdenes judiciales a cumplir. </t>
  </si>
  <si>
    <t xml:space="preserve">El líder de procedimiento cada vez que se requiera solicita al fondo de reparaciones o la oficina asesora jurídica el desarrollo de mesas de trabajo con el fin de tratar temas relacionados a la ausencia de información en las órdenes judiciales, así como trabajar en las diferentes aclaraciones que se deben solicitar a los despachos judiciales. En caso de no realizar mesas de trabajo se requerirá vía correo electrónico la aclaración o información correspondiente de la orden judicial a cumplir Evidencia: Actas de reunión y/o Correos electrónicos.  </t>
  </si>
  <si>
    <t>Identificamos el error en la información cargada en el RUV. Acto seguido, corregimos el trámite de la orden judicial en el sistema, actualizando la información.
Implementar sesiones de fortalecimiento semestrales, retroalimentación periódica por medio de correo electrónico y mesas de seguimiento, con los analistas y el profesional de calidad, para resolver dudas relacionadas con el cumplimiento de las órdenes judiciales.</t>
  </si>
  <si>
    <t xml:space="preserve">El analista de calidad identifica de manera mensual, el número de Ordenes revisadas por cada analista, errores frecuentes, devoluciones de calidad, lo cual permite identificar posibles omisiones o análisis inadecuados de órdenes judiciales. Para los casos en los que se evidencie errores frecuentes se realizara una alerta por medio de correo electrónico indicando los errores identificados reiterados que se presentaron. Evidencia: reporte de calidad por la línea de trabajo y/o correo electrónico. </t>
  </si>
  <si>
    <t>El líder de procedimiento y los analistas cada vez que se requiera, desarrollan mesas de trabajo conjuntas con el fin de revisar las ordenes que se consideren requieren de un análisis mayor para su cumplimiento, con el fin de decidir el mecanismo que se deberá seguir para su cumplimiento, ya sea línea de trabajo interno o escalamiento a otras dependencias. Para el caso en el que no se realicen mesas de trabajo el desarrollo del caso se enviara a través de correo electrónico a los analistas del procedimiento Evidencias: Acta de reunión y/o correo electrónico.</t>
  </si>
  <si>
    <t>Atender a las solicitudes de información, resolver los recursos y revocatorias interpuestos por las víctimas, si como a las demas necesidades de la via administrativa y que requiera la emision de actos administrativos posteriores a la decision inicial y que sean competencia de la Direccion de Registro y Gestion de la información.</t>
  </si>
  <si>
    <t xml:space="preserve">al no cumplir las acciones constitucionales en los tiempos establecidos y que se allegue una sanción para la dependencia, así como no atender oportunamente a solicitudes de peticiones queja y reclamos (PQR) con los insumos requeridos, </t>
  </si>
  <si>
    <t xml:space="preserve">por falta de información para la gestión o demoras en las respuestas de casos por parte de otras dependencias, otros procedimientos de Registro y Gestión de la información o externos a la entidad y/o la demora en toma de decisiones estratégicas institucionales para resolver casuísticas particulares. </t>
  </si>
  <si>
    <t xml:space="preserve">Posibilidad de pérdida económica y reputacional al no cumplir las acciones constitucionales en los tiempos establecidos y que se allegue una sanción para la dependencia, así como no atender oportunamente a solicitudes de peticiones queja y reclamos (PQR) con los insumos requeridos,  por falta de información para la gestión o demoras en las respuestas de casos por parte de otras dependencias, otros procedimientos de Registro y Gestión de la información o externos a la entidad y/o la demora en toma de decisiones estratégicas institucionales para resolver casuísticas particulares. </t>
  </si>
  <si>
    <t>El equipo de apoyo técnico realiza diariamente el seguimiento a las solicitudes de acuerdo con la línea de trabajo, a fin de verificar los insumos remitos por las diferentes dependencias y así dar respuesta a las solicitudes de PQR, acciones constitucionales, Proyección de Actuaciones administrativas posteriores a la valoración inicial, marcación de relación Cercana y suficiente, normalización y/o levantamiento restricción. Para la solución de casos específicos se desarrolla planes conjuntos de contingencia con dependencias o equipos de trabajo. Evidencia: correos de seguimiento a procedimiento y/o correo electrónico de contingencia.</t>
  </si>
  <si>
    <t>Resolver en el menor tiempo posible la solicitud administrativa y/o judicial con el fin de evitar arrestos o sanciones pecuniarias.</t>
  </si>
  <si>
    <t xml:space="preserve">El líder de vía administrativa remite a los líderes de los procedimientos semanalmente por correo las alertas en cuanto a los tiempos de atención y vencimientos de las solicitudes escaladas previamente, con el fin de brindar una respuesta oportuna a las solicitudes. En caso de contarse con solicitudes de atención prioritaria se remitirá vía correo electrónico la alerta a los procedimientos encargados por retrasos en la atención de manera individual. Evidencia: Correos electrónicos de seguimiento. </t>
  </si>
  <si>
    <t>Socializar semestralmente con los colaboradores del procedimiento, el resultado obtenido frente a la oportunidad de respuesta de los requerimientos que ingresan por los diferentes canales de atención (LEX, SGV y Correo electrónico), así como el resultado de los inconvenientes presentados en la operación.</t>
  </si>
  <si>
    <t>Realizar mesas de trabajo cuando se requiera con los procedimientos internos de la DRGI y demás dependencias de la Unidad, con el fin de brindar los insumos y generar la respuesta a los casos escalados.</t>
  </si>
  <si>
    <t xml:space="preserve">Tramitar en los términos establecidos las solicitudes de Actualización de información en el RUV, de las personas que se encuentran incluidas en el registro único de víctimas. </t>
  </si>
  <si>
    <t>por el incumplimiento de los términos establecidos para la gestión de las solicitudes de actualización de información en el RUV, debido a la falta de insumos para el tramite efectivo de la actualizaciones,</t>
  </si>
  <si>
    <t>los cuales se deben requerir a otros  procedimientos, dependencias o equipos de trabajo de la entidad,  excediendo los tiempos establecidos para el tramite.</t>
  </si>
  <si>
    <t>Posibilidad de pérdida reputacional por el incumplimiento de los términos establecidos para la gestión de las solicitudes de actualización de información en el RUV, debido a la falta de insumos para el tramite efectivo de la actualizaciones, los cuales se deben requerir a otros  procedimientos, dependencias o equipos de trabajo de la entidad,  excediendo los tiempos establecidos para el tramite.</t>
  </si>
  <si>
    <t xml:space="preserve">El apoyo de procedimiento cada vez que se requiera identifica el universo de casos glosados que se encuentran dentro de los términos, los cuales se priorizan con el apoyo de terceros (diferentes dependencias, procedimientos o equipos de trabajo de la entidad), por medio del envío de correos, generando las alertas de dichos requerimientos para dar una respuesta oportuna. Para los casos en los que no se identifique por el apoyo a procedimiento los analistas alertaran de las solicitudes en la gestión del día a día que requieren un insumo adicional y se encuentran en términos. Evidencia: Correo con alerta de glosas por vencer. </t>
  </si>
  <si>
    <t>El procedimiento identifica las solicitudes que están prontas a cumplir el tiempo máximo para gestión,  y se alerta a los analistas responsables para priorización del trámite (generalmente corresponde a uno o dos días) así propender con el cumplimiento de los tiempos.</t>
  </si>
  <si>
    <t>El apoyo de procedimiento quincenalmente realiza análisis de la calidad, para identificar los aspectos a fortalecer en la operación tales como, retroalimentaciones, refuerzos mediante capacitaciones para los analistas que lo requieran, fortalecimiento cuando se detecte errores reiterativos. Para los casos que llegue alerta de errores por medio del correo novedades_registro@unidadvictimas.onmicrosoft.com se informa de manera individual al colaborador que gestiono o tramito la actualización. Evidencia: Actas de capacitación y/o Correos de retroalimentación.</t>
  </si>
  <si>
    <t>El apoyo de procedimiento mensualmente remite vía correo electrónico una retroalimentación con las inconsistencias detectadas en la captura de la solicitud de actualización de la información en el RUV a relación con el ciudadano con el fin de que el proceso realice la retroalimentación con sus orientadores en territorio y se mejore la captura de información. En caso de encontrarse errores repetitivos se solicitará el desarrollo de mesas de trabajo con el fin de concertar un plan de mejora con el proceso. Evidencia: correos electrónicos y/o actas de mesa de trabajo.</t>
  </si>
  <si>
    <t>Generar documentos robustos, boletines, notas y otros productos a demanda que aporten al conocimiento, analítica y memoria institucional, asociada a los diferentes procesos misionales de la Unidad para las Víctimas.</t>
  </si>
  <si>
    <t xml:space="preserve">debido a contenidos incorrectos, análisis de información no acorde  con las solicitudes recibidas o incumplimiento en los tiempos establecidos;  </t>
  </si>
  <si>
    <t xml:space="preserve">por falta de claridad del solicitante, comprensión del requerimiento por parte del procedimiento, retraso o falta de precision en la solicitud o recepción de insumos necesarios para atender a las solicitudes y que son competencia de otras dependencias, procedimientos o equipos de la Entidad. </t>
  </si>
  <si>
    <t xml:space="preserve">Posibilidad de pérdida reputacional debido a contenidos incorrectos, análisis de información no acorde  con las solicitudes recibidas o incumplimiento en los tiempos establecidos;   por falta de claridad del solicitante, comprensión del requerimiento por parte del procedimiento, retraso o falta de precision en la solicitud o recepción de insumos necesarios para atender a las solicitudes y que son competencia de otras dependencias, procedimientos o equipos de la Entidad. </t>
  </si>
  <si>
    <t xml:space="preserve">El líder del procedimiento de Observatorio cada vez que se requiera revisa que los productos o servicios cumplan con los mínimos de calidad, con el fin de garantizar términos de redacción, puntuación, ortografía y calidad y remitirá esto vía correo electrónico. En caso de no cumplir con los parámetros y no encontrarse el colaborador para los ajustes se realizará la reasignación del caso a un nuevo colaborador para los ajustes. Evidencia: Correo electrónico de devolución de calidad y/o Correo de reasignación. </t>
  </si>
  <si>
    <t>El técnico de apoyo o lider del procedimiento de Observatorio cuando se requiera envía por medio de correo electrónico, las especificaciones adicionales o aclaraciones del material propuesto al solicitante, con el fin de aclarar y precisar el requerimiento, previa verificación con el líder. En caso de no contar con una respuesta oportuna por parte del solicitante, se gestionará el requerimiento con las especificaciones iniciales. Evidencia: Correos de solicitud aclaración de información y/o devolución.</t>
  </si>
  <si>
    <t xml:space="preserve">Tramitar las actuaciones administrativas correspondientes a presuntas víctimas que hayan ingresado al Registro Único de Victimas de manera engañosa, fraudulenta o que no ostente la calidad de víctima. </t>
  </si>
  <si>
    <t xml:space="preserve">por el incumplimiento en el trámite de las actuaciones administrativas correspondientes retrasos en las respuestas de las entidades oficiadas y/o dependencias de la entidad, o ejecutar el procedimiento de revocatoria de la inscripción sin los requisitos de ley, </t>
  </si>
  <si>
    <t xml:space="preserve">debido a la falta de información oportuna por parte de las entidades oficiadas, para proceder con el tramite o análisis correspondiente de la alerta y/o restringido, asi como la omisión en la aplicación de criterios de asignación o seguimiento de casos </t>
  </si>
  <si>
    <t xml:space="preserve">Posibilidad de pérdida económica y reputacional por el incumplimiento en el trámite de las actuaciones administrativas correspondientes retrasos en las respuestas de las entidades oficiadas y/o dependencias de la entidad, o ejecutar el procedimiento de revocatoria de la inscripción sin los requisitos de ley,  debido a la falta de información oportuna por parte de las entidades oficiadas, para proceder con el tramite o análisis correspondiente de la alerta y/o restringido, asi como la omisión en la aplicación de criterios de asignación o seguimiento de casos. </t>
  </si>
  <si>
    <t xml:space="preserve">El apoyo administrativo del procedimiento de exclusiones diariamente verifica y registra las respuestas y solicitudes de entidades externas o dependencias internas, en semáforo de oficios, esto con el fin de realizar las asignaciones de los casos que cuente con los elementos técnicos suficientes. Si se evidencia que en el tiempo transcurrido desde que se entregó el oficio de solicitud de información (requerimiento), ha cumplido el término superior a 10 días hábiles sin repuesta se evaluara la posibilidad de reiteración de este. Evidencia: Semáforo de Oficios para Restringidos y Alertas de Fraude. </t>
  </si>
  <si>
    <t>Realizar la verificación adicional de los actos administrativos de exclusión y el estado en el Registro Único de Víctimas -RUV- antes de realizar los cambios de estado y/o solicitud de novedades en el RUV. 
Evidencia: relacion de casos Novedades y/o ARANDA</t>
  </si>
  <si>
    <t>El apoyo administrativo cunado identifique casos urgentes debra registrarlos en formato bitacora alertas de fraude (hoja casos urgentes), con el objetivo de individualizar dichos casos para y poder realizar seguimiento particular a los mismos. En caso de no encontrarce registrado en este formato, se podra identificar un caso urgente en la carpeta Sherapoint alertas de fraude, casos urgentes-soloasignarconavaldela lider. Evidencia: Formato actualziado bitacora alertas de fraude</t>
  </si>
  <si>
    <t>El apoyo administrativo del procedimiento de exclusiones periódicamente registra en la bitácora de alertas de fraude las fechas del escalamiento de las solicitudes a diferentes dependencias de la entidad con el fin de controlar el estado de los casos y el tiempo transcurrido desde la solicitud y la respuesta para continuar con el trámite. En caso de observar que no se cuenta con una respuesta oportuna, se reitera la solicitud o se desarrollaran mesas de trabajo conjunta para buscar planes de acción. Evidencia: Bitácora Alerta de Fraude y/o correo de reiteración y/o mesa de trabajo.</t>
  </si>
  <si>
    <t>Distribuir los formatos Únicos de Declaración -FUD- o suministro de la herramienta de toma en línea a las oficinas del Ministerio Público para la recepción de la declaración junto a la documentación anexa.-Analizar, valorar y decidir sobre las solicitudes de la inclusión o no inclusión en el Registro Único de Víctimas.-Tramitar las solicitudes de novedades y/o actualizaciones.-Tramitar las diferentes órdenes judiciales allegadas a la Subdirección de Valoración y Registro (SVR).-Atender a las solicitudes de información, resolver los recursos y revocatorias interpuestos por las víctimas.-Tramitar las actuaciones administrativas correspondientes a presuntas víctimas que hayan ingresado al Registro Único de Victimas de manera fraudulenta.-Generar documentos robustos, boletines, notas y otros productos a demanda que aporten al conocimiento, analítica y memoria institucional, asociada a los diferentes procesos misionales de la Unidad para las Víctimas.</t>
  </si>
  <si>
    <t xml:space="preserve">Uso inadecuado de la información a la cual tienen acceso los colaboradores del proceso registro y valoración y  que sea proporcionada a un tercero sin estar facultado o por canales no autorizados, esto para obtener un beneficio propio. </t>
  </si>
  <si>
    <t>Cada vez que se vincule una persona a un equipo de trabajo, el líder de procedimiento registra los datos personales y los perfiles asignados, de acuerdo con los requisitos de gestión de la información. Asimismo, diligenciar debidamente y formalizar los acuerdos de información, con el fin de controlar el personal que acceda a los sistemas de información. En caso de que se evidencie un colaborador con acceso a perfiles o información que no está de acuerdo con su perfil o funciones, se realizara la alerta respectiva. Evidencia: Acuerdos de confidencialidad y formato control de aplicativos.</t>
  </si>
  <si>
    <t>Se define Plan de Acción por el nivel de severidad residual del riesgo,  con el fin de evitar su materialización</t>
  </si>
  <si>
    <t xml:space="preserve">Informar inmediatamente a los responsables para aplicar las debidas sanciones a las que haya lugar. 
Realizar sensibilización con el personal que accede a la información, con el fin de dar a conocer las consecuencias de incurrir en estas acciones de fraude. </t>
  </si>
  <si>
    <t xml:space="preserve">Enlace SIG o  Lideres de procedimiento </t>
  </si>
  <si>
    <t>Cada vez que se requiera los lideres de procedimiento reporta mediante ticket en herramienta dispuesta de los usuarios de las personas que se desvinculan del proceso de registro y valoración. Con el fin de generar la desactivación de usuarios por parte del proceso de gestión de la información, con el fin de realizar el seguimiento y conocer el personal que ya no debe tener acceso a los sistemas de información y que la acción se realice en el menor tiempo posible. Así mismo, en caso de que no se cumpla con el acuerdo de confidencialidad por parte del personal se desactivará inmediatamente y se reportará la situación a la Dirección de Registro y Valoración, en cuanto a los colaboradores que finalizan sus permisos por contratación el sistema revocara sus permisos de consulta y modificación de manera automática. Evidencia: Base de usuarios desactivados y consolidado de ticket.</t>
  </si>
  <si>
    <t xml:space="preserve">El líder del procedimiento mensualmente reporta a través de correo electrónico la base de trazabilidad de los registros gestionados por el procedimiento, con el fin de evidenciar la gestión y responsable de la solicitud tramitada.  En caso de identificar alguna inconsistencia en el registro se evidenciará el responsable de su gestión y se efectuará las reuniones pertinentes para subsanar la situación presentada. para los procedimientos que cuentan con seguimiento por sistema de información y no por base de datos, se recibirá la descarga de este sistema. Evidencia: Base de trazabilidad. </t>
  </si>
  <si>
    <t>El líder del procedimiento mensualmente si aplica en su procedimiento, el registro de las llamadas realizadas a las personas victimas y/o a entes externos frente a cualquier solicitud interna, esto con el fin de contar con la trazabilidad de las llamadas realizadas desde el proceso. Para el caso de identificar alguna inconsistencia se evidenciará el registro de la llamada y el responsable de esta y se procederá a realizar las alertas correspondientes.  Evidencia: Formato de llamadas.</t>
  </si>
  <si>
    <t>Distribuir los formatos Únicos de Declaración -FUD- ó suministro de la herramienta de toma en línea a las oficinas del Ministerio Público para la recepción de la declaración junto a la documentación anexa.-Analizar, valorar y decidir sobre las solicitudes de la inclusión o no inclusión en el Registro Único de Víctimas.-Tramitar las solicitudes de novedades y/o actualizaciones.-Tramitar las diferentes órdenes judiciales allegadas a la Subdirección de Valoración y Registro (SVR).-Atender a las solicitudes de información, resolver los recursos y revocatorias interpuestos por las víctimas.-Tramitar las actuaciones administrativas correspondientes a presuntas víctimas que hayan ingresado al Registro Único de Victimas de manera fraudulenta.</t>
  </si>
  <si>
    <t>Posibilidad que algún colaborador del proceso registro y valoración realice modificaciones sin agotar los procedimientos correspondientes sobre la información que reposa en el Registro Único de Victimas  con el objetivo de obtener un beneficio.</t>
  </si>
  <si>
    <t xml:space="preserve">Los líderes de procedimiento cada vez que se requiera y se realice la desvinculación de un colaboradores de su equipo, notifica por medio de correo electrónico y/o requerimiento ARANDA, que se requiere la desactivación de usuarios y cuentas institucionales al enlace encargado dentro de la dirección para que se realice la solicitud de desactivación a la oficina de tecnologías de la información, esto con el fin de poder realizar un seguimiento al personal que ya no se encuentra vinculado y que de manera rápida se proceda con la desactivación de usuarios de herramientas institucionales. En caso de evidenciarse que los usuarios no son desactivados se procederá a realizar la reiteración de la solicitud vía correo electrónico. Evidencias: Correos de solicitud de desactivación, Requerimiento ARANDA. </t>
  </si>
  <si>
    <t>Se define Plan de Acción por la Tipología del riesgo con el fin de evitar su materialización.</t>
  </si>
  <si>
    <t xml:space="preserve">Informar inmediatamente a los responsables para aplicar las debidas sanciones disciplinarias
Socializar con los colaboradores que accede a la información del registro, las consecuencias jurídicas y legales de hacer uso indebido de la misma. </t>
  </si>
  <si>
    <t>Lideres de procedimiento - enlace SIG</t>
  </si>
  <si>
    <t>Cada líder del procedimiento cada vez que se requiera al vincularse una persona a su equipo de trabajo, registra los datos personales y los perfiles asignados en los formatos establecidos; además de hacer firmar los acuerdos de confidencialidad en el cual se establecen los parámetros para el uso de la información. Esto con el fin de controlar el personal que acceda a los sistemas de información, así mismo, se realizara la alerta respectiva cuando se evidencien colaboradores con acceso a perfiles o información que no está de acuerdo con su perfil o funciones. Evidencia: Acuerdos de confidencialidad y formato control de aplicativos.</t>
  </si>
  <si>
    <t xml:space="preserve">El líder del procedimiento cada vez que se solicite reporta a través de correo electrónico la base de trazabilidad de los registros gestionados por el procedimiento, con el fin de evidenciar la gestión y responsable de la solicitud.  En caso de identificar alguna inconsistencia en el registro se evidenciará el responsable de su gestión y se efectuará las reuniones pertinentes para subsanar la situación presentada, para los procedimientos que no cuentan con esta base de trazabilidad el procedimiento podrá aportar los correos de asignación o la evidencia se encontrará en el aplicativo donde se modifica el RUV o gestión de datos para la herramienta. Evidencia: Base de trazabilidad. </t>
  </si>
  <si>
    <t xml:space="preserve">Analizar, valorar y decidir sobre las solicitudes de inclusión en el Registro Único de Víctimas. </t>
  </si>
  <si>
    <t xml:space="preserve">debido a un contacto no autorizado sin seguir el procedimiento establecido o alertar de un posible conflicto de interés frente a la declaración sujeta a análisis, </t>
  </si>
  <si>
    <t>por parte del analista de valoración, lider de calidad o lider de procedimiento,</t>
  </si>
  <si>
    <t>favorecimiento en la decisión inicial de inclusión o no en el registro</t>
  </si>
  <si>
    <t>para beneficio propio o de un tercero.</t>
  </si>
  <si>
    <t>Posibilidad de pérdida económica y reputacional por favorecimiento en la decisión inicial de inclusión o no en el registro por parte del analista de valoración, lider de calidad o lider de procedimiento, debido a un contacto no autorizado sin seguir el procedimiento establecido o alertar de un posible conflicto de interés frente a la declaración sujeta a análisis, para beneficio propio o de un tercero.</t>
  </si>
  <si>
    <t>Fraude Interno
Fraude Externo</t>
  </si>
  <si>
    <t>El valorador cuando identifique que se requiere solicitar algún documento o información para pronunciarnos sobre los hechos victimizantes, remite correo al líder del procedimiento o apoyo tecnico, para solicitar la llamada a Glosas relacionando la información que se requiere del declarante. En caso de no tener contacto efectivo con el declarante se continua con el análisis de la declaración con la información inicial. Evidencia: Correo electrónico.</t>
  </si>
  <si>
    <t xml:space="preserve">Realizar las alertas necesarias con control interno disciplinario, para iniciar los tramites disciplinarios que se consideren, así como alertar de la situación al procedimiento de exclusiones para la revisión del mismo. </t>
  </si>
  <si>
    <t xml:space="preserve">Realizar una reunión de sensibilización con el fin de socializar las causales de posible conflicto de interés en el procedimiento en articulación con la OAP y apoyo jurídico de la Dirección de Registro. </t>
  </si>
  <si>
    <t>Enlace SIG - Líder procedimiento</t>
  </si>
  <si>
    <t>El líder del procedimiento cada vez que se requiere en la vinculación de un colaborador realiza una socialización de la ruta para cumplir con la obligación contractual de comunicar los posibles conflictos de interés. En caso de no realizar la socialización, se enviará un correo informando la ruta adecuada para la alerta de un posible conflicto de intereses. Evidencia: Actas de reunión y/o infografías y/o correo electrónico.</t>
  </si>
  <si>
    <r>
      <t>El valorador</t>
    </r>
    <r>
      <rPr>
        <sz val="11"/>
        <color rgb="FFFF0000"/>
        <rFont val="Calibri"/>
        <family val="2"/>
        <scheme val="minor"/>
      </rPr>
      <t xml:space="preserve"> </t>
    </r>
    <r>
      <rPr>
        <sz val="11"/>
        <color rgb="FF000000"/>
        <rFont val="Calibri"/>
        <family val="2"/>
        <scheme val="minor"/>
      </rPr>
      <t>cuando identifique que presenta un conflicto de interés frente a la solicitud asignada deberá informar al apoyo técnico y al líder del procedimiento mediante correo electrónico la situación presentada para resolver de fondo la solicitud. En caso de no ser reportado por el valorador, el correo de alerta deberá ser enviado por el lider de calidad o persona designada</t>
    </r>
    <r>
      <rPr>
        <sz val="11"/>
        <color rgb="FFFF0000"/>
        <rFont val="Calibri"/>
        <family val="2"/>
        <scheme val="minor"/>
      </rPr>
      <t xml:space="preserve"> </t>
    </r>
    <r>
      <rPr>
        <sz val="11"/>
        <color rgb="FF000000"/>
        <rFont val="Calibri"/>
        <family val="2"/>
        <scheme val="minor"/>
      </rPr>
      <t>para ser reasignado. Evidencia: Correo electrónico</t>
    </r>
    <r>
      <rPr>
        <sz val="11"/>
        <color theme="1"/>
        <rFont val="Calibri"/>
        <family val="2"/>
        <scheme val="minor"/>
      </rPr>
      <t>.</t>
    </r>
  </si>
  <si>
    <t xml:space="preserve">Atender a las solicitudes de información, resolver los recursos y revocatorias interpuestos por las víctimas. </t>
  </si>
  <si>
    <t xml:space="preserve">debido a la modificación u omisión de la nueva  información suministrada en la solicitud, o por presentar un conflicto de interés, </t>
  </si>
  <si>
    <t>por parte del analista del procedimiento,</t>
  </si>
  <si>
    <t xml:space="preserve">por favorecimiento en la decisión de una actuación administrativa  posterior (respuesta a un recurso, revaloración y/o revocatoria de oficio) respecto a las solicitudes de inclusión o no en el registro </t>
  </si>
  <si>
    <t>con el fin de obtener un beneficio propio o de un tercero.</t>
  </si>
  <si>
    <t>Posibilidad de pérdida económica y reputacional por favorecimiento en la decisión de una actuación administrativa  posterior (respuesta a un recurso, revaloración y/o revocatoria de oficio) respecto a las solicitudes de inclusión o no en el registro por parte del analista del procedimiento, debido a la modificación u omisión de la nueva  información suministrada en la solicitud, o por presentar un conflicto de interés, con el fin de obtener un beneficio propio o de un tercero.</t>
  </si>
  <si>
    <t>El apoyo técnico cuando se requiera y/o identifique que un abogado resolvió en la etapa inicial de la solicitud de inscripción en el RUV, informara al líder del procedimiento mediante correo electrónico de la situación particular para resolver de fondo la solicitud. En caso de no ser identificado por el apoyo técnico, el correo de alerta deberá ser enviado por el abogado de calidad para ser reasignado. Evidencia: Correo electrónico</t>
  </si>
  <si>
    <t xml:space="preserve">Enlace SIG </t>
  </si>
  <si>
    <t>El abogado del procedimiento cuando se identifique que presenta un conflicto de interés frente a la solicitud asignada deberá informar al apoyo técnico y al líder del procedimiento mediante correo electrónico la situación particular para resolver de fondo la solicitud. En caso de no ser reportado por el abogado del procedimiento, el correo de alerta deberá ser enviado por el abogado de calidad para ser reasignado. Evidencia: Correo electrónico</t>
  </si>
  <si>
    <t>debido a que se presente un conflicto de interés,  con la modificación u omisión  de  información relacionada en la solicitud</t>
  </si>
  <si>
    <t>por parte del analista,</t>
  </si>
  <si>
    <t xml:space="preserve">por favorecimiento en el análisis y gestión de solicitudes de actualizaciones de información en el RUV </t>
  </si>
  <si>
    <t>con el fin de obtener un beneficio propio o de un tercero</t>
  </si>
  <si>
    <t>Posibilidad de pérdida económica y reputacional por favorecimiento en el análisis y gestión de solicitudes de actualizaciones de información en el RUV por parte del analista, debido a que se presente un conflicto de interés, con el fin de obtener un beneficio propio o de un tercero con la modificación u omisión  de  información relacionada en la solicitud</t>
  </si>
  <si>
    <t xml:space="preserve">El apoyo técnico, cuando se requiera asigna a través de correo electrónico los registros distribuidos a cada analista, con el fin de gestionar los registros que fueron sujetos de solicitud de actualización y evidenciar el responsable del trámite.  En caso de identificar que la gestión fue realizada por un analista diferente se validara con las datas de las herramientas de gestión e indagar por el cambio de analista que finalizo el caso. Evidencia: Base de trazabilidad y/o correo electrónico. </t>
  </si>
  <si>
    <t>El líder del procedimiento realiza una socialización para comunicar las implicaciones que se pueden presentar en un acto de corrupción en conflictos de interés.</t>
  </si>
  <si>
    <t>Apoyo jurídico de la Dirección de Registro</t>
  </si>
  <si>
    <t>El analista cuando identifique en la asignación un posible conflicto de interés en el trámite de una solicitud de actualización en el RUV, informara al apoyo técnico mediante correo electrónico de la situación particular para resolver de fondo la solicitud. En caso de no ser identificado por el analista, el correo de alerta deberá ser enviado por el analista de calidad para ser verificado. Evidencia: Correo electrónico</t>
  </si>
  <si>
    <t xml:space="preserve">Tramitar las actuaciones administrativas correspondientes a presuntas víctimas que hayan ingresado al Registro Único de Victimas de manera fraudulenta </t>
  </si>
  <si>
    <t>debido a que se presente un conflicto de interés, en la modificación, omisión o alteración de la información suministrada en la alerta recibida.</t>
  </si>
  <si>
    <t>por parte de algún colaborador del procedimiento,</t>
  </si>
  <si>
    <t xml:space="preserve">por favorecimiento en la decisión de una actuación administrativa relacionada con el procedimiento administrativo de revocatoria de la inscripción en el Registro Único de Victimas, por parte del abogado del procedimiento que proyecta y/o realiza calidad. Así como modificación y/o asignación de la información </t>
  </si>
  <si>
    <t xml:space="preserve"> con el fin de obtener un beneficio propio o de un tercero</t>
  </si>
  <si>
    <t>Posibilidad de pérdida económica y reputacional por favorecimiento en la decisión de una actuación administrativa relacionada con el procedimiento administrativo de revocatoria de la inscripción en el Registro Único de Victimas, por parte del abogado del procedimiento que proyecta y/o realiza calidad. Así como modificación y/o asignación de la información por parte de algún colaborador del procedimiento, debido a que se presente un conflicto de interés, con el fin de obtener un beneficio propio o de un tercero en la modificación, omisión o alteración de la información suministrada en la alerta recibida.</t>
  </si>
  <si>
    <t>El apoyo administrativo cuando identifique en la asignación un posible conflicto de interés frente al procedimiento de una solicitud de revocatoria de la inscripción en el RUV asignara dicha solicitud a otro abogado. En caso de no ser identificado por el apoyo administrativo, el correo de alerta deberá ser enviado por el abogado de proyección. Evidencia: Correo electrónico</t>
  </si>
  <si>
    <t>Realizar una reunión de sensibilización con el fin de socializar las causales de posible conflicto de interés en el procedimiento en articulación con la OAP apoyo jurídico de la Dirección de Registro.</t>
  </si>
  <si>
    <t>El abogado del procedimiento cuando identifique que presenta un conflicto de interés frente al procedimiento de revocatoria de la inscripción en el RUV asignada deberá informar al apoyo técnico y al líder del procedimiento mediante correo electrónico la situación particular con el fin de que sea reasignado a otro abogado. En caso de no ser reportado por el abogado del procedimiento, el correo de alerta deberá ser enviado por el abogado de calidad para ser reasignado. Evidencia: Correo electrónico</t>
  </si>
  <si>
    <t>Distribuir los formatos Únicos de Declaración -FUD- ó suministro de la herramienta de toma en línea a las oficinas del Ministerio Público para la recepción de la declaración junto a la documentación anexa.-Analizar, valorar y decidir sobre las solicitudes de la inclusión o no inclusión en el Registro Único de Víctimas.-Tramitar las solicitudes de novedades y/o actualizaciones.-Tramitar las diferentes órdenes judiciales allegadas a la Subdirección de Valoración y Registro (SVR).-Atender a las solicitudes de información, resolver los recursos y revocatorias interpuestos por las víctimas.-Tramitar las actuaciones administrativas correspondientes a presuntas víctimas que hayan ingresado al Registro Único de Victimas de manera fraudulenta.-Generar documentos robustos, boletines, notas y otros productos a demanda que aporten al conocimiento, analítica y memoria institucional, asociada a los diferentes procesos misionales de la Unidad para las Víctimas.</t>
  </si>
  <si>
    <t xml:space="preserve">ante las victimas y la entidad por alteración y difusión no autorizada de información que reposa en herramientas de gestión o activos físicos de información, </t>
  </si>
  <si>
    <t xml:space="preserve"> debido a una administración inadecuada de perfiles de acceso a modificación o consulta o realizar modificaciones sin el conocimiento de los procedimientos establecidos.</t>
  </si>
  <si>
    <t>Posibilidad de pérdida reputacional ante las victimas y la entidad por alteración y difusión no autorizada de información que reposa en herramientas de gestión o activos físicos de información,   debido a una administración inadecuada de perfiles de acceso a modificación o consulta o realizar modificaciones sin el conocimiento de los procedimientos establecidos.</t>
  </si>
  <si>
    <t>TI-SIF-007
TI-SIF-018
TI-SIF-019
TI-SIF-020
GR-VIJ-009
GR-ARA-001
GR-ARA-002
GR-DEV-002
GR-DIS-004
GR-DIS-009
GR-DIS-014
GR-DIS-015
GR-DIS-016
GR-GDE-003
GR-GDE-004
GR-LDR-002
GR-REG-001
GR-REG-006
GR-REG-010
GR-REG-017
GR-REG-018
GR-TL2-001
GR-TL2-003
GR-TL2-007
GR-TLI-009
GR-TLI-010
GR-TLI-011
GR-TLI-014
GR-TLI-015
GR-VIA-010
GR-VIA-011
GR-VIA-012
GR-VIA-013
GR-VIA-016
GR-VIA-019
GR-VIA-023
GR-VIA-024
GR-VIA-025
GR-VIA-026
GR-VIA-027
GR-VIA-028
GR-VIA-030
GR-VIA-031
GR-VIA-032
GR-VIA-033
GR-VIA-034
GR-VIA-035
GR-VIA-036
GR-VALI-002
GR-VALI-007
GR-VALI-011
GR-VALI-014
GR-VALI-015
GR-VALI-016
GR-VALI-027
GR-VALI-049
GR-VALI-028
GR-VALI-045
GR-VALI-047
GR-VALC-006
GR-VALC-014
GR-VALC-007
GR-VALC-012
GR-VALC-013
GR-OBS-010
GR-VALM-001
GR-VALM-004
GR-VALM-005
GR-VALM-009
GR-VALM-010
GR-EXC-001
GR-EXC-008
GR-EXC-010
GR-EXC-011
GR-EXC-012
GR-EXC-013
GR-EXC-015
GR-EXC-017
GR-EXC-018
GR-EXC-019
GR-EXC-026
GR-EXC-028
GR-EXC-031
GR-EXC-033
GR-EXC-034
GR-NOV-001
GR-NOV-006
GR-NOV-007
GR-NOV-010
GR-NOV-013
GR-NOV-017
GR-NOV-020
GR-NOV-021
GR-NOV-022
GR-VIJ-01
GR-VIJ-010
GR-VIJ-011
GR-VIJ-02
GR-VIA-022
GR-VIJ-03
GR-OBS-012
GR-OBS-013
GR-ARH-001
GR-ARH-002
TI-SIF-017
GR-OBS-002</t>
  </si>
  <si>
    <t>Enlace SIG del Proceso registro y valoración o designado por el líder del Proceso</t>
  </si>
  <si>
    <t>Definir los medios, instrumentos y mecanismos por medio de los cuales se tomará la declaración para decidir sobre la inclusión o no en el Registro Único de Víctimas de las personas que declaran por los hechos victimizantes estipulados en la Ley 1448 de 2011, resolver los recursos de la vía administrativa y atender a las solicitudes de
ingreso por vía judicial, mediante el establecimiento de criterios para el análisis de las solicitudes de inscripción, generar insumos para el análisis de información y la gestión del conocimiento así como administrar la información en el RUV y decidir sobre el procedimiento administrativo de revocatoria de la inscripción en el registro a través,
de herramientas tecnológicas y el análisis de elementos probatorios que permitan establecer un ingreso irregular o fraudulento al RUV, con el fin de garantizar el uso adecuado de los recursos públicos, la confiabilidad en la información del RUV y que las victimas tengan acceso a las medidas de asistencia, atención y reparación establecidas, a partir de la vigencia de la ley 1448 de 2011 y decretos ley étnicos y lo promulgado por la ley 2078 de 2021.</t>
  </si>
  <si>
    <t>Tramitar y elaborar la respuesta a peticiones quejas, reclamos y consultas interpuestos por los ciudadanos, víctimas, entidades y organismos de control.
Registrar las solicitudes e informar a la población víctima sobre los trámites y servicios de la Unidad, a través del canal presencial, con el fin de lograr el acceso a la oferta institucional de la población víctima.
Registrar información y socializar los trámites, campañas y servicios de la Unidad a través del canal telefónico y virtual, con el fin de orientar y lograr el acceso de la población víctima a la información referente a sus procesos o información de la entidad
Analizar la viabilidad, verificar el cumplimiento del procedimiento y realizar la gestión correspondiente para el desarrollo de las estrategias complementarias para la atención y orientación.</t>
  </si>
  <si>
    <t>ante las partes interesadas, por no brindar atención y orientación o no hacerlo de manera adecuada a través de los canales de  atención dispuestos por la entidad</t>
  </si>
  <si>
    <t>debido a cambios frecuentes de lineamientos, indisponibilidad de los canales de atención, desactualización de información o gestión inadecuada de los recursos tecnológicos e informáticos, incumplimientos  en los tiempos de respuesta establecidos por parte de los procesos misionales y de apoyo.</t>
  </si>
  <si>
    <t>Las personas del Grupo de Servicio al ciudadano encargadas de la modalidad de atencion escrita, remiten diariamente a través de correo electrónico los reportes del estado de cumplimiento de los insumos solicitados para la emisión de las respuestas   con el fin de generar alertas frente al cumplimiento  a los procesos misionales. En caso de no cumplirse se realizan mesas de trabajo con los procesos misionales para conocer las razones por las cuales no se reciben los insumos en términos. 
De esta actividad queda como evidencia correos electrónicos remitidos y actas de reunión</t>
  </si>
  <si>
    <t>Se define realizar Planes de Acción tendientes a fortalecer los controles actuales y evitar la materialización del riesgo.</t>
  </si>
  <si>
    <t>Las personas de Servicio al ciudadano encargadas del canal escrito, realizan envío semanal de semáforo de términos sobre la entrega de insumos de respuesta a las diferentes áreas misionales y direcciones territoriales.</t>
  </si>
  <si>
    <t>El profesional responsable del canal escrito</t>
  </si>
  <si>
    <t>Las personas del Grupo Servicio al ciudadano encargadas de las diferentes modalidades de atención (presencial, escrito, telefonico y virtual), cada vez que  identifican errores en la captura o análisis de información generan correctivos (llamados de atención, refuerzos en formación, evaluaciones, calibraciones) a los colaboradores encargados de la atención a las víctimas, con el fin de disminuir los errores de captura de la información.  En caso que se reincida los errores se realiza acompañamiento por parte de los formadores del operador con el fin de resolver las dudas que se presenten. Como evidencia quedan evaluaciones, actas, llamados de atención.</t>
  </si>
  <si>
    <t>Las personas del Grupo de Servicio al Ciudadano encargadas de las diferentes modalidades de atención (presencial, escrito, telefónico y virtual), mensualmente remiten a los procesos misionales correo electrónico frente al resultado del seguimiento realizado a las recurrencias identificadas,  con el fin de generar alertas a los procesos frente a la actualización y respuesta a las solicitudes. En caso de que las recurrencias identificadas continúen se reiteraran las alertas emitidas, como evidencia queda correo electrónico entregado a las misionales</t>
  </si>
  <si>
    <t>Las personas de Servicio al ciudadano encargadas del canal escrito, realizan seguimiento diario a las direcciones territoriales sobre la solicitud y entrega oportuna de insumos para dar respuesta a los diferentes PQR.</t>
  </si>
  <si>
    <t>La Subdirección de Asistencia y Atención Humanitaria y las Direcciones Territoriales a través de las personas encargadas, una vez identificada la necesidad reporta a la mesa de servicios tecnológicos en caso de tener indisponibilidad de servicio de los aplicativos, a través de la herramienta ARANDA de mesa de servicio de la Oficina de Tecnología de la información, en caso de no gestionarse la solicitud emitida se reitera mediante correo electrónico a la mesa de servicios tecnológicos, como evidencia tiquetes de mesa de servicio y/o correos de reiteración.</t>
  </si>
  <si>
    <t>Notificar las Actuaciones Administrativas emitidas por la entidad a los ciudadanos, víctimas, representantes, apoderados o, a las personas debidamente autorizadas.</t>
  </si>
  <si>
    <t>ante las víctimas por el incumplimiento en los términos de la notificación de las actuaciones administrativas</t>
  </si>
  <si>
    <t>a causa de la (i)falta de datos de contacto necesarios para el desarrollo del trámite de notificación  lo cual impide realizar la citación y  entrega de la notificación de las actuaciones administrativas, (ii)capacidad operativa insuficiente y/o cambio de operador en el grupo de gestión administrativa y documental para notificar las actuaciones administrativas, (iii)incidencias y fase de estabilización por cambio de sistema de gestor documental.</t>
  </si>
  <si>
    <t>Las personas del Grupo de Servicio al Ciudadano encargadas de la notificación de actuaciones administrativas cuentan con un protocolo que define los cruces a realizar en el modelo de datos de contacto o ubicación dispuesto por la Red Nacional De Información. Cuando no se cuenta con datos de contacto (teléfono, correo electrónico y/o dirección de residencia, departamento y municipio) para hacer efectiva la Notificación Personal, se procede la Notificación por aviso en los PAV, CRAV, Pagina Web de la Unidad (Ley 1437 de 2011 - artículo 69. Notificación por aviso.)   Esta actividad se realiza diariamente y las evidencias son los correos con el resultado de los cruces realizados.</t>
  </si>
  <si>
    <t>Las personas de servicio al ciudadano encargadas de la notificación de actuaciones administrativas planean mensualmente estrategias para la notificación en términos utilizando como herramienta el tablero de control donde se visualizan los datos estadísticos que permiten la toma de decisiones como evidencia quedan  informes.</t>
  </si>
  <si>
    <t>El profesional responsable de la línea de acción de Notificaciones de Actuaciones Administrativas</t>
  </si>
  <si>
    <t>Las personas del Grupo Servicio al Ciudadano encargadas de la notificación de actuaciones administrativas realizan  mensualmente diferentes estrategias en el marco de notificación sin limites como  notificación personal, notificación por correo electrónico y notificación subsidiaria con el fin  de dar cumplimiento a  los términos de Ley. En caso de incumplimiento de los términos se evaluaran nuevas estrategias que permitan realizar las notificaciones fuera de términos
De esta actividad quedan los informes de actuaciones  administrativas notificadas.</t>
  </si>
  <si>
    <t>Tramitar y elaborar la respuesta a peticiones quejas, reclamos y consultas interpuestos por los ciudadanos, víctimas, entidades y organismos de control.
Registrar las solicitudes e informar a la población víctima sobre los trámites y servicios de la Unidad, a través del canal presencial, con el fin de lograr el acceso a la oferta institucional de la población víctima.
Registrar información y socializar los trámites, campañas y servicios de la Unidad a través del canal telefónico y virtual, con el fin de orientar y lograr el acceso de la población víctima a la información referente a sus procesos o información de la entidad
Notificar las Actuaciones Administrativas emitidas por la entidad a los ciudadanos, víctimas, presentantes, apoderados o, a las personas debidamente autorizadas.
Analizar la viabilidad, verificar el cumplimiento del procedimiento y realizar la gestión correspondiente para el desarrollo de las estrategias complementarias para la atención y orientación.</t>
  </si>
  <si>
    <t xml:space="preserve">Uso inadecuado de la información </t>
  </si>
  <si>
    <t xml:space="preserve">por parte de los funcionarios, contratistas  u operadores </t>
  </si>
  <si>
    <t>que brindan atención y orientación a las víctimas.</t>
  </si>
  <si>
    <t>con el objetivo de obtener un beneficio económico</t>
  </si>
  <si>
    <t>Uso inadecuado de la información con el objetivo de obtener un beneficio económico por parte de los funcionarios, contratistas  u operadores que brindan atención y orientación a las víctimas.</t>
  </si>
  <si>
    <t>El personal de apoyo del Grupo de Servicio al Ciudadano encargadas de las diferentes modalidades de atención (presencial, escrito, telefónico y virtual), suscriben el "Acuerdo de Confidencialidad de Usuarios de Herramientas Tecnológicas o Información de la Unidad para la Atención y Reparación Integral A Las Víctimas", cada vez que se solicitan usuarios de las herramientas. Con el objetivo de dar cumplimento a las políticas de seguridad de la información de la Unidad, es importante que los funcionarios y contratistas conozcan las implicaciones que se pueden presentar por el uso inadecuado de la información en aras de obtener un beneficio económico por la atención y orientación a las víctimas. De lo contrario no se asignarán los usuarios. En caso de que se venza el acuerdo, el usuario es deshabilitado. Como evidencias se cuenta con los acuerdos de confidencialidad suscritos por cada herramienta.</t>
  </si>
  <si>
    <t>De acuerdo a la Tipología del Riesgos se formula plan de acción adicional para evitar su materialización</t>
  </si>
  <si>
    <t>Las personas del Grupo Servicio al Ciudadano encargadas de los canales de atención generan notas informativas de sensibilización y ética para un adecuado uso de la información en los canales de la Unidad</t>
  </si>
  <si>
    <t>Los profesionales responsables de los canales de atención del Grupo de Servicio al Ciudadano</t>
  </si>
  <si>
    <t>La Subdirección de Asistencia y Atención Humanitaria a través de la línea de acción administración y gestión de sistemas de información realizan la inactivación de usuarios cuando haya desvinculación laboral y/o contractual, o bloqueo de las credenciales cuando se presente interrupción en las actividades laborales a partir de la solicitud de los canales de atención y de acuerdo con los lineamientos emitidos por el proceso de gestión de la información, Con el objetivo de dar cumplimento a las políticas de seguridad de la información de la unidad, en el caso de identificar usuarios activos se realizara la correspondiente inactivación y se notificara al coordinador del Grupo de Servicio al Ciudadano la novedad, queda como evidencia el correo con la solicitud de inactivación o bloqueo.</t>
  </si>
  <si>
    <r>
      <t>La Subdirección de Asistencia y Atención Humanitaria a través de la línea de acción administración y gestión de sistemas de información de acuerdo con la solicitud de los responsables de las líneas de acción, verifica si las personas reportadas acceden a los aplicativos en horarios diferentes a los autorizados de acuerdo con los tiempos establecidos para la atención Con el objetivo de identificar si el personal esta haciendo uso adecuado de los aplicativos de la unidad, dando cumplimento a las políticas de seguridad de la información de la unida</t>
    </r>
    <r>
      <rPr>
        <sz val="11"/>
        <rFont val="Calibri"/>
        <family val="2"/>
        <scheme val="minor"/>
      </rPr>
      <t>d. En el caso de identificar accesos no autorizados, se  reporta la novedad a los responsables que realizaron la solicitud, los cuales realizaran las verificaciones de los casos</t>
    </r>
    <r>
      <rPr>
        <sz val="11"/>
        <color theme="1"/>
        <rFont val="Calibri"/>
        <family val="2"/>
        <scheme val="minor"/>
      </rPr>
      <t>.
Queda como evidencias  los correos de solicitud de verificación.</t>
    </r>
  </si>
  <si>
    <t>TI-SIF-005
TI-SIF-014
TI-SIF-015
TI-SIF-001
TI-SIF-030
TI-SIF-037
SC-BDD-008
SC-SA-012
SC-ARH-001
SC-ARH-002</t>
  </si>
  <si>
    <t>Diarias</t>
  </si>
  <si>
    <t>Enlace SIG del Proceso de Relación con el Ciudadano o designado por el líder del Proceso.</t>
  </si>
  <si>
    <r>
      <t xml:space="preserve">Las personas de Servicio al Ciudadano encargadas de los canales de atención generan notas informativas de sensibilización de los temas de seguridad y privacidad de la información a los usuarios de los diferentes canales de atención. 
</t>
    </r>
    <r>
      <rPr>
        <b/>
        <sz val="11"/>
        <color theme="1"/>
        <rFont val="Calibri"/>
        <family val="2"/>
        <scheme val="minor"/>
      </rPr>
      <t>Evidencia:</t>
    </r>
    <r>
      <rPr>
        <sz val="11"/>
        <color theme="1"/>
        <rFont val="Calibri"/>
        <family val="2"/>
        <scheme val="minor"/>
      </rPr>
      <t xml:space="preserve"> notas informativa de sensibilización de los temas de seguridad.
</t>
    </r>
    <r>
      <rPr>
        <b/>
        <sz val="11"/>
        <rFont val="Calibri"/>
        <family val="2"/>
        <scheme val="minor"/>
      </rPr>
      <t>(A.6.3)</t>
    </r>
  </si>
  <si>
    <t>Participar en las diligencias de alistamiento y recepción de bienes en colaboración con la Fiscalía General de la Nación, así como coordinar y llevar a cabo las diligencias de inspección pertinentes que contribuyan a su eficaz administración.</t>
  </si>
  <si>
    <t>por la pérdida de la información registrada durante las diligencias de alistamiento, recepción e inspección</t>
  </si>
  <si>
    <t>debido a la demora en la entrega de los informes de alistamiento, recepción e inspección, a la no carga de la información correspondiente al alistamiento, recepción o inspección de los bienes en el sistema de información establecido por el FRV, y a la alta rotación de personal, que incide en la pérdida de información.</t>
  </si>
  <si>
    <t>El personal designado por el FRV, cada vez que se lleve a cabo una diligencia de alistamiento, recepción y/o inspección, elaborará el informe correspondiente de acuerdo con los lineamientos establecidos por el FRV. En dicho informe se incluirán el aporte técnico y la información captada durante la diligencia, y se procederá a cargar el informe en el sistema de información establecido por el FRV. Como evidencia del alistamiento, se contará con el informe remitido a la OAJ y la versión final del informe enviado a Magistratura; en el caso de la recepción e inspección, se tendrá el informe aprobado y cargado en el sistema de información del FRV. En caso de no contar con la información requerida, se generarán las alertas correspondientes para la elaboración de los informes.</t>
  </si>
  <si>
    <t>Se define plan de acción para mitigar el riesgo residual y la materialización del riesgo.</t>
  </si>
  <si>
    <t xml:space="preserve">Realizar actividades de capacitación y sensibilización para asegurar que el desarrollo de la comisión de alistamiento, recepción e inspección de los bienes sea efectivo, y que la calidad de la información registrada en los informes correspondientes cumpla con los lineamientos establecidos por el FRV.
</t>
  </si>
  <si>
    <t>Coordinador Fondo de Reparación.</t>
  </si>
  <si>
    <t>El responsable designado por el FRV, cada vez que se presente un informe de alistamiento, recepción y/o inspección, procederá a revisarlo con el fin de identificar posibles inconsistencias y formular recomendaciones. En caso de encontrar inconsistencias, el informe será devuelto al responsable de su elaboración para que realice los ajustes o acciones necesarias. Como evidencia quedará registrado el estado de avance de la construcción en la matriz de seguimiento estado elaboración de informes, así como la aprobación del informe de alistamiento, recepción e inspección del bien y su ruta de ubicación.</t>
  </si>
  <si>
    <t>Diseñar e implementar los procesos de enajenación de los bienes bajo su responsabilidad, así como suscribir los convenios, contratos y demás documentos necesarios para facilitar su comercialización</t>
  </si>
  <si>
    <t>por bienes de difícil comercialización,</t>
  </si>
  <si>
    <t>Debido a la ausencia de oferentes en la compra del bien, ocasionada por la procedencia de los mismos, lo que genera una desventaja en el mercado frente a otros bienes similares que no poseen tales características</t>
  </si>
  <si>
    <t>El Líder de Comercialización de Bienes del FRV presenta al Comité de Recomendación de Enajenaciones y/o Disposición de Activos del FRV los predios saneados que están sujetos a iniciar el proceso de comercialización, para su validación. Si el comité no valida el inicio del proceso, se realizarán los ajustes necesarios en la etapa de saneamiento, conforme a las indicaciones del comité, y se presentará nuevamente. En caso de validación, se iniciará el proceso de comercialización de acuerdo con la metodología establecida por el comité. Como evidencia, contamos con los informes de saneamiento y las actas de las reuniones del Comité de Recomendación de Enajenación.</t>
  </si>
  <si>
    <t>El FRV revisará, elaborará y/o actualizará los documentos necesarios para la comercialización de los bienes administrados por el FRV.</t>
  </si>
  <si>
    <t>El responsable designado del FRV realiza un seguimiento trimestral de las actividades relacionadas con los bienes que están en proceso de comercialización a través de CISA (Central de Inversiones S.A.), con el objetivo de validar el avance del proceso, identificar posibles dificultades y formular recomendaciones para la comercialización, en caso de ser necesario. Como evidencia, se mantiene un registro detallado del seguimiento de las actividades de comercialización.</t>
  </si>
  <si>
    <t>Administrar los bienes muebles e inmuebles, de acuerdo con las condiciones y tipificación del bien.</t>
  </si>
  <si>
    <t>Recibir dádivas</t>
  </si>
  <si>
    <t>con el fin de manipular los resultados de la inspección sobre el estado real de un bien administrado por el FRV</t>
  </si>
  <si>
    <t>sobre el estado real de un bien administrado por el FRV</t>
  </si>
  <si>
    <t>para favorecer a un tercero.</t>
  </si>
  <si>
    <t>El responsable designado del FRV realiza visitas aleatorias a una muestra representativa de los bienes muebles e inmuebles administrados, con el objetivo de validar el estado real de los bienes según lo registrado en el sistema de información del FRV y los últimos informes de inspección realizados. En caso de identificar inconsistencias en la información, se notificará a la coordinación del FRV para que se inicien las validaciones correspondientes. Como evidencia, se generará un informe de visita.</t>
  </si>
  <si>
    <t>Solicitar de manera trimestral el reporte del log de auditoría de la herramienta de administración de bienes del FRV, con el objetivo de verificar que los administradores estén realizando las actualizaciones y registrando las gestiones correspondientes de los bienes durante ese periodo, con el fin de generar alertas en caso de ser necesario.</t>
  </si>
  <si>
    <t>El Líder de Plantación remite mensualmente el informe de la plantación, con el objetivo de mantener la información actualizada. Además, el equipo BAAF NN realiza un seguimiento semanal de las actividades ejecutadas, entregando esta información al equipo contable y financiero del FRV, así como al asesor de plantaciones, quien efectúa visitas programadas a las plantaciones para validar el cumplimiento de las tareas y la veracidad de la información reportada. Como evidencia, se cuenta con los reportes mensuales de las plantaciones, los informes de visita del asesor de plantaciones y los reportes semanales correspondientes a las actividades realizadas.</t>
  </si>
  <si>
    <t>Realizar la liquidación y pago de indemnizaciones a víctimas por vía judicial en el desarrollo del proceso de Justicia y Paz.</t>
  </si>
  <si>
    <t>Inclusión indebida en el acto administrativo que da cumplimiento a los fallos proferidos por las Salas de Justicia y Paz,</t>
  </si>
  <si>
    <t>de personas que no tengan la calidad de víctimas,</t>
  </si>
  <si>
    <t>con el objetivo de obtener algún beneficio</t>
  </si>
  <si>
    <t>particular y/o de un tercero.</t>
  </si>
  <si>
    <t>El personal designado del equipo jurídico del FRV-sentencias, envía por correo electrónico al líder del equipo jurídico del FRV o a la persona que este designe el proyecto de resolución mediante el cual se ordena el pago de las indemnizaciones a favor de las víctimas. El propósito de este envío es que se revise en comparación con la sentencia que reconoce dichas indemnizaciones y para que se emita su visto bueno de aprobación. En caso de identificar inconsistencias, el proyecto será devuelto por correo electrónico al profesional correspondiente para que realice los ajustes pertinentes. Como evidencia, se cuenta con los correos electrónicos y el documento con el visto bueno.</t>
  </si>
  <si>
    <t>Revisar y validar, con el fin de actualizar y/o crear en el SIG los documentos necesarios para el desarrollo de las actividades de liquidación y pago de sentencias judiciales, con el objetivo de fortalecer los controles del procedimiento.</t>
  </si>
  <si>
    <t>El personal designado del Equipo de Gestión de la Información – Sistemas de Información realiza el cruce de datos con la Registraduría Nacional del Estado Civil y otros sistemas de información de la entidad, con el fin de corroborar los datos de identificación, como la cédula de ciudadanía, nombres, apellidos, vigencia de la víctima, género y demás información relevante que permita una identificación precisa. Este proceso es necesario para realizar el cargue de la información correspondiente a los pagos de indemnización judicial ordenados en resolución en el marco de Justicia y Paz, mediante la creación de los casos en la herramienta Indemniza. En caso de encontrarse inconsistencias, se procede a realizar los ajustes correspondientes en la información. Como evidencia, se cuentan con los correos electrónicos con el archivo Excel de Creación del Proceso Financiero SIIF, la resolución actualizada y los casos creados en Indemniza.</t>
  </si>
  <si>
    <t>El personal designado por el FRV realiza la validación de los giros reintegrados con el objetivo de identificar cuáles han sido cobrados. En caso de que algún giro no haya sido cobrado, se procederá a su reprogramación. Como evidencia, se cuenta con el correo electrónico que incluye la base de datos actualizada del histórico de pagos, donde se identifican los giros a reprogramar o aquellos que deben constituirse como acreedores varios sujetos a devolución.</t>
  </si>
  <si>
    <t>Administrar y/o comercializar los bienes muebles e inmuebles, de acuerdo con las condiciones y tipificación del bien</t>
  </si>
  <si>
    <t>Sustracción, perdida, favorecimiento, direccionamiento, disminución o deficiente administración y/o comercialización de los bienes muebles (dinero, títulos judiciales, automóviles, armas, sociedades, etc.), bienes inmuebles y BAAF (Bienes Con Actividades Agropecuarias Y Forestales),</t>
  </si>
  <si>
    <t>administrados por el FRV</t>
  </si>
  <si>
    <t>por acción u omisión</t>
  </si>
  <si>
    <t>para beneficio privado y/o de terceros.</t>
  </si>
  <si>
    <t>El responsable designado del FRV realiza visitas aleatorias a una muestra representativa de los bienes muebles e inmuebles administrados, con el objetivo de validar el estado real de los bienes según lo registrado en el sistema de información del FRV y los últimos informes de inspección realizados. En caso de identificar inconsistencias en la información, se notificará a la coordinación del FRV para que se inicien las validaciones correspondientes. Como evidencia, se generará un informe de la visita.</t>
  </si>
  <si>
    <t>Si durante el proceso de administración y/o comercialización de los bienes se detecta algún tipo de favorecimiento o direccionamiento (ya sea real, potencial o aparente), el colaborador del FRV deberá informar de inmediato a la coordinación del FRV y declararse impedido para llevar a cabo la tarea asignada.</t>
  </si>
  <si>
    <t>El Líder de Plantación remite mensualmente el informe de la plantación, con el objetivo de mantener la información actualizada. Además, el equipo BAAF NN realiza un seguimiento semanal de las actividades ejecutadas, entregando esta información al equipo contable y financiero del FRV, así como al asesor de plantaciones, quien efectúa visitas programadas a las plantaciones para validar el cumplimiento de las tareas y la veracidad de la información reportada. En caso de identificar inconsistencias en la información, se notificará a la coordinación del FRV para que se inicien las validaciones correspondientes. Como evidencia, se cuenta con los reportes mensuales de las plantaciones, los informes de visita del asesor de plantaciones y los reportes semanales correspondientes a las actividades realizadas.</t>
  </si>
  <si>
    <t>Realizar la formulación del plan integral de reparación colectiva (PIRC).</t>
  </si>
  <si>
    <t>por quejas y reclamos  de los Sujetos Colectivos y/o detección interna de la imposibilidad de continuar con la implementación de los planes integrales de reparación Colectiva (PIRC),</t>
  </si>
  <si>
    <t>por debilidades en la formulación de los Planes integrales de Reparación Colectiva (PIRC) en cuanto a la capacidad instalada, falta de articulación entre los profesionales de reparación colectiva de las Direcciones Territoriales y Nivel Nacional, desconocimiento o no aplicación de los procedimientos de diseño y formulación del PIRC y/o no envío de soportes pertenecientes a estas fases.</t>
  </si>
  <si>
    <t>Los profesionales de la Subdirección de Reparación Colectiva a nivel nacional realizan anualmente capacitaciones, inducciones y reinducciones a los profesionales de Reparación Colectiva, tanto a nivel nacional como en territorio, para la planeación, articulación e implementación del Programa. En caso de no ser viable en la fecha designada, se deberá reprogramar la realización de las capacitaciones, inducciones y reinducciones. Como evidencia, quedan las presentaciones y los listados de asistencia.</t>
  </si>
  <si>
    <t>El equipo de planeación y los enlaces nacionales de los equipos de la SRC realizan un monitoreo mensual de los documentos de la fase de formulación, de acuerdo con el plan trazado para cada PIRC. Como evidencia, se cuenta con el correo de seguimiento de las jornadas realizadas en la fase y que están pendientes por evidencia.</t>
  </si>
  <si>
    <t>Enlaces misionales Nivel Nacional de la SRC.</t>
  </si>
  <si>
    <t>La Dirección de Reparación, la DAE, la Subdirección de Reparación Colectiva, y el Grupo de Enfoque Psicosocial y Contribuciones, cada vez que se formula un plan, revisan los contenidos del Plan Integral de Reparación Colectiva (PIRC) – Documento Técnico, previo a su presentación en el Comité Técnico para su viabilización. Si se realizan observaciones, se deben ajustar. Como evidencia, quedan las actas del comité técnico de aprobación del PIRC y los correos electrónicos.</t>
  </si>
  <si>
    <t>Los profesionales de Reparación Colectiva, cada vez que identifican las acciones de los Planes Integrales de Reparación Colectiva (PIRC) que presentan dificultades de tipo técnico, operativo, jurídico o financiero para ser cumplidas, diseñan alternativas según el "Instructivo Plan Mejora para los PIRC", que posteriormente se presentan a los sujetos de reparación colectiva para su validación. Como evidencia, queda el acta de CTJT en la que se valida el ajuste del PIRC, cargada en la herramienta de información dispuesta para este fin.</t>
  </si>
  <si>
    <t>Realizar la implementación del Plan Integral de Reparación Colectiva (PIRC) de competencia de la Unidad.</t>
  </si>
  <si>
    <t>por demandas y acciones judiciales de entes de control, partes interesadas y grupos de valor,</t>
  </si>
  <si>
    <t>debido a la dificultad para evidenciar el avance de la implementación de las medidas del PIRC (Planes Integrales de Reparación Colectiva) tales como: por el  desconocimiento o no aplicación de los procedimientos para evidenciar la implementación y/o el no escalonamiento de los soportes de las medidas, demoras o no realización del cargue de los soportes y la falta de respuesta por parte de las entidades del Sistema Nacional de Atención y Reparación Integral a la Víctimas (SNARIV) de acuerdo a las competencias de éstas para cumplir con los PIRC.</t>
  </si>
  <si>
    <t>Los profesionales de Reparación Colectiva, tanto a nivel nacional como territorial, realizan un seguimiento mensual de los compromisos y gestionan con las entidades del SNARIV para conocer el avance de los mismos. Si no se evidencian avances, se continúa con la gestión y se mantiene la comunicación con las entidades del SNARIV. Como evidencia, quedan los registros de las comunicaciones realizadas por los profesionales de la SRC y/o las actas del Subcomité de la SRC.</t>
  </si>
  <si>
    <t>Revisar si hay una o varias acciones del PIRC que presenten dificultades de tipo técnico, presupuestal o misional que impidan su cumplimiento.</t>
  </si>
  <si>
    <t>Enlaces misionales de la SRC.</t>
  </si>
  <si>
    <t>El Profesional de Información de la SRC y los enlaces nacionales encargados revisan y verifican mensualmente la carga de las evidencias en la base de datos del programa de la SRC, cargadas en la herramienta de información, con el fin de elaborar el informe mensual de seguimiento de las medidas, basado en la cantidad de evidencias cargadas. Si no se cargan las evidencias, no se reflejará el avance en la implementación de las medidas del PIRC. Como evidencia, queda el informe de seguimiento mensual.</t>
  </si>
  <si>
    <t>Los profesionales de la Subdirección de Reparación Colectiva, a nivel nacional, realizan anualmente capacitaciones, inducciones y reinducciones a los profesionales de Reparación Colectiva, tanto a nivel nacional como en territorio, para la planeación, articulación e implementación del Programa. En caso de no ser viable en la fecha designada, se deberá reprogramar la realización de las capacitaciones, inducciones y reinducciones. Como evidencia, quedan las presentaciones y los listados de asistencia.</t>
  </si>
  <si>
    <t>por el retraso en la implementación del PIRC,</t>
  </si>
  <si>
    <t>debido a descripciones muy ambiguas en los planes formulados, mala calidad de los bienes y servicios requeridos para su implementación, no contar con los recursos suficientes para avanzar en la implementación de productos y/o debilidad o falta de entrenamiento frente a las tareas de supervisión a los funcionarios designados (y sus apoyos a la supervisión) para el control y seguimiento de los contratos y/o convenios.</t>
  </si>
  <si>
    <t>Los profesionales de Reparación Colectiva, cada vez que revisan los PIRC formulados antes de la resolución 3143 de 2018, identifican las acciones ambiguas o aquellas que no cumplen con los objetivos del programa o con el nexo causal entre el hecho, el daño y la medida en su proporción. En caso de encontrar desviaciones, se realiza la concertación de la acción antes de la implementación. Como evidencia, queda el acta de seguimiento y mejora del PIRC.</t>
  </si>
  <si>
    <t>La Subdirección de Reparación Colectiva solicita una capacitación semestral con el fin de brindar los conocimientos y/o lineamientos necesarios en cuanto a las funciones que deben desarrollar los supervisores de contratos, para asegurar la continuidad de los procesos de formulación e implementación de los Planes Integrales de Reparación Colectiva (PIRC). Como evidencia, se cuentan con las solicitudes de capacitación y/o los soportes correspondientes.</t>
  </si>
  <si>
    <t>Enlaces equipo de Proyectos de la SRC.</t>
  </si>
  <si>
    <t>El supervisor del contrato de la SRC realiza semestralmente un seguimiento a la ejecución de los contratos o convenios a su cargo, en el marco del programa de reparación colectiva. En caso de encontrar inconsistencias, se realizan las alertas con el fin de subsanar las novedades. Como evidencia, queda el informe final de liquidación del convenio y/o contrato.</t>
  </si>
  <si>
    <t>La Subdirección de Reparación Colectiva revisa y establece controles para validar y confirmar la calidad de los bienes y servicios entregados en la implementación del Plan Integral de Reparación Colectiva (PIRC). Como evidencia, se cuentan con las actas de concertación, las actas de implementación de acciones de reparación, productos o medidas del PIRC para la SRC, y las resoluciones de entrega de bienes de uso colectivo.</t>
  </si>
  <si>
    <t>El profesional responsable del sujeto realiza el acta de concertación en el primer semestre de la vigencia, una vez definido el PAA, donde describe de manera detallada los bienes a entregar, el uso que el sujeto de reparación colectiva dará a los bienes de uso colectivo y el impacto de estos en la comunidad. Los bienes de uso colectivo se definen según las necesidades del sujeto. Se armoniza la oferta de bienes de uso colectivo y se presenta al sujeto para que defina los bienes según sus necesidades organizacionales, productivas, de infraestructura social y comunitaria. En caso de que no se logre la concertación en una primera jornada, se programan jornadas adicionales hasta llegar a la concertación de las medidas con el sujeto para la formulación del PIRC. Como evidencia, queda el acta de concertación.</t>
  </si>
  <si>
    <t>* Facilitar herramientas a los y las sobrevivientes del conflicto armado a través de encuentros grupales que apoyen su recuperación emocional, como parte de la medida de Rehabilitación para las víctimas.
* Realizar la socialización, formulación e implementación de las medidas de Satisfacción y Garantías de no Repetición.</t>
  </si>
  <si>
    <t>por sanciones de entes de control, Ministerio de hacienda y por disminución de la confianza en las acciones que implementa la Unidad,</t>
  </si>
  <si>
    <t>debido a la imposibilidad de implementar los procesos por motivos incorrectos, de omisión o casos fortuitos para el desarrollo de las atenciones psicosociales bajo el marco de la medida de rehabilitación psicosocial en sus medidas de satisfacción y garantías de no repetición y/o a realizar las acciones en la ruta e implementación de la medida de rehabilitación comunitaria a SRC para dar respuesta a la Reparación Integral.</t>
  </si>
  <si>
    <t>El profesional encargado de la administración de las bases de datos (BD) del Grupo de Enfoque Psicosocial realiza, de manera trimestral, cruces de información con la Red Nacional de Información, la Oficina de Tecnologías de la Información (OTI), la Subdirección de Atención Humanitaria y la Subdirección de Reparación Individual, utilizando las herramientas tecnológicas que permiten el manejo de las bases de datos de la UARIV, con el fin de depurar y actualizar los datos de contacto de las víctimas que serán convocadas a las diferentes estrategias. Si se evidencian novedades, se retroalimenta la información y se solicitan las aclaraciones pertinentes sobre las bases de datos. Como evidencia, se cuentan con las bases de datos depuradas para realizar las convocatorias, así como los correos electrónicos con la remisión de dichas bases.</t>
  </si>
  <si>
    <t>Los enlaces psicosociales a nivel nacional realizan, anualmente, formaciones en las metodologías correspondientes para garantizar su adecuada implementación y evitar acciones con daño. En caso de nuevas contrataciones, se llevan a cabo formaciones presenciales o virtuales. Como evidencia, se cuenta con los listados de asistencia, las presentaciones, las metodologías utilizadas y los registros fotográficos.</t>
  </si>
  <si>
    <t>El Coordinador(a) del Grupo de Enfoque Psicosocial</t>
  </si>
  <si>
    <t>Los profesionales encargados de la implementación de las medidas, de manera mensual, consultan la situación de seguridad en la zona previa a las actividades, utilizando las siguientes fuentes: el COMR (Centro de Operaciones y Monitoreo de Riesgos), los enlaces territoriales, las autoridades municipales y la comunidad presente en el territorio, con el fin de evaluar las condiciones de seguridad para la implementación de la Estrategia y los protocolos de bioseguridad in situ. En caso de identificar alguna condición insegura, se procederá a reprogramar la actividad con la comunidad. Como evidencia, se cuentan con los correos electrónicos y las reprogramaciones realizadas.</t>
  </si>
  <si>
    <t xml:space="preserve">Los profesionales del Grupo de Enfoque Psicosocial (a nivel nacional y/o territorial), encargados de realizar las solicitudes al operador logístico, completan y remiten los formatos pertinentes de acuerdo con las jornadas establecidas y aprobadas. Este proceso se realiza previa capacitación proporcionada por el personal de la Dirección de Reparación (apoyo al operador logístico) y los administradores de la herramienta de información, quienes instruyen sobre el uso correcto del procedimiento, los instructivos y los formatos asociados a esta tarea, con el fin de garantizar el desarrollo óptimo de las jornadas psicosociales dentro de los tiempos establecidos y evitar afectaciones a la población víctima del conflicto armado. Además, como medida preventiva dentro de las acciones del operador logístico, se establece en los formatos pertinentes la obligación de mantener contacto oportuno con los profesionales encargados de las solicitudes, para evitar contratiempos y verificar la calidad de los servicios solicitados. Como evidencia, se cuentan con los correos electrónicos que contienen la trazabilidad de las solicitudes al operador logístico, así como soportes de la formación (operación logística).     </t>
  </si>
  <si>
    <t>Realizar la identificación, focalización, entrega y seguimiento a los Esquemas Especiales de Acompañamiento para la población retornada y reubicada de conformidad con lo establecido en la Ley 1448 de 2011 y el artículo 2.2.6.5.8.7 del Decreto 1084 de 2015 y la Resolución 1785 del 2021.</t>
  </si>
  <si>
    <t>por inconsistencias en la información en el proceso de focalización,  implementación y/o finalización de los esquemas especiales de acompañamiento comunitario (EEAC) y/o familiar (EEAF),</t>
  </si>
  <si>
    <t>debido a deficiencias en la validación de los requisitos para la viabilidad misional en cumplimiento de los aspectos técnicos, financieros y administrativos para los EEAC y/o incumplimiento del envío de la información y/o de compromisos adquiridos por parte de la entidad territorial para viabilizar la entrega de los EEAC; en cuanto a los EEAF deficiencia en la revisión de la información suministrada por los potenciales beneficiarios en los procesos de perfilamiento, plan de negocio y en el momento de la entrega el acta de voluntariedad y el acta de entrega.</t>
  </si>
  <si>
    <t>El profesional del Grupo de Retornos y Reubicaciones del nivel nacional identifica las acciones de los planes RyR de acuerdo con las necesidades de cada hogar y/o comunidad de los Esquemas Especiales de Acompañamiento Comunitario (EEAC) al comienzo de cada vigencia. Esto se realiza aplicando los criterios y requisitos para acceder a dichos esquemas y, posteriormente, se da la viabilidad técnica en la herramienta SIGESPLAN para las acciones focalizadas, acorde con el procedimiento de la DGI. En caso de que no se identifiquen acciones propias de los EEAC, no se otorga la viabilidad técnica para su ejecución. Como evidencia, queda la ficha de viabilidad misional (checklist SIGESPLAN) y la matriz con la información de los beneficiarios reportada por el líder de EEAC dentro del Grupo de Retornos y Reubicaciones.</t>
  </si>
  <si>
    <t>Realizar seguimientos anuales aleatorios de los EEAC y EEAF entregados y/o en implementación, con el fin de verificar su cumplimiento. Como evidencia, se cuentan con los formatos de seguimiento y/o el formato de acta de cierre y recibo a satisfacción establecidos en el procedimiento.</t>
  </si>
  <si>
    <t>Coordinador Retornos y Reubicaciones.</t>
  </si>
  <si>
    <t>En el caso de los EEAF, los enlaces nacionales de RyR, cada vez que realiza la revisión del perfil productivo de una víctima y si resulta viable, elaboran el plan de negocio correspondiente. Posteriormente, se realiza la entrega del EEAF para cumplir con el plan de negocio y efectuar su seguimiento. Como evidencia, se cuenta con la base consolidada de los planes de negocio y, al finalizar el proceso de los EEAF, con el perfil productivo, el plan de negocio, el acta de voluntariedad, el acta de entrega y los seguimientos a la implementación.</t>
  </si>
  <si>
    <t>* Realizar el Retorno o la Reubicación individual y familiar conforme a los criterios para la entrega de los componentes de apoyo a los procesos de Retorno y/o Reubicaciones individuales de acuerdo con la Resolución No. 00278 de 17 abril 2015 y Resolución 3320 de 2019.
* Brindar asistencia técnica a las entidades territoriales para la formulación, aprobación e implementación de los planes de RyR.  de acuerdo con la Resolución No. 06420 de 01 Noviembre 2018.</t>
  </si>
  <si>
    <t>por insatisfacción del grupo de valor ocasionado por el incumplimiento de la materialización del retorno o reubicación de la víctima,</t>
  </si>
  <si>
    <t>debido a fallas en la verificación de los criterios de las solicitudes de RyR (Retornos y Reubicaciones) (acompañamiento individual o comunitario). Para el caso del acompañamiento individual, en la colocación del recurso de apoyo al traslado de personas y enseres hasta 1.5 SMMLV y 1.74 SMMLV (componente seguridad alimentaria), de acuerdo con las Resoluciones No. 00278 de 17 abril 2015 y 3320 del 2019.</t>
  </si>
  <si>
    <t>El profesional de RyR de nivel territorial verifica, cada vez que sea requerido, los criterios de las solicitudes de RyR para determinar la viabilidad o no del acompañamiento al retorno o la reubicación del hogar. Los aspectos que se validan en la ruta individual son los siguientes:
* Hogar incluido por desplazamiento forzado en el RUV.
* Hogar no acompañado con anterioridad o con un nuevo desplazamiento incluido.
* Validación de los principios del RyR: seguridad, dignidad y voluntariedad.
Si alguna de estas validaciones no se cumple, el acompañamiento no es viable. Posteriormente, se efectúa la solicitud del recurso de apoyo para el traslado de personas y enseres (1.5 SMMLV, según la Resolución No. 00278 de 17 de abril de 2015 y 3320 de 2019) para los casos viables de acompañamiento. En el marco de la ruta individual de acompañamiento al RyR de los hogares (individuales o familiares), el profesional de RyR de nivel territorial dispone del procedimiento de la ruta individual e instructivo de la herramienta de información que se disponga, así como de los espacios institucionales de formación o de las indicaciones y acompañamiento correspondientes. Como evidencia, quedan la base semanal del SGV y los correos electrónicos enviados a los enlaces territoriales.</t>
  </si>
  <si>
    <t>El profesional nacional de Retornos y Reubicaciones realiza las gestiones para documentar la llamada que se realiza a las víctimas para validar la entrega del primer apoyo de sostenibilidad.</t>
  </si>
  <si>
    <t>El enlace nacional de Retornos y Reubicaciones realiza seguimiento a la colocación del 1.74 SMMLV mediante un documento que la víctima debe proporcionar, en el cual certifica que su lugar de residencia corresponde al sitio a el que se ha retornado y/o reubicado indefinidamente. El documento que aporta la víctima puede ser uno de los siguientes: contrato de arriendo, factura de servicios públicos, certificado de la Junta de Acción Comunal o certificado de pago de matrícula del colegio de sus hijos. Si no se evidencia con los soportes no se coloca el apoyo y se finaliza el proceso. Como evidencia, se entrega la base de datos con la validación de la entrega del apoyo.</t>
  </si>
  <si>
    <t>* Realizar el Retorno o la Reubicación individual y familiar conforme a los criterios para la entrega de los componentes de apoyo a los procesos de Retorno y/o Reubicaciones individuales de acuerdo con la Resolución No. 00278 de 17 abril 2015.
* Realizar la identificación, focalización, entrega y seguimiento a los Esquemas Especiales de Acompañamiento para la población retornada y reubicada de conformidad con lo establecido en la Ley 1448 de 2011 y el artículo 2.2.6.5.8.7. del Decreto 1084 de 2015 y la Resolución 434 el 2016.</t>
  </si>
  <si>
    <t>Recibir o solicitar cualquier dádiva</t>
  </si>
  <si>
    <t>a beneficio propio o a nombre de un tercero</t>
  </si>
  <si>
    <t>para la entrega de recursos (1.5 SMMLV (traslado de enseres y/o personas), 1.74 SMMLV (componente seguridad alimentaria) o para la entrega del EEA (Familiar o Comunitario) en su viabilización e implementación</t>
  </si>
  <si>
    <t>por parte de las personas que tienen incidencia en el tema.</t>
  </si>
  <si>
    <t>El profesional de RyR de nivel territorial revisa la base SGV semanal remitida por el enlace nacional (cada vez que se requiere), realiza las validaciones necesarias según el procedimiento establecido, teniendo en cuenta el cumplimiento de los principios de seguridad, dignidad y voluntariedad, validados en los aplicativos de información (SGV, VIVANTO y los demás que se dispongan), para determinar la viabilidad del acompañamiento y proceder con la solicitud del recurso para el traslado de personas y enseres (1.5 SMMLV). En caso de identificar incumplimientos, no se da viabilidad al acompañamiento de RyR. Como evidencia, se entregan la base SGV de casos aprobados y correos con la retroalimentación de los casos enviados para aprobación y colocación.</t>
  </si>
  <si>
    <t>El profesional de RyR a nivel nacional realiza retroalimentación a los enlaces del nivel territorial cada vez que se requiera, ya sea por correo electrónico o mediante capacitaciones de asistencia técnica en los territorios, según las situaciones presentadas, con el fin de lograr la mejora continua en la ruta individual y completar la información faltante. Como evidencia, tenemos la trazabilidad de los correos electrónicos, la remisión de las indicaciones técnicas y/o los informes de visitas de asistencia técnica (al inicio de la focalización o en casos excepcionales).</t>
  </si>
  <si>
    <t>El profesional encargado del Grupo de Retornos y Reubicaciones a nivel nacional, cada vez que se remite un proyecto desde la DGI, realiza la revisión de los requisitos para la viabilidad misional, asegurando el cumplimiento de los aspectos técnicos, financieros y administrativos de los EEAC, y verifica si el EEAC es viable. En caso de no ser viable, se retroalimenta a la DGI a través de la herramienta SIGESPLAN, con el fin de realizar los ajustes necesarios y/o notificar la no viabilidad del proyecto. Como evidencia, se cuenta con la ficha de evaluación misional.</t>
  </si>
  <si>
    <t>El profesional de RyR a nivel nacional responde a las solicitudes de PQR relacionadas con información sobre las postulaciones de los hogares o personas que no hayan sido beneficiarias durante la vigencia de la convocatoria de los EEAF. Como evidencia, tenemos la documentación remitida para las respuestas a los PQR.</t>
  </si>
  <si>
    <t>El Grupo de Retornos y Reubicaciones abre convocatorias para la postulación a las EEAF, de acuerdo con los criterios de priorización establecidos previamente. Se valida en la base de postulaciones el cumplimiento de los requisitos para la elaboración del perfil productivo. En caso de no cumplir con los requisitos, no se continúa en el proceso. Como evidencia, se cuenta con la base de postulaciones, la base consolidada de perfiles productivos y la base consolidada de planes de negocio.</t>
  </si>
  <si>
    <t>Transversal al Proceso Reparación Integral.</t>
  </si>
  <si>
    <t>por divulgación o alteración no autorizada de los sistemas de información y/o la información sensible registrada en documento físico o digital a la que se tiene autorización de acceso (Activos críticos asociados),</t>
  </si>
  <si>
    <t>debido a vandalismo o hurto, por ausencia o insuficiencia de controles de acceso al archivo digital, acciones involuntarias y/o deliberadas de usuario por ausencia o insuficiencia en la gestión de eventos de monitoreo o por almacenamiento de información sin protección, acceso no controlado a información sensible / confidencial, desconocimiento de los procedimientos y controles de Seguridad de la Información y/o por omisión o inadecuado proceso de identificación y calificación de los activos de información.
*Activos críticos asociados al proceso de Reparación Integral.</t>
  </si>
  <si>
    <r>
      <t xml:space="preserve">El Proceso Reparación Integral asistirá y participará en las capacitaciones programadas por la Oficina de Tecnología de la Información (OTI), con el objetivo de cumplir con la implementación de la política del Sistema de Gestión de Seguridad y Privacidad de la Información (SGSI). Estas capacitaciones están orientadas a prevenir riesgos de seguridad digital y fomentar la apropiación de conocimientos relacionados con el SGSI.
Evidencia: Listas de asistencia que acrediten la participación del proceso.
</t>
    </r>
    <r>
      <rPr>
        <b/>
        <sz val="11"/>
        <rFont val="Calibri"/>
        <family val="2"/>
        <scheme val="minor"/>
      </rPr>
      <t>(A.6.3).</t>
    </r>
  </si>
  <si>
    <t>Equipo Gestión Integral de la Dirección de Reparación.</t>
  </si>
  <si>
    <t>Realizar la compensación económica que se otorga a la víctima por el daño sufrido (Indemnización Administrativa, Establecer y Otorgar el encargo fiduciario).</t>
  </si>
  <si>
    <t>por incumplimiento en el otorgamiento de la  compensación económica de la medida de indemnización administrativa de acuerdo con lo estipulado en la Ley 1448 de 2011,</t>
  </si>
  <si>
    <t>por priorización errónea de víctimas que no cumplan los criterios, desactualización de la información de destinatarios y/o información de las víctimas directas, documento de identidad, liquidación de indemnización para el hecho victimizante de desplazamiento forzado o que no coincida el tiempo de inclusión con la liquidación, no disponibilidad de dinero para cada proceso bancario y/o que la base de datos, las cartas de pago y notificación no se encuentren creadas y habilitadas en Indemniza para el territorio en el momento de la ejecución y fecha en que se inicia el proceso de cobro.</t>
  </si>
  <si>
    <t>Los gestores del operador a diario realizan auditorías documentales a todos los casos para verificar que estos hayan quedado correctamente documentados y en el caso de encontrar novedades y/o actualizaciones realizan las subsanaciones correspondientes. Como evidencia quedan reportes del operador por correo electrónico con los casos limpios (bases de datos).</t>
  </si>
  <si>
    <t>Recibir de la entidad financiera semanalmente los archivos de reportes parciales de avance de los procesos de pago bancario vigentes mediante los cuales se puede identificar el estado de los giros, con el fin de elaborar el informe parcial (semanal) de cobros durante la vigencia del proceso y socializarlo a los Directores Territoriales. El objetivo de esto es generar alertas sobre el estado de los giros y su correspondiente vencimiento, y así minimizar el porcentaje de reintegro de recursos.</t>
  </si>
  <si>
    <t>Profesional líder de Indemnizaciones - SRI.</t>
  </si>
  <si>
    <t>El enlace de gestión de la información de la SRI ejecuta cruces de información antes de realizar la ejecución contra la información dispuesta en el modelo único de ubicación de la RNI para mantener actualizados los datos de contactabilidad. Si se evidencia una inconsistencia se actualizará la base con el dato que tenga la fecha más reciente. Como evidencia tenemos la Base de Datos (BD) de los cruces realizados y la información actualizada. Para el tema de fallecidos el equipo de indemnizaciones realiza semanalmente antes y durante la ejecución, cruces con la RNEC y en caso de detectar personas fallecidas se genera la orden de no pago. Como evidencia quedan cruces de los datos y el informe de fallecidos.</t>
  </si>
  <si>
    <t>El Equipo de Indemnizaciones para cada ejecución, realiza las gestiones para hacer la solicitud del Plan Anualizado de Caja al Grupo de Gestión Financiera de la Unidad, con el fin de garantizar la disponibilidad de los recursos financieros para los pagos de las indemnizaciones en los diferentes canales con los que se cuenta. En caso que, no se ejecute, se debe realizar la solicitud de aplazamiento o modificación del PAC, una semana antes de terminar el mes. Como evidencia queda correo electrónico de la solitud y respuesta del PAC, solicitud de desembolso de recursos y resolución masiva de reconocimiento y ordenación de pago y/o solicitud de modificación o aplazamiento cuando aplique.</t>
  </si>
  <si>
    <t>Uso indebido de la información</t>
  </si>
  <si>
    <t>para llevar a cabo la compensación económica</t>
  </si>
  <si>
    <t>por parte de funcionarios y colaboradores</t>
  </si>
  <si>
    <t>para obtener un beneficio propio o de un tercero.</t>
  </si>
  <si>
    <t>El profesional del Equipo de Gestión de la información de la SRI actualiza cada vez que se requiera los acuerdos de confidencialidad del personal que tiene acceso a la herramienta Indemniza a nivel nacional y territorial, en caso de encontrar personal sin acuerdo de confidencialidad se procede a desactivar el usuario. Como evidencia queda los acuerdos de confidencialidad suscritos.</t>
  </si>
  <si>
    <t>Generar informe semestral de seguimiento a las novedades relacionadas con personas debidamente identificadas a través de la Registraduría, con el propósito de realizar un control preciso sobre las novedades y garantizar la calidad de la información registrada en la BDD de Indemniza.</t>
  </si>
  <si>
    <t>Profesional Herramienta Indemniza</t>
  </si>
  <si>
    <t xml:space="preserve">La Subdirección de Reparación Individual (SRI), mantiene actualizados los procedimientos, haciendo especial énfasis en documentar los controles que se han establecido para identificar posibles desviaciones en éstos y hacer las correcciones que se requieran. Como evidencia quedan los documentos actualizados y los puntos de control establecidos. </t>
  </si>
  <si>
    <t>El profesional del Equipo de Gestión de la información de la Subdirección de Reparación Individual (SRI), ejecuta controles mensuales de auditoría de actualización de cuentas vs personal que usa la herramienta Indemniza, el cual monitorea  y ejecuta auditorías de seguridad realizando una revisión de los eventos registrados enfocados en el recuento diario de logs o autenticaciones de cada usuario, las cuales se establecen mensualmente o en los casos que se requiera focalizar por zonas o por fechas de ejecución (alto movimiento). Como evidencia queda reporte en Excel y acciones tomadas en caso de encontrar novedades (correos electrónicos).</t>
  </si>
  <si>
    <t xml:space="preserve">Contribuir al reconocimiento por parte de la sociedad colombiana de los hechos y las vulneraciones a los derechos humanos y derecho internacional humanitario que las víctimas han afrontado en el marco del conflicto armado a través de acciones restaurativas que promuevan el acceso a la verdad, la justicia la reparación, las garantías de no repetición, la convivencia pacífica en los territorios y la construcción de paz. </t>
  </si>
  <si>
    <t xml:space="preserve">respecto de las acciones que desarrolla la Unidad  con las poblaciones víctimas del conflicto armado interno, así como sanciones de los  entes de control y el  Ministerio de Hacienda, </t>
  </si>
  <si>
    <t>debido a la imposibilidad de implementar adecuadamente las estrategias que conduzcan a las medidas de Satisfacción y Garantías de No Repetición a las víctimas del conflicto armado en el marco de la reparación integral, así como la realización de acción con daño a esta población.</t>
  </si>
  <si>
    <t>El equipo de Contribuciones anualmente planea, concerta y capacita a las DT sobre las metas correspondientes a las estrategias para la implementación de las Medidas de Satisfacción y Garantías de No Repetición con el fin de garantizar los derechos de las víctimas. En el caso que no se realicen en las fechas acordadas, se deberán reprogramar. Como evidencia queda correos electrónicos, presentaciones, listados de asistencia y el plan de acción del Proceso Reparación Integral.</t>
  </si>
  <si>
    <t>Los profesionales de apoyo a las Direcciones Territoriales de nivel nacional permanentemente realizan formaciones en las estrategias de implementación de las medidas de Satisfacción y Garantías de No Repetición para su adecuada implementación y así evitar acciones con daño. En caso de nuevas contrataciones se realizan formaciones en territorio o de manera virtual. Como evidencia quedan listados de asistencia, presentaciones, metodologías y registros fotográficos.</t>
  </si>
  <si>
    <t>Líder del Equipo de Contribuciones a la Verdad, la Convivencia y las Garantías de No Repetición.</t>
  </si>
  <si>
    <t>Los profesionales encargados de la implementación de las medidas de Satisfacción y Garantías de No Repetición que hacen parte del equipo de Contribuciones, mensualmente consultarán la situación de seguridad, previo a las actividades a través de algunas de las siguientes opciones: consulta con el COMR (Centro de Operaciones y Monitoreo de Riesgos), los enlaces territoriales, las autoridades municipales y con la comunidad que se encuentran en territorio, las condiciones de la zona para la implementación de la Estrategia y protocolos de seguridad. Si existe alguna condición insegura se reprograma la actividad con la comunidad. Como evidencia queda correos electrónicos y reprogramaciones realizadas.</t>
  </si>
  <si>
    <t>Los enlaces de NT y NN una vez implementadas las estrategias que conducen a las medidas de Satisfacción y Garantías de No Repetición, reportan y se realiza la validación de las actividades desarrolladas en el sistema de información de la Dirección de Reparación, para evidenciar su realización y reportar el avance de las metas. En caso que no se cuente con el cargue, se realiza la retroalimentación para realizarlo y no se reporta el avance hasta contar con las evidencias. Como evidencia quedan bases de datos de las implementaciones realizadas.</t>
  </si>
  <si>
    <t>Planear, organizar, ejecutar, controlar y evaluar las acciones relacionadas con la administración y el desarrollo del Talento Humano al servicio de la Unidad, en pro del mejoramiento continuo, la satisfacción del personal y el desarrollo institucional, que permita contar con servidores idóneos competentes, en un ambiente cálido de trabajo, para atender la misión y objetivos de la Entidad</t>
  </si>
  <si>
    <t>Realizar el proceso de vinculación de servidores públicos en la UARIV</t>
  </si>
  <si>
    <t xml:space="preserve">Posibilidad de pérdida económica y reputacional </t>
  </si>
  <si>
    <t>por parte del funcionario encargado de la verificación de requisitos</t>
  </si>
  <si>
    <t>por vincular personal que no cumple con los requisitos para el cargo y el correcto desempeño de sus funciones</t>
  </si>
  <si>
    <t>que vayan en beneficio propio o en detrimento patrimonial de la institución.</t>
  </si>
  <si>
    <t>El profesional a cargo de las vinculaciones del personal, semestralmente valida el marco normativo y los procedimientos e instructivos documentales de vinculación; en caso de encontrar inconsistencias de los requisitos legales y procedimentales, escalará el caso a la Coordinadora de Talento Humano para actualizar los procedimientos e instructivos documentales. 
Evidencia: Correo electrónico.</t>
  </si>
  <si>
    <t>Se definen Plan de Acción  con el fin de evitar la materialización del riesgo.</t>
  </si>
  <si>
    <r>
      <rPr>
        <sz val="11"/>
        <color theme="1"/>
        <rFont val="Calibri"/>
        <family val="2"/>
        <scheme val="minor"/>
      </rPr>
      <t>Piezas informativas a los servidores encargados de desarrollar los procesos de vinculación de personal, enfatizando en las tematicas y requerimientos exigidos por la ley en lo referente a la provisión de empleos. 
Capacita a los servidores públicos para el fortalecimiento y conciencia frente a la declaración de conflicto de interés e impedimentos en la Entidad. Evidencia: Correo Electrónico de Convocatoria o Listados de Asistencia a Capacitación.</t>
    </r>
  </si>
  <si>
    <t>Coordinador(a) Grupo de Gestión de Talento Humano</t>
  </si>
  <si>
    <r>
      <t>El profesional a cargo de las vinculaciones del personal, una vez se presente la vacancia del empleo y deba</t>
    </r>
    <r>
      <rPr>
        <sz val="11"/>
        <color theme="1"/>
        <rFont val="Calibri"/>
        <family val="2"/>
        <scheme val="minor"/>
      </rPr>
      <t xml:space="preserve"> proveerse por nombramiento de carrera administrativa, encargo o en provisionalidad, realizará el análisis de requisitos del perfil requerido de acuerdo con el Manual Especifico de Funciones, valida la información contenida de las certificaciones académicas, laborales contra el manual de funciones y los demás documentos exigidos con los requisitos legales y los procedimientos adoptados del aspirante, en caso de observar incumplimiento y que el aspirante no subsane los requisitos legales y procedimentales, escalará el caso al Coordinadora de Talento Humano para que se tomen las decisiones pertinentes. 
Evidencia: muestra aleatoria de los Formatos Listado De Requisitos Para Vinculación, realizados durante el periodo.</t>
    </r>
  </si>
  <si>
    <t>Administrar historias laborales y el Sistema Tecnológico KACTUS.
Implementar, con el acompañamiento del GGAD,  las TRD mediante la elaboración de los  inventarios documentales de los archivos de gestión del total de las series y subseries de la TRD de la dependencia.
Clasificar, con el acompañamiento del Grupo de Gestión Administrativa y Documental (GGAD) la documentación electrónica o digital bajo la estructura de las TRD (series y subseries)  en las herramientas tecnológicas disponibles para tal fin.
Participar en las  jornadas del plan de capacitación  del sistema de gestión documental.</t>
  </si>
  <si>
    <t>Por la severidad residual del riesgo, se definen planes de acción para evitar su materialización</t>
  </si>
  <si>
    <t>Administrar la nómina, seguridad social y prestaciones de los servidores públicos.
Gestionar las novedades, condiciones laborales y situaciones administrativas del Talento Humano.</t>
  </si>
  <si>
    <t>manipulación del sistema tecnológico KACTUS y errores en el cálculo de la nómina realizadas de forma intencional y/o tráfico de influencias.</t>
  </si>
  <si>
    <t>realizadas de forma intencional y/o tráfico de influencias.</t>
  </si>
  <si>
    <t>con la liquidación de la nómina de los funcionarios sin el cumplimiento de los requisitos legales</t>
  </si>
  <si>
    <t xml:space="preserve">Posibilidad de recibir solicitar cualquier dadiva o beneficio a nombre propio o de terceros </t>
  </si>
  <si>
    <t>Posibilidad de recibir solicitar cualquier dadiva o beneficio a nombre propio o de terceros con la liquidación de la nómina de los funcionarios sin el cumplimiento de los requisitos legales manipulación del sistema tecnológico KACTUS y errores en el cálculo de la nómina realizadas de forma intencional.</t>
  </si>
  <si>
    <t>Rara vez</t>
  </si>
  <si>
    <t>1.	El profesional prepara la nómina con base a los requisitos legales y los procedimientos adoptados, mensualmente remite el archivo de la prenomina a la Coordinadora de Talento Humano para su primera validación, en caso de encontrarse errores en los soportes gestionados y/o cálculos, procederá con la devolución y requerirá la corrección de estos.
2.	Luego de las verificaciones realizadas, entrega la prenomina con los soportes a la Coordinación Financiera para su aprobación y visto bueno.
3.	Una vez obtenido los avales de validación de la nómina, los profesionales de TH elaboran el memorando de entrega de nómina junto con los soportes para el Secretario General con el fin de obtener la aprobación y firma.
4.	Finalizada la revisión por las partes interesadas, la Coordinadora de Talento Humano radica el memorando con la firma del Secretario General a la Coordinación Financiera la nómina junto con los soportes para realizar el pago a los servidores públicos.
5.	En el evento en el que se presenten inconsistencia en la prenomina y se encuentren errores en los soportes gestionados y/o cálculos, se escalará el caso a la Coordinación Financiera para realizar los ajustes pertinentes.   
6.	Evidencia: Evidencia: Muestra aleatoria de los de la liquidaciones y/o actos administrativos.</t>
  </si>
  <si>
    <t>En el caso que se tipifiquen malas prácticas en el control, se realizara jornadas de sensibilización al interior del proceso sobre las consecuencias de incurrir en alguna de las conductas reprochables por parte de los funcionarios por recibir solicitar cualquier dadiva o beneficio a nombre propio o de terceros con la liquidación de la nómina. Evidencia listado asistencia capacitación.</t>
  </si>
  <si>
    <t>Coordinador Grupo de Gestión de Talento Humano</t>
  </si>
  <si>
    <t>Convocar reuniones al administrador del sistema tecnológico KACTUS y los profesionales para revisión del aplicativo referente a los controles del sistema en los diferentes módulos y las auditorías del sistema. Evidencia Correo Electrónico.</t>
  </si>
  <si>
    <t>Colaboradores asociados a la gestión de liquidación de nomina y Coordinador</t>
  </si>
  <si>
    <t>Garantizar un ambiente de trabajo propicio que permita contar con condiciones de trabajo seguras, saludables y sostenibles y así contribuir al bienestar institucional a una cultura de autocuidado y a una adecuada implementación de la misionalidad de la Entidad</t>
  </si>
  <si>
    <t xml:space="preserve">Ejecutar los Planes y programas de desarrollo de la gestión del talento humano - Implementación del plan de trabajo de SST.
</t>
  </si>
  <si>
    <t>ante los colaboradores y partes interesadas del Proceso de Gestión de Talento Humano por el incumplimiento normativos asociados al SG-SST y ambientes y hábitos de vida saludables</t>
  </si>
  <si>
    <t>debido al desconocimiento de los requisitos legales del SG-SST por parte de los colaboradores que lideran el SG-SST.</t>
  </si>
  <si>
    <t xml:space="preserve">Los profesionales elaboran el  Plan Anual de Trabajo de SST en el marco de ambientes seguros y hábitos de vida saludables, teniendo como base los requisitos legales y los procedimientos adoptados; al inicio de la vigencia se entrega la propuesta del Plan a la coordinación  del grupo de gestión del talento humano, el Coordinador(a) revisará el documento; en caso de encontrarse inconsistencias en las actividades de este, se procederá con la devolución para realizar ajustes al documento, una vez aprobado el plan, este se socializa a las partes interesadas; en el evento que surja nueva normatividad se procederá a revisar y actualizar el plan.  
Evidencia:  Plan Anual de Trabajo de SST aprobado </t>
  </si>
  <si>
    <r>
      <t xml:space="preserve">Realizar inspecciones a las sedes del nivel nacional y territorial a donde se requieran de manera urgente, y también mesas de trabajo para validar el marco normativo y los procedimientos e instructivos documentales adoptados en el SG-SST, con el fin de realizar el plan de mejora al SG-SST. Evidencia: Actas de reuniones y/o Listados de Asistencia.
Evidencia: Correo Electrónico.
</t>
    </r>
    <r>
      <rPr>
        <sz val="11"/>
        <color theme="1"/>
        <rFont val="Calibri"/>
        <family val="2"/>
        <scheme val="minor"/>
      </rPr>
      <t xml:space="preserve">Realizar la evaluación semestral de requisitos  legales vigentes en materia de SST., con el fin de 
 identificar incumplimiento normativo.  
Realizar inspecciones planeadas a las sedes del nivel nacional y territorial en donde se requieran de manera urgente, con el fin de ejecutar medidas de intervención. 
Realizar la socialización de los documentos  que hacen parte del SG-SST, con el fin de que los colaboradores se apropien y conozcan el SG SST de la Unidad. 
Evidencia: Actas de reuniones y/o listados de Asistencia.
</t>
    </r>
  </si>
  <si>
    <t>Colaboradores asociados  al programa de SST y Coordinador</t>
  </si>
  <si>
    <t xml:space="preserve">Los profesionales de SST realizan el monitoreo trimestral al Plan Anual de Trabajo de SST, validando las actividades que no presentan ejecución y generando un plan de choque para el  cumplimiento de las mismas; en caso de persistir la no ejecución de las actividades contempladas en el plan de choque, se procederá a escalar el tema a la coordinación de grupo de gestión de talento humano, con el fin ajustar el plan de trabajo para enviarlo nuevamente a  aprobación por la alta dirección o quien haga sus veces.
Evidencia: Acta de reunión, Plan Anual de Trabajo ajustado.
</t>
  </si>
  <si>
    <t>Ejecutar los Planes y programas de desarrollo de la gestión del talento humano - Implementación del plan de trabajo de SST.</t>
  </si>
  <si>
    <t>ante los colaboradores a nivel nacional y territorial por el desinterés y participación en las actividades del Plan Anual de Trabajo de SG-SST</t>
  </si>
  <si>
    <t>debido a la debilidad en los canales de comunicación utilizados para la divulgación y socialización de las actividades SG-SST, adicional a la falta de optimización de las ofertas de las actividades y/o capacitaciones enfocadas a mayor participación de los colaboradores.</t>
  </si>
  <si>
    <t>Posibilidad de pérdida reputacional ante los colaboradores a nivel nacional y territorial por el desinterés y participación en las actividades del Plan Anual de Trabajo de SG-SST</t>
  </si>
  <si>
    <t>El líder de SG-SST mensualmente informará mediante comunicación masiva a los colaboradores los lineamientos y protocolos de Seguridad y salud en el Trabajo vigente establecidos por la Entidad; en caso de que no se pueda comunicar por los medios establecidos, los profesionales de SG-SST socializaran de manera presencial las ofertas de las actividades y/o capacitaciones a los colaboradores de la entidad. 
Evidencia: Comunicaciones electrónicas y controles de asistencia.</t>
  </si>
  <si>
    <t>Por la severidad residual del riesgo, no amerita definir plan de acción adicional</t>
  </si>
  <si>
    <t>Fortalecer, modernizar, adecuar y realizar las reformas institucionales necesarias que contribuyan a garantizar la implementación de la política de víctimas del país integralmente, con enfoque de derechos, territorial y diferencial.</t>
  </si>
  <si>
    <t>Realizar jornadas de atención móvil de orientación y comunicación a las víctimas</t>
  </si>
  <si>
    <t>ante la población víctima, ciudadanía en general, ente territorial, organizaciones defensoras de derechos humanos, ministerio público y comunidad internacional por no realizar las jornadas móviles de atención, orientación y comunicación a las víctimas</t>
  </si>
  <si>
    <t>que se da por afectación del orden publico que comprometan la vida o la integridad física y/o psicológica de los participantes de las jornadas; por cancelación de las jornadas por parte de las entidades con las que se coordinan, la falta de conexión a internet en el lugar de la realización de la jornada y no gestión de autorización de la jornada por parte de la dirección territorial</t>
  </si>
  <si>
    <t>por parte de los servidores (planta, contratistas, operador)</t>
  </si>
  <si>
    <t xml:space="preserve">con el objetivo de obtener un beneficio económico </t>
  </si>
  <si>
    <t>Uso inadecuado de la información con el objetivo de obtener un beneficio económico por parte de los servidores (planta, contratistas, operador) que brindan atención y orientación a las víctimas.</t>
  </si>
  <si>
    <t>El director territorial y/o el funcionario delegado para la implementación del sistema de gestión de la seguridad y privacidad de la información, de manera semestral hace una reunión donde socializa con el personal de la dirección territorial (planta, contratistas u operador) con el propósito de indicar las implicaciones legales y disciplinarias del uso inadecuado de la información. En caso de no asistir a la reunión, se brindará la información de manera virtual por correo electrónico, además una vez activada la herramienta se enviará al correo electrónico el documento de acuerdo de confidencialidad de usuarios de herramientas tecnológicas o información de la Unidad para las víctimas. Evidencia: acta de reunión y/o correo electrónico.</t>
  </si>
  <si>
    <t>Realizar control de los usuarios de las herramientas que maneja la  entidad, tanto internos como externos.</t>
  </si>
  <si>
    <t>Socialización de recomendaciones Para el refuerzo en el uso de las plataformas a través de correo electrónico</t>
  </si>
  <si>
    <t xml:space="preserve">Funcionarios del proceso de relación con el ciudadano y  funcionario implementador del sistema de seguridad de la información </t>
  </si>
  <si>
    <t>El profesional de RNI y/o profesional del proceso de relación con el ciudadano, de manera trimestral hace una reunión donde socializa con los usuarios externos (colaborador designado y/o enlace municipal y/o personerías) con el propósito de indicar las implicaciones legales y disciplinarias del uso inadecuado de la información. En caso de no asistir a la reunión, se brindará la información de manera virtual por correo electrónico, además una vez activada la herramienta se enviará al correo electrónico el documento de acuerdo de confidencialidad de usuarios de herramientas tecnológicas o información de la Unidad para las víctimas. Evidencia: acta de reunión y/o correo electrónico.</t>
  </si>
  <si>
    <t>En caso de encontrar uso inadecuado de la herramienta SGV, se realizaran las recomendaciones según el acuerdo de confidencialidad firmado entre el usuario y la Unidad para las Víctimas y de ser reiterativo, se suspenderá el acceso a la misma.</t>
  </si>
  <si>
    <t>Funcionario designado por C</t>
  </si>
  <si>
    <t>El profesional de RNI y/o profesional del proceso de relación con el ciudadano realiza mensualmente controles sobre la asignación de usuarios a funcionarios, contratistas y operador, con el propósito de garantizar el buen uso de la herramienta y acorde a las funciones. El control se hace a través de la activación y desactivación de éstos en el momento en el que se presente algún evento como vacaciones, renuncias, licencias, no utilización del usuario, entre otros.  Sin embargo, la inactivación de los usuarios en términos generales se realiza de manera automática según la fecha de terminación del contrato reportada en el acuerdo de confidencialidad. En caso de no informar sobre las vacaciones, renuncias o licencias, el profesional encargado de talento humano y/o el líder de proceso, hará el reporte de las personas que están en vacaciones, licencias o renuncias. Evidencia: correos electrónicos.</t>
  </si>
  <si>
    <t>Adelantar acciones integrales de prevención, atención, asistencia humanitaria, retornos, reubicaciones sostenibles y reparación transformadora de las víctimas individuales y colectivas, con enfoque territorial, diferencial y de centralidad en las víctimas, disminuyendo los rezagos históricos, promoviendo su fortalecimiento comunitario, estabilidad socioeconómica y autonomía, para el acceso efectivo y pleno de sus derechos y la reconstrucción de sus proyectos de vida.</t>
  </si>
  <si>
    <t xml:space="preserve">Efectuar la entrega de cartas de indemnización aptas a las victimas localizadas.
</t>
  </si>
  <si>
    <t xml:space="preserve">Suministro de información </t>
  </si>
  <si>
    <t>por parte de funcionarios y contratistas</t>
  </si>
  <si>
    <t>sobre colocación de recursos de indemnización</t>
  </si>
  <si>
    <t xml:space="preserve"> para la obtención de beneficios personales</t>
  </si>
  <si>
    <t>Suministro de información  sobre colocación de recursos de indemnización por parte de funcionarios y contratistas para la obtención de beneficios personales</t>
  </si>
  <si>
    <t>El líder del proceso de reparación individual de manera mensual hace entrega de las bases de datos exclusivamente al personal de planta y contratistas asignados para el proceso de reparación individual, estas bases tienen clave de acceso con el propósito de minimizar el riesgo del uso indebido de la información, la clave también es cambiada de manera mensual. En caso de no enviarla por correo electrónico se compartirá por la herramienta OneDrive. Evidencia: correo electrónico con el envío de las bases</t>
  </si>
  <si>
    <t>Se aplicarán otros controles tendientes a reducir el fraude</t>
  </si>
  <si>
    <t>Realizar acta de delegación de personas autorizadas para recibir y manejar la información.</t>
  </si>
  <si>
    <t>Director territorial</t>
  </si>
  <si>
    <t>El director territorial de manera mensual, hace entrega de las bases de datos con la información de las cartas de indemnización al profesional líder del proceso, se hace entrega de dos actas, en una de ellas se  relacionan los procesos allegados y el número de cartas recibidas y en la segunda se lista las personas con nombres y cedula a las cuales tienen su indemnización, esto con el propósito de controlar el manejo de la información, en caso que el profesional líder del proceso no esté disponible, este procedimiento se realiza con otra persona del equipo delegada por el director. Evidencia: actas de entrega de procesos y delegación del director.</t>
  </si>
  <si>
    <t>Socializar al interior del proceso de reparación individual las implicaciones legales, disciplinarias y fiscales en las que se puede incurrir.</t>
  </si>
  <si>
    <t>Director territorial
Líder del proceso</t>
  </si>
  <si>
    <t>El líder del proceso de reparación individual, de manera mensual realiza con el equipo de trabajo reunión con el propósito de establecer planeación de jornadas para entrega de cartas de indemnización. En caso de no realizar la reunión, el líder del proceso hace la programación y reparto por medio de correo electrónico. Evidencia: Acta de reunión y/o correos electrónicos</t>
  </si>
  <si>
    <t>Conservar la trazabilidad de la información remitida por parte del líder de proceso a los colaboradores del equipo, relacionada con la manipulación de las bases de datos (recepción, auditoria y resultados de jornadas)</t>
  </si>
  <si>
    <t>Equipo reparación individual</t>
  </si>
  <si>
    <t xml:space="preserve">Fortalecer, modernizar, adecuar y realizar las reformas institucionales necesarias que contribuyan a garantizar la implementación de la política de víctimas del país integralmente, con enfoque de derechos, territorial y diferencial.
</t>
  </si>
  <si>
    <t xml:space="preserve">Procesos
</t>
  </si>
  <si>
    <t xml:space="preserve">El profesional del proceso de relación con el ciudadano de manera bimensual se articula con las entidades que solicitan o acompañan la realización de jornadas con el fin de socializar las condiciones y criterios para la realización de las de las jornadas y la planeación de las mismas. En caso de no ser posible la reunión se socializará las condiciones y criterios para la realización de las jornadas por medio de correo electrónico. Evidencia:  Actas de reunión o correos electrónicos </t>
  </si>
  <si>
    <t>De acuerdo  al nivel de severidad residual, los controles actuales demuestran efectividad, no se hace necesario un plan de acción adicional</t>
  </si>
  <si>
    <t xml:space="preserve">Uso inadecuado de los recursos. </t>
  </si>
  <si>
    <t>El profesional del proceso de relación con el ciudadano cada que se va a realizar una jornada verifica que la entidad que solicita la jornada diligencie el formato propuesto por la unidad, en donde se indaga, entre otras cosas, la situación de orden público de la zona donde se realizará la jornada. En caso de no tener información sobre el orden público o tener desactualizado el concepto de seguridad emitido por el CJT para la zona donde se realizará la jornada se solicitará una comunicación del alcalde o secretario de gobierno indicando si hay condiciones de seguridad para realizar la jornada en el lugar solicitado o si se pueden generar condiciones de seguridad para realizar la misma. Evidencia: Correo electrónico con el formato diligenciado y comunicación de oficio del alcalde o secretario de gobierno o el concepto de seguridad del CJT</t>
  </si>
  <si>
    <t>El profesional del proceso de relación con el ciudadano, una vez se cuenta con la información necesaria para jornada y se tiene claridad sobre el concepto de seguridad, diligencia la solicitud de aprobación de jornada en la plataforma de gestión de víctimas SGV, en caso de tener inconvenientes con la plataforma SGV se hace la solicitud por correo electrónico, se tiene como evidencia el ID de la jornada o correo electrónico.</t>
  </si>
  <si>
    <t>Implementar la estrategia de comunicación y formación masiva para victimas organizadas y no organizadas interesadas en la política publica de victima</t>
  </si>
  <si>
    <t>ante la población, las entidades territoriales, ministerio público,  entidades de cooperación internacional, entidades del sistema integral de paz (unidad de búsqueda, JEP)</t>
  </si>
  <si>
    <t>por falta de recursos para desarrollar operaciones logísticas, comisiones que permitan brindar un fortalecimiento con calidad y acorde al protocolo de participación</t>
  </si>
  <si>
    <t>La profesional de participación coordina la jornada de la implementación de la estrategia de formación masiva para victimas organizadas y no organizadas en tema política publica de victimas de acuerdo con la meta establecida, en caso de no coordinar la jornada se incumplirían los indicadores de plan de acción y se tendrían las alertas de dicho incumplimiento, como evidencia quedan : Correos electrónicos, Acta o Relatoría de la jornada.</t>
  </si>
  <si>
    <t>Revisar en reunión de equipo los ejercicios aplicados de encuesta de satisfacción por parte de la dirección territorial para analizar si procede aplicarlas en el fortalecimiento a las mesas de participación</t>
  </si>
  <si>
    <t>Líder proceso de participación</t>
  </si>
  <si>
    <t>Los profesionales de participación asisten cada vez que se requiera en reunión de equipo con el fin de analizar las acciones del proceso de participación y los temas a tratar, en caso de no participar en las reuniones, se reiterará las necesidad de adelantarlas. Evidencia acta de reunión de equipo.</t>
  </si>
  <si>
    <t>Realizar una consulta a nivel nacional sobre la utilización del formato tipo encuesta de satisfacción por el acompañamiento realizado a las mesas de participación.</t>
  </si>
  <si>
    <t xml:space="preserve">Contribuir a la reparación integral de los daños colectivos ocasionados en el marco del conflicto armado a los sujetos de reparación colectiva desde una perspectiva material, política y simbólica </t>
  </si>
  <si>
    <t>Desarrollar las cinco fases del proceso de Reparación Colectiva con cada uno de los sujetos priorizados para cada vigencia, esto implica elaboración de matrices de identificación y correlación, presentación del programa a las comunidades y entes territoriales, recolectar información de los daños ocasionados por el conflicto armado, diseñar y formular el PIRC e implementar las acciones reparadoras concertadas con las comunidades, todo el desarrollo de la fase implica desplazamientos por el territorio Antioqueño requiriendo incluso adentrarse en zonas de difícil acceso</t>
  </si>
  <si>
    <t xml:space="preserve">Se puede dar por corrupción interna. </t>
  </si>
  <si>
    <t>Malversación de recursos de la Unidad para favorecer intereses individuales (solicitud de comisiones para realizar tramites personales)</t>
  </si>
  <si>
    <t>Mensual</t>
  </si>
  <si>
    <t xml:space="preserve">Los profesionales de forma mensual que hacen parte del proceso de Reparación Colectiva de la Dirección Territorial Antioquia, diligencian las planillas de planeación de actividades de forma mensual y son  verificadas por el lídere del proceso que da visto bueno a la misma vía correo electrónico. 
</t>
  </si>
  <si>
    <t xml:space="preserve">Remitir a la directora la aprobación final de la comisión con el visto bueno del líder del proceso para contar con el aval final de ella que se emitirá vía correo electrónico. </t>
  </si>
  <si>
    <t>Líder del proceso de  Reparación Colectiva</t>
  </si>
  <si>
    <t xml:space="preserve">Cada mes, vía correo electrónico se recibió   por parte del líder del proceso de reparación Colectiva el visto bueno de las Comisiones a realizarse el mes siguientes. </t>
  </si>
  <si>
    <t xml:space="preserve">Generar alertas y llamados de atención a los funcionarios y contratistas sobre las operaciones sospechosas realizadas en el territorio en relación a la solicitud de comisión y su ejecución en el territorio. Esto se realiza con copia a Nivel Nacional para que se tomen las medidas correctivas que requiera cada caso. </t>
  </si>
  <si>
    <t xml:space="preserve">Directora Territorial. </t>
  </si>
  <si>
    <t>Participación y visibilizarían</t>
  </si>
  <si>
    <t>Definir los medios, instrumentos y mecanismos por medio de los cuales se tomará la declaración para decidir
sobre la inclusión o no en el Registro Único de Víctimas de las personas que declaran por los hechos victimizante
estipulados en la Ley 1448 de 2011, resolver los recursos de la vía administrativa y atender a las solicitudes de
ingreso por vía judicial, mediante el establecimiento de criterios para el análisis de las solicitudes de inscripción,
generar insumos para el análisis de información y la gestión del conocimiento así como administrar la información
en el RUV y decidir sobre el procedimiento administrativo de revocatoria de la inscripción en el registro a través,
de herramientas tecnológicas y el análisis de elementos probatorios que permitan establecer un ingreso irregular o fraudulento al RUV, con el fin de garantizar el uso adecuado de los recursos públicos, la confiabilidad en la información del RUV y que las victimas tengan acceso a las medidas de asistencia, atención y reparación establecidas, a partir de la vigencia de la ley 1448 de 2011 y decretos ley étnicos y lo promulgado por la ley 2078 de 2021.</t>
  </si>
  <si>
    <t>Adelantar el acompañamiento a la decisión de retorno, reubicación o integración local de las
personas u hogares víctimas de desplazamiento forzado que lo solicitan en el marco de la ruta
individual, de acuerdo con la Resolución 03320 de 2019.</t>
  </si>
  <si>
    <t xml:space="preserve">Definir las actividades y elementos operativos que permiten desarrollar cada momento establecido en el marco del acompañamiento de las comunidades víctimas de desplazamiento forzado, que deciden retornar, reubicarse o integrarse localmente. </t>
  </si>
  <si>
    <t xml:space="preserve">Se puede dar por desconocimiento u orientaciones equivocadas. </t>
  </si>
  <si>
    <t xml:space="preserve">Generar expectativas equivocadas en las comunidades beneficiarias de los Planes de Retornos. Realizando promesas de implementación que no son viables para la Entidad. </t>
  </si>
  <si>
    <t xml:space="preserve">Cada que se formule un plan de Retornos y Reubicaciones el líder del proceso revisa las acciones formuladas y evite visto bueno u observaciones a las mías vía correo electrónico, con el fin de identificar su viabilidad.  
</t>
  </si>
  <si>
    <t xml:space="preserve">Emitir correo al Nivel Nacional desde la Dirección Territorial, frente a las situaciones que generen alerta en el Territorio por la intervención de los profesionales. </t>
  </si>
  <si>
    <t xml:space="preserve">Líder del proceso de retornos y reubicaciones. </t>
  </si>
  <si>
    <t xml:space="preserve">El líder del proceso de Retornos y Reubicaciones revisará las actas e informes elaborados por los profesionales que asisten al territorio en aras de identificar, verificar y realizarle seguimiento a los compromisos asumidos con las comunidades. </t>
  </si>
  <si>
    <t>Establecer los mecanismos y lineamientos necesarios para interoperar la información contando con la participación activa tanto de las instituciones del nivel central, como los gobiernos departamentales y municipales en el territorio. En definitiva, la RNI es la instancia que INTEGRA la INFORMACIÓN de la población víctima proveniente de las entidades involucradas con la asistencia, atención y reparación integral.</t>
  </si>
  <si>
    <t>Actividades misionales de la Unidad para las Víctimas</t>
  </si>
  <si>
    <t xml:space="preserve">por perdida de la confidencialidad, integridad y disponibilidad de la información registrada en documentos físicos, digitales y/o sistemas de información, </t>
  </si>
  <si>
    <t>por el acceso no controlado a la información sensible o confidencial y el desconocimiento de los lineamientos de Seguridad de la Información de la entidad.</t>
  </si>
  <si>
    <t>DR-SRC-002
DR-SRC-003
DR-SRC-006
DR-SRC-008
DR-SRC-009
DR-SRC-010
DR-SRC-012
DR-SRC-013
DR-SRC-014
DR-SRC-017
DR-SRC-022
DR-SRC-023
DR-GRR-002
DR-GRR-005
DR-GRR-006
DR-GRR-007
DR-GRR-010
DR-GRR-011
DR-GRR-014
DR-GRR-016
DR-GRR-017
DR-GRR-018
DR-GRR-019
DR-GRR-020
DR-GRR-021
DR-GRR-022
DR-GRR-023
DR-GRR-027
DR-GRR-028
DR-GRR-033
DR-GRR-034
DR-GRR-036
DR-GRR-037
DR-GRR-038
DR-GRR-040
DR-GRR-041
DR-GRR-042
DR-GRR-043
DR-GRR-047
DR-GRR-048
DR-GRR-049
DR-GRR-013</t>
  </si>
  <si>
    <r>
      <t xml:space="preserve">La Dirección Territorial suscribe el "Acuerdo de Confidencialidad" como control de acceso cada vez que se solicita usuarios a las herramientas tecnológicas en las que se procesa y se almacena la información, de lo contrario no se asignaran usuarios, con le fin de dar cumplimento a las Políticas de Seguridad de la Información definidas por la Entidad. Es importante que los funcionarios, contratistas y operadores conozcan las implicaciones que se pueden presentar por el uso inadecuado de la información en aras de obtener un beneficio económico por la atención y orientación a las víctimas. Para los casos en el que se venza el Acuerdo de Confidencialidad el usuario será deshabilitado.
</t>
    </r>
    <r>
      <rPr>
        <b/>
        <sz val="11"/>
        <color theme="1"/>
        <rFont val="Calibri"/>
        <family val="2"/>
        <scheme val="minor"/>
      </rPr>
      <t xml:space="preserve">
Evidencia:</t>
    </r>
    <r>
      <rPr>
        <sz val="11"/>
        <color theme="1"/>
        <rFont val="Calibri"/>
        <family val="2"/>
        <scheme val="minor"/>
      </rPr>
      <t xml:space="preserve"> se cuenta con los formatos de aceptación de Acuerdos de Confidencialidad suscritos por la Dirección Territorial y/o reporte de dicho registro y/o correo del responsable de la Dirección Territorial en el que se indique que para el presente periodo no se suscribieron Acuerdos de Confidencialidad.
</t>
    </r>
    <r>
      <rPr>
        <b/>
        <sz val="11"/>
        <color theme="1"/>
        <rFont val="Calibri"/>
        <family val="2"/>
        <scheme val="minor"/>
      </rPr>
      <t>(A.6.6)</t>
    </r>
  </si>
  <si>
    <r>
      <t xml:space="preserve">La Dirección Territorial deberá retroalimentar a los funcionarios, contratistas y/o operadores frente al reporte emitido por la Oficina de Tecnología de Información (OTI) sobre el estado de uso de OneDrive.
</t>
    </r>
    <r>
      <rPr>
        <b/>
        <sz val="11"/>
        <color theme="1"/>
        <rFont val="Calibri"/>
        <family val="2"/>
        <scheme val="minor"/>
      </rPr>
      <t>Evidencia</t>
    </r>
    <r>
      <rPr>
        <sz val="11"/>
        <color theme="1"/>
        <rFont val="Calibri"/>
        <family val="2"/>
        <scheme val="minor"/>
      </rPr>
      <t xml:space="preserve">: Correo electrónico y/o acta de reunión del Enlace SIG o designado por el líder de la Dirección Territorial Antioquia, en donde se socializa el “Estado de uso de OneDrive” a los funcionarios, contratistas y/o operadores de la DT
</t>
    </r>
    <r>
      <rPr>
        <b/>
        <sz val="11"/>
        <color theme="1"/>
        <rFont val="Calibri"/>
        <family val="2"/>
        <scheme val="minor"/>
      </rPr>
      <t>(A.5.16, A.8.2, A.8.3, A.8.13)</t>
    </r>
  </si>
  <si>
    <t>Enlace SIG de la Dirección Territorial o designado por el líder de la DT.</t>
  </si>
  <si>
    <r>
      <t xml:space="preserve">El enlace SIG de la Dirección Territorial deberá socializar los compromisos de Seguridad de la Información tratados en los encuentros “Enlace SIG” y retroalimentar la información que es generada por parte de la Oficina de Tecnología de Información (OTI) en materia de Seguridad la cual es publicada por los diferentes canales de la Entidad, con el fin de que la Dirección Territorial se encuentre informada.
</t>
    </r>
    <r>
      <rPr>
        <b/>
        <sz val="11"/>
        <color theme="1"/>
        <rFont val="Calibri"/>
        <family val="2"/>
        <scheme val="minor"/>
      </rPr>
      <t>Evidencia:</t>
    </r>
    <r>
      <rPr>
        <sz val="11"/>
        <color theme="1"/>
        <rFont val="Calibri"/>
        <family val="2"/>
        <scheme val="minor"/>
      </rPr>
      <t xml:space="preserve"> Correo electrónico y/o acta de reunión del Enlace SIG o designado por el líder de la Dirección Territorial Antioquia, en donde se da a conocer los compromisos o resumen de Seguridad de la Información realizados en los encuentros “Enlace SIG” y/o socialización de la infografía en materia de Seguridad de la Información publicada en la intranet. 
</t>
    </r>
    <r>
      <rPr>
        <b/>
        <sz val="11"/>
        <color theme="1"/>
        <rFont val="Calibri"/>
        <family val="2"/>
        <scheme val="minor"/>
      </rPr>
      <t>(A.6.3)</t>
    </r>
  </si>
  <si>
    <r>
      <t xml:space="preserve">La Dirección Territorial asistirá y participará en las charlas y/o capacitaciones brindadas por la Oficina de Tecnología de Información (OTI) en material de Seguridad de la Información, cada vez que se programen con el fin de dar cumplimiento a la Política de Seguridad, prevenir los riesgos de seguridad digital y realizar apropiación de conocimientos del SGSI a los funcionarios, contratistas y/o operadores de la Entidad.
</t>
    </r>
    <r>
      <rPr>
        <b/>
        <sz val="11"/>
        <color theme="1"/>
        <rFont val="Calibri"/>
        <family val="2"/>
        <scheme val="minor"/>
      </rPr>
      <t>Evidencia:</t>
    </r>
    <r>
      <rPr>
        <sz val="11"/>
        <color theme="1"/>
        <rFont val="Calibri"/>
        <family val="2"/>
        <scheme val="minor"/>
      </rPr>
      <t xml:space="preserve"> Correo electrónico replicados por el enlace de la Dirección Territorial para participar en las charlas y/o capacitaciones del Sistema de Gestión de Seguridad de la Información (SGSI) y/o listas de asistencias a las charlas.
(</t>
    </r>
    <r>
      <rPr>
        <b/>
        <sz val="11"/>
        <color theme="1"/>
        <rFont val="Calibri"/>
        <family val="2"/>
        <scheme val="minor"/>
      </rPr>
      <t>A.6.3)</t>
    </r>
  </si>
  <si>
    <t>Perdida reputacional y económica frente al desarrollo de las jornadas de atención y orientación en los municipios que solicitan de esta y no hay cumplimiento de los compromisos adquiridos previamente en cuanto a convocatoria y herramientas tecnológicas para la realización de la jornada.</t>
  </si>
  <si>
    <t xml:space="preserve">Realización de reuniones físicas o virtuales con la dependencia a la cual este asignada la oficina de víctimas del municipio. para disminuir el incumplimiento de compromisos que son adquiridos al momento de la formalización de la jornada. 3 reuniones durante el año para recordar los compromisos que se deben cumplir para la realización de las jornadas en cada municipio. Evidencia: Actas de reunión. </t>
  </si>
  <si>
    <t xml:space="preserve">Emitir comunicado por parte de la Dirección Territorial a la Administración Municipal recordando los compromisos asumidos en los eventos y generando alertas a los municipios que no realizan las jornadas con la logística planeada. </t>
  </si>
  <si>
    <t>Directora Territorial</t>
  </si>
  <si>
    <t xml:space="preserve">Adelantar el acompañamiento a la decisión de retorno, reubicación o integración local de las
personas u hogares víctimas de desplazamiento forzado que lo solicitan en el marco de la ruta
individual, de acuerdo con la Resolución 03320 de 2019.
Implementar acciones de Reparación Colectiva. </t>
  </si>
  <si>
    <t xml:space="preserve">Recibir sanciones de entes de control por la insatisfacción de las Víctimas en las entregas de insumos realizadas en los Planes de Retornos y reubicaciones,  Esquemas Especiales de Acompañamiento, Implementación de los Planes de Reparación Colectiva y proyectos. </t>
  </si>
  <si>
    <t xml:space="preserve">Cada que se realice la entrega a la Población Víctima de insumos referentes a la implementación de Planes de Retornos, Esquemas Especiales de Acompañamiento, los profesionales de Retornos o proyectos beben diligenciar  un acta de entrega en el que la comunidad o el líder firme el recibido a satisfacción de los insumos. Esta actividad la realizan los contratistas o funcionarios que asistan a la respectiva entrega. La Actividad se raliza a demanda. 
En caso tal de que la entrega no la acompañe ningún profesional de la Entidad, en Enlace Municipal deberá acompañar la entrega y enviar el acta firmada. 
Evidencia: acta firmada. 
</t>
  </si>
  <si>
    <t xml:space="preserve">La Directora Territorial emitirá un correo al Nivel Nacional con las novedades presentadas en las entrega de elementos o insumos, para que se tomen las medidas correctivas frente al caso. </t>
  </si>
  <si>
    <t xml:space="preserve">Si se presenta insatisfacción en un entrega de insumos el líder de Retornos y Reubicaciones de la Dirección Territorial Antioquia debe dejar respaldo de la información en el acta de entrega y escalar vía correo electrónico a la Dirección de Reparación la situación presentada, en el acta de entrega debe quedar soporte de las observaciones y debe estar firmada por la comunidad o el líder de la misma. Evidencia: Acta de entrega y correo electrónico. </t>
  </si>
  <si>
    <t xml:space="preserve">Gestionar las comunicaciones internas y externas de los avances realizados por las Direcciones Territoriales. </t>
  </si>
  <si>
    <t xml:space="preserve">Difundir información oficial a los medios de Comunicación externos. </t>
  </si>
  <si>
    <t xml:space="preserve">ante la población, las entidades territoriales, ministerio público,  entidades de cooperación internacional, entidades del sistema integral de paz. </t>
  </si>
  <si>
    <t>Uso inadecuado de la información</t>
  </si>
  <si>
    <t xml:space="preserve">Por parte de funcionarios, contratistas o personas externas. </t>
  </si>
  <si>
    <t xml:space="preserve">Divulgar información insuficiente, informal y no veraz en diferentes medios de comunicación. </t>
  </si>
  <si>
    <t xml:space="preserve">Los profesionales de Planta y líderes de procesos deberaán enviar cada dos meses al Comunicador de la Dirección Territorial la planeación de los eventos que requieran su acompañamiento, para que sea la persona que realice el cubrimiento y brinde la información según los parámetros de la Entidad. Esta información se debe remitir vía correo electrónico. Evidencia: Correo electrónico de planeación. Este control permite que el comunicador tenga una planeación anticipada para el cubrimiento de eventos. 
</t>
  </si>
  <si>
    <t>En caso de que una Entidad Territorial emita por sus medio de comunicación información que no es veraz o precisa, desde la Dirección Territorial se enviará un correo electrónico haciendo claridad de la información solicitando al encargado de los medios de la Entidad Territorial que realice la respectiva corrección. +AQ82</t>
  </si>
  <si>
    <t xml:space="preserve">Remitir comunicado de forma trimestrar a los funcionarios y contratistas indicando que cada que se realice una actividad en el territorio el profesional que aplica la actividad debe enviar la información oficial al profesional de comuniaciones vía correo electrónico para que sea él  la persona que divulgue la información en los medios externos. Se define que los única voceros de la Dirección Territorial es la Directora Territorial o el Comunicador en el caso que aplique. Esta actividad se desarrolla de forma trimestral. Evidencia Comunicado enviado por la Directora vía correo electrónico. En cato tal de que la Directora no ejecute el control será responsabilidad del profesional de comunicaciones informar a los funcionarios y contratistas las disposiciónes para emitir comunicados oficiales. </t>
  </si>
  <si>
    <t xml:space="preserve">Brindar asistencia Técnica a la Entidades Territoriales, Ministerio Público y/o Entidades del SNARIV. </t>
  </si>
  <si>
    <t xml:space="preserve">Brindar asistencia técnica. </t>
  </si>
  <si>
    <t xml:space="preserve">Recibir dádivas, beneficios propios o firma de contratos  simulados  al brindar orientación y/o asistencia técnica a Entidades Territoriales, Ministerio Público o entidades del SNARIV. </t>
  </si>
  <si>
    <t xml:space="preserve">En reuniones mensuales de funciones y contratistas la Directora Territorial realizará fuerte énfasis en cero corrupción dentro de la Entidad, dará a conocer las implicaciones legales y administrativas que conllevan los actos corruptos. Se dejará como evidencia acta de reunión. En caso de que el control no se realizara la Directora enviará correo electrónico a los funcionarios y contratistas indicando las implicaciones legales de los actos corruptos. Evidencia: acta de reunión de comité. 
</t>
  </si>
  <si>
    <t xml:space="preserve">En caso de que el riesgo se materialice la Directora escalará el caso a Nivel Nacional vía correo electrónico para que desde Talento Humano y Control interno tomen las medidas correctivas que se generen por este tipo de actos de corrupción. </t>
  </si>
  <si>
    <t xml:space="preserve">Brindar asistencia, formular, entregar y realizar seguimiento a las Entidades Territoriales en el marco de la estrategía proyectos por oferta. </t>
  </si>
  <si>
    <t xml:space="preserve">Realizar entrega de insumos en las diferentes líneas de inversión a las comunidades asociadas a Planes de Retornos, Sujetos de Reparación Colectiva y proyectos de la Subdirección de Preveción y Atención a Emergencias. </t>
  </si>
  <si>
    <t xml:space="preserve"> Malas prácticas en la elaboración del contrato, debilidad en los controles de supervición.</t>
  </si>
  <si>
    <t xml:space="preserve">Se puede dar por desconocimiento por parte de las personas que diseñan los contratos y desconocimiento del territorio y las formulaciones previas de cada uno de los procesos. </t>
  </si>
  <si>
    <t xml:space="preserve">Omisión de información y detalle en la elaboración de los contratos. </t>
  </si>
  <si>
    <t xml:space="preserve">Por parte del Nivel Nacional. </t>
  </si>
  <si>
    <t xml:space="preserve">Pérdida reputacional, de lazos de confianza, credibilidad Institucional, profesional y de la acción reparadora por malas prácticas en la elaboración del contrato, debilidad en los controles de supervición. Lo cual genera insatisfacción en las comunidades con las entregas de insumos que realiza el Grupo de Gestión de Proyectos. </t>
  </si>
  <si>
    <t xml:space="preserve">Los profesionales del Grupo de Gestión de proyectos de las Dirección Territorial Antioquia, deben realizar reunión con el operador y Nivel nacional previa a la entrega de insumos; en esta reunión se deben revisar los itemen a entregar y las especificaciones de cada uno de ellos. Con el fin de identificar alertas y tener claridades frente a las situaciones que puedan surgien en la entrega en territorio. Esta acta debe dejar constancia de las inconcistencias las cuales serán enviadas por la Directora Terrtirial a las áreas Misionales y al Grupo de Gestión de Proyectos del Nivel Nacional para que se tomen las medidas pertinentes.  </t>
  </si>
  <si>
    <t xml:space="preserve">Grupo Gestión de Proyectos. </t>
  </si>
  <si>
    <t xml:space="preserve">Los profesionales del Grupo de Gestión de proyectos, posterior de realizar la entrega de los insumos en territorio escalarán un correo a Nivel Nacional indicando las novedades que se presentaron en Territorio en caso tal de que se generen insatisfaciones, en este correo se adjuntará el acta de entrega.  Esto con el fin de que Nivel Nacional genere las medidas pertinentes frente al caso y se pueda dar cumplimiento a satisfacción. </t>
  </si>
  <si>
    <t xml:space="preserve">Adelantar acciones integrales de prevención, atención, asistencia humanitaria, retornos, reubicaciones sostenibles y reparación transformadora de las víctimas individuales y colectivas, con enfoque territorial, diferencial y de centralidad en las víctimas, disminuyendo los rezagos históricos, promoviendo su fortalecimiento comunitario, estabilidad socioeconómica y autonomía, para lograr el acceso efectivo y pleno de sus derechos y la reconstrucción de sus proyectos de vida.  </t>
  </si>
  <si>
    <t>Efectuar la entrega de cartas de indemnización aptas a las víctimas localizadas</t>
  </si>
  <si>
    <t>ante las víctimas del conflicto armado interno por el incumplimiento en la entrega de la carta de indemnización</t>
  </si>
  <si>
    <r>
      <t>dado que la Subdirección de Reparación Individual envía a la Dirección Territorial cartas de indemnización que no pueden ser entregadas ya que los destinatarios son  personas fallecidas o localizadas, viven fuera del país, sin documento de identidad, también porque las cartas presentan errores en los montos, en nombre o apellidos, o están dirigidas a personas con discapacidad cognitiva</t>
    </r>
    <r>
      <rPr>
        <sz val="11"/>
        <color rgb="FFFF0000"/>
        <rFont val="Calibri"/>
        <family val="2"/>
        <scheme val="minor"/>
      </rPr>
      <t xml:space="preserve"> </t>
    </r>
    <r>
      <rPr>
        <sz val="11"/>
        <color theme="1"/>
        <rFont val="Calibri"/>
        <family val="2"/>
        <scheme val="minor"/>
      </rPr>
      <t>afectando el cumplimiento de las actividades.</t>
    </r>
  </si>
  <si>
    <t>El enlace de reparación individual recibe las municipalizaciones que envían mensualmente desde nivel nacional y valida los destinatarios de la carta de indemnización en todas las fuentes internas y externas, previa notificación de la misma, para verificar la información del destinatario y proceder con la notificación de la carta, cada vez que lleguen cartas de indemnización a la Dirección Territorial, a demanda. En caso que el destinatario sea ilocalizado, fallecido, privado de la libertad, se encuentre fuera del país, sin documento de identidad, o la carta presente error en distribución o en los datos personales, el profesional de reparación individual anula, digitaliza y carga en la herramienta Indemniza las cartas de indemnización administrativas que no se pueden entregar. De este control queda como evidencia información cargada en Indemniza, SGV y/o FUI de envío a Gestión Documental.</t>
  </si>
  <si>
    <t>Anular las cartas de indemnización que no se puedan notificar por estar localizadas, fallecidas, que viven fuera del país, sin documento de identidad, con errores en los montos, en nombres o apellidos, o estén dirigidas a personas con discapacidad cognitiva y cargar el soporte en la herramienta Indemniza</t>
  </si>
  <si>
    <t>Enlace Indemnización Administrativa en la DT Atlántico</t>
  </si>
  <si>
    <t xml:space="preserve">El enlace  de inversión adecuada de recursos  programa la realización de jornadas  cada vez que lleguen procesos de pago a la Dirección Territorial, a demanda, con el fin de hacer efectiva la notificación de la carta de indemnización administrativa.. En caso de que no se pueda programar la jornada, esta se reprogramará.  De este control queda como evidencia correo electrónico y/o acta de concertación, informe de la jornada realizada, cartas de indemnización notificadas y cartas cargadas en Indemniza. </t>
  </si>
  <si>
    <t xml:space="preserve">Adelantar acciones integrales de prevención, atención, asistencia humanitaria, retornos, reubicaciones sostenibles y reparación transformadora de las víctimas individuales y colectivas, con enfoque territorial, diferencial y de centralidad en las víctimas, disminuyendo los rezagos históricos, promoviendo su fortalecimiento comunitario, estabilidad socioeconómica y autonomía, para lograr el acceso efectivo y pleno de sus derechos y la reconstrucción de sus proyectos de vida. 
Promover una respuesta institucional articulada para que las víctimas accedan a una oferta social amplia, adecuada, descentralizada, simultánea y sin barreras de acceso con carácter preventivo y transformador. </t>
  </si>
  <si>
    <t xml:space="preserve">
Brindar asistencia técnica para la actualización de planes de contingencia en la fase de formulación a entidades territoriales de interés estratégico y que son priorizadas a partir de estudio técnico.
Asistencia técnica a entidades territoriales de interés estratégico  priorizadas a partir de estudio técnico para la actualización de planes de contingencia en la fase de formulación.
Brindar servicios de asistencia técnica diferenciada a los entes territoriales,  en los procesos de planeación, ejecución y seguimiento de la implementación territorial de la política de víctimas, que incorpora los aspectos técnicos, financieros y administrativos reconociendo el enfoque diferencial.
Fortalecer a las mesas de participación en los diferentes componentes de la PPV. 
</t>
  </si>
  <si>
    <t>ante las entidades territoriales y víctimas del conflicto armado por no brindar asistencia técnica para la implementación de la política pública de atención, asistencia y reparación integral a las víctimas</t>
  </si>
  <si>
    <t xml:space="preserve">debido a que no se garantiza el desplazamiento de los servidores a los municipios del departamento para acompañar el proceso de asistencia técnica. </t>
  </si>
  <si>
    <t>El profesional de participación, previa convocatoria por parte de las mesas de participación, brinda asistencia técnica a las mesas de participación efectiva sobre el protocolo de participación efectiva de víctimas de manera mensual. Así mismo, el profesional de participación ofrece a las mesas de participación realizar jornadas de asistencia técnica. En caso de no ser factible efectuar la asistencia técnica, el profesional de participación socializará información asociada al proceso de participación efectiva a las mesas de participación. De esta actividad queda como evidencia correos electrónicos, registro fotográfico, lista de asistencia, actas de reunión.</t>
  </si>
  <si>
    <t>Brindar asistencia técnica a las entidades territoriales de manera virtual.</t>
  </si>
  <si>
    <t>Enlace nación territorio,
enlace participación
Enlace prevención</t>
  </si>
  <si>
    <r>
      <t>El profesional de nación territorio y/o quien se designe en la Dirección Territorial, de manera mensual programa jornadas de asistencia técnica y de seguimiento de la política pública de atención, asistencia y reparación integral a las víctimas y/o participa en los comités de justicia transicional convocados por los entes territoriales, en caso de no ser factible efectuar la asistencia técnica presencial se programarán sesiones virtuales, de esta actividad queda como evidencia el acta de los CTJT,</t>
    </r>
    <r>
      <rPr>
        <sz val="11"/>
        <color theme="1"/>
        <rFont val="Calibri"/>
        <family val="2"/>
        <scheme val="minor"/>
      </rPr>
      <t xml:space="preserve"> informes de participación del enlace de la DT, acta de la jornada , correo electrónico y/o lista de asistencia.</t>
    </r>
  </si>
  <si>
    <t xml:space="preserve">Trabajar conjuntamente con las víctimas en el proceso de reparación integral para la reconstrucción y trasformación de sus proyectos de vida.
Fortalecer, modernizar, adecuar y realizar las reformas institucionales necesarias que contribuyan a garantizar la implementación de la política de víctimas del país integralmente, con enfoque de derechos, territorial y diferencial. </t>
  </si>
  <si>
    <t xml:space="preserve">Realizar jornadas de atención móvil de orientación y comunicación a las víctimas con enfoque diferencial </t>
  </si>
  <si>
    <t>ante las víctimas del conflicto interno armado  y/o entidades territoriales por la no realización de jornadas móviles y/o estrategias complementarias</t>
  </si>
  <si>
    <t>debido a alteraciones de orden publico en el municipio y/o  por fallas en las herramientas de registro de solicitudes  y consulta, de conectividad, de  fluido eléctrico,  de una convocatoria no efectiva,  por la situación sanitaria generada por la presencia del COVID19 que conlleva a restricciones de atención presencial que afecta el cumplimiento de actividades y/o no presencia de orientadores que no brindan la atención y orientación a las victimas.</t>
  </si>
  <si>
    <t>El profesional de relación con el  ciudadano en la Dirección Territorial gestiona mensualmente a través del aplicativo SGV el agendamiento de las jornadas o estrategias complementarias, esto se realiza a través de la herramienta SGV donde se crea cada una  con el fin que esta sea aprobada por NN y se pueda garantizar el personal necesario por parte del operador. En caso de no ser posible realizar la jornada, se reprograma la jornada para dar cumplimiento al plan de acción. Como evidencia debe quedar  la solicitud cargada en el aplicativo SGV y/o correos electrónicos.</t>
  </si>
  <si>
    <t>Se realiza la reprogramación de las jornadas móviles en SGV  que fueron canceladas de acuerdo a la meta y a  la programación del indicador en el mes y/o  demanda de solicitudes de jornadas de los municipios.</t>
  </si>
  <si>
    <t>Profesional de relación con el ciudadano encargado de las jornadas móviles</t>
  </si>
  <si>
    <t xml:space="preserve">Trabajar conjuntamente con las víctimas en el proceso de reparación integral para la reconstrucción y trasformación de sus proyectos de vida.
Adelantar acciones integrales de prevención, atención, asistencia humanitaria, retornos, reubicaciones sostenibles y reparación transformadora de las víctimas individuales y colectivas, con enfoque territorial, diferencial y de centralidad en las víctimas, disminuyendo los rezagos históricos, promoviendo su fortalecimiento comunitario, estabilidad socioeconómica y autonomía, para lograr el acceso efectivo y pleno de sus derechos y la reconstrucción de sus proyectos de vida.  </t>
  </si>
  <si>
    <t xml:space="preserve">Posibilidad de pérdida reputacional ante las partes interesadas de la Unidad para las Víctimas por el uso inadecuado de información </t>
  </si>
  <si>
    <t xml:space="preserve">que brindan atención y orientación a las víctimas del conflicto armado </t>
  </si>
  <si>
    <t>para favorecer el pago de una ayuda y/o atención humanitaria y/o medida de  indemnización administrativa.</t>
  </si>
  <si>
    <t xml:space="preserve">con el objetivo de obtener un beneficio económico por parte Servidores (planta, contratistas, operadores y entidades del SNARIV) </t>
  </si>
  <si>
    <t>Posibilidad de pérdida reputacional ante las partes interesadas de la Unidad para las Víctimas por el uso inadecuado de información con el objetivo de obtener un beneficio económico por parte Servidores (planta, contratistas, operadores y entidades del SNARIV) que brindan atención y orientación a las víctimas del conflicto armado para favorecer el pago de una ayuda y/o atención humanitaria y/o medida de  indemnización administrativa.</t>
  </si>
  <si>
    <t>El Profesional de Comunicaciones y/o quien designe la Dirección Territorial socializa la campaña "No se deje engañar'' a la población víctima en los Centros Regionales y/o en las jornadas de asistencia y/o reparación programadas por la Dirección Territorial, de acuerdo con la actividad de los Centros Regionales y la programación de las jornadas, con el objeto de dar a conocer a la población víctima la gratuidad de los servicios de la Unidad. En caso que no se pueda socializar la campaña en los Centros Regionales y/o jornadas de atención y/o reparación, se fortalecerá la difusión de la campaña a través de los miembros de las mesas de participación y enlaces de víctimas. De esta gestión quedará como evidencia registro fotográfico y listado de asistencia y/o correo electrónico.</t>
  </si>
  <si>
    <t>De acuerdo a la tipología del riesgo se debe define implementar un plan de acción que fortalezca y mitigue la materialización del riesgo</t>
  </si>
  <si>
    <t xml:space="preserve">Socializar la campañana "No se deje engañar" de manera trimestral a través de los Enlaces de comunicación de los entes territoriaes en todos los espacios institucionales. Como evidenica se presentarán los correos electronicos con la difusion de los mensajes e iformación relacionada con la campaña. </t>
  </si>
  <si>
    <t>Profesional de comunicaciones</t>
  </si>
  <si>
    <t>El Profesional de la Red Nacional de Información tramita la creación de usuarios para el acceso y uso de las herramientas de información administradas por la Red Nacional de Información con el cumplimiento de requisitos a los servidores del SNARIV cuando sea solicitado. El profesional de la Red Nacional de Información realiza una verificación en la herramienta Vivanto, en el perfil de Administrador, de los usuarios activos, dos veces al año: junio y diciembre, con el objeto de analizar que los usuarios creados estén activos y sean las personas vinculadas con las entidades del SNARIV. De este control queda como evidencia: reporte herramienta Vivanto y correo electrónico en caso de usuarios inactivos. En caso que no se hayan inactivado los usuarios, a 31 de diciembre, la herramienta Vivanto inactiva los usuarios automáticamente, de este control quedará como evidencia reporte de la herramienta vivanto sobre los usuarios inactivos.</t>
  </si>
  <si>
    <t>Actividades misionales de la Unidad para las Vicitimas</t>
  </si>
  <si>
    <t>GP-PAE-017
GP-PAE-040
GP-PAE-042
GP-PAE-043
GR-ARA-001
GR-ARA-002
GR-DEV-002
GR-DIS-004
GR-GDE-004
GR-TL2-001
GR-VIA-031
GR-VIA-032
GR-VIA-033
GR-VIA-034
GR-VIA-035
GR-VALI-011
GR-VALI-028
GR-NOV-001
GR-NOV-020
GA-ADC-001
DR-SRC-002
DR-SRC-003
DR-SRC-006
DR-SRC-008
DR-SRC-009
DR-SRC-010
DR-SRC-014
DR-GPS-013
DR-GPS-014
DR-GPS-015
DR-GPS-017
DR-GPS-023
DR-GRR-002
DR-GRR-005
DR-GRR-006
DR-GRR-007
DR-GRR-010
DR-GRR-011
DR-GRR-012
DR-GRR-014
DR-GRR-015
DR-GRR-016
DR-GRR-017
DR-GRR-018
DR-GRR-019
DR-GRR-020
DR-GRR-021
DR-GRR-022
DR-GRR-023
DR-GRR-034
DR-GRR-036
DR-GRR-038
DR-GRR-040
DR-GRR-043
DR-GRR-044
DR-GRR-046
DR-GRR-049
DR-GRR-013
SP-PP-002
SP-PP-003
SC-ADC-010</t>
  </si>
  <si>
    <r>
      <t xml:space="preserve">Desde el proceso de la Dirección de Registro y Gestión Información, La Dirección Territorial suscribe el "Acuerdo de Confidencialidad" como control de acceso cada vez que se solicita usuarios a las herramientas tecnológicas en las que se procesa y se almacena la información, de lo contrario no se asignaran usuarios, con el fin de dar cumplimento a las Políticas de Seguridad de la Información definidas por la Entidad. Es importante que los funcionarios, contratistas y operadores conozcan las implicaciones que se pueden presentar por el uso inadecuado de la información en aras de obtener un beneficio económico por la atención y orientación a las víctimas. Para los casos en el que se venza el Acuerdo de Confidencialidad el usuario será deshabilitado.
Evidencia: se cuenta con los formatos de aceptación de Acuerdos de Confidencialidad suscritos por la Dirección Territorial y/o reporte de dicho registro y/o correo del responsable de la Dirección Territorial en el que se indique que para el presente periodo no se suscribieron Acuerdos de Confidencialidad. 
</t>
    </r>
    <r>
      <rPr>
        <b/>
        <sz val="11"/>
        <color theme="1"/>
        <rFont val="Calibri"/>
        <family val="2"/>
        <scheme val="minor"/>
      </rPr>
      <t>(A.6.6)</t>
    </r>
  </si>
  <si>
    <r>
      <t xml:space="preserve">La Dirección Territorial debera retoalimentar a los funcionarios, contratistas y/o operadores frente al reporte emitido por la Oficina de Tecnología de Información (OTI) sobre el estado de uso de OneDrive.
</t>
    </r>
    <r>
      <rPr>
        <b/>
        <sz val="11"/>
        <color theme="1"/>
        <rFont val="Calibri"/>
        <family val="2"/>
        <scheme val="minor"/>
      </rPr>
      <t>Evidencia:</t>
    </r>
    <r>
      <rPr>
        <sz val="11"/>
        <color theme="1"/>
        <rFont val="Calibri"/>
        <family val="2"/>
        <scheme val="minor"/>
      </rPr>
      <t xml:space="preserve"> Socialización del correo electrónico enviado por la OTI sobre el estado del uso de OneDrive a la Dirección Territorial.
</t>
    </r>
    <r>
      <rPr>
        <b/>
        <sz val="11"/>
        <color theme="1"/>
        <rFont val="Calibri"/>
        <family val="2"/>
        <scheme val="minor"/>
      </rPr>
      <t>(A.5.16, A.8.2, A.8.3, A.8.13)</t>
    </r>
  </si>
  <si>
    <r>
      <t xml:space="preserve">El enlace SIG de la Dirección Territorial deberá socializar los compromisos de Seguridad de la Información tratados en los encuentros “Enlace SIG” y retroalimentar la información que es generada por parte de la Oficina de Tecnología de Información (OTI) en materia de Seguridad la cual es publicada por los diferentes canales de la Entidad, con el fin de que la Dirección Territorial se encuentre informada.
</t>
    </r>
    <r>
      <rPr>
        <b/>
        <sz val="11"/>
        <color theme="1"/>
        <rFont val="Calibri"/>
        <family val="2"/>
        <scheme val="minor"/>
      </rPr>
      <t xml:space="preserve">
Evidencia: </t>
    </r>
    <r>
      <rPr>
        <sz val="11"/>
        <color theme="1"/>
        <rFont val="Calibri"/>
        <family val="2"/>
        <scheme val="minor"/>
      </rPr>
      <t>Correo electrónico y/o registro fotográfico de la publicación en cartelera física de la Dirección Territorial y/o reuniones de grupo de la Dirección Territorial en donde se da a conocer el resumen de los encuentros “Enlace SIG” en Seguridad de la Información y/o la infografía en materia de Seguridad de la Información publicada en la intranet SUMA.</t>
    </r>
    <r>
      <rPr>
        <b/>
        <sz val="11"/>
        <color theme="1"/>
        <rFont val="Calibri"/>
        <family val="2"/>
        <scheme val="minor"/>
      </rPr>
      <t xml:space="preserve">
(A.6.3)</t>
    </r>
  </si>
  <si>
    <r>
      <t xml:space="preserve">La Dirección Territorial asistirá y participará en las charlas y/o capacitaciones brindadas por la Oficina de Tecnología de Información (OTI) en material de Seguridad de la Información, cada vez que se programen con el fin de dar cumplimiento a la Política de Seguridad, prevenir los riesgos de seguridad digital y realizar apropiación de conocimientos del SGSI a los funcionarios, contratistas y/o operadores de la Entidad.
</t>
    </r>
    <r>
      <rPr>
        <b/>
        <sz val="11"/>
        <color theme="1"/>
        <rFont val="Calibri"/>
        <family val="2"/>
        <scheme val="minor"/>
      </rPr>
      <t>Evidencia:</t>
    </r>
    <r>
      <rPr>
        <sz val="11"/>
        <color theme="1"/>
        <rFont val="Calibri"/>
        <family val="2"/>
        <scheme val="minor"/>
      </rPr>
      <t xml:space="preserve"> Correo electrónico replicados por el enlace de la Dirección Territorial para participar en las charlas y/o capacitaciones del Sistema de Gestión de Seguridad de la Información (SGSI) y/o listas de asistencias a las charlas.
</t>
    </r>
    <r>
      <rPr>
        <b/>
        <sz val="11"/>
        <color theme="1"/>
        <rFont val="Calibri"/>
        <family val="2"/>
        <scheme val="minor"/>
      </rPr>
      <t>(A.6.3)</t>
    </r>
  </si>
  <si>
    <t>Adelantar acciones integrales de prevención, atención, asistencia humanitaria, retornos, reubicaciones sostenibles y reparación transformadora de las víctimas individuales y colectivas, con enfoque territorial, diferencial y de centralidad en las víctimas, disminuyendo los rezagos históricos, promoviendo su fortalecimiento comunitario, estabilidad socioeconómica y autonomía, para lograr el acceso efectivo y pleno de sus derechos y la reconstrucción de sus proyectos de vida.</t>
  </si>
  <si>
    <t xml:space="preserve">Acompañar a las EETT en la formulación y aprobación del POSI
Construir informes de articulación, gestión y seguimiento en el marco de los CTJT municipales.
Socializar la oferta institucional de las entidades nacionales y sus convocatorias en el territorio.
Acompañar técnicamente a las entidades territoriales para que mantengan los conceptos de seguridad vigentes
Asistencia Técnica para la Actualización en Planes de Contingencia en etapa de formulación para municipios de interés estratégico, fortalecimiento de la estrategia de corresponsabilidad con el Gobernación de Bolívar y san Andrés,
</t>
  </si>
  <si>
    <t>ante las entidades del SNARIV y las víctimas por no brindar asistencia técnica o insatisfacción en la realización de las mismas</t>
  </si>
  <si>
    <t xml:space="preserve">
debido a la falta de recursos para efectuar las asistencias técnicas orientadas a la asistencia, atención y reparación integral de las víctimas.
</t>
  </si>
  <si>
    <t xml:space="preserve">No aplica </t>
  </si>
  <si>
    <t>Los profesionales y contratistas de los procesos de gestión de la información, gestión interinstitucional, reparación integral, prevención urgente y atención en la inmediatez, por lo menos una vez al trimestre, efectúan solicitudes, reuniones, jornadas, talleres de formación y asistencia técnica sobre las responsabilidades del SNARIV en los procesos de atención, asistencia y reparación, con el propósito de articular y maximizar la capacidad operativa del equipo humano de la dirección territorial; mantener informado a los miembros del SNARIV de estos procesos y hacerle seguimiento a las obligaciones legales de las distintas entidades en relación con los procesos de gestión de la información, gestión interinstitucional, reparación integral (retornos y reubicaciones), prevención urgente y atención en la inmediatez.  En caso de observar que no hay participación de las entidades del SNARIV, el equipo de la dirección territorial informará de la situación a las dependencias del nivel nacional de la Unidad para la Atención y Reparación a las Víctimas, para que ésta oriente sobre las actividades para promover el cumplimiento de las obligaciones de las entidades del SNARIV. De estos espacios se pueden generar informes, solicitudes, actas y correos electrónicos</t>
  </si>
  <si>
    <t>De acuerdo al nivel de severidad residual del riesgos se identificará plan de acción para evitar su materialización</t>
  </si>
  <si>
    <t>En las mesas de trabajo para la formulación del plan de acción 2025 se debe analizar por parte de la dirección territorial la provisión de recursos financieros y humanos</t>
  </si>
  <si>
    <t>Profesionales Lideres correspondiente de cada proceso de la DT Bolívar y San Andrés</t>
  </si>
  <si>
    <t xml:space="preserve">Implementar las fases, medidas y acciones del programa de reparación colectiva
Realizar jornadas de atención móvil de orientación y comunicación a las víctimas 
Efectuar la entrega de cartas de indemnización aptas a las victimas localizadas. 
Realizar acciones de fortalecimiento a emprendimientos de víctimas identificados y caracterizados.
Implementar la estrategia de tejido social de las comunidades retornadas o reubicadas en relación con sus procesos de integración comunitaria y arraigo territorial 
Implementar estrategias grupales con víctimas del conflicto armado para el acceso a la medida de satisfacción a nivel individual, en los componentes de memoria, dignificación y recuperación de prácticas sociales. 
Entregar esquemas especiales de acompañamiento en el proceso de retorno y reubicación de tipo familiar en el área urbana 
Entregar esquemas especiales de acompañamiento en el proceso de retorno y reubicación de tipo comunitario
Implementar la estrategia de comunicación y formación masiva para victimas organizadas y no organizadas interesadas en la política pública de victima 
Implementar acciones del plan de fortalecimiento del modelo de operación de enfoque diferencial y de género 
Formular los Planes específicos de prevención y atención con comunidades negras, afrocolombianas, raizales y palanqueras. 
Implementar las medidas a cargo de la Unidad en los planes específicos de prevención y atención para comunidades Negras, Afrocolombianas, Raízales y Palenqueras. 
Tramitar las solicitudes de acompañamiento en el proceso de retorno y reubicación individual o familiar, en la vigencia 2025 
Verificar la implementación de acciones diferentes a los Esquemas Especiales de Acompañamiento Comunitario y SSV en los planes de retornos y reubicaciones no étnicos
Tramitar las colocaciones del primer apoyo a la sostenibilidad en las solicitudes de retorno y reubicación que aplique 
Aprobar planes de retorno y reubicación no étnicos
</t>
  </si>
  <si>
    <t>ante las víctimas y la sociedad en general por la falta de atención, asistencia y reparación</t>
  </si>
  <si>
    <t xml:space="preserve">debido a la insuficiencia de recursos de los operadores, a la ausencia de comisiones y viáticos para los servidores y la interrupción en el funcionamiento de las plataformas de atención, asistencia y reparación de la UARIV. </t>
  </si>
  <si>
    <t>Los profesionales y contratistas de los procesos de reparación integral, relación con el ciudadano, direccionamiento estratégico y la directora territorial, se reúnen con el objetivo de realizar revisión, balance y emitir directrices frente al estado de la atención, asistencia y reparación en los municipios de competencia de la dirección territorial. Se realizan por lo menos dos reuniones al año. En caso de observar que las directrices emitidas por la dirección territorial no logran cumplir con las obligaciones de atención, asistencia y reparación que le corresponden a esta dependencia territorial, el equipo de la dirección territorial informará de la situación a las dependencias del nivel nacional de la Unidad para la Atención y Reparación a las Víctimas para recibir orientaciones para superar esta situación. De estas actividades se puede generar algunas de las siguientes evidencias: actas, correos, informes, solicitudes y listados de asistencia.</t>
  </si>
  <si>
    <t xml:space="preserve">Se realizará una actividad en el marco de la competencias de la dirección territorial </t>
  </si>
  <si>
    <t xml:space="preserve">Se realizarán seguimientos del cumplimiento del plan de acción en los comités territoriales, y del estado del cumplimiento de las obligaciones en materia atención, asistencia y reparación en el departamento de San Andrés Islas. </t>
  </si>
  <si>
    <t xml:space="preserve">Fortalecer, modernizar, adecuar y realizar las reformas institucionales necesarias que contribuyan a garantizar la implementación de la política de víctimas del país integralmente, con enfoque de derechos, territorial y diferencial. </t>
  </si>
  <si>
    <t>Hacer seguimiento a los acuerdos de confidencialidad a las entidades de SNARIV</t>
  </si>
  <si>
    <t xml:space="preserve">Uso indebido o inadecuado de la información </t>
  </si>
  <si>
    <t>por parte de funcionarios o contratistas de la DT</t>
  </si>
  <si>
    <t xml:space="preserve">de los aplicativos de la Unidad para las Víctimas con fines ilegales </t>
  </si>
  <si>
    <t>Uso indebido o inadecuado de la información de los aplicativos de la Unidad para las Víctimas con fines ilegales por parte de funcionarios o contratistas de la DT, para beneficio propio o de un tercero</t>
  </si>
  <si>
    <t>El articulador territorial de la RNI realiza/coordina anualmente una jornada de formación en las herramientas y lineamientos de la RNI a las entidades SNARIV, con el propósito de mantener actualizados los funcionarios de las distintas entidades en las herramientas de la RNI, y si se presenta, conocer y dar trámites a las situaciones que estos servidores manifiesten sobre el acceso y uso de las herramientas de la RNI.  En caso de no poderse realizar, la profesional de registro y/o RNI efectúa la asistencia técnica vía correo electrónico. Pueden quedar como evidencia informes, acta de reunión y/o correo electrónico.</t>
  </si>
  <si>
    <t xml:space="preserve">La profesional de Red Nacional de Información socializará al equipo de la dirección territorial el Procedimiento Creación de Usuarios en Sistemas de Información con el propósito que se apropien de estas regulaciones para contribuir a la prevención del uso indebido o inadecuado de la información de los aplicativos de la Unidad para las Víctimas, esto se hará dos veces al año. </t>
  </si>
  <si>
    <t>Profesional responsable en la dirección territorial de la RNI</t>
  </si>
  <si>
    <t>La directora territorial Bolívar y San Andrés (o el articulador territorial) firma los acuerdos de confidencialidad (cada vez que haya una solicitud para tener acceso a Vivanto), para que funcionarios, contratistas, colaboradores y entidades del SNARIV tengan acceso a Vivanto, y se revisan los documentos que sustentan la firma de este acuerdo con el objetivo de verificar el cambio de funcionarios, contratistas, colaboradores en las entidades del SNARIV y de la Unidad para la Atención y Reparación a las Víctimas. En caso de no poderse realizar esta acción de control al riesgo, la directora territorial Bolívar y San Andrés (o el articulador territorial) informaran a la RNI para recibir lineamientos para resolver las situaciones que se presenten por estas circunstancias y asegurar que los accesos a los sistemas de información sean conforme a los requisitos jurídicos. Queda como evidencia el registro de autorización de usuarios autorizados para acceso a sistemas de información, copia de acuerdos de confidencialidad y/o correos electrónicos</t>
  </si>
  <si>
    <t>Efectuar la entrega de cartas de indemnización aptas a las victimas localizadas</t>
  </si>
  <si>
    <t xml:space="preserve">Efectuar una entrega ilegal  </t>
  </si>
  <si>
    <t xml:space="preserve">por parte de funcionarios o contratistas de la DT </t>
  </si>
  <si>
    <t xml:space="preserve">de la indemnización administrativa </t>
  </si>
  <si>
    <t xml:space="preserve">para favorecer a un tercero </t>
  </si>
  <si>
    <t xml:space="preserve">Efectuar una entrega ilegal  de la indemnización administrativa por parte de funcionarios o contratistas de la DT para favorecer a un tercero </t>
  </si>
  <si>
    <t>El profesional de reparación individual y la directora territorial cumplen mensualmente con el procedimiento de notificación de indemnización administrativa con el objetivo de garantizar que las víctimas reciban la carta de indemnización conforme a lo establecido en las normas reglamentarias de la Unidad para la Atención y Reparación a las Víctimas. En caso de no poder cumplirse el anterior procedimiento, el profesional de reparación individual y/o la directora territorial le informan a la subdirección de reparación individual, con el propósito de  recibir lineamientos que permitan asegurar la entrega de las indemnizaciones a las víctimas. Pueden quedar como evidencias correos electrónicos, informes, actas y solicitudes.</t>
  </si>
  <si>
    <t xml:space="preserve">La profesional de reparación individual solicitará una vez al año, por medio de correo electrónico o en reunión, a la subdirección de reparación individual el ajuste del procedimiento notificación de indemnización administrativa y entrega del mensaje estatal de reconocimiento y dignificación con el propósito que este procedimiento brinde regulaciones a las situaciones que se vienen presentando que dificultan la efectiva notificación de las cartas de indemnización en la dirección territorial Bolívar y San Andrés. </t>
  </si>
  <si>
    <t xml:space="preserve">Profesional responsable en la dirección territorial de la notificación de las indemnizaciones </t>
  </si>
  <si>
    <t xml:space="preserve">El profesional de reparación individual socializa una vez al año el procedimiento de notificación indemnización administrativa vigente a los servidores públicos de la dirección territorial, con el objetivo de que el mayor número de servidores conozcan el procedimiento y puedan resolver las inquietudes generales acerca de las indemnizaciones que le puedan realizar las víctimas y los funcionarios de las entidades del SNARIV. En caso de no poderse socializar en reuniones de equipo, el procedimiento de notificación indemnización administrativa, el profesional de reparación individual lo socializará por correo electrónico. Puede quedar como evidencia informes, acta de reunión y/o correos electrónicos. </t>
  </si>
  <si>
    <t xml:space="preserve">DR-SRC-002
DR-SRC-003
DR-SRC-006
DR-SRC-008
DR-SRC-009
DR-SRC-010
DR-SRC-012
DR-SRC-013
DR-SRC-014
DR-SRC-017
DR-SRC-022
DR-SRC-023
DR-GRR-002
DR-GRR-005
DR-GRR-006
DR-GRR-007
DR-GRR-010
DR-GRR-011
DR-GRR-014
DR-GRR-016
DR-GRR-017
DR-GRR-018
DR-GRR-019
DR-GRR-020
DR-GRR-021
DR-GRR-022
DR-GRR-023
DR-GRR-027
DR-GRR-028
DR-GRR-033
DR-GRR-034
DR-GRR-036
DR-GRR-037
DR-GRR-038
DR-GRR-040
DR-GRR-041
DR-GRR-042
DR-GRR-043
DR-GRR-048
</t>
  </si>
  <si>
    <r>
      <t xml:space="preserve">El profesional responsable de la red nacional de Información (RNI),  suscribe cada vez que se requiera  el "Acuerdo de Confidencialidad", como control de acceso cada vez que se solicita usuarios a las herramientas tecnologicas en las que se procesa y se almacena la información, de lo contrario no se asignaran usuarios, con el fin de dar cumplimento a las Políticas de Seguridad de la Información definidas por la Entidad. Es importante que los funcionarios, contratistas y operadores conozcan las implicaciones que se pueden presentar por el uso inadecuado de la información en aras de obtener un beneficio económico por la atención y orientación a las víctimas. Para los casos en el que se venza el Acuerdo de Condidencialidad el usuario será deshabilitado.
</t>
    </r>
    <r>
      <rPr>
        <b/>
        <sz val="11"/>
        <color theme="1"/>
        <rFont val="Calibri"/>
        <family val="2"/>
        <scheme val="minor"/>
      </rPr>
      <t xml:space="preserve">
Evidencia:</t>
    </r>
    <r>
      <rPr>
        <sz val="11"/>
        <color theme="1"/>
        <rFont val="Calibri"/>
        <family val="2"/>
        <scheme val="minor"/>
      </rPr>
      <t xml:space="preserve"> se cuenta con los formatos de aceptación de Acuerdos de Confidencialidad suscritos por la Dirección Territorial y/o reporte de dicho registro y/o correo del responsable de la Dirección Territorial en el que se indique que para el presente periodo no se suscribieron Acuerdos de Confidencialidad.
</t>
    </r>
    <r>
      <rPr>
        <b/>
        <sz val="11"/>
        <color theme="1"/>
        <rFont val="Calibri"/>
        <family val="2"/>
        <scheme val="minor"/>
      </rPr>
      <t>(A.6.6)</t>
    </r>
  </si>
  <si>
    <t>Profesional responsable de RNI</t>
  </si>
  <si>
    <t>ante las victimas por la inoportunidad en la entrega de cartas de indemnización administrativa</t>
  </si>
  <si>
    <t>debido a cartas con errores en liquidación, de trámite y de fondo, personas ubicadas en otros departamentos, fallecidos sin actualización de registro de defunción o situaciones de orden público que impiden el desplazamiento.</t>
  </si>
  <si>
    <t xml:space="preserve">Cada vez que lleguen cartas de indemnización a la DT el profesional de indemnizaciones de la  DT  al momento de realizar la revisión de la municipalización, en el evento de identificar errores,  procede a anular la carta y cargar el  soporte en la herramienta INDEMNIZA y remite correo electrónico a la Subdirección de Reparación individual, informando la inconsistencia presentada con el objetivo de evitar su pago en forma equivocada.  En el evento que el Operador quien realiza las reprogramaciones a nivel nacional, no pueda ejecutarla, el caso queda suspendido hasta que se realice la gestión.  Como evidencia queda la carta anulada, correo electrónico remitido a la Subdirección de Reparación Individual con el reporte del error. </t>
  </si>
  <si>
    <t>Cuando se evidencie que el banco no hace efectivo el pago de la indemnización a una persona con discapacidad cognitiva, se procede a anular la carta y se tipifica en la herramienta INDEMNIZA (anulado, TDA-Ley de capacidad legal) una vez se surte este trámite, el equipo psicosocial del nivel nacional inicia   a tramitar el protocolo de apoyo condicionado TDA situación que amerita devolver el recurso y realizar la reprogramación hasta que se aplique dicho protocolo a un miembro de la familia para asignar el recurso a nombre del beneficiario.</t>
  </si>
  <si>
    <t>Profesional de Reparación Individual</t>
  </si>
  <si>
    <t>El profesional de indemnizaciones de la  DT con el fin de localizar a las victimas, cuando identifica que reside en otro departamento y no pueda desplazarse al lugar donde se encuentra disponible la carta, se procede a solicitar la reprogramación del giro mediante la modalidad de envío express,  al departamento donde se encuentre localizada la persona.  En caso de no ubicar al destinatario se procederá a anular la carta por ilocalizado una vez vence el plazo del  proceso y posterior cargue en la herramienta INDEMNIZA. En el caso de que la victima se encuentre fallecida se procede a anular la carta, informando a la Subdirección de Reparación Individual, para que inicie la reprogramación de fondo.  Como evidencia queda la anulación de la carta, el cargue respectivo en la herramienta INDEMNIZA y correos electrónicos.</t>
  </si>
  <si>
    <t>Los profesionales del proceso de reparación individual organizan las jornadas de entrega de cartas de indemnización de acuerdo con la cantidad de cartas que lleguen a la DT.  En el evento de que no se pueda realizar la jornada por situaciones de orden público, el profesional de Indemnizaciones procede a comunicar al nivel nacional la situación presentada con el fin de recibir instrucciones.  Como evidencia quedan correos electrónicos.</t>
  </si>
  <si>
    <t>Tramitar jornadas de atención móvil de orientación y comunicación a las victimas</t>
  </si>
  <si>
    <t>ante la insatisfacción de las victimas, entes territoriales y organismos de control,  por la no realización de las jornadas de atención y orientación</t>
  </si>
  <si>
    <t xml:space="preserve">debido a deficiencias en la disponibilidad del servicio de red y la intermitencia en el funcionamiento de la herramientas de consulta y gestión como SGV, VIVANTO, ORFEO, SIRAV, e INDEMNIZA
</t>
  </si>
  <si>
    <t xml:space="preserve">Cada vez que se va a realizar una jornada las Profesionales de Relación con el ciudadano gestionan la conectividad a internet con el Operador y el Ente Territorial, antes de la realización de la jornada.  Adicionalmente, se solicita al Operador que facilite los mifi para llevarlos a las jornadas como medida de contingencia. En caso de que el internet no funcione los orientadores proceden a diligenciar el formato solicitud campañas OUTBOUND  el cual remiten a las Profesionales de Servicio al Ciudadano, después de finalizar la jornada, con el fin de escalar al nivel nacional para realizar la atención vía telefónica y/o virtual a las victimas que no se pudieron atender durante la jornada. Como evidencia quedan correos electrónicos. </t>
  </si>
  <si>
    <t>En el evento de que se presenten fallas en la conectividad durante el desarrollo de las jornadas se procederá a solicitar al Grupo de Servicio al Ciudadadano la atención por el canal telefónico para garantizar la orientación   a las victimas que se encuentran en la jornada.</t>
  </si>
  <si>
    <t>Profesionales de Relación con el Ciudadano</t>
  </si>
  <si>
    <t xml:space="preserve">En el evento de que no se pueda realizar la jornada de atención y/o feria de servicio por alteración de orden público, los entes territoriales solicitan a la Unidad para las Victimas el aplazamiento y/o reprogramación de la Jornada. De igual forma, la Dirección Territorial puede solicitar el aplazamiento y/o reprogramación de la jornada al nivel central. Como evidencia quedan correos electrónicos </t>
  </si>
  <si>
    <t>En el evento de que no se pueda cumplir con la meta asignada de realización de jornadas de atención y/o ferias de servicio, por diferentes causas,  las profesionales de Relación con el ciudadano, proceden a coordinar con la  SAAH  la modificación de la meta asignada; posteriormente, se procederá a solicitar al nivel nacional a través de la OAP, la respectiva modificación, mediante actas de cambios.  En el evento de no poder cumplir con la nueva meta fijada, se solicita una nueva modificación, el cambio queda sujeto a la aprobación del nivel nacional. Como evidencia quedan los correos electrónicos y las actas de cambios.</t>
  </si>
  <si>
    <t xml:space="preserve">Promover una respuesta institucional articulada para que las víctimas accedan a una oferta social amplia, adecuada, descentralizada, simultánea y sin barreras de acceso con carácter preventivo y transformador. </t>
  </si>
  <si>
    <t>Realizar atención presencial y brindar  asistencia técnica para cumplir con el objetivo de la Unidad.</t>
  </si>
  <si>
    <t>ante las victimas, entes territoriales y mesas de participación efectiva de victimas, por no brindar la asistencia técnica programada de manera oportuna o insatisfacción en la realización de la misma,  en los CRAV y PAV</t>
  </si>
  <si>
    <t>debido a constante intermitencia en operadores de internet en los dos departamentos, directriz de austeridad (reducción de personal), falta de aprobación de viáticos y  frecuencia en las diferentes rutas en municipios lejanos y de difícil acceso, condiciones de orden público,  incumplimiento condiciones de bioseguridad y aglomeraciones por COVID 19, limitando la prestación del servicio.</t>
  </si>
  <si>
    <t xml:space="preserve">Cuando se presenta intermitencia en el servicio de internet en los CRAV y PAV,  la profesional de servicio al ciudadano envia correo electrónico solicitando a la profesional zonal dar instrucción a los orientadores para que procedan a conectar los modem y router suministrados por el Operador.  En el evento en que la falla de conectividad sea masiva y no se tenga una solución inmediata, los orientadores proceden a informar a las víctimas que están en sala de espera la novedad presentada.  Como evidencia queda el informe de productividad mensual que remite el nivel nacional con los reportes de las incidencias presentadas y correo electrónico que remiten las profesionales de servicio al ciudadano a la profesional . </t>
  </si>
  <si>
    <t xml:space="preserve">En el evento de que se presenten fallas en la conectividad de manera repetitiva, se procederá a emitir alerta al nivel nacional, con el fin de tomar las acciones correctivas y preventivas del caso. </t>
  </si>
  <si>
    <t>Profesional Nación Territorio</t>
  </si>
  <si>
    <t>Para garantizar la presencia de las entidades territoriales a las asistencias técnicas de manera presencial, la profesional del proceso de Nación Territorio ha dividido el departamento del Huila en cuatro zonas, centro, norte, occidente y sur, buscando un municipio equidistante,  para los municipios de la zona centro y sur se designa el municipio de Pitalito donde participan los municipios de Garzón, El Agrado, El Pital, Suaza, Altamira, Guadalupe , San Agustin, Palestina, Isnos, Oporapa, Saladoblanco, Acevedo, Timaná, Elias y Tarqui y  para los municipios de las zonas norte y occidente se designa el municipio de Neiva  donde participan los municipios de La Argentina, La Plata, Nátaga, Paicol,  Neiva, Colombia, Villavieja, Santa Maria, Tello, Baraya, Rivera, Campoalegre, Yaguará, Teruel, Iquira, Tesalia, Algeciras, Hobo y Gigante. Sin embargo, en el caso de no poder garantizar la presencia de la entidad territorial se realiza una capacitación virtual para las entidades que no participan. Como evidencia quedan las actas de las asistencias técnicas brindadas a los entes territoriales.</t>
  </si>
  <si>
    <t>Información y herramientas de consulta Vivanto y SGV</t>
  </si>
  <si>
    <t>Uso indebido</t>
  </si>
  <si>
    <t>por parte de los funcionarios o contratistas</t>
  </si>
  <si>
    <t xml:space="preserve">de la información y herramientas de consulta de la DT </t>
  </si>
  <si>
    <t>con el objetivo de obtener algún beneficio propio o beneficiar a un tercero</t>
  </si>
  <si>
    <t>Uso indebido de la información y herramientas de consulta de la DT por parte de los funcionarios o contratistas con el objetivo de obtener algún beneficio propio o beneficiar a un tercero</t>
  </si>
  <si>
    <t>En las charlas de apertura de la atención diaria en los CRAV y Puntos de Atención los orientadores socializarán la campaña antifraude con el objetivo de evitar que personas inescrupulosas hagan uso indebido de la información de las victimas para obtener algún beneficio. Adicionalmente, se divulgan las piezas comunicativas que envía nivel nacional sobre la campaña antifraudes y se da a conocer el correo electrónico para que las víctimas realicen las respectivas denuncias. Como evidencia queda el acta mensual de sala de espera.</t>
  </si>
  <si>
    <t>De acuerdo al nivel de severidad del riesgo,  amerita definir un plan de acción.</t>
  </si>
  <si>
    <t>Socializar la campaña antifraude en las jornadas de atención y/o ferias de servicios y entrega de cartas de indemnización. Como evidencia quedan informe de plan de acción indicador entrega de cartas, ayudas de memoria de jornadas y/o ferias de servicio.</t>
  </si>
  <si>
    <t>Profesional Reparación Individual y Profesional de Relación con el Ciudadano</t>
  </si>
  <si>
    <t xml:space="preserve">Los profesionales de la RNI, Indemnizaciones y Relación con el Ciudadano cada vez que solicitan usuario (profesionales de planta, contratistas de la UARIV, Enlaces Municipales, Entidades del SNARIV) en las herramientas de consulta y gestión tales como VIVANTO, INDEMNIZA y SGV; recepcionan la documentación necesaria (Formatos de aceptación de Confidencialidad firmados por el solicitante y fotocopia de cédula de ciudadanía ampliada al 100%), la validan, firman los acuerdos, los escanean, los cargan en el sistema y/o los remiten a la Subdirección y/o enlace nacional correspondiente, para crear y/o activar el acceso a los solicitantes, el cual se concede como plazo máximo el día 31 de diciembre del año.
En el evento que se reciba un reporte por mal uso de las herramientas, en primera instancia se procede a bloquear el usuario, reportar a la subdirección y/o enlace nacional  correspondiente para dar inicio a los procesos legales que haya lugar.
Cuando un Enlace Municipal  no culmina el contrato, el Ente Territorial o institución correspondiente, envía el reporte de culminación o desistimiento del contrato, junto a la carta de presentación del nuevo Enlace. Conocida esta situación se procede a desactivar dicho usuario.
Los Enlaces Municipales al firmar el acuerdo de aceptación de confidencialidad se someten o se comprometen a cumplir con lo establecido legalmente para dicho uso de las herramientas, razón por la cual, la Unidad no asume la responsabilidad legal por el mal manejo, donde solo asume la responsabilidad de reportar, denunciar y/o bloquear dichos usuarios.
En los casos de acceso a  herramientas  otorgadas a contratistas directos de la Unidad como al personal de Planta,  al finalizar el contrato y/o cuando se retiran, dentro de los documentos que anexan, se debe adjuntar paz y salvos de la OTI certificando la terminación del contrato, el cual es remitido por la Directora Territorial y enviado a la OTI al igual  que las herramientas otorgadas, en el caso de los contratistas, y para el personal de planta, cuando hacen la solicitud de retiro, se adjunta paz y salvo y se remite  al área de TH.
Finalmente, cuando los enlaces cumplen su periodo hasta el 31 de diciembre, automáticamente los aplicativos correspondientes proceden a bloquear a  todos los usuarios, toda vez que, dichos usuarios tienen una máxima vigencia de un año, el cual se termina cada 31 de diciembre.
Como evidencia  quedan solicitudes de los entes territoriales,  correos electrónicos y acuerdos de confidencialidad.
</t>
  </si>
  <si>
    <t>GP-PAE-040
GP-PAE-042
GR-DEV-002
GR-TL2-001
GR-TLI-010
GA-ADC-001
DR-SRC-002
DR-SRC-003
DR-SRC-006
DR-SRC-008
DR-SRC-009
DR-SRC-010
DR-SRC-012
DR-SRC-013
DR-SRC-014
DR-SRC-017
DR-GRR-016
DR-GRR-017
DR-GRR-018
DR-GRR-019
DR-GRR-020
DR-GRR-021
DR-GRR-022
DR-GRR-023
DR-GRR-033
DR-GRR-041
DR-GRR-049
DR-GRR-013
SC-ADC-010</t>
  </si>
  <si>
    <r>
      <t xml:space="preserve">La Dirección Territorial suscribe el "Acuerdo de Confidencialidad" como control de acceso cada vez que se solicita usuarios a las herramientas tecnologicas en las que se procesa y se almacena la información, de lo contrario no se asignaran usuarios, con le fin de dar cumplimento a las Políticas de Seguridad de la Información definidas por la Entidad. Es importante que los funcionarios, contratistas y operadores conozcan las implicaciones que se pueden presentar por el uso inadecuado de la información en aras de obtener un beneficio económico por la atención y orientación a las víctimas. Para los casos en el que se venza el Acuerdo de Condidencialidad el usuario será deshabilitado.
</t>
    </r>
    <r>
      <rPr>
        <b/>
        <sz val="11"/>
        <rFont val="Calibri"/>
        <family val="2"/>
        <scheme val="minor"/>
      </rPr>
      <t xml:space="preserve">
Evidencia:</t>
    </r>
    <r>
      <rPr>
        <sz val="11"/>
        <rFont val="Calibri"/>
        <family val="2"/>
        <scheme val="minor"/>
      </rPr>
      <t xml:space="preserve"> se cuenta con los formatos de aceptación de Acuerdos de Confidencialidad suscritos por la Dirección Territorial y/o reporte de dicho registro y/o correo del responsable de la Dirección Territorial en el que se indique que para el presente periodo no se suscribieron Acuerdos de Confidencialidad.
</t>
    </r>
    <r>
      <rPr>
        <b/>
        <sz val="11"/>
        <rFont val="Calibri"/>
        <family val="2"/>
        <scheme val="minor"/>
      </rPr>
      <t>(A.6.6)</t>
    </r>
  </si>
  <si>
    <r>
      <t xml:space="preserve">La Dirección Territorial debera retoalimentar a los funcionarios, contratistas y/o operadores frente al reporte emitido por la Oficina de Tecnología de Información (OTI) sobre el estado de uso de OneDrive.
</t>
    </r>
    <r>
      <rPr>
        <b/>
        <sz val="11"/>
        <rFont val="Calibri"/>
        <family val="2"/>
        <scheme val="minor"/>
      </rPr>
      <t>Evidencia:</t>
    </r>
    <r>
      <rPr>
        <sz val="11"/>
        <rFont val="Calibri"/>
        <family val="2"/>
        <scheme val="minor"/>
      </rPr>
      <t xml:space="preserve"> Socialización del correo electrónico enviado por la OTI sobre el estado del uso de OneDrive a la Dirección Territorial.
</t>
    </r>
    <r>
      <rPr>
        <b/>
        <sz val="11"/>
        <rFont val="Calibri"/>
        <family val="2"/>
        <scheme val="minor"/>
      </rPr>
      <t>(A.5.16, A.8.2, A.8.3, A.8.13)</t>
    </r>
  </si>
  <si>
    <r>
      <t xml:space="preserve">El enlace SIG de la Dirección Territorial deberá socializar los compromisos de Seguridad de la Información tratados en los encuentros “Enlace SIG” y retroalimentar la información que es generada por parte de la Oficina de Tecnología de Información (OTI) en materia de Seguridad la cual es publicada por los diferentes canales de la Entidad, con el fin de que la Dirección Territorial se encuentre informada.
</t>
    </r>
    <r>
      <rPr>
        <b/>
        <sz val="11"/>
        <rFont val="Calibri"/>
        <family val="2"/>
        <scheme val="minor"/>
      </rPr>
      <t xml:space="preserve">
Evidencia: </t>
    </r>
    <r>
      <rPr>
        <sz val="11"/>
        <rFont val="Calibri"/>
        <family val="2"/>
        <scheme val="minor"/>
      </rPr>
      <t>Correo electrónico y/o registro fotográfico de la publicación en cartelera física de la Dirección Territorial y/o reuniones de grupo de la Dirección Territorial en donde se da a conocer el resumen de los encuentros “Enlace SIG” en Seguridad de la Información y/o la infografía en materia de Seguridad de la Información publicada en la intranet SUMA.</t>
    </r>
    <r>
      <rPr>
        <b/>
        <sz val="11"/>
        <rFont val="Calibri"/>
        <family val="2"/>
        <scheme val="minor"/>
      </rPr>
      <t xml:space="preserve">
(A.6.3)</t>
    </r>
  </si>
  <si>
    <r>
      <t xml:space="preserve">La Dirección Territorial asistirá y participará en las charlas y/o capacitaciones brindadas por la Oficina de Tecnología de Información (OTI) en material de Seguridad de la Información, cada vez que se programen con el fin de dar cumplimiento a la Política de Seguridad, prevenir los riesgos de seguridad digital y realizar apropiación de conocimientos del SGSI a los funcionarios, contratistas y/o operadores de la Entidad.
</t>
    </r>
    <r>
      <rPr>
        <b/>
        <sz val="11"/>
        <rFont val="Calibri"/>
        <family val="2"/>
        <scheme val="minor"/>
      </rPr>
      <t>Evidencia:</t>
    </r>
    <r>
      <rPr>
        <sz val="11"/>
        <rFont val="Calibri"/>
        <family val="2"/>
        <scheme val="minor"/>
      </rPr>
      <t xml:space="preserve"> Correo electrónico replicados por el enlace de la Dirección Territorial para participar en las charlas y/o capacitaciones del Sistema de Gestión de Seguridad de la Información (SGSI) y/o listas de asistencias a las charlas.
</t>
    </r>
    <r>
      <rPr>
        <b/>
        <sz val="11"/>
        <rFont val="Calibri"/>
        <family val="2"/>
        <scheme val="minor"/>
      </rPr>
      <t>(A.6.3)</t>
    </r>
  </si>
  <si>
    <t>Brindar atención y orientación presencial en puntos de atención y centros regionales
Realizar jornadas de atención móvil de orientación y comunicación a las víctimas</t>
  </si>
  <si>
    <t xml:space="preserve">Uso indebido de la información </t>
  </si>
  <si>
    <t xml:space="preserve">por parte de funcionarios y colaboradores </t>
  </si>
  <si>
    <t xml:space="preserve">para favorecer, priorizar o agilizar trámites </t>
  </si>
  <si>
    <t xml:space="preserve">con el objetivo de obtener un beneficio propio. </t>
  </si>
  <si>
    <t xml:space="preserve">Posible Uso indebido de la información institucional a fin de gestionar, priorizar o agilizar el trámite de un asunto en ejercicio de funciones o de obligaciones contractuales desviando la aplicación de los principios de la función administrativa en beneficio propio y/o de terceros. </t>
  </si>
  <si>
    <t>El profesional de servicio al ciudadano diseña trimestralmente un estudio de caso el cual comparte con los servidores de la DT Central y del operador asignados a ésta, para generar conocimiento y toma de conciencia frente a los protocolos  y el uso adecuado de la información, en caso de no lograr efectuarse su diseño u socialización se realiza correo  dirigido a cada uno de los profesionales encargados de los puntos recordando las directrices de atención a los ciudadanos   generando como evidencia la presentación del caso y las respuestas a la prueba realizada con el mismo, Correo Electrónico.</t>
  </si>
  <si>
    <t>Por la Tipología del riesgos se define Plan de Acción que fortalezca los actuales controles y evite su materialización</t>
  </si>
  <si>
    <t>Realizar trimestralmente el reporte del estudio del caso por parte del profesional de servicio al ciudadano.</t>
  </si>
  <si>
    <t>Profesional de Servicio al ciudadano</t>
  </si>
  <si>
    <t>El profesional de servicio al ciudadano hace mensualmente el análisis de la atenciones de su equipo, identificando aquellas realizadas en horarios no autorizados y reporta estos ingresos  a la Subdirección de Asistencia y Atención Humanitaria para el respectivo seguimiento, si la subdirección asistencia y atención humanitaria determina un ingreso no autorizado, se solicita al contratante (operador o Unidad para las Victimas) realizar el proceso de investigación frente al caso  con el Objetivo de dar comienzo el protocolo de sanciones pertinentes. Como evidencia se contará con la base de reporte y con la remisión de los casos identificados. SIN CONDICIONES REALES DE APLICACIÓN. ELIMINAR</t>
  </si>
  <si>
    <t>Solicitar a las áreas que administran las herramientas un reporte periódico de ingreso a las herramientas de los funcionarios de la DT y del Operador y realizar el análisis de ingresos a las herramientas por parte de los profesionales de servicio al ciudadano.  (si amerita)</t>
  </si>
  <si>
    <t>Director Territorial - Profesionales de Servicio al Ciudadano</t>
  </si>
  <si>
    <t>Desde la DT se realiza la solicitud con la Subdirección de Asistencia y Atención Humanitaria de la generación de los lineamientos para la atención a personas apoderadas por las víctimas y con listados, con el objetivo que una vez se cuente con los lineamientos el profesional de servicio al ciudadano identifica los posibles tramitadores y de reporte a la Subdirección de Asistencia y Atención Humanitaria para que se adelanten las acciones pertinentes, de no contar con los lineamientos por la Subdirección de Asistencia y Atención Humanitaria se procederá a realizar una base en la cual se relacionan las personas que se presentan a los puntos con listados o varios poderes siendo esta remitida a la Subdirección de Asistencia y Atención Humanitaria.</t>
  </si>
  <si>
    <t>Solicitar a la Subdirección de Asistencia y Atención Humanitaria los lineamientos de atención a apoderados o personas con listados de víctimas.
Solicitud a la SAAH</t>
  </si>
  <si>
    <t>Director Territorial - Profesional de Servicio al Ciudadano</t>
  </si>
  <si>
    <t>Definir con las entidades territoriales la implementación de la Ley 1448/11, sus Decretos reglamentarios y los Decretos Ley.</t>
  </si>
  <si>
    <t>ante las victimas por la Inoportunidad en la entrega de cartas de indemnización administrativa</t>
  </si>
  <si>
    <t>debido a cartas con errores en liquidación, de trámite y de fondo,  las cuales se deben anular y proceder a la reprogramación de fondo. De igual forma, por no poder ubicar los beneficiarios que se encuentren fuera del país, ilocalizados, enfermos en otros departamentos, recluidos en centros penitenciarios fuera del departamento, fallecidos etc.
Posible mala reputación institucional por la inoportuna entrega de las cartas de indemnización adminitrativa causada por la ineficacia del control</t>
  </si>
  <si>
    <t>Se realiza por parte de el profesional de reparación individual la verificación de los datos de contacto de los destinatarios en las herramientas al momento de recibir los procesos presupuestales con el objetivo de localizar el dato de contacto actual, como evidencia se cuenta con un drive por cada proceso presupuestal.
En el caso de que la profesional no realice directamente la contractibilidad de las victimas se  realiza mediante correo electrónico a solicitud al canal  No Presencial-Telefónico para que este realice la convocatoria y genere reporte con el porcentaje de contractibilidad y la base de las personas que no fue posible localizar</t>
  </si>
  <si>
    <t>Solicitar a la dependencia de Reparación Individual la reprogramación, Recolocación o anulación de las cartas de acuerdo l caso identificado.</t>
  </si>
  <si>
    <t>El profesional de reparación individual realiza la solicitud a la Dirección Territorial en cada proceso presupuestal el apoyo por parte de los funcionarios y contratistas, y por medio de correo electrónico al profesional de Servicio al Ciudadano el apoyo de notificadores en las jornadas de notificación de cartas de indemnización con el objetivo de realizar entrega a la totalidad de personas destinatarias de los giros, la evidencia son los correos de solicitud de notificadores al profesional de servicio al ciudadano, en caso de no contar con el personal suficiente se genera la entrega en la jornada primero a las personas con enfoque diferencial y luego a las personas que cuentan con núcleos familiares numerosos. EL RESPONSABLE ESTÁ PRECISANDO LA REDACCIÓN DE ESTE CONTRO.</t>
  </si>
  <si>
    <t>En los procesos presupuestales en los que el profesional de reparación individual solicita apoyo del canal no presencial- telefónico y, posterior al informe emitido por dicho canal sobre las personas no contactadas, el profesional realiza una nueva llamada a cada una de las víctimas no contactadas con el objetivo de aumentar las personas localizadas, registrando en la base de drive la intervención realizada, en el caso de no ser contactadas se realiza el reporte a Nivel nacional para que estos procedan a retirar el giro y realicen una nueva colocación.</t>
  </si>
  <si>
    <t>Acompañar técnicamente a las entidades territoriales para que mantengan los conceptos de seguridad vigentes
Asistencia Técnica para la Actualización en Planes de Contingencia en etapa de formulación para municipios de interés estratégico</t>
  </si>
  <si>
    <t>ante las entidades del orden nacional y territorial y las victimas del conflicto armado por la no oportunidad en la asistencia técnica a los entes</t>
  </si>
  <si>
    <t>debido a falta de autorización a comisiones para la realización de asistencias de manera presencial, perdida de conexión e imposibilidad de herramientas de comunicación tecnológica por parte de los entes territoriales.
Posible mala reputación institucional por la inoportuna asistencia técnica a los entes territoriales (EETT) causada por la desatención de las instancias de coordinación  institucional  de la PPV y/o escasa oferta de capacitación a los EETT.</t>
  </si>
  <si>
    <t xml:space="preserve">Los profesionales de la DT (cuando no son aprobadas las comisiones) envían excusa al ente territorial por medio de correo electrónico y se ponen en contacto con el enlace municipal para articular estrategias alternas de asistencia técnica (llamadas, material de apoyo). Lo anterior con el objetivo de mantener los lazos de comunicación con los entes territoriales y lograr articulación para que la asistencia técnica llegue a los solicitantes, de igual forma se realizan atenciones personalizada cuando los enlaces y personeros acuden a las oficinas de la Dirección Territorial. </t>
  </si>
  <si>
    <t>Los profesionales de la Dirección territorial, generan asistencias técnicas masivas por cada uno de los departamentos, con el animo de generar la mayor cobertura y capacitación frente a la Política Publica de Victimas.</t>
  </si>
  <si>
    <t>Profesionales e Nación territorio, Lideres de Proceso</t>
  </si>
  <si>
    <t>En caso de tratarse de temas de alto impacto, el equipo territorial de Nación- Territorio organiza y cita anualmente  capacitaciones dirigidas a los funcionarios de las entidades territoriales de manera sectorizada o individual (por municipios) en las sedes administrativas de la DT. encaminadas a prestar la asistencia Técnica sobre políticas  públicas y herramientas de seguimiento,  Como evidencia quedan listados de asistencia, correos y/o ayudas de memoria, de igual forma se realizan atenciones personalizada a los funcionarios de los entes territoriales que no asistan a las capacitaciones o  cuando los enlaces y personeros acuden a las oficinas de la Dirección Territorial,  realizando capacitaciones por Demanda cada vez que los entes territoriales lo solicitan.</t>
  </si>
  <si>
    <t>Los profesionales que lideran cada equipo de cada territorio que hace parte de la DT (Bogotá, Boyacá, Cundinamarca y Tolima) coordinan y realizan reunión periódica de equipo   con el objetivo de retroalimentar a los profesionales   sobre la política publica, se resuelven dudas, se presentan avances, dificultades y generar estrategias frente a los municipios que no han sido asistidos. en caso de no ser viable la reunión se solicita a cada profesional un correo con los avances, dificultades y estrategias para mitigarlas, Como evidencia queda acta de reunión y listados de asistencia o Correo Electrónico</t>
  </si>
  <si>
    <t>por el acceso no controlado a la información sensible o confidencial y el desconocimiento de los lineamientos de Seguridad de la Información de la entidad.
Posible pérdida económica y/o mala reputación institucional por daño en la confidencialidad de la infomación pública almacenada en la entidad,  a causa de fallas en el control de acceso.</t>
  </si>
  <si>
    <r>
      <t xml:space="preserve">El enlace SIG de la Dirección Territorial deberá socializar los compromisos de Seguridad de la Información tratados en los encuentros “Enlace SIG” y retroalimentar la información que es generada por parte de la Oficina de Tecnología de Información (OTI) en materia de Seguridad la cual es publicada por los diferentes canales de la Entidad, con el fin de que la Dirección Territorial se encuentre informada.
</t>
    </r>
    <r>
      <rPr>
        <b/>
        <sz val="11"/>
        <rFont val="Calibri"/>
        <family val="2"/>
        <scheme val="minor"/>
      </rPr>
      <t xml:space="preserve">
Evidencia: </t>
    </r>
    <r>
      <rPr>
        <sz val="11"/>
        <rFont val="Calibri"/>
        <family val="2"/>
        <scheme val="minor"/>
      </rPr>
      <t>Correo electrónico y/o registro fotográfico de la publicación en cartelera física de la Dirección Territorial y/o reuniones de grupo de la Dirección Territorial en donde se da a conocer el resumen de los encuentros “Enlace SIG” en Seguridad de la Información y/o la infografía en materia de Seguridad de la Información publicada en la intranet SUMA.</t>
    </r>
    <r>
      <rPr>
        <b/>
        <sz val="11"/>
        <rFont val="Calibri"/>
        <family val="2"/>
        <scheme val="minor"/>
      </rPr>
      <t xml:space="preserve">
(A.6.3)</t>
    </r>
  </si>
  <si>
    <t>Adelantar acciones integrales de prevención, atención, asistencia humanitaria, retornos, reubicaciones sostenibles y reparación transformadora de las víctimas individuales y colectivas, con enfoque territorial, diferencial y de centralidad en las víctimas, disminuyendo los rezagos históricos, promoviendo su fortalecimiento comunitario, estabilidad socioeconómica y autonomía, para lograr el acceso efectivo y pleno de sus derechos y la reconstrucción de sus proyectos de vida.
Promover una respuesta institucional articulada para que las víctimas accedan a una oferta social amplia, adecuada, descentralizada, simultánea y sin barreras de acceso con carácter preventivo y transformador</t>
  </si>
  <si>
    <t>Realizar jornadas y/o ferias de servicio de atención móvil de orientación y comunicación a las víctimas</t>
  </si>
  <si>
    <t>ante las victimas y el SNARIV por el incumplimiento de la realización de las jornadas de atención y/o ferias de Servicio</t>
  </si>
  <si>
    <t>debido a causas como catástrofes naturales, riesgos de seguridad y biológicos, temas presupuestales y de conectividad.</t>
  </si>
  <si>
    <t>El profesional de Servicio al ciudadano, trimestralmente realiza la verificación de las condiciones de seguridad, de riesgos naturales, biológicos y de conectividad, de los lugares en donde se llevarán a cabo las jornadas, esto a través de llamadas telefónicas o correo a las autoridades competentes del área (personería, secretaria de gobierno o fuerza pública), deja constancia en el Acta de programación de Jornada.  En Caso de no recibir respuesta se llamará al comandante de la fuerza pública presente en el municipio.  Evidencia: correo electrónico y/o acta de programación de jornadas.</t>
  </si>
  <si>
    <t>Se definen Planes de Acción adicionales con el fin de evitar la materialización del riesgo</t>
  </si>
  <si>
    <t>Se llevara a cabo dos socializaciones, una por correo electrónico y otro en reunión con todo el equipo de trabajo, en donde se explicara el alcance y objetivo de los controles asociados al riesgo actual.  Adicionalmente al interior del equipo de manera trimestral se evaluara la aplicación de lo controles, Finalmente, el director territorial y el equipo de trabajo realizaran seguimiento a los indicadores del Plan de Acción, para la verificación del cumplimiento de la programación establecida y cumplimiento de la meta</t>
  </si>
  <si>
    <t>PROFESIONAL DE SERVICIO AL CIUDADANO</t>
  </si>
  <si>
    <t>El profesional de servicio al ciudadano designado por la Dirección Territorial realiza la programación y registra, con siete (7) días calendario antes de la fecha definida para la actividad, (no obstante, por solicitud del nivel territorial o nacional de la entidad con atención a la necesidad del servicio es posible  en menor tiempo),  en la herramienta tecnológica dispuesta por la entidad, como evidencia de ello se obtiene el ID de creación de la jornada, en caso de no cumplirse criterios de operación del procedimiento se realizará bajos los lineamientos impartidos por el proceso misional del nivel nacional, quedando como evidencia el correo electrónico.</t>
  </si>
  <si>
    <t>Efectuar la entrega de cartas de indemnización aptas a las victimas localizadas.</t>
  </si>
  <si>
    <t>ante las victimas y sus familiares por no notificar las cartas de indemnización</t>
  </si>
  <si>
    <t>debido a errores en las cartas, que la victima no pueda ser ubicada, fallecimiento, catástrofes naturales, riesgos de seguridad y biológicos, temas presupuestales o de conectividad.</t>
  </si>
  <si>
    <t>El profesional de reparación individual, cada vez que llegue un proceso bancario hace uso de todos los aplicativos disponibles de la unidad para recabar información de contacto actualizado, en caso de no se ubiquen en ninguno de los aplicativos de la unidad se reportara a la subdirección de reparación individual, lo ilocalizados para que con el apoyo de la RNI se gestione nuevos datos de contacto.  Evidencias: correos, actas y listados.</t>
  </si>
  <si>
    <t>PROFESIONAL DE REPARACIÓN INDIVIDUAL</t>
  </si>
  <si>
    <t>El profesional de reparación individual, cada vez que llegue un proceso bancario hace una revisión de todos los casos del proceso, con el fin de detectar posibles novedades que impidan la notificación, dependiendo del tipo de novedad, las subsanables se trataran directamente con la parte interesada o con el área encargada dependiendo del tipo de novedad, en caso de que no sean subsanables se remitirán al nivel nacional.  Evidencias: correos, actas, informes y listados.</t>
  </si>
  <si>
    <t>Promover una respuesta institucional articulada para que las víctimas accedan a una oferta social amplia, adecuada, descentralizada, simultánea y sin barreras de acceso con carácter preventivo y transformador.</t>
  </si>
  <si>
    <t>Acompañar y brindar asistencias técnicas a las entidades territoriales 
Brindar asistencia técnica para la actualización de planes de contingencia en la fase de formulación a entidades territoriales de interés estratégico y que son priorizadas a partir de estudio técnico.
Realizar seguimiento a los planes de retornos y reubicaciones aprobados y en actualización en el marco de los CTJT o subcomités.</t>
  </si>
  <si>
    <t>ante las entidades del SNARIV o con los representantes de las victimas por no acompañar o brindar asistencias técnicas, siempre que estas sean presenciales</t>
  </si>
  <si>
    <t>debido a la no aprobación viáticos, falta de conectividad cuando son de manera remota o virtual, catástrofes naturales o  riesgos de seguridad o biológicos.</t>
  </si>
  <si>
    <t>Los profesionales de los procesos de la Dirección Territorial verifican o validan que se realicen los acompañamiento o asistencia técnica, formación o acompañamiento,  de acuerdo con la programación estipulada en el plan de acción y cada vez que se presente una solicitud, aplicando los procedimientos administrativos, financieros, logísticos y misionales, para brindar las actividades de  manera presencial y/o virtual entregando los lineamientos y guías metodológicas, dejando como evidencia las actas y/o informes, en caso de no realizarse se realizará un plan de mejora quedando consignada en el acta de seguimiento en las reuniones mensuales de la Dirección Territorial para su seguimiento.</t>
  </si>
  <si>
    <t>PROFESIONAL RESPONSABLE DE LA ASISTENCIA TECNICA</t>
  </si>
  <si>
    <t>El líder de la Dirección Territorial mensualmente, verifica la disponibilidad e idoneidad del personal para atender los acompañamientos,  asistencias técnicas, formación, seguimientos o acompañamientos programadas, en caso de no contar con el personal suficiente, solicita contingencia a funcionarios y/o contratistas según disponibilidad, como evidencia se cuenta con actas de comité de reunión y/o correo electronico.</t>
  </si>
  <si>
    <t>Implementar Planes de Reparación Colectiva en Sujetos de reparación colectiva.</t>
  </si>
  <si>
    <t>ante las victimas y entes territoriales, por incumplimiento y/o efectividad  en el acompañamiento o Asistencia Técnica, formación  e implementación de acciones y garantías de acceso a las medidas de satisfacción, rehabilitación y garantías de no repetición</t>
  </si>
  <si>
    <t>debido a   la no aprobación de viáticos, problemas con los operadores e inconvenientes con las acciones asociadas a entidades de SNARIV distintas a la UARIV, catástrofes naturales, riesgos de seguridad o biológicos.</t>
  </si>
  <si>
    <t>El profesional de Reparación Colectiva, realiza anualmente una revisión del avance en la implementación de los planes de RC con los SRC, con el fin de evaluar el avance y posibles inconvenientes en la implementación, en caso de se presente dichos inconvenientes se plantearan reuniones del equipo de RC de la DT con el director territorial y luego hecha la evaluación se harán reuniones con el nivel nacional, producto de dichas reuniones se establecerán los planes de contingencia o actas de cambio del plan de acción o gestiones a realizar, para superar los inconvenientes. Evidencia: Correos, oficios, actas</t>
  </si>
  <si>
    <t>PROFESIONAL DE REPARACIÓN COLECTIVA</t>
  </si>
  <si>
    <t>El profesional de Reparación Colectiva o El director Territorial, realiza de manera trimestral reuniones de seguimiento para evaluar el estado de avance de los sujetos priorizados en la ruta colectiva, en caso de se presente dichos inconvenientes se plantearan reuniones del equipo de RC de la DT con el director territorial y luego hecha la evaluación se harán reuniones con el nivel nacional, producto de dichas reuniones se establecerán los planes de contingencia o actas de cambio del plan de acción o gestiones a realizar, para superar los inconvenientes.  Evidencia: Correos, oficios, actas</t>
  </si>
  <si>
    <t>El equipo de reparación colectiva se reúne trimestralmente con el fin de definir las actividades a desarrollarse en el periodo siguiente y de esta manera plantear los requerimientos para cumplir con las actividades propuestas para desarrollar en terreno (solicita oportunamente presupuesto para viáticos y autorización de salidas con protocolos de bioseguridad). En caso contrario, replantear, aplazar o modificar las metas propuestas.   Evidencia: correos, oficios, actas.</t>
  </si>
  <si>
    <t xml:space="preserve">Acompañamiento y seguimiento en la entrega  de Proyectos de Infraestructura social y comunitaria </t>
  </si>
  <si>
    <t xml:space="preserve">Uso indebido </t>
  </si>
  <si>
    <t>por parte de las entidades territoriales y/o el operador</t>
  </si>
  <si>
    <t xml:space="preserve">de los Bienes y/o Productos suministrados para proyectos de prevención e inmediatez </t>
  </si>
  <si>
    <t>en beneficio o interés particular o de un tercero.</t>
  </si>
  <si>
    <t>Uso indebido por parte de las entidades territoriales y/o el operador, de los Bienes y/o Productos suministrados para proyectos de prevención e inmediatez  en beneficio o interés particular o de un tercero.</t>
  </si>
  <si>
    <t>El profesional responsable del seguimiento al proyecto, realiza seguimiento a los Proyectos que se encuentren en ejecución, sobre el uso de los bienes y recursos, en la zona donde fueron entregados, para verificar que el uso sea el adecuado y el dispuesto, en caso de encontrar irregularidades estas serán notificadas por medio de un informe al director territorial y a la subdirección de prevención.  Evidencia: Acta, informes, correos</t>
  </si>
  <si>
    <t>Por la Tipología del Riesgo se define Plan de Acción con el fin de evitar su materialización</t>
  </si>
  <si>
    <t xml:space="preserve">Realizar una socialización del proyecto de infraestructura social y comunitaria a la mesa de victimas y/o representantes de victimas, para que estos puedan ejercer una función de veeduría </t>
  </si>
  <si>
    <t>Profesional responsable del seguimiento al proyecto</t>
  </si>
  <si>
    <t>El profesional responsable del seguimiento al proyecto, realiza seguimiento a los Proyectos que se encuentren en ejecución, sobre los tiempos de entrega de los bienes y/o productos, en la zona donde se convino entregarlos, para verificar que el cronograma de entrega se cumpla a cabalidad, en caso de encontrar irregularidades estas serán notificadas por medio de un informe al director territorial y a la subdirección de prevención.  Evidencia: Acta, informes, correos</t>
  </si>
  <si>
    <r>
      <t xml:space="preserve">La Dirección Territorial suscribe el "Acuerdo de Confidencialidad" como control de acceso cada vez que se solicita usuarios a las herramientas tecnologicas en las que se procesa y se almacena la información, de lo contrario no se asignaran usuarios, con le fin de dar cumplimento a las Políticas de Seguridad de la Información definidas por la Entidad. Es importante que los funcionarios, contratistas y operadores conozcan las implicaciones que se pueden presentar por el uso inadecuado de la información en aras de obtener un beneficio económico por la atención y orientación a las víctimas. Para los casos en el que se venza el Acuerdo de Condidencialidad el usuario será deshabilitado.
</t>
    </r>
    <r>
      <rPr>
        <b/>
        <sz val="11"/>
        <color theme="1"/>
        <rFont val="Calibri"/>
        <family val="2"/>
        <scheme val="minor"/>
      </rPr>
      <t xml:space="preserve">
Evidencia:</t>
    </r>
    <r>
      <rPr>
        <sz val="11"/>
        <color theme="1"/>
        <rFont val="Calibri"/>
        <family val="2"/>
        <scheme val="minor"/>
      </rPr>
      <t xml:space="preserve"> se cuenta con los formatos de aceptación de Acuerdos de Confidencialidad suscritos por la Dirección Territorial y/o reporte de dicho registro y/o correo del responsable de la Dirección Territorial en el que se indique que para el presente periodo no se suscribieron Acuerdos de Confidencialidad.
</t>
    </r>
    <r>
      <rPr>
        <b/>
        <sz val="11"/>
        <color theme="1"/>
        <rFont val="Calibri"/>
        <family val="2"/>
        <scheme val="minor"/>
      </rPr>
      <t>(A.6.6)</t>
    </r>
  </si>
  <si>
    <t>Acercar el Estado a las víctimas para brindarles una oferta pertinente, eficaz, sostenible y oportuna.
Adelantar acciones integrales de prevención, atención, asistencia humanitaria, retornos, reubicaciones sostenibles y reparación transformadora de las víctimas individuales y colectivas, con enfoque territorial, diferencial y de centralidad en las víctimas, disminuyendo los rezagos históricos, promoviendo su fortalecimiento comunitario, estabilidad socioeconómica y autonomía, para lograr el acceso efectivo y pleno de sus derechos y la reconstrucción de sus proyectos de vida.</t>
  </si>
  <si>
    <t>Prestar atención y orientación a las victimas que acuden al Centro Regional de Atención y/o PAV en la territorial</t>
  </si>
  <si>
    <t>ante las Víctimas y entes de control por sanciones a las territoriales por no prestar atención y orientación a quienes acuden al Centro Regional de Atención y/o PAV en la territorial o hacerlo de forma inadecuada</t>
  </si>
  <si>
    <t>debido a dificultades de conectividad y ejecución de las herramientas de verificación de los procesos y/o a no contar con el personal suficiente para la atención según la demanda.</t>
  </si>
  <si>
    <t>Los profesionales de Servicio al Ciudadano reportan diariamente las incidencias presentadas en la Dirección Territorial con las herramientas de consulta y/o la conectividad, a través del diligenciamiento de un link dispuesto por el NN de la Unidad para las Victimas, con el objetivo de que el líder de acompañamiento, revise y subsane la incidencia reportada. En caso de que no obtener una respuesta positiva inmediata sobre la incidencia reportada, se procede a informar a los usuarios lo ocurrido con las herramientas de consulta y se reprograma la atención. 
Evidencia: Reporte de diario de Bitácora de novedades y base de reprogramación (si aplica).</t>
  </si>
  <si>
    <t xml:space="preserve">Se realizará solicitud al nivel nacional para habilitar canal telefónico cuando se requiera por caída de la red de internet y/o de las herramientas a nivel territorial. </t>
  </si>
  <si>
    <t>•	Director Territorial 
•	Enlace SIG
•	Profesionales de Relación con el Ciudadano</t>
  </si>
  <si>
    <t>Acercar el Estado a las víctimas para brindarles una oferta pertinente, eficaz, sostenible y oportuna.
 Fortalecer la cultura de confianza, colaboración e innovación para garantizar una atención digna, respetuosa y diferencial.
Adelantar acciones integrales de prevención, atención, asistencia humanitaria, retornos, reubicaciones sostenibles y reparación transformadora de las víctimas individuales y colectivas, con enfoque territorial, diferencial y de centralidad en las víctimas, disminuyendo los rezagos históricos, promoviendo su fortalecimiento comunitario, estabilidad socioeconómica y autonomía, para lograr el acceso efectivo y pleno de sus derechos y la reconstrucción de sus proyectos de vida.</t>
  </si>
  <si>
    <t xml:space="preserve">
Implementar en comunidades con plan de retornos y reubicación la estrategia de Tejiéndonos. 
Tramitar jornadas de atención móvil de orientación y comunicación a las víctimas
</t>
  </si>
  <si>
    <t>ante las Víctimas por no implementar las estrategias o acciones de forma eficaz que garanticen una atención u orientación digna y diferencial</t>
  </si>
  <si>
    <t>debido a situaciones de orden público y ambientales.</t>
  </si>
  <si>
    <t>Los Profesionales de Servicio al Ciudadano y Psicosocial encargados de las estrategias y jornadas, mensualmente y/o cada vez que tenga programación de las actividades, reporta el plan de seguimiento en la plataforma COMR, con el objetivo de verificar las condiciones ambientales y de seguridad de la zona. En caso de presentarse alguna condición desfavorable se le informa al enlace municipal y nacional para reprogramar la jornada cuando las condiciones sean optimas.
Evidencia: Correo del COMR y/o correo al enlace cuando se requiera.</t>
  </si>
  <si>
    <t>Se verificará oportunamente el estado de las vías y el orden público antes de la programación de cada jornada a fin de evitar cancelación de las actividades  programadas, y si se presentan situaciones adversas se reprogramarán las jornadas. Se valida por medio de correo que envian de nivel Nacional sobre el estado e las vias y el orden público.</t>
  </si>
  <si>
    <t>•	Director Territorial 
•	Enlace SIG
•	Profesionales de Relación con el Ciudadano
•	Profesional Psicosocial</t>
  </si>
  <si>
    <r>
      <rPr>
        <sz val="11"/>
        <rFont val="Calibri"/>
        <family val="2"/>
        <scheme val="minor"/>
      </rPr>
      <t>La Profesional Psicosocial encargada de la implementación de las estrategias presenciales grupales (Tejiéndonos), mensualmente y/o cada vez que se vaya a realizar la actividad, convocará a los usuarios por correo electrónico y/o llamadas telefónicas, con el objetivo de cumplir con la implementación de las estrategias de enfoque psicosocial. En caso de que no se pueda realizar la estrategia psisocial se remitirá correo electrónico reprogramando la actividad o realizando la alerta correspondiente.</t>
    </r>
    <r>
      <rPr>
        <sz val="11"/>
        <color theme="1"/>
        <rFont val="Calibri"/>
        <family val="2"/>
        <scheme val="minor"/>
      </rPr>
      <t xml:space="preserve">
Evidencia: Correos electrónicos</t>
    </r>
  </si>
  <si>
    <t>Trabajar conjuntamente con las víctimas en el proceso de reparación integral para la reconstrucción y trasformación de sus proyectos de vida.
Adelantar acciones integrales de prevención, atención, asistencia humanitaria, retornos, reubicaciones sostenibles y reparación transformadora de las víctimas individuales y colectivas, con enfoque territorial, diferencial y de centralidad en las víctimas, disminuyendo los rezagos históricos, promoviendo su fortalecimiento comunitario, estabilidad socioeconómica y autonomía, para lograr el acceso efectivo y pleno de sus derechos y la reconstrucción de sus proyectos de vida.</t>
  </si>
  <si>
    <t>Implementar acciones por la dirección territorial para efectuar la entrega de cartas de indemnización aptas a las victimas localizadas.</t>
  </si>
  <si>
    <t xml:space="preserve">Uso  inadecuado de la información </t>
  </si>
  <si>
    <t>por parte de un  funcionario o contratista</t>
  </si>
  <si>
    <t xml:space="preserve">correspondiente a la notificación efectiva de las cartas de indemnización administrativa </t>
  </si>
  <si>
    <t xml:space="preserve"> con el objetivo de obtener un beneficio propio o favorecer a un tercero. </t>
  </si>
  <si>
    <t xml:space="preserve">Uso  inadecuado de la información  correspondiente a la notificación efectiva de las cartas de indemnización administrativa por parte de un  funcionario o contratista con el objetivo de obtener un beneficio propio o favorecer a un tercero. </t>
  </si>
  <si>
    <t>El profesional de la RNI de manera mensual y/o cada vez que se le soliciten la creación de un nuevo usuario VIVANTO para funcionarios y contratistas de la DT. Córdoba, recibe la solicitud mediante correo electrónico y verifica que el compromiso de confidencialidad cumpla con los requisitos establecidos en el procedimiento de Creación de Usuarios en Sistemas de Información, y si cumple con estos, se le asigna el perfil de consulta y/o verificador según el caso con el aval de la Directora Territorial, con el objetivo de salvaguardar y restringir el uso de la información y propender por el buen manejo de las herramientas. En caso de que el compromiso de confidencialidad que envía el solicitante no cumpla con los requisitos, se realizara devolución de esta vía correo electrónico, con las respectivas observaciones y no se realiza la activación del perfil de consulta y/o verificador.    
Evidencia: Compromisos de confidencialidad verificados y avalados por la Directora Territorial.</t>
  </si>
  <si>
    <t>Reforzar la socialización de la campaña antifraude en el equipo de trabajo de la Dirección Territorial y enlaces municipales de victimas por medio del correo electrónico y/o actas de reunión, para apoyar y orientar a la población y evitar que sean engañados por personas inescrupulosas.</t>
  </si>
  <si>
    <t>•	Director Territorial 
•	Enlace SIG
•	Profesional Indemnizaciones</t>
  </si>
  <si>
    <r>
      <t xml:space="preserve">La profesional de Indemnizaciones mensualmente envía informe con las jornadas de notificación y entrega de cartas de indemnización realizadas, en las cuales se socializa la campaña Antifraude </t>
    </r>
    <r>
      <rPr>
        <sz val="11"/>
        <color rgb="FFFF0000"/>
        <rFont val="Calibri"/>
        <family val="2"/>
        <scheme val="minor"/>
      </rPr>
      <t>s</t>
    </r>
    <r>
      <rPr>
        <sz val="11"/>
        <color theme="1"/>
        <rFont val="Calibri"/>
        <family val="2"/>
        <scheme val="minor"/>
      </rPr>
      <t xml:space="preserve"> a la población víctima, entre otros asistentes a dichas jornadas, con el objetivo de que el mayor número de partes interesadas conozcan la estrategia y los canales de denuncia ante posibles fraudes que se puedan presentar, y estén en capacidad de orientar o denunciar, cuando la situación así lo amerite. En caso de no poder socializar de manera presencial o virtual la campaña Antifraude, ésta se realizará a través de correo electrónico.
Evidencia: Informes mensual de jornadas entrega y socialización de la campaña </t>
    </r>
  </si>
  <si>
    <r>
      <t xml:space="preserve">En area interesada de la Dirección Territorial suscribe el "Acuerdo de Confidencialidad" como control de acceso cada vez que se solicita usuarios a las herramientas tecnologicas en las que se procesa y se almacena la información, de lo contrario no se asignaran usuarios, con le fin de dar cumplimento a las Políticas de Seguridad de la Información definidas por la Entidad. Es importante que los funcionarios, contratistas y operadores conozcan las implicaciones que se pueden presentar por el uso inadecuado de la información en aras de obtener un beneficio económico por la atención y orientación a las víctimas. Para los casos en el que se venza el Acuerdo de Condidencialidad el usuario será deshabilitado.
</t>
    </r>
    <r>
      <rPr>
        <b/>
        <sz val="11"/>
        <color theme="1"/>
        <rFont val="Calibri"/>
        <family val="2"/>
        <scheme val="minor"/>
      </rPr>
      <t xml:space="preserve">
Evidencia:</t>
    </r>
    <r>
      <rPr>
        <sz val="11"/>
        <color theme="1"/>
        <rFont val="Calibri"/>
        <family val="2"/>
        <scheme val="minor"/>
      </rPr>
      <t xml:space="preserve"> se cuenta con los formatos de aceptación de Acuerdos de Confidencialidad suscritos por la Dirección Territorial y/o reporte de dicho registro y/o correo del responsable de la Dirección Territorial en el que se indique que para el presente periodo no se suscribieron Acuerdos de Confidencialidad.
</t>
    </r>
    <r>
      <rPr>
        <b/>
        <sz val="11"/>
        <color theme="1"/>
        <rFont val="Calibri"/>
        <family val="2"/>
        <scheme val="minor"/>
      </rPr>
      <t>(A.6.6)</t>
    </r>
  </si>
  <si>
    <t>Adelantar acciones integrales de prevención, atención, asistencia humanitaria, retornos, reubicaciones sostenibles y reparación transformadora de las víctimas individuales y colectivas, con enfoque territorial, diferencial y de centralidad en las víctimas, disminuyendo los rezagos históricos, promoviendo su fortalecimiento comunitario, estabilidad socioeconómica y autonomía, para lograr el acceso efectivo y pleno de sus derechos y la reconstrucción de sus proyectos de vida</t>
  </si>
  <si>
    <t xml:space="preserve">Tramitar jornadas de atención móvil de orientación y comunicación a las víctimas </t>
  </si>
  <si>
    <t>ante nuestros grupos de valor; entidades territoriales y entidades del SNARIV por el incumplimiento en las agendas programadas en el marco de las jornadas de atención móvil</t>
  </si>
  <si>
    <t>debido a situaciones de orden público, catástrofes naturales, riesgos de salud (biológicos  entre otros), temas presupuestales y problemas de conectividad</t>
  </si>
  <si>
    <t>El profesional responsable de las jornadas de atención movil en cada departamento de la DT Eje Cafetero,  una semana antes del evento programado, realiza seguimiento a la planeación de las jornadas para hacer los ajustes necesarios para el logro de los objetivos propuestos con la agenda municipal. En caso de no poder realizar la jornada se  reprograma en una nueva fecha,  como evidencia de su ejecución se cuenta con pantallazo del aplicativo SGV y comunicación vía correo electrónico con enlaces municipales verificando la logistica para la jornada.</t>
  </si>
  <si>
    <t>Dada la severidad del riesgo y la efectividades de los controles existentes no amerita plantear una acción adicional</t>
  </si>
  <si>
    <t>El profesional responsable de las jornadas en cada departamento de la DT Eje Cafetero, cada vez que se encuentre desarrollando estas y se presenten fallas en internet o el aplicativo SGV, en coordinación con el orientador diligenciar el formato de campañas outbound con el fin de contar con la información de las personas y gestionar su etención por el canal telefonico. como evidencia de su ejecución se cuenta con los listados diligenciados y su remisión a nivel nacional para el proceso de atención.</t>
  </si>
  <si>
    <t>Brindar asistencia técnica para la actualización de planes de contingencia en la fase de formulación a entidades territoriales de interés estratégico, y que son priorizadas a partir de estudio técnico y las demas acciones que desde el grupo de Prevención y atención a emergencias se desarrollan en el territorio
Brindar servicios de asistencia técnica diferenciada en los procesos de planeación, ejecución y seguimiento de la implementación territorial de la política de víctimas, que incorpora los aspectos técnicos, financieros y administrativos reconociendo el enfoque diferencial.
Asistir técnicamente a las entidades territoriales en la implementación de los Decretos Ley para la inclusión del enfoque diferencial en los instrumentos de planeación territorial.
Fortalecer a las Mesas de participación departamentales y distrital</t>
  </si>
  <si>
    <t>ante nuestros grupos de valor y entidades territoriales por cuanto las asistencias técnicas en los diferentes componentes y herramientas de planeación de la política publica de víctimas  no se  fundamentan en las guías, lineamientos metodológicos, jurídicos y técnicos construidos por la entidad</t>
  </si>
  <si>
    <t>desastres naturales, mala conectividad, situaciones de orden público o falta de interés de las entidades</t>
  </si>
  <si>
    <t>El profesional lider misional, al inicio del año aplicara un instrumento de verificación y entrevista previa a los profesionales encargados de asistencias técnicas a entidades territoriales en relación con el conocimiento y la apropiación de lineamientos técnicos, juridicos, metodológicos, procedemitentos y herrmaientas de planeación de los diferentes componetes de la politica publica de victimas. En caso no realizar dicha validación el profesional no podra cumplir la agenda programada para las asistencias técnicas, como evidencia de su ejecución se cuenta con los resultados de la aplicación del instrumento.</t>
  </si>
  <si>
    <t>El profesional responsable de la asistencia técnica en cada departamento de la DT Eje Cafetero, de acuerdo a la demanda, realiza la jornadas de asistencia técnica, teniendo en cuenta la programación establecida y recursos disponibles.  En caso no poderse realizar dicha asistencia, se utilizarán los medios virtuales para dar cumplimiento a las metas establecidas. Como evidencia de su ejecución se cuenta con correo electrónico.</t>
  </si>
  <si>
    <t>Implementar estrategias grupales con víctimas del conflicto armado para el acceso a la medida de satisfacción a nivel individual, en los componentes de memoria, dignificación y recuperación de prácticas sociales.</t>
  </si>
  <si>
    <t>ante nuestros grupos de valor, entidades territoriales y entidades del SNARIV por la imposibilidad de implementar las estrategias definidas en los componentes de memoria, dignificación y recuperación social</t>
  </si>
  <si>
    <t>debido a falta de interés de las personas,  falta de contratación y cumplimiento por parte del operador (calidad, oportunidad), insuficiencia presupuestal (contratación referentes), situaciones de orden público, riesgos de salud (biológicos entre otros), desastres naturales y disposición de las administraciones municipales</t>
  </si>
  <si>
    <t>El referente psicosocial de cada departamento de la DT Eje Cafetero, finalizando cada mes realizará el cargue en MAARIV de las acciones realizadas en el territorio para su aprobación por nivel nacional. De no poder realizar dicho ejercicio dentro del mes se realizará la primera semana del siguiente mes. La evidencia será el reporte de cargue a MAARIV.</t>
  </si>
  <si>
    <t>El referente psicosocial de cada departamento de la DT Eje Cafetero, antes de la implementación de las estratégias, realiza seguimiento a la planeación de estas para hacer los ajustes necesarios para el logro de los objetivos propuestos con la agenda. En caso de no poder realizar la implementación de la estrategia se  reprograma en una nueva fecha, como evidencia se cuenta con comunicación vía correo electrónico con nivel nacion para verificar la logistica del evento y acta con los representate de las comunidades o las autoridades etnico territoriales.</t>
  </si>
  <si>
    <t xml:space="preserve">por parte de un funcionario o contratista y externos </t>
  </si>
  <si>
    <t>correspondiente a la indemnización de víctima</t>
  </si>
  <si>
    <t xml:space="preserve"> con el objetivo de obtener un beneficio propio o favorecer a un tercero.</t>
  </si>
  <si>
    <t xml:space="preserve">
El profesional de reparación individual-Indemnizaciones del DT Eje Cafetero una vez cada 4 meses socializa y fortalece la campaña antifraude de la Unidad con funcionarios, contratistas de la entidad y funcionarios de las entidades del SNARIV, con el fin de prevenir los fraudes. En caso no poderse realizarse en los espacios definidos, se utilizarán los demas medios disponibles como correos electronicos o distintas reuniones. Como evidencia de su ejecución se cuenta con correo electrónico y/o actas de reunión.</t>
  </si>
  <si>
    <t>Socializar la política anti fraude en los espacios que definan  los CDJT ampliados de los 3 departamentos de la DT Eje Cafetero</t>
  </si>
  <si>
    <t xml:space="preserve">Profesional de Indemnizaciones Eje Cafetero - Apoyo Profesionales Nación Territorio Eje Cafetero </t>
  </si>
  <si>
    <t>El profesional de reparación individual-Indemnizaciones del DT Eje Cafetero, cada vez que sean asignadas municipalizaciones a la dirección territorial, garantiza la confidencialidad de la información siguiendo los lineamientos tanto del procedimiento y el memorando interno donde se socializa la nueva estrategia de notificación de acuerdo con las municipalizaciones asignadas a la DT, con el fin de salvaguardar la información. En caso no poderse garantizar la confidencialidad de la información no se realizará el envío, como evidencia de su ejecución se cuenta con correo electrónico y archivo cifrado.</t>
  </si>
  <si>
    <t xml:space="preserve">
El profesional de reparación individual-Indemnizaciones del DT Eje Cafetero, cada vez que se presenten, traslada a Nivel Nacional  las denuncias o novedades que se puedan presentar, con el fin de poner en conocimiento y se inicien las acciones pertinentes. En caso no realizar el envío al nivel nacional , se utilizarán los demas mecanismos dispuestos para poner en conocimiento las denuncias o novedades, como evidencia de su ejecución se cuenta con correo electrónico.</t>
  </si>
  <si>
    <t xml:space="preserve">Uso inadecuado </t>
  </si>
  <si>
    <r>
      <t xml:space="preserve">por parte de funcionarios y contratistas de la Entidad como de las entidades SNARIV </t>
    </r>
    <r>
      <rPr>
        <sz val="11"/>
        <rFont val="Calibri"/>
        <family val="2"/>
        <scheme val="minor"/>
      </rPr>
      <t xml:space="preserve">afectando la Confidencialidad, Integridad y Disponibilidad de la información, </t>
    </r>
  </si>
  <si>
    <t xml:space="preserve">de las herramientas de información, </t>
  </si>
  <si>
    <t>con el objetivo de obtener un beneficio o favorecer a un tercero.</t>
  </si>
  <si>
    <r>
      <t xml:space="preserve">El profesional responsable articulador RNI en cada departamento de la DT Eje Cafetero, una vez creado el usuario en la Herramienta VIVANTO, envía acuerdo de confidencialidad para su lectura y aplicación del manejo de la información, con el fin de que se conozca y se dé su aplicación. En caso no poderse realizar se revisará y se reenviara, como evidencia de su ejecución se cuenta con correo electrónico.
</t>
    </r>
    <r>
      <rPr>
        <b/>
        <sz val="11"/>
        <color theme="1"/>
        <rFont val="Calibri"/>
        <family val="2"/>
        <scheme val="minor"/>
      </rPr>
      <t>(A.6.6)</t>
    </r>
  </si>
  <si>
    <t>Realizar vía correo electrónico envío de la campaña anti fraude para reforzar el mensaje del tratamiento adecuado de la información</t>
  </si>
  <si>
    <t xml:space="preserve">Articuladores RNI de los 3 departamentos de la DT Eje Cafetero </t>
  </si>
  <si>
    <t>El profesional responsable articulador RNI en cada departamento de la DT Eje Cafetero cada trimestre de la vigencia realiza seguimiento a los usuarios creados por cada municipio, este correo se envía al autorizado articulador municipal y a los enlaces de NT de la DT, con el fin de verificar si los usuarios activos a la fecha en el ente territorial. En caso no poderse realizar se solicitará al articulador territorial el reporte de contratos vigentes de los usuarios de la herramienta, como evidencia de su ejecución se cuenta con correo electrónico.</t>
  </si>
  <si>
    <r>
      <t xml:space="preserve">La Dirección Territorial deberá retoalimentar a los funcionarios, contratistas y/o operadores frente al reporte emitido por la Oficina de Tecnología de Información (OTI) sobre el estado de uso de OneDrive.
Evidencia: Socialización del correo electrónico enviado por la OTI sobre el estado del uso de OneDrive a la Dirección Territorial.
</t>
    </r>
    <r>
      <rPr>
        <b/>
        <sz val="11"/>
        <color theme="1"/>
        <rFont val="Calibri"/>
        <family val="2"/>
        <scheme val="minor"/>
      </rPr>
      <t xml:space="preserve">
(A.5.16, A.8.2, A.8.3, A.8.13)</t>
    </r>
  </si>
  <si>
    <t>El profesional responsable articulador RNI en cada departamento de la DT Eje Cafetero procede una vez se identifique mal uso de la información de la Unidad a suspender el usuario e informar al grupo contra fraudes de NN, con el fin de que se realice su respectivo tratamiento, como evidencia de su ejecución se cuenta con correo electrónico</t>
  </si>
  <si>
    <t>El enlace SIG de la Dirección Territorial deberá socializar los compromisos de Seguridad de la Información tratados en los encuentros “Enlace SIG” y retroalimentar la información que es generada por parte de la Oficina de Tecnología de Información (OTI) en materia de Seguridad la cual es publicada por los diferentes canales de la Entidad, con el fin de que la Dirección Territorial se encuentre informada.
Evidencia: Correo electrónico y/o registro fotográfico de la publicación en cartelera física de la Dirección Territorial y/o reuniones de grupo de la Dirección Territorial en donde se da a conocer el resumen de los encuentros “Enlace SIG” en Seguridad de la Información y/o la infografía en materia de Seguridad de la Información publicada en la intranet SUMA.</t>
  </si>
  <si>
    <r>
      <t xml:space="preserve">La Dirección Territorial asistirá y participará en las charlas y/o capacitaciones brindadas por la Oficina de Tecnología de Información (OTI) en material de Seguridad de la Información, cada vez que se programen con el fin de dar cumplimiento a la Política de Seguridad, prevenir los riesgos de seguridad digital y realizar apropiación de conocimientos del SGSI a los funcionarios, contratistas y/o operadores de la Entidad.
Evidencia: Correo electrónico replicados por el enlace de la Dirección Territorial para participar en las charlas y/o capacitaciones del Sistema de Gestión de Seguridad de la Información (SGSI) y/o listas de asistencias a las charlas.
</t>
    </r>
    <r>
      <rPr>
        <b/>
        <sz val="11"/>
        <color theme="1"/>
        <rFont val="Calibri"/>
        <family val="2"/>
        <scheme val="minor"/>
      </rPr>
      <t>(A.6.3)</t>
    </r>
  </si>
  <si>
    <t xml:space="preserve">Adelantar acciones integrales de prevención, atención, asistencia humanitaria, retornos, reubicaciones sostenibles y reparación transformadora de las víctimas individuales y colectivas, con enfoque territorial, diferencial y de centralidad en las víctimas, disminuyendo los rezagos históricos, promoviendo su fortalecimiento comunitario, estabilidad socioeconómica y autonomía, para lograr el acceso efectivo y pleno de sus derechos y la reconstrucción de sus proyectos de vida. </t>
  </si>
  <si>
    <t>por no brindar asistencia técnica a las partes interesadas, para cumplir con los planes establecidos en los periodos y los que estipula la ley</t>
  </si>
  <si>
    <t xml:space="preserve">debido a la falta de planeación y dinámica de las partes interesadas. </t>
  </si>
  <si>
    <t>Los profesionales de Reparación Colectiva, retornos y Reubicaciones y Nación - Territorio, realizan asistencia técnica  presenciales a los sujetos y los entes al menos una vez al año con el fin de que puedan proponer medidas en los respectivos planes municipales para la implementación de la política pública de víctimas  y por consiguiente a la repación integral, en caso que no se puedan dar las asistencias técnicas presenciales  se deben enviar las mismas por medio de correo electrónico  y al detalle  de dicha asistencia, las evidencias de este control son: actas de las asistencias técnicas en terreno y correos electrónicos.</t>
  </si>
  <si>
    <t>Revisar la realización de las asistencias técnicas a los entes territoriales según planeación para el cumplimiento de la política pública de víctimas</t>
  </si>
  <si>
    <t xml:space="preserve">profesionales encargados de los procesos </t>
  </si>
  <si>
    <t>de los aplicativos de la Unidad para las Víctimas con fines ilegales</t>
  </si>
  <si>
    <t>con el objetivo de obtener un beneficio propio o beneficiar a un tercero.</t>
  </si>
  <si>
    <t>Uso indebido o inadecuado de la información de los aplicativos de la Unidad para las Víctimas con fines ilegales por parte de funcionarios o contratistas de la DT con el objetivo de obtener un beneficio propio o beneficiar a un tercero.</t>
  </si>
  <si>
    <t>Firmar anualmente el  formato de aceptación de lineamiento de confidencialidad por parte del  usuario  de cualquier entidad del SNARIV y el profesional de la red nacional de información de la dirección territorial y/o director territorial de la unidad , con el propósito de garantizar el compromiso de confidencialidad de la información por cada funcionario que utilice las herramientas de información de las victimas. En caso de no ser firmado el acuerdo de confidencialidad no se asignaran claves ni se renovaran permisos para cada vigencia anual, queda como evidencia el formato de aceptación del acuerdo de confidencialidad de usuarios firmado y cargado en la herramienta VIVANTO.</t>
  </si>
  <si>
    <t>Con estos controles desde la DT Magdalena y el proceso con el profesional encargado pretende minizar al máximo que este riesgo se pueda materializar.</t>
  </si>
  <si>
    <t xml:space="preserve">Revisar semestralmente los acuerdos de confidencialidad firmados y que concuerden con las personas que aun están manejando dichas herramientas informáticas de la unidad para las victimas. </t>
  </si>
  <si>
    <t>Profesional encargado del proceso</t>
  </si>
  <si>
    <t xml:space="preserve">Socializar por parte del funcionario encargado de la RNI el lineamiento de confidencialidad anualmente a las entidades del SNARIV para generar compromisos individuales en el cumplimiento de las condiciones de seguridad para garantizar la confidencialidad de la información. En caso de no realizarse la socialización en forma presencial se realizará en forma virtual o escrita. queda como evidencia acta de socialización, correo electrónico. </t>
  </si>
  <si>
    <t xml:space="preserve">Realizar capacitación a todas las entidades del snariv, donde se le dará la información de la importancia extrema de la persona que maneje las herramientas de la unidad y que la persona que integra que no pueda realizar fraudes que lo beneficien a él o un tercero. </t>
  </si>
  <si>
    <t xml:space="preserve">Implementar la medida de rehabilitación comunitaria
Implementar acciones del plan de fortalecimiento del modelo de operación de enfoque diferencial y de genero. </t>
  </si>
  <si>
    <t>por no implementar las medidas contempladas a los sujetos colectivos  en los PIRC y las actividades a las victimas de enfoque diferencial y de genero</t>
  </si>
  <si>
    <t>debido a la contratación tardía del operador y del personal idóneo para la implementación de la medida de rehabilitación comunitaria, además de situaciones de seguridad en el territorio por actores armados que coloquen en peligro la integridad física de las comunidades y profesionales psicosociales colectivos y/o emergencias climatológicas ambientales.</t>
  </si>
  <si>
    <t xml:space="preserve">Los profesionales psicosociales realizan el registro de la actividad mensualmente a través de un  informe consolidado del grupo psicosocial,  donde quedan planteados los inconvenientes presentados ante el supervisor del contrato. En caso de no presentarse el informe en el mes  este se reportará en el mes siguiente, queda como evidencia el informe mensual  presentado al supervisor. </t>
  </si>
  <si>
    <t>Realizar cada una de las acciones de la medida de rehabilitación comunitaria programadas en los diferentes planes de reparación colectiva de acuerdo el cronograma de implementación y la matriz  mensualizada, posteriormente realizar un balance con el objeto e verificar que haya sido acorde a los deseos reparadores de cada sujeto de reparación colectiva. En caso de una reprogramación ya se por motivos de seguridad o motivo ambiental debe concertarse con el sujeto.</t>
  </si>
  <si>
    <t>profesionales psicosociales colectivos</t>
  </si>
  <si>
    <t xml:space="preserve">El profesional de EDYG  territorial realiza acompañamiento y articulación con todos los procesos de la DT mensualmente de manera presencial o virtual para la asistencia y atención integral de las victimas de especial atención con el fin de mejorar su calidad de vida, en dado caso que no poder realizarse el acompañamiento virtual o presencial este enviará los lineamientos por correo electrónico. evidencia actas, listados de asistencia, correos electrónicos. </t>
  </si>
  <si>
    <t>ante los grupos de valor por la no entrega de cartas de indemnización aptas a las victimas localizadas</t>
  </si>
  <si>
    <t>debido a la Falta de recursos por parte de las victimas, para el traslado a la ciudad de Santa Marta destinado como lugar de jornadas para la notificación de la medida de notificación cuando a los funcionarios no les aprueban las comisiones.</t>
  </si>
  <si>
    <t xml:space="preserve">El profesional de RI de la DT magdalena articula mensualmente con los entes territoriales para la realización de las notificaciones de la medida de notificación  en los municipios donde se generen mayor numero de giros asignados con el fin de lograr que las victimas se les facilite el traslado y optimizar sus recursos, en dado caso que no se generen jornadas en los municipios se brindará la atención en  el CRAV de Santa Marta, queda como evidencia los correo electrónicos enviados y los oficios con los requerimientos al ente territorial. </t>
  </si>
  <si>
    <t xml:space="preserve">Se realizará reunión para implementar la estrategia de notificación en el marco de las jornadas de indemnización de manera mensual con algunos procesos de la DT magdalena con la finalidad de socializar los lugares y/o municipios de las jornadas, en la medida que los funcionarios de SRI tengan aprobación de su comisión para el traslado a los sitios acordados y poder realizar la actividad de indemnización. </t>
  </si>
  <si>
    <t xml:space="preserve">Profesional RI (Indemnización de la DT magdalena) </t>
  </si>
  <si>
    <t>Brindar acompañamiento a las victimas y a la personería municipal para el fortalecimiento a la participación efectiva.</t>
  </si>
  <si>
    <t>por no brindar acompañamiento a las victimas ni a las personerías de los municipios en el fortalecimiento y empoderamiento de la participación de las mesas de las victimas</t>
  </si>
  <si>
    <t>debido a la falta de metodologías adecuadas para el fortalecimiento de las víctimas; así como de asignación suficiente los recursos para viáticos y gastos de viajes a los territorios que requieran de acompañamiento presencial de los profesionales de la DT.</t>
  </si>
  <si>
    <t xml:space="preserve">Los profesionales del proceso de participación realizan mensualmente asistencia técnica y acompañamiento a los espacios de participación virtuales o presenciales garantizando la participación efectiva de las victimas, con el objetivo de fortalecer las capacidades de estas y de las oficinas del ministerio publico con base en lo establecido en la resolución 01668 de 30 diciembre 2020 , en caso que no no poder hacerlo presencial o virtual, se realizará en forma telefónica, queda como evidencias actas, correos electrónicos. </t>
  </si>
  <si>
    <t xml:space="preserve">Orientar a profesionales en territorio sobre metodologías para ejercicios pedagógicos adecuados a las capacidades diferenciales de las victimas. 
Alertar al nivel nacional sobre la necesidad de asignar recursos suficientes para que los profesionales asistan presencialmente a las mesas de victimas de los municipios del departamento que así lo requieran. </t>
  </si>
  <si>
    <t>Profesional asignado al proceso</t>
  </si>
  <si>
    <t>Implementar acciones de medidas de restitución en sujetos de reparación colectiva.
Implementar acciones de medidas de satisfacción y/o garantías de no repetición en sujetos de reparación colectiva
Implementar la fase de diagnóstico del daño colectivo con los Sujetos de Reparación Colectiva no étnicos</t>
  </si>
  <si>
    <t>ante los sujetos de reparación colectiva,  al no realizar la implementación de las acciones o estrategias definidas</t>
  </si>
  <si>
    <t>debido a el extenso tiempo en la implementación de las fases de la ruta del proceso de reparación Colectiva, al funcionamiento inadecuado de los operadores en el proceso de ruta e implementación de las medidas. De igual manera a las dificultades en el cumplimiento a requisitos en la legalidad de predios, partidas presupuestales, disponibilidad económica, financiera y de personal experto requeridos para los diferentes conceptos técnicos  que se requieren de la ET, en la adecuación o construcción de infraestructura, que surgen para la implementación de las medidas de restitución por la corresponsabilidad  de los entes territoriales y locales, al insuficiente  análisis financiero del costo de las medidas reparadoras en la planeación financiera de la entidad.</t>
  </si>
  <si>
    <t>El profesional líder misional junto con el equipo  de RC de la DT consolida el reporte  mensual  de incumplimiento del operador logístico de las jornadas  canceladas, incumplimiento de entregas de materiales y equipos en el marco de las acciones de ruta de los sujetos  y acciones de implementación de los PIRC que afectan el Plan Operativo y PAT.
El profesional líder misional  y equipo  de RC  coordinan y verifican de acuerdo a la priorización  de los sujetos,  las metas respetos a las acciones reparadoras de los PIRC frente a la necesidad presupuestal  y la capacidad de respuesta de las entidades territoriales, para dar cumplimiento a los indicadores concertados  en el plan de acción, en caso necesario se recurrirá al  acta de cambios, como evidencia de gestión se cuenta con reporte en sisgestiòn de acuerdo con la periodicidad del indicador(mensual, trimestral, semestral).</t>
  </si>
  <si>
    <t>Se plantea plan de acción para fortalecer los controles existentes y evitar la materialización del riesgo.</t>
  </si>
  <si>
    <t>Al iniciar la vigencia, Identificar los posibles sujetos a intervenir,  de manera conjunta con la dirección, subdirección de reparación y la dirección territorial a fin de definir un espacio  articulación con la entidad territorial y otras entidades de competencia, para la indagar con las entidades territoriales  el estado del predio de los sujetos a intervenir</t>
  </si>
  <si>
    <t>Director Territorial y Profesionales de reparación colectiva de la DT</t>
  </si>
  <si>
    <t xml:space="preserve">Proponer a la Dirección de Reparación y  a la Subdirección de RC, la planeación  financiera de acuerdo a las características del sujeto, del territorio y de las metas establecidas en el PAT </t>
  </si>
  <si>
    <t>Realizar el seguimiento al plan operativo y al PAT de acuerdo a su programación. ( mensual  trimestral) en las herramientas disponibles para cada uno.</t>
  </si>
  <si>
    <t>ante las victimas, entidades territoriales y  organismos de control, al no lograr hacer entrega de la medida de indemnización  a victimas   a quienes ya se le asignaron  y giraron los recursos en el proceso de reparación individual</t>
  </si>
  <si>
    <t xml:space="preserve">debido a no contar con datos actualizados y o factores de comunicación por ubicación, que permitan localizar a las victimas para su notificación, y a los factores de error en digitación, lugar de ubicación(ortográficos, municipios con el mismo nombre en diferentes departamentos), y a la necesidad de reliquidar los porcentajes en la medida de indemnización. </t>
  </si>
  <si>
    <t>El profesional de reparación individual valida la base de datos  descargada de indemniza, de acuerdo a la municipalización,  para corroborar los datos de contacto de la población a notificar, en caso de encontrar inconsistencias se hace la búsqueda en las diferentes herramientas SGV e INDEMNIZA , o en el RUV a través de su núcleo familiar,  como evidencia se cuenta con la  Matriz base de notificación con información en detalle, ubicada en carpeta compartida en OneDrive con los profesionales que apoyan el proceso en cada departamento de la DT.</t>
  </si>
  <si>
    <t xml:space="preserve">Se realizara  una invitación a los profesionales de la Unidad para las victimas que brindan asistencia técnica y capacitaciones y a entidades, a victimas organizadas y no organizadas en el marco de estas reuniones, socialicen   la importancia  de actualización de datos para el contacto oportuno de las victimas por parte de la unidad. </t>
  </si>
  <si>
    <r>
      <t xml:space="preserve">Profesional reparación individual  </t>
    </r>
    <r>
      <rPr>
        <sz val="11"/>
        <rFont val="Calibri"/>
        <family val="2"/>
        <scheme val="minor"/>
      </rPr>
      <t xml:space="preserve"> y/o profesional  Designado por el Lider de la DT</t>
    </r>
  </si>
  <si>
    <t>El profesional de reparación individual una vez identifica los errores en las cartas y el error de los giros hace mediante correo electrónico el reporte al profesional de apoyo del equipo de indemnizaciones en la subdirección de reparación individual, para que se haga revisión del caso y brinden la orientación de aprobar o anular la entrega del pago. Como evidencias quedan los correos electrónicos de reporte</t>
  </si>
  <si>
    <t xml:space="preserve">Fortalecer la oferta institucional en los CRAV.
Socializar la oferta institucional de las entidades nacionales y sus convocatorias en el territorio.	
Implementar la estrategia de tejido social de las comunidades retornadas o reubicadas en relación con sus procesos de integración comunitaria y arraigo territorial	
Implementar la estrategia de comunicación y formación masiva para victimas organizadas y no organizadas interesadas en la política publica de victima	
Realizar acompañamiento psicosocial en las fases de alistamiento,  diagnostico o caracterización del daño, diseño y formulación en Sujetos de reparación colectiva				
Realizar jornadas de atención móvil de orientación y comunicación a las víctimas	</t>
  </si>
  <si>
    <t>ante las victimas, mesas de participación, los sujetos de reparación colectiva, entidades territoriales y  organismos de control, por no brindar y/o inoportunidad de la atención a la entrega de la oferta e implementación de las  estrategias de reparación dirigida a la población  victima</t>
  </si>
  <si>
    <t xml:space="preserve">debido a temas de orden publico, y de imposibilidad de los diferentes actores en apoyar los temas logísticos para realizar las jornadas, ferias, y/o estrategias    de reparación y a  la falta de recursos en la entidad,  para temas de desplazamiento (viáticos)   de los profesionales a territorio. </t>
  </si>
  <si>
    <t xml:space="preserve">Los profesionales lideres de cada proceso misional identifican de manera mensual, mediante la matriz de seguimiento de temas estratégicos (plan operativo), y en los compromisos de los comités de seguimiento de la DT,   las acciones realizadas frente a  las necesidades,  de acuerdo con la demanda en oferta y asistencia técnica, ante victimas,  mesas de participación, sujetos de reparación colectiva, entidades territoriales, organismos de control y entidades cooperantes, que permitan identificar posibles situaciones que impidan el cumplimiento de las actividades, con el fin de revisar  acciones de mejora. Si se identifican incumplimientos se diligenciara la matriz de temas estratégicos donde se realizaran acciones de mejora del área misional y su respectivo seguimiento. Como evidencia se cuenta con la matriz de temas estratégicos y/o las actas de los comités de seguimiento de la DT.  </t>
  </si>
  <si>
    <t>Se realizará  seguimiento de las metas de acuerdo con la programación - mensual - trimestral- semestral o anual,  para su cumplimiento o ajuste en la meta, o la programación.</t>
  </si>
  <si>
    <t xml:space="preserve">Profesionales misionales de la DT, responsables de desarrollar las actividades </t>
  </si>
  <si>
    <t xml:space="preserve">Se realizará mesas de trabajo para concretar acciones de oferta y los espacios en común desde los diferentes procesos para comunicarlo a los  actores involucrados . </t>
  </si>
  <si>
    <t xml:space="preserve">En el marco del subcomité de atención y asistencia el profesional de servicio al ciudadano y de atención y asistencia se  coordina con la entidad territorial si se ha de realizar la jornada, en caso de no contar con el apoyo esta oferta se realizara en otro municipio. </t>
  </si>
  <si>
    <t>Atención a las victimas  en los puntos de atención y Centros Regionales</t>
  </si>
  <si>
    <t>Uso indebido o inadecuado</t>
  </si>
  <si>
    <t xml:space="preserve">por parte de contratistas, funcionarios del centro regional o punto de atención </t>
  </si>
  <si>
    <t>herramientas tecnológicas y de los procesos internos de atención de la unidad</t>
  </si>
  <si>
    <t>con el objetivo de obtener un beneficio propio o de un tercero</t>
  </si>
  <si>
    <t>Uso indebido o inadecuado de las herramientas tecnológicas y de los procesos internos de atención de la unidad, por parte de contratistas, funcionarios del centro regional o punto de atención con el objetivo de obtener un beneficio propio o de un tercero</t>
  </si>
  <si>
    <t xml:space="preserve">Dependiendo de la temporalidad de cada contrato El director territorial debe informar mediante correo electrónico, al articulador territorial de la RNI de las renuncias que se puedan presentar de funcionarios y contratistas, para desactivar de manera oportuna los accesos a estas herramientas.  En tal caso el Articulador Territorial   de la RNI procederá a inactivar el usuario, como evidencia se cuenta con el registro de la herramienta y correo de respuesta.  </t>
  </si>
  <si>
    <t xml:space="preserve">Se realizara jornada de sensibilización a los funcionarios y contratistas propios y externos,  frente al uso indebido  de las herramientas tecnológicas y la información de la unidad para las victimas.  </t>
  </si>
  <si>
    <r>
      <t xml:space="preserve">Director Territorial -  </t>
    </r>
    <r>
      <rPr>
        <sz val="11"/>
        <rFont val="Calibri"/>
        <family val="2"/>
        <scheme val="minor"/>
      </rPr>
      <t xml:space="preserve">enlace Oficina de Tecnología de Información (OTI) y/o profesional  designado por el líder de la DT.  </t>
    </r>
    <r>
      <rPr>
        <sz val="11"/>
        <color rgb="FFFF0000"/>
        <rFont val="Calibri"/>
        <family val="2"/>
        <scheme val="minor"/>
      </rPr>
      <t xml:space="preserve"> </t>
    </r>
  </si>
  <si>
    <t xml:space="preserve">El director territorial debe informar mediante correo electrónico, al articulador territorial  de la  RNI de las renuncias que se puedan presentar de funcionarios y contratistas, para desactivar de manera oportuna los accesos a estas herramientas.  En tal caso el Articulador Territorial   de la RNI procederá a inactivar el usuario, en el caso de identificar usuarios aún activos se hará el respectivo reporte para desactivar nuevamente los usuarios a las herramientas de la entidad. como evidencia se cuenta con el registro de la herramienta. </t>
  </si>
  <si>
    <t xml:space="preserve">Se fortalecerá las campañas de ojo al fraude en la dirección territorial en los espacios de interacción con las victimas </t>
  </si>
  <si>
    <t>profesionales de relación con el ciudadano,  comunicaciones</t>
  </si>
  <si>
    <t>Los funcionarios que identifiquen casos de uso indebido de las herramientas por parte de colaboradores, contratistas, operadores u otros  deben reportar al Director Territorial la situación. Quien a su vez evaluará la situación y reportará a la articuladora de la  RNI mediante correo electrónico. La articuladora de la RNI  procederá a inactivar el usuario reportado, como evidencia enviará al director Territorial correo con la confirmación.</t>
  </si>
  <si>
    <t xml:space="preserve">Enlace Oficina de Tecnología de Información (OTI)  y/o profesional  designado por el líder de la DT.  </t>
  </si>
  <si>
    <r>
      <t xml:space="preserve">Enlace SIG de la Dirección Territorial  </t>
    </r>
    <r>
      <rPr>
        <sz val="11"/>
        <rFont val="Calibri"/>
        <family val="2"/>
        <scheme val="minor"/>
      </rPr>
      <t>y/o profesional  designado por el líder de la DT.</t>
    </r>
  </si>
  <si>
    <r>
      <rPr>
        <sz val="11"/>
        <rFont val="Calibri"/>
        <family val="2"/>
        <scheme val="minor"/>
      </rPr>
      <t xml:space="preserve">Funcionarios de la DT - </t>
    </r>
    <r>
      <rPr>
        <sz val="11"/>
        <color theme="1"/>
        <rFont val="Calibri"/>
        <family val="2"/>
        <scheme val="minor"/>
      </rPr>
      <t>Enlace SIG de la Dirección Territorial o designado por el líder de la DT.-</t>
    </r>
    <r>
      <rPr>
        <b/>
        <sz val="11"/>
        <color rgb="FFFF0000"/>
        <rFont val="Calibri"/>
        <family val="2"/>
        <scheme val="minor"/>
      </rPr>
      <t xml:space="preserve"> </t>
    </r>
    <r>
      <rPr>
        <sz val="11"/>
        <rFont val="Calibri"/>
        <family val="2"/>
        <scheme val="minor"/>
      </rPr>
      <t>Funcionarios de la DT</t>
    </r>
  </si>
  <si>
    <r>
      <t xml:space="preserve">El profesional enlace de Talento Humano designada por el Director Territorial de forma semestral o cuando se presente una novedad de retiro de alguno de los funcionarios, contratistas y/o operadores, deberá notificar la novedad a la profesional de Red Nacional de Información para que deshabite los usuarios a las herramientas tecnológicas en las que se procesa y se almacena la información del funcionario en retiro con el fin de dar cumplimiento a la Política de Seguridad, prevenir los riesgos del uso inadecuado de la información.
</t>
    </r>
    <r>
      <rPr>
        <b/>
        <sz val="11"/>
        <rFont val="Calibri"/>
        <family val="2"/>
        <scheme val="minor"/>
      </rPr>
      <t>Evidencia:</t>
    </r>
    <r>
      <rPr>
        <sz val="11"/>
        <rFont val="Calibri"/>
        <family val="2"/>
        <scheme val="minor"/>
      </rPr>
      <t xml:space="preserve"> El Director territorial enviara un correo electrónico al enlace de la Red Nacional de Información de la Dirección Territorial solicitando que se deshabite el usuario a las herramientas tecnológicas de la entidad de los funcionarios, contratistas y/o operadores. </t>
    </r>
  </si>
  <si>
    <r>
      <rPr>
        <sz val="11"/>
        <color rgb="FFC00000"/>
        <rFont val="Calibri"/>
        <family val="2"/>
        <scheme val="minor"/>
      </rPr>
      <t xml:space="preserve"> </t>
    </r>
    <r>
      <rPr>
        <sz val="11"/>
        <rFont val="Calibri"/>
        <family val="2"/>
        <scheme val="minor"/>
      </rPr>
      <t xml:space="preserve">Enlace de Talento Humano  o designado por el líder de la DT. </t>
    </r>
  </si>
  <si>
    <r>
      <t xml:space="preserve">El profesional enlace Red Nacional de Información designada por el Director Territorial cada vez que se le notifique vía correo electrónico el retiro de un funcionarios, contratistas y/o operadores deshabilitará los usuarios a las herramientas tecnológicas a las cuales tenía acceso según el "Acuerdo de Confidencialidad" firmado. 
</t>
    </r>
    <r>
      <rPr>
        <b/>
        <sz val="11"/>
        <rFont val="Calibri"/>
        <family val="2"/>
        <scheme val="minor"/>
      </rPr>
      <t xml:space="preserve">
Evidencia: </t>
    </r>
    <r>
      <rPr>
        <sz val="11"/>
        <rFont val="Calibri"/>
        <family val="2"/>
        <scheme val="minor"/>
      </rPr>
      <t xml:space="preserve">Correo electrónico del enlace de la Red Nacional de Información de la Dirección Territorial confirmando que fueron deshabilitados los usuarios a las herramientas de la entidad. </t>
    </r>
  </si>
  <si>
    <r>
      <rPr>
        <b/>
        <sz val="11"/>
        <rFont val="Calibri"/>
        <family val="2"/>
        <scheme val="minor"/>
      </rPr>
      <t>E</t>
    </r>
    <r>
      <rPr>
        <sz val="11"/>
        <rFont val="Calibri"/>
        <family val="2"/>
        <scheme val="minor"/>
      </rPr>
      <t>nlace Red Nacional de Información o designado por el líder de la DT.  ( Director Territorial )</t>
    </r>
  </si>
  <si>
    <t xml:space="preserve">Planes étnicos y no étnicos de retorno o reubicación formulados y aprobados.                                                                                                  </t>
  </si>
  <si>
    <t>por afectar a la población desplazada que quiere retornarse o reubicarse o que ya  lo hizo voluntariamente  al no  formular y aprobar los  planes de retornos y/o reubicación definidos</t>
  </si>
  <si>
    <t xml:space="preserve">debido a la falta de principio de seguridad favorable  de acuerdo a la  ley 1448 de 2011. </t>
  </si>
  <si>
    <t>El grupo de retornos y reubicaciones solicita a la fuerza pública verificar el principio de seguridad  a través de mesas técnicas de seguridad, para las comunidades que han solicitado acompañamiento,  trimestralmente. En caso de que las condiciones de seguridad no estén dadas se dará alistamiento de acuerdo con el protocolo étnico y no étnico.  Evidencias actas de mesas y listados de asistencia.</t>
  </si>
  <si>
    <t>Socializar la ruta de acompañamiento y protocolo étnico  y no étnico a las  comunidades priorizadas y a las que han solicitado acompañamiento   convocando a las comunidades que se incluyan en los planes de  RYR.</t>
  </si>
  <si>
    <t xml:space="preserve">Grupo de Retornos y Reubicaciones </t>
  </si>
  <si>
    <t xml:space="preserve">El grupo de retornos y reubicaciones, mientras se obtiene el principio de seguridad, gestionara el principio de voluntariedad y la documentación necesaria para el acompañamiento del retorno y reubicación de las comunidades anualmente. En caso de que no se pueda gestionar se dará alistamiento de acuerdo con la ruta del acuerdo al protocolo étnico y no étnico. Evidencias: actas acompañamiento, censos, actas de voluntariedad. </t>
  </si>
  <si>
    <t>Prestar atención y orientación a las victimas en los Puntos de atención o CRAV - Realizar jornadas de atención móvil de orientación y comunicación a las víctimas con enfoque diferencial</t>
  </si>
  <si>
    <t xml:space="preserve">Inadecuada utilización de la información </t>
  </si>
  <si>
    <t xml:space="preserve">que maneja el personal del  operador Outsourcing  de la Dt </t>
  </si>
  <si>
    <t xml:space="preserve">posible fuga de la misma por las plataformas virtuales </t>
  </si>
  <si>
    <t>con el objetivo de obtener un beneficio propio.</t>
  </si>
  <si>
    <t>Inadecuada utilización de la información y  posible fuga de la misma por las plataformas virtuales que maneja el personal del  operador Outsourcing  de la Dt con el objetivo de obtener un beneficio propio.</t>
  </si>
  <si>
    <t>Las profesionales del proceso de relación con el ciudadano,  solicitan mensualmente  en la reunión de productividad a la  coordinadora zonal del operador Outsourcing,  el reporte referente al uso inadecuado de los sistemas de información, con la finalidad de detectar fuga de información o uso inadecuado de la misma o de las plataformas asignadas a los orientadores o documentadores del operador Outsourcing, para que a su vez reportar  a nivel nacional al grupo antifraudes y al enlace de planeación de la DT Nariño, quien escala también a la OAP  y al proceso de Gestión de la Información (RNI) en NN en caso de presentarse. En caso de no materializarse el riesgo se deja constancia en el acta de la reunión de productividad. Se evidencia a través de correo electrónico, actas y listados de asistencia.</t>
  </si>
  <si>
    <t>Documentar  el control existente ya que en su calificación se verifico que no estaba documentado</t>
  </si>
  <si>
    <t>Integrantes del proceso de relación con el ciudadano de la DT Nariño</t>
  </si>
  <si>
    <t>Realizar  sensibilizaciones  bimensuales  sobre el tema de la corrupción y riesgos de corrupción</t>
  </si>
  <si>
    <r>
      <t xml:space="preserve">La Dirección Territorial suscribe el "Acuerdo de Confidencialidad" como control de acceso cada vez que se solicita usuarios a las herramientas tecnologicas en las que se procesa y se almacena la información, de lo contrario no se asignaran usuarios, con el fin de dar cumplimento a las Políticas de Seguridad de la Información definidas por la Entidad. Es importante que los funcionarios, contratistas y operadores conozcan las implicaciones que se pueden presentar por el uso inadecuado de la información en aras de obtener un beneficio económico por la atención y orientación a las víctimas. Para los casos en el que se venza el Acuerdo de Condidencialidad el usuario será deshabilitado.
</t>
    </r>
    <r>
      <rPr>
        <b/>
        <sz val="11"/>
        <color theme="1"/>
        <rFont val="Calibri"/>
        <family val="2"/>
        <scheme val="minor"/>
      </rPr>
      <t xml:space="preserve">
Evidencia:</t>
    </r>
    <r>
      <rPr>
        <sz val="11"/>
        <color theme="1"/>
        <rFont val="Calibri"/>
        <family val="2"/>
        <scheme val="minor"/>
      </rPr>
      <t xml:space="preserve"> se cuenta con los formatos de aceptación de Acuerdos de Confidencialidad suscritos por la Dirección Territorial y/o reporte de dicho registro y/o correo del responsable de la Dirección Territorial en el que se indique que para el presente periodo no se suscribieron Acuerdos de Confidencialidad.
</t>
    </r>
    <r>
      <rPr>
        <b/>
        <sz val="11"/>
        <color theme="1"/>
        <rFont val="Calibri"/>
        <family val="2"/>
        <scheme val="minor"/>
      </rPr>
      <t>(A.6.6)</t>
    </r>
  </si>
  <si>
    <t>Enlace SIG de la Dirección Territorial o designado por el líder de la DT en el proceso de gestion de la informacion.</t>
  </si>
  <si>
    <t>ante las victimas del conflicto por efectuar entregas de cartas de indemnización a personas no aptas</t>
  </si>
  <si>
    <t xml:space="preserve">debido a falta o inadecuada validación de los destinatarios o desactualización de información.  </t>
  </si>
  <si>
    <t>El líder de reparación individual cada vez que se asignan cartas contrasta la información de los destinarios con las herramientas necesarias internas o externas para identificar posibles novedades, en el caso de presentarse se reporta a la Subdirección de reparación individual y se reprograma en la herramienta pertinente, se evidencia su ejecución a través de los casos cargados en la plataforma SGV.</t>
  </si>
  <si>
    <t>Tipificar en el Sistema de Gestión a Victimas SGV, las ordenes de no pago para bloquear los giros que se identifiquen con error o novedad</t>
  </si>
  <si>
    <t>Brindar asistencia técnica para la actualización de planes de contingencia en la fase de formulación a entidades territoriales de interés estratégico y que son priorizadas a partir de estudio técnico.
Brindar servicios de asistencia técnica diferenciada en los procesos de planeación, ejecución y seguimiento de la implementación territorial de la política de víctimas, que incorpora los aspectos técnicos, financieros y administrativos reconociendo el enfoque diferencial.
Asistir técnicamente a las entidades territoriales en la implementación de los Decretos Ley para la inclusión del enfoque diferencial en los instrumentos de planeación territorial</t>
  </si>
  <si>
    <t>ante nuestros grupos de valor por no brindar la asistencia técnica o de manera articulada</t>
  </si>
  <si>
    <t>debido a la baja calidad del servicio de internet en los diferentes municipios y presencia de grupos armados ilegales, que impiden el desplazamientos de los funcionarios y participantes.</t>
  </si>
  <si>
    <t>El enlace de Prevención y Atención de Emergencias realiza asistencia técnica virtual o presencial al Comité de Justicia Transicional, Subcomité de Prevención y Protección y/o Mesas de Trabajo con el fin de actualizar el documento Plan de Contingencia. En caso de no poder realizar los espacios mencionados, bien sea por deficiencias con la conectividad o alteración del orden público, se deberá reprogramar el espacio. Como evidencias se cuentan con actas y registro de asistencia.</t>
  </si>
  <si>
    <t>Reprogramaciones de agendas en el caso de intermitencias de red, flujo e energía u otras situaciones o realizar las 3 fases de asistencia técnica de manera presencial</t>
  </si>
  <si>
    <t>Enlace de la SPAE</t>
  </si>
  <si>
    <t>Realizar jornadas de atención móviles de orientación y comunicación a las víctimas con enfoque diferencial</t>
  </si>
  <si>
    <t>ante nuestros grupos de valor por no cumplir con la agenda y fechas establecidas para el desarrollo de las jornadas de atención</t>
  </si>
  <si>
    <t>debido a que no se programa oportunamente la jornada en la herramienta SGV.</t>
  </si>
  <si>
    <t>La enlace de Relación con el Ciudadano, previamente a la fecha programada de la jornadas de atención, debe cargar en la herramienta SGV el municipio donde se desarrollará, la fecha, hora, los orientadores que apoyarán la jornada y servicios como alojamiento, transporte y alimentación (del equipo de orientadores), población estimada a atender y participación de entidades que acompañan la jornada. En caso de no ser posible atender la jornada se concertará con el Ente Territorial para reprogramar la jornada. se cuenta evidencia tales como solicitud realizada en SGV</t>
  </si>
  <si>
    <t>Reprogramación de jornadas previa concertación con el ente territorial.</t>
  </si>
  <si>
    <t>Enlace de Relación con el Ciudadano</t>
  </si>
  <si>
    <t>ante nuestras partes interesadas por no ejecutar las estrategias planificadas</t>
  </si>
  <si>
    <t>debido a la falta de planificación, lineamientos y directrices por parte del nivel nacional que  garantice el desarrollo de la actividad.</t>
  </si>
  <si>
    <t>La enlace de Participación, anualmente, realiza la promoción  al curso de formación masiva de tal manera que garantice al menos 50 participantes a la estrategia de formación en política pública de víctimas. En caso de no realizar la promoción, el enlace de participación deberá reiterar esta promoción a grupos que esten interesados en el proceso de formación masiva. Como evidencia se cuenta con los correos enviados a los diferentes actores convocando a las víctimas.</t>
  </si>
  <si>
    <t>Ampliar la inscripción a los grupos interesados con el fin de contar con una mayor participación en el curso de formación masiva.</t>
  </si>
  <si>
    <t>Enlace de Nación Territorio
Enlace de participación</t>
  </si>
  <si>
    <t>Reparar administrativamente sujetos de reparación colectiva</t>
  </si>
  <si>
    <t>Ante los sujetos de Reparación Colectiva y municipios donde se encuentran localizados, por la no implementación de las fases del programa de Reparación Colectiva</t>
  </si>
  <si>
    <t>Debido a no contar con la planeación presupuestal  y  el operador logístico iniciado la vigencia para avanzar en las fases del programa de Reparación Colectiva, no lograr concertar las actividades para la implementación de las medidas y acciones de los PIRC en implementación con los sujetos de SRC</t>
  </si>
  <si>
    <t>El enlace de Reparación Colectiva de la DT Santander,  en reunión mensual de Comité Estratégico, presenta el informe de Gestión de procesos donde se indica el estado de avance de la programación y dificultades para el desarrollo las jornadas  evidenciando el cumplimiento a la programación y la capacidad del operador logistico; igualmente se remite correo al Enlace Nacional del Proceso de Reparación Colectiva con la programación mensual de Jornadas; en caso de dificultades para el cumplimiento de la programación de las jornadas, se informará al Enlace Nacional, a  través de correo electrónico la novedad; Evidencias: Acta Mensual de Comité Estratégico y/o  correos electrónicos</t>
  </si>
  <si>
    <t>Dado a la tipología de riesgo y el nivel de severidad residual, se toma la decisión de definir un Plan de Acción adicional</t>
  </si>
  <si>
    <t>El profesional de Reparación Colectiva en el primer trimer trimestre del año enviará el cronograma de la Planeación de jornadas con los sujetos colectivos y mensualmente remite la programación para la apropiación de los recursos financieros y la designación del operador para el cumplimiento de la jornada. (Previa presentacion de la planeacion de la vigencia anterior )</t>
  </si>
  <si>
    <t>Profesional de Enlace de  Reparación Colectiva</t>
  </si>
  <si>
    <t>Ante la población victima del conflicto armado que cuenta con la medida de indemnización asignada para su cobro, por la no notificación de entrega de la carta de indemnización</t>
  </si>
  <si>
    <t>Debido a la  ilocalización de la victima o por la ubicación de giro de manera incorrecta por parte de la Entidad, lo cual  genera el reintegro y reprogramación de los recursos asignados, afectando la población victima toda vez que no podrá recibir los recursos en el tiempo establecido.</t>
  </si>
  <si>
    <t xml:space="preserve">El profesional de indemnizaciones revisa los aplicativos donde se encuentra la información actualizada de las victimas con el objetivo de localizarla e implementar estrategias que permitan la efectiva entrega de la carta de indemnización, para lo cual una vez se reciba la asignación de municipalización se realiza la auditoria de las cartas con apoyo de la revisión en  los aplicativos de la Unidad  y en caso de evidenciar error  (TDA y seguimiento a las reprogramaciones express) se realiza  contactabilidad con la víctima a fin de subsanar la novedad presentada y se procede a realizar la gestión en el aplicativo SGV, en caso de no evidenciar error alguno se realizara contactabilidad del destinatario con el apoyo del personal asignado para este fin para la respectiva notificación y entrega de la carta de indemnización.  En caso de evidenciar que es un error de ubicación de giro se tramita la solicitud de reintegro en el aplicativo SGV. Evidencia:  Base cartas notificadas , anuladas y /o con novedad realizada con corte mensual en formato Excel y pantallazo de solicitudes de reprogramación gestionadas en SGV. </t>
  </si>
  <si>
    <t>Dado el nivel de severidad residual, se toma la decisión de no definir un Plan de Acción adicional.</t>
  </si>
  <si>
    <t xml:space="preserve">Por parte de funcionarios y colaboradores </t>
  </si>
  <si>
    <t>Para favorecer el pago de una indemnización</t>
  </si>
  <si>
    <t>Con el objetivo de obtener un beneficio propio.</t>
  </si>
  <si>
    <t>Uso indebido de la información por parte de funcionarios y colaboradores para favorecer el pago de una indemnización con el objetivo de obtener un beneficio propio.</t>
  </si>
  <si>
    <t>El director territorial realiza el descargue de las cartas en formato PDF desde la herramienta indemniza y se almacenan en la nube (OneDrive)  y designa  al profesional de indemnizaciones de manera mensual para que ejerza la custodia de las cartas de indemnización y el desarrollo del proceso de notificación de indemnización a las víctimas destinatarias de la reparación económica en los procesos de pagos nuevos y reprogramaciones tanto por pagos administrativos como judiciales. Las bases generadas de pago (municipalizaciones) son de exclusivo conocimiento y uso del Director Territorial y del equipo de indemnizaciones, quienes deberán aplicar el procedimiento de confidencialidad y salvaguarda de la información. El procedimiento de contactabilidad, notificación y entrega de cartas de indemnización se encuentra bajo responsabilidad del equipo indemnizador. En caso de identificar inconsistencias o irregularidades se informará por el canal dispuesto por la Entidad en los tiempos establecidos por la normativdad y directrices de la Unidad,  sobre la presunta actuación al grupo de indagación y protección contra fraudes de la Oficina Asesora Jurídica.   Evidencia:  Formato de autorización para el descargue y organización de la logística de indemnización administrativa y correo electrónico en PDF con la base de datos de las victimas a indemnizar, correos electronicos con las inconsistencias presentadas</t>
  </si>
  <si>
    <t>Acta de socialización Campaña Antifraude  en las entregas de cartas de indemnizaciones, puntos de atención y demás espacios de indemización desarrollados</t>
  </si>
  <si>
    <t>Enlace / Equipo Indemnizaciones DT Santander.</t>
  </si>
  <si>
    <t>Ante los usuarios, entes territoriales y organismos de control,  por la no realización de las jornadas de atención y orientación</t>
  </si>
  <si>
    <t>Debido a no contar con la contratación de orientadores e imprevistos de salud o calamidades del orientador que atenderá la jornada, difícil acceso para el desplazamiento al municipio que solicita la jornada, sin agenda disponible por parte de la Unidad, baja cobertura de internet, fallas en los aplicativos de la unidad y no disponibilidad de los entes territoriales y/o apoyo en la logística para llevar a cabo la jornada.</t>
  </si>
  <si>
    <r>
      <t>El equipo de Relación con el ciudadano de la Dirección Territorial Santander, en comité mensual de Equipo de Relación con el</t>
    </r>
    <r>
      <rPr>
        <sz val="11"/>
        <color rgb="FFFF0000"/>
        <rFont val="Calibri"/>
        <family val="2"/>
        <scheme val="minor"/>
      </rPr>
      <t xml:space="preserve"> </t>
    </r>
    <r>
      <rPr>
        <sz val="11"/>
        <color theme="1"/>
        <rFont val="Calibri"/>
        <family val="2"/>
        <scheme val="minor"/>
      </rPr>
      <t>ciudadano, presenta la programación de jornadas del mes inmediatamente siguiente, se realiza el requerimiento de jornada por el aplicativo SGV, el cual como resultado arroja un código de jornada, la cual es revisada y aprobada/rechazada por el Nivel Nacional según sea el caso; de requerir adicionar, modificar o cancelar una jornada se recibe la solicitud por correo electrónico y se modifica de acuerdo al estado actual de la jornada en el aplicativo: si está aprobada, se remite correo electrónico a la profesional de jornadas del nivel nacional con la información a modificar; si aún no ha sido aprobada se edita en el aplicativo SGV como evidencia queda: Informe de Jornada y correo electrónico con la trazabilidad de la solicitud y aprobación de la jornada y/o correo electrónico con la programación de las jornadas.</t>
    </r>
  </si>
  <si>
    <t>Dado el nivel de severidad residual, se toma la decisión de no definir un Plan de Acción adicional</t>
  </si>
  <si>
    <r>
      <t xml:space="preserve">La Dirección Territorial suscribe el "Acuerdo de Confidencialidad" como control de acceso cada vez que se solicita usuarios a las herramientas tecnologicas en las que se procesa y se almacena la información, de lo contrario no se asignaran usuarios, con le fin de dar cumplimento a las Políticas de Seguridad de la Información definidas por la Entidad. Es importante que los funcionarios, contratistas y operadores conozcan las implicaciones que se pueden presentar por el uso inadecuado de la información en aras de obtener un beneficio económico por la atención y orientación a las víctimas. Para los casos en el que se venza el Acuerdo de Condidencialidad el usuario será deshabilitado.
</t>
    </r>
    <r>
      <rPr>
        <b/>
        <sz val="11"/>
        <color theme="1"/>
        <rFont val="Calibri"/>
        <family val="2"/>
        <scheme val="minor"/>
      </rPr>
      <t xml:space="preserve">
</t>
    </r>
    <r>
      <rPr>
        <sz val="11"/>
        <color theme="1"/>
        <rFont val="Calibri"/>
        <family val="2"/>
        <scheme val="minor"/>
      </rPr>
      <t>Evidencia: se cuenta con los formatos de aceptación de Acuerdos de Confidencialidad suscritos por la Dirección Territorial y/o reporte de dicho registro y/o correo del responsable de la Dirección Territorial en el que se indique que para el presente periodo no se suscribieron Acuerdos de Confidencialidad.</t>
    </r>
    <r>
      <rPr>
        <b/>
        <sz val="11"/>
        <color theme="1"/>
        <rFont val="Calibri"/>
        <family val="2"/>
        <scheme val="minor"/>
      </rPr>
      <t xml:space="preserve">
 </t>
    </r>
    <r>
      <rPr>
        <sz val="11"/>
        <color theme="1"/>
        <rFont val="Calibri"/>
        <family val="2"/>
        <scheme val="minor"/>
      </rPr>
      <t xml:space="preserve">
</t>
    </r>
    <r>
      <rPr>
        <b/>
        <sz val="11"/>
        <color theme="1"/>
        <rFont val="Calibri"/>
        <family val="2"/>
        <scheme val="minor"/>
      </rPr>
      <t>(A.6.6)</t>
    </r>
  </si>
  <si>
    <r>
      <t xml:space="preserve">La Dirección Territorial debera retoalimentar a los funcionarios, contratistas y/o operadores frente al reporte emitido por la Oficina de Tecnología de Información (OTI) sobre el estado de uso de OneDrive.
Evidencia: Socialización del correo electrónico enviado por la OTI sobre el estado del uso de OneDrive a la Dirección Territorial.
</t>
    </r>
    <r>
      <rPr>
        <b/>
        <sz val="11"/>
        <color theme="1"/>
        <rFont val="Calibri"/>
        <family val="2"/>
        <scheme val="minor"/>
      </rPr>
      <t>(A.5.16, A.8.2, A.8.3, A.8.13)</t>
    </r>
  </si>
  <si>
    <t>Enlace SIG -SGSI  de la Dirección Territorial o designado por el líder de la DT.</t>
  </si>
  <si>
    <r>
      <t xml:space="preserve">El enlace SIG de la Dirección Territorial deberá socializar los compromisos de Seguridad de la Información tratados en los encuentros “Enlace SIG” y retroalimentar la información que es generada por parte de la Oficina de Tecnología de Información (OTI) en materia de Seguridad la cual es publicada por los diferentes canales de la Entidad, con el fin de que la Dirección Territorial se encuentre informada.
Evidencia: Correo electrónico y/o registro fotográfico de la publicación en cartelera física de la Dirección Territorial y/o reuniones de grupo de la Dirección Territorial en donde se da a conocer el resumen de los encuentros “Enlace SIG” en Seguridad de la Información y/o la infografía en materia de Seguridad de la Información publicada en la intranet.
</t>
    </r>
    <r>
      <rPr>
        <b/>
        <sz val="11"/>
        <color theme="1"/>
        <rFont val="Calibri"/>
        <family val="2"/>
        <scheme val="minor"/>
      </rPr>
      <t>(A.6.3)</t>
    </r>
  </si>
  <si>
    <t>Enlace SIG -SGSI de la Dirección Territorial o designado por el líder de la DT.</t>
  </si>
  <si>
    <t>ante las víctimas y las Entidades Territoriales por no realizar las jornadas móviles y/o ferias de servicios</t>
  </si>
  <si>
    <t>debido a la falta de recursos económicos, conectividad y/o afectación al orden público para realizar las estrategias de atención  descentralizadas.</t>
  </si>
  <si>
    <t>El profesional líder del proceso Servicio al Ciudadano, o al que la Dirección Territorial designe, realiza una vez por vigencia, una articulación presencial y/o virtual con las Entidades Territoriales con el propósito de implementar estrategias para el apoyo logístico para realizar las jornadas móviles de forma efectiva en zonas de difícil acceso en los Municipios de la Jurisdicción, en caso de no poder realizar esta articulación de forma presencial o virtual, se enviará un correo electrónico a los Alcaldes solicitando apoyo logístico. dejando como evidencia acta de reunión, grabación y/o correo electrónico.</t>
  </si>
  <si>
    <t>Los controles actuales evidencian efectividad y dado el nivel de severidad residual por tal motivo se analiza que no se requiere un plan de acción adicional.</t>
  </si>
  <si>
    <t>El profesional líder del proceso Servicio al Ciudadano, o al que la Dirección Territorial designe, implementa la estrategia de diligenciar por parte de los funcionarios del operador que sean asignados a las jornadas móviles o ferias de servicio, la matriz Solicitud Campañas Outbound con personas que no fueron atendidas de forma presencial, en cada jornada de acuerdo con la programación en SGV por la DT y el Proceso, tomando la información detallada de cada víctima no atendida, (Nombre completo, Celular. etc.), esto se realiza siempre y cuando no se pueda atender las victimas en las jornadas, con el propósito de enviar a los canales de atención no presencial (Virtual y Telefónico) la información y estos puedan contactar a las víctimas y brindarles una atención con calidad, en caso de no poder diligenciar la matriz Solicitud Campañas Outbound, se prioriza otra jornada en el mismo lugar (vereda, corregimiento, barrio. etc.), dejando como evidencia correo electrónico, matriz solicitud campañas Outbound y/o programación de la nueva jornada.</t>
  </si>
  <si>
    <t xml:space="preserve">Uso inadecuado de la información de las víctimas y/o sistemas de información de la Unidad para las Víctimas, </t>
  </si>
  <si>
    <t xml:space="preserve">por parte de los servidores públicos (planta, contratistas, operador) </t>
  </si>
  <si>
    <t xml:space="preserve">con el objetivo de obtener beneficios económicos por parte de los servidores públicos (planta, contratistas, operador) </t>
  </si>
  <si>
    <t>Uso inadecuado de la información de las víctimas y/o sistemas de información de la Unidad para las Víctimas, con el objetivo de obtener beneficios económicos por parte de los servidores públicos (planta, contratistas, operador) que brindan atención y orientación a las víctimas.</t>
  </si>
  <si>
    <t xml:space="preserve">El Director@ Territorial o al que se delegue, una vez por vigencia socializa a los funcionarios, contratistas y colaboradores, la política antifraudes o el código de integridad; en un comité territorial de la DT o material enviado por correo electrónico, con el propósito de aumentar el auto control y la integridad de los funcionarios, contratistas y colaboradores de la DT. en caso de no poder implementar la actividad, se solicita a  CID a través de correo electrónico una capacitación de la política antifraude o Código de la integridad, como evidencia de esta actividad son actas de reunión o correos electrónicos.  </t>
  </si>
  <si>
    <t xml:space="preserve">Analizando los controles, se definió como tratamiento ajustar y aumentar la frecuencia de socialización al primer control.  </t>
  </si>
  <si>
    <t>Socializar a los funcionarios, contratistas y colaboradores, la política antifraudes o el código de integridad; para la vigencia 2024,  se realizara de forma semestral o 2 veces por vigencia.</t>
  </si>
  <si>
    <t>Profesional de Planeación Control y Seguimiento de la DT.</t>
  </si>
  <si>
    <t>El Director@ Territorial o al que se delegue, una vez por semestre, hace revisión de los usuarios autorizados para la utilización de las herramientas tecnológicas, a los usuarios no autorizados se les solicita a la OTI la desactivación de los permisos, con el propósito de mantener controlado el acceso a las herramientas solo por personal autorizado, en caso de no poder hacer esto, se solicita al proceso de RNI la revisión e informe de los acuerdos de confidencialidad firmados en la DT, para identificar los permisos y herramientas autorizadas, lo mismo para el proceso de Reparación Integral y Servicio al Ciudadano. dejando como evidencia correo electrónico.</t>
  </si>
  <si>
    <t>El Director Territorial o al que se delegue, en caso de que se presente un hecho de corrupción, realiza acercamientos de forma presencial a los medios de comunicación (radio y televisión) locales para dar información relacionada con los hechos de corrupción,   en caso de no poderse hacer de forma presencial, se hará comunicado a la opinión pública informando el hecho, cual se  enviara por redes sociales y a medios escritos locales. dejando como evidencia Informe detallados y/o publicaciones digitales o escritas.</t>
  </si>
  <si>
    <t>ante las entidades territoriales y sujetos colectivos priorizados por la DT, por no brindar asistencia técnica o no realizarla de forma efectiva</t>
  </si>
  <si>
    <t>debido a no contar con lineamientos claros por parte de los procesos de nivel nacional o la falta de recursos para efectuar una efectiva asistencia técnica.</t>
  </si>
  <si>
    <t>Los profesionales de la Dirección Territorial o él que la Dirección Territorial designe, socializa de forma presencial  a entidades territoriales  y/o sujetos de reparación colectiva cuando se requiera, los documentos, metodologías, guías, instructivos o procedimientos según sea el caso, con el propósito de  mejorar los canales de comunicación, de realizar una implementación efectiva de las actividades en territorio para el cumplimiento de la política pública de víctimas en la jurisdicción de la DT, en caso de no poder darse la asistencia técnica de forma presencial se programará virtual o a través de correos electrónicos,  se deja como evidencias actas de reunión y/o informes, y/o grabaciones o  correos electrónicos.</t>
  </si>
  <si>
    <t xml:space="preserve">Los profesionales lideres de procesos de la DT o él que la Dirección Territorial designe, realiza una vez por vigencia a través de reuniones virtuales, la verificación con la Entidades Territoriales y/o los sujetos de reparación colectiva, la efectividad de las asistencias técnicas por parte de la Unidad para las Víctimas, con el propósito de mejorar la imagen reputacional de la Entidad, en caso de no poder realizar la reunión virtual, se enviara un correo electrónico, quedando como evidencia grabación de la reunión virtual y/o correo electrónico.  </t>
  </si>
  <si>
    <t>Los profesionales de la Dirección Territorial o él que la Dirección Territorial designe, remite vía correo electrónico a entidades territoriales, los documentos, metodologías, guías, instructivos o procedimientos según sea el caso, con el propósito de orientar técnicamente a los nuevos funcionarios que los entes territoriales designen para la implementación de la política pública de atención a víctimas en la jurisdicción de la DT, en caso de no poder darse la asistencia técnica de forma presencial o virtual, se deja como evidencia los  correos electrónicos.</t>
  </si>
  <si>
    <t>ante victimas del conflicto armado y entidades del orden nacional y territorial, por  no efectuar  la entrega de cartas de indemnización aptas a las victimas localizadas</t>
  </si>
  <si>
    <t>debido a la falta de coordinación y articulación logística con el ente territorial y nacional, aprobación de comisiones, situaciones de orden publico, ambientales  o pandemias</t>
  </si>
  <si>
    <t>Los profesionales de reparación individual de la Dirección Territorial Valle del Cauca informa cuando se requiera a los entes territoriales o responsable de víctimas (secretarios o enlaces) de Cali, Buenaventura y Buga, la programación de jornadas para realizar la notificación de las cartas de indemnización a la población victima, con el fin que puedan apoyar las jornadas con la consecución de los espacios físicos apropiados para ello. Dicha información debe incluir la necesidad de contar con un espacio físico apropiado. En caso de que los entes territoriales no apoyen con los espacios físicos para las jornadas, se solicitará al operador logístico la consecución del espacio y en caso de que no se consiga el espacio óptimo para realizar la jornada, ésta se reprogramará. Como evidencia quedará correo electrónico.</t>
  </si>
  <si>
    <t>Se define Plan de Acción adicional con el fin de fortalecer los controles existentes y evitar la materialización del riesgo.</t>
  </si>
  <si>
    <t>Gestionar lugares donde se pueda realizar las jornadas de entrega de cartas de indemnización a las víctimas localizadas.</t>
  </si>
  <si>
    <t>Delegado de Reparación Individual</t>
  </si>
  <si>
    <t>Los profesionales de reparación individual de la Dirección Territorial Valle del Cauca , mensualmente o cuando se requiera (recepción de procesos) analiza y realiza la programación y solicitud de las comisiones para la solicitud de viáticos y gastos de transporte , con el fin de realizar la notificación y entrega de cartas de indemnización a las victimas del conflicto aptas y localizadas en los procesos remitidos por el NN en los municipios del departamento del Valle del Cauca. La solicitud de comisión es para las personas que apoyan las jornadas y se debe incluir los gastos de viaje en caso de requerirse. En caso NN no apruebe los gastos de viaje se analizará con la Directora Territorial si se puede contar con la camioneta asignada para desplazarse al municipio requerido. En caso que no sea posible o que  la comisión de viaje no sea aprobada, la jornada de entrega de cartas será reprogramada o se realizará en la ciudad de Cali. Evidencia: Aplicativo Gestiona (Solicitud de comisión), y/o acta reunión programación jornadas, y/o listado de asistencia y/o correo electrónico.</t>
  </si>
  <si>
    <t xml:space="preserve">Efectuar la entrega de cartas de indemnización aptas a las victimas localizadas
Realizar jornadas de atención móviles de orientación y comunicación a las víctimas con enfoque diferencial
Brindar asistencia técnica para la actualización de planes de contingencia en la fase de formulación a entidades territoriales de interés estratégico y que son priorizadas a partir de estudio técnico.
Brindar servicios de asistencia técnica diferenciada en los procesos de planeación, ejecución y seguimiento de la implementación territorial de la política de víctimas, que incorpora los aspectos técnicos, financieros y administrativos reconociendo el enfoque diferencial.
</t>
  </si>
  <si>
    <t>Uso indebido de información de las victimas relacionada</t>
  </si>
  <si>
    <t xml:space="preserve">por parte funcionarios o contratistas  de la unidad o entes territoriales </t>
  </si>
  <si>
    <t>relacionada con tramites de la Unidad</t>
  </si>
  <si>
    <t>con el objetivo de obtener un beneficio particular o beneficiar a un tercero</t>
  </si>
  <si>
    <t>Uso indebido de información de las victimas relacionada con tramites de la Unidad por parte funcionarios o contratistas  de la unidad o entes territoriales con el objetivo de obtener un beneficio particular o beneficiar a un tercero</t>
  </si>
  <si>
    <t>Los funcionarios responsables de los procesos de Relación con el Ciudadano, o gestión para la asistencia o de DGI (Participación y Visibilización)  o  Reparación Integral o Prevención Urgente y Atención a la Inmediatez encargados de participar en espacios con entes territoriales y/o población víctima, socializan semestralmente, la estrategia antifraude de la entidad, realizadas por la Unidad con el fin que se conozca las rutas que se tienen para diferentes denuncias y reiterando que los trámites ante la unidad son gratuitos y no requieren de intermediarios. Estos espacios pueden ser en jornadas de asistencia y/o atención, comités de justicia transicional, espacios de asistencia técnica o espacios que se den con los entes territoriales y/o población víctima de manera presencial o virtual. En caso que no se pueda hacer, los orientadores o quien acompañe el espacio informarán a las víctimas en los puntos de atención o centros regionales. Evidencia. Acta de reunión y/o Presentación y/o informe, y/o correo electrónico.</t>
  </si>
  <si>
    <t>Socializar en lo posible en  todo espacio que se cuente con población victima y/o entes territoriales, que los tramites ante la unidad son totalmente gratuitos</t>
  </si>
  <si>
    <t>Directora Territorial o funcionario responsable del espacio</t>
  </si>
  <si>
    <t>Los funcionarios y/o Director Territorial del Valle del Cauca cuando se tenga información o sospechas que un funcionario de la Unidad para las victimas está obteniendo un beneficio particular o está beneficiando un tercero con la información de las victimas, presentará la denuncia o queja ante el  grupo control interno disciplinario y/o grupo de  indagación  y protección  contra  fraudes  de  la  Oficina  Asesora  Jurídica de la entidad, con el fin que sea indagado o investigado y que de esa manera sea interpuesta la denuncia ante la autoridad correspondiente,  en caso que no sea un funcionario de la unidad para las victimas, se realizará la respectiva denuncia ante la Oficina Asesora Jurídica y/o la autoridad competente para que sea investigado. Evidencia: Correo electrónico o memorando u oficio</t>
  </si>
  <si>
    <t>ante los entes territoriales y/o  victimas del conflicto, por incumplimiento y/o efectividad  en el acompañamiento u asistencia técnica</t>
  </si>
  <si>
    <t>debido a falta de recursos para viáticos, materiales e insumos, lineamientos, competencia del personal, multiplicidad de convocatorias, cruces de agendas y temas de orden publico, ambientales o pandemias</t>
  </si>
  <si>
    <t>Los profesionales de la DGI y/o SPAE y/o RNI y/o Valoración y registro, y/o Reparación integral, mensualmente o cuando sea requerido, analizan las solicitudes de los entes territoriales (que lleguen con antelación dentro de los tiempos establecidos por la entidad), con el fin de programar la asistencia o acompañamiento técnico presencial y así hacer la solicitud de viáticos y desplazamiento a través del aplicativo gestiona. En caso que la comisión o gastos de viaje sean rechazados,  se analizará con la Directora Territorial si se puede contar con la camioneta asignada para desplazarse al municipio requerido. En caso que no se pueda realizar la asistencia técnica de manera presencial, se programará la misma pero de manera virtual previa concertación con el ente territorial. (NOTA: En el caso que sea una convocatoria a CTJT (Subcomites u otra reunion convocada por los entes territoriales) que no esten dentro de los tiempos establecidos, o que no aprueben comisiones, se les solicitará al ente territorial, la creacion de un link para realizar dicha reunion). Evidencia: Correo electrónico y/o, solicitud comisión aplicativo gestiona, y/o teams, y/o informe o acta y listado de asistencia</t>
  </si>
  <si>
    <t>Diligenciar el COMR antes de solicitar una comisión y/o Informar telefónicamente o por WhatsApp al equipo del COMR del NN y a la DT, cuando se desplace un funcionario, contratista o colaborador de la DT a territorio en cumplimiento de una comisión, para que realicen el monitoreo y alertas durante el tiempo que dure la comisión.</t>
  </si>
  <si>
    <t>Los profesionales de la DGI y/o, SPAE y/o, RNI y/o, Valoración y registro y/o, reparación integral, anualmente cuentan con inducción o reinducción (presencial o virtual) del proceso bien sea porque fue convocado por el proceso del NN o porque fue solicitado por la DT, con el fin que cuente con los insumos, lineamientos y materiales para brindar la asistencia técnica a los municipios o las victimas del conflicto. En caso que NN no convoque este tipo de espacios, éstos deberán ser solicitados por parte de los profesionales o la Dirección Territorial. Evidencia: Correo electrónico o citación o memorias o informes o actas de reunión y listado de asistencia</t>
  </si>
  <si>
    <r>
      <t xml:space="preserve">Los colaboradores  Dirección Territorial suscriben el "Acuerdo de Confidencialidad" como control de acceso cada vez que se solicita usuarios a las herramientas tecnologicas en las que se procesa y se almacena la información, de lo contrario no se asignaran usuarios, con le fin de dar cumplimento a las Políticas de Seguridad de la Información definidas por la Entidad. Es importante que los funcionarios, contratistas y operadores conozcan las implicaciones que se pueden presentar por el uso inadecuado de la información en aras de obtener un beneficio económico por la atención y orientación a las víctimas. Para los casos en el que se venza el Acuerdo de Condidencialidad el usuario será deshabilitado.
</t>
    </r>
    <r>
      <rPr>
        <b/>
        <sz val="11"/>
        <rFont val="Calibri"/>
        <family val="2"/>
        <scheme val="minor"/>
      </rPr>
      <t xml:space="preserve">
Evidencia:</t>
    </r>
    <r>
      <rPr>
        <sz val="11"/>
        <rFont val="Calibri"/>
        <family val="2"/>
        <scheme val="minor"/>
      </rPr>
      <t xml:space="preserve"> se cuenta con los formatos de aceptación de Acuerdos de Confidencialidad suscritos por la Dirección Territorial y/o reporte de dicho registro y/o correo del responsable de la Dirección Territorial en el que se indique que para el presente periodo no se suscribieron Acuerdos de Confidencialidad.
</t>
    </r>
    <r>
      <rPr>
        <b/>
        <sz val="11"/>
        <rFont val="Calibri"/>
        <family val="2"/>
        <scheme val="minor"/>
      </rPr>
      <t>(A.6.6)</t>
    </r>
  </si>
  <si>
    <t>Versión</t>
  </si>
  <si>
    <t>Fecha de Cambio</t>
  </si>
  <si>
    <t>Descripción de la modificación</t>
  </si>
  <si>
    <t>V1</t>
  </si>
  <si>
    <t>Creación</t>
  </si>
  <si>
    <t>V2</t>
  </si>
  <si>
    <t>Se ajusta a la Nueva metodologia de riesgo de la UARIV</t>
  </si>
  <si>
    <t>V3</t>
  </si>
  <si>
    <t>V4</t>
  </si>
  <si>
    <t>V5</t>
  </si>
  <si>
    <t>Se ajusta a la Nueva metodologia de riesgo de la UARIV, Se ajusta logo, calificacion de controles y tablas de probabilidad e impacto</t>
  </si>
  <si>
    <t>V6</t>
  </si>
  <si>
    <t>Se ajusta a la Nueva metodologia de riesgo de la UARIV, se ajustan tablas de probabilidad e impacto</t>
  </si>
  <si>
    <t>V7</t>
  </si>
  <si>
    <t xml:space="preserve">Se ajusta de acuerdo a los nuevos lineamientos del DAFP </t>
  </si>
  <si>
    <t>V8</t>
  </si>
  <si>
    <t>Se ajusta a la Nueva metodologia de riesgo de la UARIV, se ajustan redacción del riesgos, tablas y valoración de probabilidad e impacto riesgos inherente, valoración controles</t>
  </si>
  <si>
    <t>V9</t>
  </si>
  <si>
    <t>Se agrega el campo Fecha de Actualización de los registros para identificar la ultima actualización de la información allí consignada</t>
  </si>
  <si>
    <t>V10</t>
  </si>
  <si>
    <t>XX/09/2023</t>
  </si>
  <si>
    <t>Ajuste casillas objetivos del proceso de acuerdo a caracterizaciones, impacto adicionando redacciones de tipo fiscal, Tipología de Riesgos incluyendo "documental y Fiscal", Formulación redacción del riesgo y cambio de imagen insttiucional logo y color del formato.</t>
  </si>
  <si>
    <r>
      <rPr>
        <b/>
        <sz val="9"/>
        <color rgb="FFFF0000"/>
        <rFont val="Verdana"/>
        <family val="2"/>
      </rPr>
      <t>Nota:</t>
    </r>
    <r>
      <rPr>
        <sz val="9"/>
        <color rgb="FFFF0000"/>
        <rFont val="Verdana"/>
        <family val="2"/>
      </rPr>
      <t xml:space="preserve"> Se debe registrar el control de cambios,pero esta hoja no se publica.</t>
    </r>
  </si>
  <si>
    <t>PROBABILIDAD</t>
  </si>
  <si>
    <t>Nivel</t>
  </si>
  <si>
    <t>Descripción</t>
  </si>
  <si>
    <t>La actividad se realiza más de 3000 veces al año</t>
  </si>
  <si>
    <t>La actividad se realiza entre 1501 a 3000 veces al año</t>
  </si>
  <si>
    <t>La actividad se realiza entre 366 y  1500 veces al año</t>
  </si>
  <si>
    <t>La actividad se realiza entre 13 y 365 veces al año</t>
  </si>
  <si>
    <t>Muy Baja</t>
  </si>
  <si>
    <t>La actividad se realiza máximo 12 veces por año</t>
  </si>
  <si>
    <t>PROBABILIDAD RISESGOS DE CORRUPCIÓN</t>
  </si>
  <si>
    <t>Se espera que el evento ocurra en la mayoría de las circunstancias</t>
  </si>
  <si>
    <t>Mas de una (1) vez al año</t>
  </si>
  <si>
    <t>Es viable que el evento ocurra en la mayoría de las circunstancias</t>
  </si>
  <si>
    <t>Al menos una (1) a vez en el último año</t>
  </si>
  <si>
    <t>El evento podrá ocurrir en algún momento</t>
  </si>
  <si>
    <t>Al menos una (1) a vez en los últimos dos (2) años</t>
  </si>
  <si>
    <t>Al menos una (1) a vez en los últimos cinco (5) años</t>
  </si>
  <si>
    <t>El evento puede ocurrir solo en circunstancias excepcionales (poco comunes o anormales)</t>
  </si>
  <si>
    <t>No se ha presentado en los últimos cinco (5) años</t>
  </si>
  <si>
    <t>IMPACTO</t>
  </si>
  <si>
    <t>Descripción Económica o Presupuestal</t>
  </si>
  <si>
    <t>Descripción Reputacional</t>
  </si>
  <si>
    <t>Pérdida económica superior a 1500 SMLMV</t>
  </si>
  <si>
    <t>Deterioro de imagen con efecto publicitario sostenido a nivel Internacional</t>
  </si>
  <si>
    <t>Pérdida económica de 319 hasta 1500 SMLMV</t>
  </si>
  <si>
    <t>Deterioro de imagen con efecto publicitario sostenido a nivel Nacional o Territorial</t>
  </si>
  <si>
    <t>Pérdida económica de 21 hasta 318 SMLMV</t>
  </si>
  <si>
    <t>Deterioro de imagen con efecto publicitario sostenido a nivel Local o Sectores Administrativos</t>
  </si>
  <si>
    <t>Pérdida económica de 11 hasta 20 SMLMV</t>
  </si>
  <si>
    <t xml:space="preserve">De conocimiento general de la entidad a nivel interno, Dirección General, Comités Y Proveedores </t>
  </si>
  <si>
    <t>Pérdida económica hasta 10 SMLMV</t>
  </si>
  <si>
    <t>Solo de conocimiento de algunos funcionarios</t>
  </si>
  <si>
    <t>N</t>
  </si>
  <si>
    <t>Pregunta
Si el riesgo se materializa podria?</t>
  </si>
  <si>
    <t>Respuesta</t>
  </si>
  <si>
    <t>Si</t>
  </si>
  <si>
    <t>No</t>
  </si>
  <si>
    <t>¿Afectar al grupo de funcionarios del proceso?</t>
  </si>
  <si>
    <t>¿Afectar el cumplimiento de metas y objetivos de la dependencia ?</t>
  </si>
  <si>
    <t>¿Afectar el cumplimiento de misión de la Entidad ?</t>
  </si>
  <si>
    <t>¿Afectar el cumplimiento de misión del sector al cual pertenece la Entidad ?</t>
  </si>
  <si>
    <t>¿Generar perdida de confianza de la Entidad, afectando su reputación?</t>
  </si>
  <si>
    <t>¿Generar perdida de recursos económicos?</t>
  </si>
  <si>
    <t>¿Afectar la generación de los productos o la prestación de servicios?</t>
  </si>
  <si>
    <t>¿Dar lugar al detrimento de calidad de vida de la comunidad por la perdida del bien o servicios o los recursos públicos?</t>
  </si>
  <si>
    <t>¿Generar perdida de información de la Entidad?</t>
  </si>
  <si>
    <t>¿Generar intervención de los órganos de control, de la fiscalía u otro ente?</t>
  </si>
  <si>
    <t>¿Dar lugar a procesos sancionatorios?</t>
  </si>
  <si>
    <t>¿Dar lugar a procesos disciplinarios?</t>
  </si>
  <si>
    <t>¿Dar lugar a procesos fiscales?</t>
  </si>
  <si>
    <t>¿Dar lugar a procesos penales?</t>
  </si>
  <si>
    <t>¿Generar perdida de credibilidad del sector?</t>
  </si>
  <si>
    <t>¿Ocasionar lesiones físicas o perdida de vidas humanas ?</t>
  </si>
  <si>
    <t>¿Afectar la imagen regional?</t>
  </si>
  <si>
    <t>¿Afectar la imagen nacional?</t>
  </si>
  <si>
    <t>¿Generar daño ambiental?</t>
  </si>
  <si>
    <t xml:space="preserve">Respuestas Afirmativas  </t>
  </si>
  <si>
    <t>1 – 5</t>
  </si>
  <si>
    <t>Afectación parcial al proceso y a la dependencia</t>
  </si>
  <si>
    <t>Genera medianas consecuencias para la entidad.</t>
  </si>
  <si>
    <t>6 - 11</t>
  </si>
  <si>
    <t>Impacto negativo de la Entidad</t>
  </si>
  <si>
    <t>Genera altas consecuencias para la entidad.</t>
  </si>
  <si>
    <r>
      <t>12</t>
    </r>
    <r>
      <rPr>
        <sz val="7"/>
        <color theme="1"/>
        <rFont val="Times New Roman"/>
        <family val="1"/>
      </rPr>
      <t xml:space="preserve">   </t>
    </r>
    <r>
      <rPr>
        <sz val="10"/>
        <color theme="1"/>
        <rFont val="Verdana"/>
        <family val="2"/>
      </rPr>
      <t>- 19</t>
    </r>
  </si>
  <si>
    <t>Consecuencias desastrosas sobre el sector</t>
  </si>
  <si>
    <t>Genera consecuencias desastrosas para la entidad.</t>
  </si>
  <si>
    <t>100% 
Muy Alta</t>
  </si>
  <si>
    <t>80% 
Alta</t>
  </si>
  <si>
    <t>60% 
Media</t>
  </si>
  <si>
    <t>40% 
Baja</t>
  </si>
  <si>
    <t>20% 
Muy Baja</t>
  </si>
  <si>
    <t>20% 
Leve</t>
  </si>
  <si>
    <t>40% 
Menor</t>
  </si>
  <si>
    <t>60% 
Moderado</t>
  </si>
  <si>
    <t>80% 
Mayor</t>
  </si>
  <si>
    <t>100% 
Catastrófico</t>
  </si>
  <si>
    <t>Clasificación del Riesgo</t>
  </si>
  <si>
    <t>Comentario</t>
  </si>
  <si>
    <t>Falencia administrativa que ocasiona litigiosidad y puede ser tanto una acción como una omisión de la Entidad en desarrollo de sus actividades</t>
  </si>
  <si>
    <t>Pérdidas por daños o extravíos de los activos físicos por desastres naturales y otros eventos</t>
  </si>
  <si>
    <t>Pérdidas derivadas de errores en la ejecución y administración de los procesos</t>
  </si>
  <si>
    <t>Pérdidas derivadas por fallas en hardware software, telecomunicaciones o interrupción en los servicios básicos</t>
  </si>
  <si>
    <t>Pérdidas debidas a actos de fraude, apropiación indebida o incumplimiento de leyes por un externo</t>
  </si>
  <si>
    <t>Pérdidas debido a actos de fraude, actuaciones irregulares, comisión de hechos delictivos, infidelidades, abuso de confianza apropiación indebida o incumplimiento de regulaciones, legales o internas de la Entidad</t>
  </si>
  <si>
    <t>Fallas negligentes o involuntarias de las obligaciones frente a los Grupos de Valor y que impiden satisfacer una obligación profesional frente a estos</t>
  </si>
  <si>
    <t>Pérdidas que surgen de acciones contrarias a las leyes o acuerdos de empleos, salud o seguridad, del pago de demandas por daños personales o de discriminación</t>
  </si>
  <si>
    <r>
      <t>Adelantar acciones de seguimiento a los operadores que hacen entregas de ayuda humanitaria de emergencias, para que estan sean asignadas de manera a la población objeto</t>
    </r>
    <r>
      <rPr>
        <sz val="11"/>
        <color rgb="FFFF0000"/>
        <rFont val="Calibri"/>
        <family val="2"/>
        <scheme val="minor"/>
      </rPr>
      <t xml:space="preserve"> </t>
    </r>
    <r>
      <rPr>
        <sz val="11"/>
        <rFont val="Calibri"/>
        <family val="2"/>
        <scheme val="minor"/>
      </rPr>
      <t xml:space="preserve">para lograr el acceso efectivo y pleno de sus derechos y la reconstrucción de sus proyectos de vida. </t>
    </r>
  </si>
  <si>
    <t>Inadeucada asistencia a los grupos de valor y que sea realmente el valor programado.</t>
  </si>
  <si>
    <t>Debido a las plataformas del operador y al mismo personal contratado por este.</t>
  </si>
  <si>
    <t>Posibilidad de que los planes o programas no se implente de la mejor manera en el territorio.</t>
  </si>
  <si>
    <t>Por parte del operador contratado</t>
  </si>
  <si>
    <t>Sobre colocación de recursos de asistencia</t>
  </si>
  <si>
    <t xml:space="preserve"> Para la obtención de beneficios personales</t>
  </si>
  <si>
    <t xml:space="preserve">Se definen planes de acción adiccionales con el fin de evitar la materilaización del riesgo </t>
  </si>
  <si>
    <r>
      <rPr>
        <sz val="11"/>
        <rFont val="Calibri"/>
        <family val="2"/>
        <scheme val="minor"/>
      </rPr>
      <t>De acuerdo a lo programado conforme al acto administrativo que reconozca la  Unidad a la victima  se programaran los giros.</t>
    </r>
    <r>
      <rPr>
        <sz val="11"/>
        <color theme="1"/>
        <rFont val="Calibri"/>
        <family val="2"/>
        <scheme val="minor"/>
      </rPr>
      <t xml:space="preserve">                                                                                                                                                                                                                                                                   </t>
    </r>
    <r>
      <rPr>
        <b/>
        <sz val="11"/>
        <color theme="1"/>
        <rFont val="Calibri"/>
        <family val="2"/>
        <scheme val="minor"/>
      </rPr>
      <t>Evidencia:</t>
    </r>
    <r>
      <rPr>
        <sz val="11"/>
        <color theme="1"/>
        <rFont val="Calibri"/>
        <family val="2"/>
        <scheme val="minor"/>
      </rPr>
      <t xml:space="preserve"> turnos asignados en la herramienta.                  </t>
    </r>
  </si>
  <si>
    <t xml:space="preserve">01 de enero del 2025 </t>
  </si>
  <si>
    <t>Lider de Proceso Gestión Para la Asistencia</t>
  </si>
  <si>
    <t>Realizar jornadas de atención móvil de orientación y comunicación a las víctimas.</t>
  </si>
  <si>
    <t>Perdida reputacional ante la población víctima, ciudadanía en general, ente territorial, organizaciones defensoras de derechos humanos, Ministerio Público y Comunidad Internacional por no realizar las jornadas móviles de atención, orientación y comunicación a las víctimas.</t>
  </si>
  <si>
    <t>Esto se da debido a la afectación del orden público que comprometan la vida o la integridad física y/o psicológica de los participantes de las jornadas; por cancelación de las jornadas por parte de las entidades con las que se coordinan, la falta de conexión a internet en el lugar de la realización de la jornada y no gestión de autorización de la jornada por parte de la Dirección Territorial</t>
  </si>
  <si>
    <t>Sobre información de victimas</t>
  </si>
  <si>
    <r>
      <t xml:space="preserve">El profesional del proceso de relación con el ciudadano de manera mensual se articula con las entidades que solicitan o acompañan la realización de jornadas con el fin de socializar las condiciones y criterios para la realización de las de las jornadas y la planeación de las mismas. En caso de no ser posible la reunión se socializará las condiciones y criterios para la realización de las jornadas por medio de correo electrónico. </t>
    </r>
    <r>
      <rPr>
        <b/>
        <sz val="11"/>
        <color theme="1"/>
        <rFont val="Calibri"/>
        <family val="2"/>
        <scheme val="minor"/>
      </rPr>
      <t xml:space="preserve">Evidencia: </t>
    </r>
    <r>
      <rPr>
        <sz val="11"/>
        <color theme="1"/>
        <rFont val="Calibri"/>
        <family val="2"/>
        <scheme val="minor"/>
      </rPr>
      <t xml:space="preserve"> Correos electrónicos </t>
    </r>
  </si>
  <si>
    <t xml:space="preserve">Impacto </t>
  </si>
  <si>
    <r>
      <t xml:space="preserve">Socialización de recomendaciones Para el refuerzo en el uso de las plataformas a través de correo electrónico  (SGV)                             </t>
    </r>
    <r>
      <rPr>
        <b/>
        <sz val="11"/>
        <color theme="1"/>
        <rFont val="Calibri"/>
        <family val="2"/>
        <scheme val="minor"/>
      </rPr>
      <t>Evidencia:</t>
    </r>
    <r>
      <rPr>
        <sz val="11"/>
        <color theme="1"/>
        <rFont val="Calibri"/>
        <family val="2"/>
        <scheme val="minor"/>
      </rPr>
      <t xml:space="preserve"> Correo Electronico</t>
    </r>
  </si>
  <si>
    <t xml:space="preserve">Lider de Atención al Ciudadano </t>
  </si>
  <si>
    <r>
      <t xml:space="preserve">El profesional del proceso de relación con el ciudadano, una vez se cuenta con la información necesaria para la jornada y se tiene claridad sobre el concepto de seguridad, diligencia la solicitud de aprobación de jornada en la plataforma de gestión de víctimas SGV, en caso de tener inconvenientes con la plataforma SGV se hace la solicitud por correo electrónico, se tiene como evidencia el ID de la jornada o correo electrónico.   </t>
    </r>
    <r>
      <rPr>
        <b/>
        <sz val="11"/>
        <color theme="1"/>
        <rFont val="Calibri"/>
        <family val="2"/>
        <scheme val="minor"/>
      </rPr>
      <t xml:space="preserve">Evidencia: </t>
    </r>
    <r>
      <rPr>
        <sz val="11"/>
        <color theme="1"/>
        <rFont val="Calibri"/>
        <family val="2"/>
        <scheme val="minor"/>
      </rPr>
      <t xml:space="preserve">Acta o correo electronico </t>
    </r>
  </si>
  <si>
    <t>Perdida reputacional ante la población víctima, ciudadanía en general, ente territorial, organizaciones defensoras de derechos humanos, ministerio público y comunidad internacional por inadecuados manejos en el proceso de reparación via administrativa.</t>
  </si>
  <si>
    <t>Por el acceso no controlado a la información sensible o confidencial y el desconocimiento de los lineamientos de Seguridad de la Información de la entidad.</t>
  </si>
  <si>
    <t>Por parte de funcionarios y contratistas</t>
  </si>
  <si>
    <t>Sobre colocación de recursos de indemnización</t>
  </si>
  <si>
    <t>Para la obtención de beneficios personales</t>
  </si>
  <si>
    <t>Suministro de información  sobre colocación de recursos de indemnización por parte de funcionarios y contratistas para la obtención de beneficios personales.</t>
  </si>
  <si>
    <r>
      <t xml:space="preserve">El líder del proceso de reparación individual de manera mensual hace entrega de las bases de datos exclusivamente al personal de planta y contratistas asignados para el proceso de reparación individual, estas bases tienen clave de acceso con el propósito de minimizar el riesgo del uso indebido de la información, la clave también es cambiada de manera mensual. En caso de no enviarla por correo electrónico se compartirá por la herramienta OneDrive. </t>
    </r>
    <r>
      <rPr>
        <b/>
        <sz val="11"/>
        <color theme="1"/>
        <rFont val="Calibri"/>
        <family val="2"/>
        <scheme val="minor"/>
      </rPr>
      <t>Evidencia:</t>
    </r>
    <r>
      <rPr>
        <sz val="11"/>
        <color theme="1"/>
        <rFont val="Calibri"/>
        <family val="2"/>
        <scheme val="minor"/>
      </rPr>
      <t xml:space="preserve"> correo electrónico con el envío de las bases</t>
    </r>
  </si>
  <si>
    <r>
      <t xml:space="preserve">Realizar acta de delegación de personas autorizadas para recibir y manejar la información. </t>
    </r>
    <r>
      <rPr>
        <b/>
        <sz val="11"/>
        <color theme="1"/>
        <rFont val="Calibri"/>
        <family val="2"/>
        <scheme val="minor"/>
      </rPr>
      <t xml:space="preserve">Evidencia: </t>
    </r>
    <r>
      <rPr>
        <sz val="11"/>
        <color theme="1"/>
        <rFont val="Calibri"/>
        <family val="2"/>
        <scheme val="minor"/>
      </rPr>
      <t>Correo o Acta o Memorando</t>
    </r>
  </si>
  <si>
    <t>Lider de Reparación Individual</t>
  </si>
  <si>
    <r>
      <t xml:space="preserve">Socializar al interior del proceso de reparación individual las implicaciones legales, disciplinarias y fiscales en las que se puede incurrir. </t>
    </r>
    <r>
      <rPr>
        <b/>
        <sz val="11"/>
        <color theme="1"/>
        <rFont val="Calibri"/>
        <family val="2"/>
        <scheme val="minor"/>
      </rPr>
      <t xml:space="preserve">Evidencia: </t>
    </r>
    <r>
      <rPr>
        <sz val="11"/>
        <color theme="1"/>
        <rFont val="Calibri"/>
        <family val="2"/>
        <scheme val="minor"/>
      </rPr>
      <t>Correo o Acta o Memorando</t>
    </r>
  </si>
  <si>
    <r>
      <t xml:space="preserve">El líder del proceso de reparación individual, de manera mensual realiza con el equipo de trabajo reunión con el propósito de establecer planeación de jornadas para entrega de cartas de indemnización. En caso de no realizar la reunión, el líder del proceso hace la programación y reparto por medio de correo electrónico. </t>
    </r>
    <r>
      <rPr>
        <b/>
        <sz val="11"/>
        <color theme="1"/>
        <rFont val="Calibri"/>
        <family val="2"/>
        <scheme val="minor"/>
      </rPr>
      <t>Evidencia:</t>
    </r>
    <r>
      <rPr>
        <sz val="11"/>
        <color theme="1"/>
        <rFont val="Calibri"/>
        <family val="2"/>
        <scheme val="minor"/>
      </rPr>
      <t xml:space="preserve"> Acta de reunión y/o correos electrónicos</t>
    </r>
  </si>
  <si>
    <r>
      <t xml:space="preserve">Conservar la trazabilidad de la información remitida por parte del líder de proceso a los colaboradores del equipo, relacionada con la manipulación de las bases de datos (recepción, auditoria y resultados de jornadas) </t>
    </r>
    <r>
      <rPr>
        <b/>
        <sz val="11"/>
        <color theme="1"/>
        <rFont val="Calibri"/>
        <family val="2"/>
        <scheme val="minor"/>
      </rPr>
      <t xml:space="preserve">Evidencia: </t>
    </r>
    <r>
      <rPr>
        <sz val="11"/>
        <color theme="1"/>
        <rFont val="Calibri"/>
        <family val="2"/>
        <scheme val="minor"/>
      </rPr>
      <t>Correos</t>
    </r>
  </si>
  <si>
    <t>Perdida reputacional ante la población, las entidades territoriales, Ministerio Público,  Entidades de Cooperación Unternacional, entidades del sistema Integral de Paz (Unidad de Búsqueda, JEP)</t>
  </si>
  <si>
    <t>Por falta de recursos para desarrollar operaciones logísticas, comisiones que permitan brindar un fortalecimiento con calidad y acorde al protocolo de participación</t>
  </si>
  <si>
    <t xml:space="preserve">Lider  de Participación </t>
  </si>
  <si>
    <r>
      <t xml:space="preserve">Realizar una consulta a nivel nacional sobre la utilización del formato tipo encuesta de satisfacción por el acompañamiento realizado a las mesas de participación. </t>
    </r>
    <r>
      <rPr>
        <b/>
        <sz val="11"/>
        <color theme="1"/>
        <rFont val="Calibri"/>
        <family val="2"/>
        <scheme val="minor"/>
      </rPr>
      <t xml:space="preserve">Evidencia: </t>
    </r>
    <r>
      <rPr>
        <sz val="11"/>
        <color theme="1"/>
        <rFont val="Calibri"/>
        <family val="2"/>
        <scheme val="minor"/>
      </rPr>
      <t>Acta o Formato</t>
    </r>
  </si>
  <si>
    <t>Por perdida de la confidencialidad, integridad y disponibilidad de la información registrada en documentos físicos, digitales y/o sistemas de información.</t>
  </si>
  <si>
    <t>En caso de encontrar uso inadecuado de la herramientas (vivanto), se realizaran las recomendaciones según el acuerdo de confidencialidad firmado entre el usuario y la Unidad para las Víctimas y de ser reiterativo, se suspenderá el acceso a la misma.</t>
  </si>
  <si>
    <t>01 de enero de 2025</t>
  </si>
  <si>
    <t>31 de diciembre del 2025</t>
  </si>
  <si>
    <t>Lider del proceso - Valoración y Registro</t>
  </si>
  <si>
    <t>Por la inadecuada asistencia a los grupos de valor</t>
  </si>
  <si>
    <t>Debido a la utilización de un lenguaje técnico que dificulta la comunicación efectiva por la diversidad lingüística de las comunidades, falta de recursos, orden público o voluntad política del ente territorial.</t>
  </si>
  <si>
    <t>Profesionales de la Dirección Territorial</t>
  </si>
  <si>
    <t>Asistencias técnicas a los grupos de valor</t>
  </si>
  <si>
    <t>No hay beneficiarios en esta acción</t>
  </si>
  <si>
    <t>Que se construya un protocolo de entregas de AH y se dispongan los recursos necesarios para mitigar el riesgo.</t>
  </si>
  <si>
    <t>Profesional Humanitario</t>
  </si>
  <si>
    <t>Que se entregue la AH a personas que no hayan vivido el hecho victimizante</t>
  </si>
  <si>
    <t>Debido a la falta de un protocolo de entrega de AH.</t>
  </si>
  <si>
    <t>Posibilidad de no poder hacer la devolución de las AH porque no se cuenta con presupuesto para el transporte de estas.</t>
  </si>
  <si>
    <t>Subdirección de Prevención y Ateción de Emergencias (SPAE) NN</t>
  </si>
  <si>
    <t>La entrega de la AH a personas que no vivieron el hecho victimizantes por falta de presupuesto para la devolución</t>
  </si>
  <si>
    <t>Terceros/población vulnerable</t>
  </si>
  <si>
    <t>Los profesionales humanitarios participan de los espacios de coordinación de la política pública de víctimas (CTJT o SPPGNG) con voz y voto, con el objetivo de orientar a las EETT en la atención a las emergencias de tipo masivo en representación de la Unidad para las Víctimas como coordinadores del  "SNARIV".</t>
  </si>
  <si>
    <t>Brindar asesoria a las EETT en la ruta de atención a las emergencias humanitarias en la etapa de la inmediatez: Evidencia: Correos o Actas</t>
  </si>
  <si>
    <t>Los profesionales de la DT cada vez que se desplazan fuera de las instalaciones  se registran en la plataforma del Centro Operaciones Monitoreo de Riesgos COMR, atienden el llamado o reportan al profesional la condición de seguridad en que se encuentran, con el fin de garantizar que no existen novedades en el lugar de la asistencia que generen peligro al profesional, En caso de no ser viable efectuar la jornada se diligencia la cancelación en la misma pagina del comr y se explica los motivos.                                                                                                                                                                                                                                                                                    Evidencia: se dejan los registros en la plataforma y correos emitidos por el COMR.</t>
  </si>
  <si>
    <r>
      <t>El profesional de Asistencia cada vez que se requiera reporta por plataforma interna  SGV los giros que no se encuentran cargados dentro de la plataforma, a espera del tramite oportuno de respuesta de nivel nacional, como evidencia se posee</t>
    </r>
    <r>
      <rPr>
        <b/>
        <sz val="11"/>
        <rFont val="Calibri"/>
        <family val="2"/>
        <scheme val="minor"/>
      </rPr>
      <t xml:space="preserve"> </t>
    </r>
    <r>
      <rPr>
        <sz val="11"/>
        <rFont val="Calibri"/>
        <family val="2"/>
        <scheme val="minor"/>
      </rPr>
      <t>Reporte de la plataforma.</t>
    </r>
  </si>
  <si>
    <r>
      <t>El profesional del proceso de relación con el ciudadano cada que se va a realizar una jornada verifica con el ente territorial el estado del orden público en la zona donde se va a realizar la jornada.</t>
    </r>
    <r>
      <rPr>
        <b/>
        <sz val="11"/>
        <rFont val="Calibri"/>
        <family val="2"/>
        <scheme val="minor"/>
      </rPr>
      <t>Evidencia:</t>
    </r>
    <r>
      <rPr>
        <sz val="11"/>
        <rFont val="Calibri"/>
        <family val="2"/>
        <scheme val="minor"/>
      </rPr>
      <t xml:space="preserve"> Correo electrónico.</t>
    </r>
  </si>
  <si>
    <t xml:space="preserve">2 de enero del 2025 </t>
  </si>
  <si>
    <r>
      <t xml:space="preserve">El director territorial de manera mensual, hace entrega de las bases de datos con la información de las cartas de indemnización al profesional líder del proceso, se hace entrega de dos actas, en una de ellas se  relacionan los procesos allegados y el número de cartas recibidas y en la segunda se lista las personas con nombres y cedula a las cuales tienen su indemnización, esto con el propósito de controlar el manejo de la información, en caso que el profesional líder del proceso no esté disponible, este procedimiento se realiza con otra persona del equipo delegada por el director. </t>
    </r>
    <r>
      <rPr>
        <b/>
        <sz val="11"/>
        <color theme="1"/>
        <rFont val="Calibri"/>
        <family val="2"/>
        <scheme val="minor"/>
      </rPr>
      <t>Evidencia:</t>
    </r>
    <r>
      <rPr>
        <sz val="11"/>
        <color theme="1"/>
        <rFont val="Calibri"/>
        <family val="2"/>
        <scheme val="minor"/>
      </rPr>
      <t xml:space="preserve"> actas de entrega de procesos y delegación del director.</t>
    </r>
  </si>
  <si>
    <t>Posibibilidad de pérdida reputacional ante la población, las Entidades Territoriales, Ministerio Público, Entidades de Cooperación Internacional, Entidades del Sistema integral de Paz  (Unidad de Busqueda , JEP)</t>
  </si>
  <si>
    <r>
      <t xml:space="preserve">La profesional de participación coordina la jornada de la implementación de la estrategia de formación masiva para victimas organizadas y no organizadas en tema política publica de victimas, de acuerdo con la meta establecida, en caso de no coordinar la jornada se incumplirían los indicadores de plan de acción y se tendrían las alertas de dicho incumplimiento, como </t>
    </r>
    <r>
      <rPr>
        <b/>
        <sz val="11"/>
        <rFont val="Calibri"/>
        <family val="2"/>
        <scheme val="minor"/>
      </rPr>
      <t xml:space="preserve">Evidencia: </t>
    </r>
    <r>
      <rPr>
        <sz val="11"/>
        <rFont val="Calibri"/>
        <family val="2"/>
        <scheme val="minor"/>
      </rPr>
      <t>Correos electrónicos, Acta o Relatoría de la jornada.</t>
    </r>
  </si>
  <si>
    <r>
      <t xml:space="preserve">Los profesionales de participación asisten cada vez que se requiera en reunión de equipo con el fin de analizar las acciones del proceso de participación y los temas a tratar, en caso de no participar en las reuniones, se reiterará las necesidad de adelantarlas </t>
    </r>
    <r>
      <rPr>
        <b/>
        <sz val="11"/>
        <color theme="1"/>
        <rFont val="Calibri"/>
        <family val="2"/>
        <scheme val="minor"/>
      </rPr>
      <t>Evidencia:</t>
    </r>
    <r>
      <rPr>
        <sz val="11"/>
        <color theme="1"/>
        <rFont val="Calibri"/>
        <family val="2"/>
        <scheme val="minor"/>
      </rPr>
      <t xml:space="preserve"> Acta de reunión de equipo.</t>
    </r>
  </si>
  <si>
    <r>
      <t xml:space="preserve">Revisar en reunión de equipo los ejercicios aplicados de encuesta de satisfacción por parte de la dirección territorial para analizar si procede aplicarlas en el fortalecimiento a las mesas de participación. </t>
    </r>
    <r>
      <rPr>
        <b/>
        <sz val="11"/>
        <color theme="1"/>
        <rFont val="Calibri"/>
        <family val="2"/>
        <scheme val="minor"/>
      </rPr>
      <t xml:space="preserve">Evidencia: </t>
    </r>
    <r>
      <rPr>
        <sz val="11"/>
        <color theme="1"/>
        <rFont val="Calibri"/>
        <family val="2"/>
        <scheme val="minor"/>
      </rPr>
      <t>Acta o Formato</t>
    </r>
  </si>
  <si>
    <r>
      <t xml:space="preserve">La Dirección Territorial suscribe el "Acuerdo de Confidencialidad" como control de acceso cada vez que se solicita usuarios a las herramientas tecnologicas en las que se procesa y se almacena la información, de lo contrario no se asignaran usuarios, con le fin de dar cumplimento a las Políticas de Seguridad de la Información definidas por la Entidad. Es importante que los funcionarios, contratistas y operadores conozcan las implicaciones que se pueden presentar por el uso inadecuado de la información en aras de obtener un beneficio económico por la atención y orientación a las víctimas. Para los casos en el que se venza el Acuerdo de Condidencialidad el usuario será deshabilitado. </t>
    </r>
    <r>
      <rPr>
        <b/>
        <sz val="11"/>
        <color theme="1"/>
        <rFont val="Calibri"/>
        <family val="2"/>
        <scheme val="minor"/>
      </rPr>
      <t>Evidencia:</t>
    </r>
    <r>
      <rPr>
        <sz val="11"/>
        <color theme="1"/>
        <rFont val="Calibri"/>
        <family val="2"/>
        <scheme val="minor"/>
      </rPr>
      <t xml:space="preserve"> se cuenta con los formatos de aceptación de Acuerdos de Confidencialidad suscritos por la Dirección Territorial y/o reporte de dicho registro y/o correo del responsable de la Dirección Territorial en el que se indique que para el presente periodo no se suscribieron Acuerdos de Confidencialidad.                                                                     </t>
    </r>
  </si>
  <si>
    <t>Posibilidad de Pérdida Economica y reputacional por la inadecuada asistencia a los grupos de valor</t>
  </si>
  <si>
    <t>Brindar servicios de asistencia técnica a las entidades territoriales en los procesos de planeación, ejecución y seguimiento de la implementación territorial de la política de víctimas, que incorpora los aspectos técnicos, financieros y administrativos reconociendo el enfoque diferencial. (SPAE) 
Recolectar las firmas de los jefes de hogar durante la entrega de los kits de alimentos y aseo mediante el mecanismo especie por evento. (SPAE)
Orientar a las EETT y documentar las emergencias de tipo masivo que se presenten en los 26 municipios que atiende la DT Chocó en el marco del conflicto armado. (SPAE)</t>
  </si>
  <si>
    <t>Portal Vivanto</t>
  </si>
  <si>
    <r>
      <t xml:space="preserve">Los profesionales humanitarios programan las entregas de AH y organizan las listas de entrega de acuerdo al censo validado por la EETT y el NN, luego se procede a solicitar la los kits alimentario y aseo para la entrega a las familias afectadas en el marco del conflicto armado. Postriormente se remiten las actas de entrega y los listado al NN con las respectivas firmas de los jefes de hogar beneficiarios. </t>
    </r>
    <r>
      <rPr>
        <b/>
        <sz val="11"/>
        <color theme="1"/>
        <rFont val="Calibri"/>
        <family val="2"/>
        <scheme val="minor"/>
      </rPr>
      <t>Evidencias:</t>
    </r>
    <r>
      <rPr>
        <sz val="11"/>
        <color theme="1"/>
        <rFont val="Calibri"/>
        <family val="2"/>
        <scheme val="minor"/>
      </rPr>
      <t xml:space="preserve"> Actas</t>
    </r>
  </si>
  <si>
    <t xml:space="preserve">
Adelantar acciones integrales de prevención, atención, asistencia humanitaria, retornos, reubicaciones sostenibles y reparación transformadora de las víctimas individuales y colectivas, con enfoque territorial, diferencial y de centralidad en las víctimas, disminuyendo los rezagos históricos, promoviendo su fortalecimiento comunitario, estabilidad socioeconómica y autonomía, para lograr el acceso efectivo y pleno de sus derechos y la reconstrucción de sus proyectos de vida
</t>
  </si>
  <si>
    <t>Efectuar la entrega de cartas de indemnización aptas a las victimas localizadas
Tramitar jornadas de atención móvil de orientación y comunicación a las víctimas</t>
  </si>
  <si>
    <t>ante las victimas y entes territoriales, por no efectuar las jornadas de atención y/o jornadas de entrega de cartas de indemnización</t>
  </si>
  <si>
    <t>Debido a debido a la falta de recursos financieros, de personal, administrativos, misionales o de procedimiento.</t>
  </si>
  <si>
    <t>Los profesionales de Reparación Colectiva y Servicio al ciudadano en la Dirección Territorial (DT) mensualmente o cada vez que se genere un nuevo proceso de municipalización, construyen y remiten cronograma de jornadas a realizar conforme a la planeación territorial de jornadas o municipalizaciones para entrega de cartas, dentro de los primeros 5 días hábiles de cada mes remiten correo electrónico a los entes territoriales, socializando el cronograma y solicitando los recursos y/o requerimientos (bioseguridad) para la realización de las jornadas de atención a víctimas y/o entrega de cartas de indemnización, en caso que el  cronograma 1.no se gestione oportunamente, 2.no sea aprobado o 3.no se garantice oportunamente el apoyo logístico y demás requerimientos por parte del ente territorial, se actualiza y se remite nuevamente el cronograma y se notifica a todas las partes interesadas el estado del cronograma (Reprogramado, Aplazado o Cancelado).
Evidencias:
1. Correo electrónico donde se remite al ente territorial el cronograma y demás requisitos para la realización de las jornadas.
2. Correo electrónico donde el ente territorial garantiza o no los requisitos para el desarrollo de la jornada.
3. Correo electrónico donde la unidad notifica a las partes interesadas informando el estado de la jornada (Aprobado, Reprogramado, Aplazado, Cancelado).</t>
  </si>
  <si>
    <t>Por la efectividad del control se decide no definir Plan de Acción.</t>
  </si>
  <si>
    <t>Los Responsables del proceso de reparación individual en la Dirección Territorial deberán elaborar y socializar un cronograma cuatrimestral de jornadas de atención y entrega de cartas de indemnización a las víctimas localizadas, asignando responsables específicos para su ejecución y garantizando la comunicación oportuna mediante canales oficiales, como llamadas, mensajes de texto o redes sociales. Adicionalmente, se deberá realizar seguimiento semanal al cumplimiento del cronograma, documentando los resultados a través de informes consolidados que evidencien las jornadas realizadas, con el fin de asegurar la entrega efectiva de las cartas y fortalecer la confianza de las víctimas y los entes territoriales.
Evidencia: Cronograma aprobado, reportes de seguimiento semanal, registros de entrega de cartas de indemnización y comunicaciones realizadas a las víctimas.</t>
  </si>
  <si>
    <t>Responsables proceso reparación individual y Servicio al Ciudadano</t>
  </si>
  <si>
    <t xml:space="preserve">
Adelantar acciones integrales de prevención, atención, asistencia humanitaria, retornos, reubicaciones sostenibles y reparación transformadora de las víctimas individuales y colectivas, con enfoque territorial, diferencial y de centralidad en las víctimas, disminuyendo los rezagos históricos, promoviendo su fortalecimiento comunitario, estabilidad socioeconómica y autonomía, para lograr el acceso efectivo y pleno de sus derechos y la reconstrucción de sus proyectos de vida
Promover una respuesta institucional articulada para que las víctimas accedan a una oferta social amplia, adecuada, descentralizada, simultánea y sin barreras de acceso con carácter preventivo y transformador. 
Contribuir al reconocimiento por parte de la sociedad colombiana de los hechos y las vulneraciones a los Derechos Humanos y Derecho Internacional Humanitario que las víctimas han afrontado en el marco del conflicto armado, a través de acciones restaurativas que promuevan el acceso a la verdad, la justicia, la reparación, las garantías de no repetición, la convivencia pacífica en los territorios y la construcción de paz
Fortalecer, modernizar, adecuar y realizar las reformas institucionales necesarias que contribuyan a garantizar la implementación de la política de víctimas del país integralmente, con enfoque de derechos, territorial y diferencial.
</t>
  </si>
  <si>
    <t xml:space="preserve">Implementar la estrategia de tejido social de las comunidades retornadas o reubicadas en relación con sus procesos de integración comunitaria y arraig
Implementar la fase de diagnóstico del daño colectivo con los Sujetos de Reparación Colectiva no étnicos.
Implementar la fase de formulación de los Planes Integrales de Reparación Colectiva con los Sujetos de Reparación Colectiva no étnicos.
Implementar acciones de medidas de satisfacción y/o garantías de no repetición en sujetos de reparación colectiva.
Implementar espacios de participación para definir prioridades en la implementación de las medidas de reparación colectiva garantizando la participación.
Implementar acciones de memoria, dignificación y fortalecimiento de tejido social en el marco de la medida de satisfacción a nivel individual.
Implementar acciones de la medida de rehabilitación en sujetos de reparación colectiva.
Implementar acciones del plan de fortalecimiento del  modelo de operación de enfoque diferencial y de género.
Verificar la implementación de acciones diferentes a los Esquemas Especiales de Acompañamiento. Comunitario y SSV en los planes de retornos y reubicaciones no étnicos.
Aprobar planes de retorno y reubicación no étnicos.
Entregar esquemas especiales de acompañamiento en el proceso de retorno y reubicación de tipo familiar en el área urbana.
Entregar esquemas especiales de acompañamiento en el proceso de retorno y reubicación de tipo comunitario.
Concertar e implementar los planes de retorno o reubicación de manera efectiva en condiciones de dignidad, voluntariedad y seguridad.
</t>
  </si>
  <si>
    <t>ante las victimas y entes territoriales, por no implementar las estrategias, fases, acciones, medidas o jornadas de entrega a las victimas en los planes integrales de reparación colectiva, planes de  enfoque diferencial o planes de retorno y reubicaciones</t>
  </si>
  <si>
    <t>debido a la falta de recursos financieros, de personal, administrativos, misionales o de procedimiento.</t>
  </si>
  <si>
    <t>Los profesionales de cada equipo y grupo asociado al proceso de Reparación Colectiva (RC) en la Dirección Territorial (DT) mensualmente, construyen y remiten el cronograma a implementar para el mes siguiente, dentro de los primeros 5 días hábiles de cada mes remiten correo electrónico al Enlace Nacional del proceso de RC correspondiente, solicitando la aprobación del cronograma, recursos de operador logístico, comisiones y/o demás requerimientos (bioseguridad) para implementar las estrategias, fases, acciones, medidas o jornadas de entrega a las victimas en los planes integrales de relación colectiva, planes de  enfoque diferencial o planes de retorno y reubicaciones, en caso que el  cronograma 1.no se gestione oportunamente, 2.no sea aprobado o 3.no se garantice oportunamente el apoyo logístico y demás requerimientos por parte del proceso de RC de Nivel Nacional, se actualiza y se remite nuevamente cronograma a Nivel Nacional y se notifica a todas las partes interesadas el estado del cronograma (Reprogramado, Aplazado o Cancelado).
Evidencias:
1. Correo electrónico donde el profesional de RC remite el cronograma, Recursos Operador Logístico, Comisiones y/o demás requisitos para implementar las estrategias, fases, acciones o medidas en los planes integrales de relación colectiva, planes de  enfoque diferencial o planes de retorno y reubicaciones.
2. Correo electrónico donde el proceso de RC Nivel Nacional garantiza o no los requisitos para implementar el cronograma.
3. Correo electrónico donde se notifica a las partes interesadas la aprobación o no del cronograma a ejecutar durante el mes siguiente, informando el estado del mismo (Aprobado, Reprogramado, Aplazado, Cancelado).</t>
  </si>
  <si>
    <t>La Dirección Territorial deberá realizar seguimiento y verificación periódica al cumplimiento de las estrategias, fases, acciones, medidas o jornadas establecidas en los Planes Integrales de Reparación Colectiva, planes de enfoque diferencial y planes de retorno y reubicaciones, garantizando la asignación de responsables y la ejecución oportuna de cada actividad. Asimismo, se deberá documentar los avances y resultados mediante informes de gestión y reportes de seguimiento, con el fin de asegurar la implementación efectiva de los planes y fortalecer la confianza de las víctimas y entes territoriales.
Evidencia: Informes de seguimiento, reportes de avance de las acciones implementadas, actas de reuniones y registros de actividades ejecutadas en los diferentes planes.</t>
  </si>
  <si>
    <t>Director Territorial y equipo de reoaración colectiva</t>
  </si>
  <si>
    <t xml:space="preserve">
Adelantar acciones integrales de prevención, atención, asistencia humanitaria, retornos, reubicaciones sostenibles y reparación transformadora de las víctimas individuales y colectivas, con enfoque territorial, diferencial y de centralidad en las víctimas, disminuyendo los rezagos históricos, promoviendo su fortalecimiento comunitario, estabilidad socioeconómica y autonomía, para lograr el acceso efectivo y pleno de sus derechos y la reconstrucción de sus proyectos de vida.</t>
  </si>
  <si>
    <t>Tramitar la solicitud de servicios de apoyo a hogares para transporte y traslado de enseres.
Tramitar las colocaciones del primer apoyo a la sostenibilidad en las solicitudes de retorno y reubicación que aplique</t>
  </si>
  <si>
    <t>ante las victimas, por no tramitar solicitud de apoyo para transporte, traslado de enceres y recursos de sostenibilidad a los procesos de retornos y reubicaciones familiares</t>
  </si>
  <si>
    <t>debido a la falta de información a nivel externo en conceptos de seguridad actualizados y/o a nivel interno de recursos financieros, de personal, administrativos, misionales o de procedimiento.</t>
  </si>
  <si>
    <t>El profesional del grupo de Retorno y Reubicaciones (R&amp;R familiar) de la Dirección Territorial, cada vez que recibe una solicitud, debe verificar que esta cumple con los principios de seguridad, voluntariedad y dignidad, de ser viable debe remitir atendiendo los lineamientos del grupo R&amp;R para el apoyo conforme al momento en que se encuentre la solicitud, en caso contrario el profesional de R&amp;R territorial deberá remitir al profesional de R&amp;R Nivel Nacional, la solicitud oficial enviada al ministerio de Defensa Nacional, sobre la necesidad de conocer la apreciación de las condiciones de seguridad en la zona y de programación de CTJT dirigidos actualizar el respectivo concepto y poder atender la solicitud.
Evidencia: correos relacionados con la gestión de la solicitud.</t>
  </si>
  <si>
    <t>La Dirección Territorial deberá gestionar de manera oportuna las solicitudes de apoyo relacionadas con transporte, traslado de enseres y recursos de sostenibilidad para los procesos de retornos y reubicaciones familiares, garantizando su trámite ante las áreas competentes y realizando seguimiento hasta su ejecución. Adicionalmente, se deberá informar a las víctimas sobre el estado de sus solicitudes, con el fin de asegurar la efectividad en la atención y mitigar el riesgo de pérdida reputacional.
Evidencia: Reportes de gestión de solicitudes, actas de seguimiento, comunicaciones a las víctimas y registros de entrega de apoyos efectivamente ejecutados.</t>
  </si>
  <si>
    <t>Grupo retornos y Reubicaciones de la Direección Territorial</t>
  </si>
  <si>
    <t xml:space="preserve">
Promover una respuesta institucional articulada para que las víctimas accedan a una oferta social amplia, adecuada, descentralizada, simultánea y sin barreras de acceso con carácter preventivo y transformador. 
Fortalecer, modernizar, adecuar y realizar las reformas institucionales necesarias que contribuyan a garantizar la implementación de la política de víctimas del país integralmente, con enfoque de derechos, territorial y diferencial.</t>
  </si>
  <si>
    <t xml:space="preserve">Brindar servicios de asistencia técnica diferenciada en los procesos de planeación, ejecución y seguimiento de la implementación territorial de la política pública de victimas
Asistir técnicamente en la implementación de la ruta de reparación colectiva a sujetos colectivos
Acompañar técnicamente a las entidades territoriales para la validación del concepto de seguridad
Brindar asistencia técnica y acompañamiento para la formulación y envío de los Planes Operativos de Sistemas de Información – POSI
</t>
  </si>
  <si>
    <t>ante las victimas y entes territoriales, por no implementar las asistencias técnicas requeridas para la oportuna ejecución de la política publica de atención a victimas</t>
  </si>
  <si>
    <t>debido a la falta de convocatorias, información e insumos por parte de los entes territoriales  y/o a nivel interno de recursos financieros, de personal, administrativos, misionales o de procedimiento.</t>
  </si>
  <si>
    <t>Los profesionales de la DGI y RNI en la Dirección Territorial trimestralmente, preparan y remiten conjuntamente el borrador de cronograma territorial, en los meses de enero, abril, Julio, y septiembre, se remite a todos los entes territoriales, entidades del SNARIV y demás partes interesadas el borrador de cronograma con la agenda de asistencia técnica a desarrollar en cada trimestre para acompañar, asistir y apoyar a los entes territoriales en la interpretación de los lineamientos para la implementación de la política publica de atención a victimas, en caso que la agenda sea objeto de modificación, los profesionales DGI y RNI actualizan y notifican a las partes interesadas.
Evidencia: donde se verifique la concertación y notificación del cronograma.</t>
  </si>
  <si>
    <t>La Dirección Territorial deberá programar y ejecutar las asistencias técnicas requeridas para la oportuna implementación de la política pública de atención a víctimas, garantizando la asignación de personal responsable y la articulación con las entidades territoriales involucradas. Se deberán documentar los avances y resultados mediante informes detallados, asegurando que las asistencias técnicas sean oportunas y efectivas, con el fin de fortalecer la capacidad de respuesta institucional y mitigar el riesgo de pérdida reputacional.
Evidencia: Cronograma de asistencias técnicas, informes de ejecución, actas de reuniones con las entidades territoriales y registros de seguimiento de las actividades realizadas.</t>
  </si>
  <si>
    <t>Reparación Colectiva, Nación Territorio y Red Nacional de Información a Nivel Territorial.</t>
  </si>
  <si>
    <t>Los profesionales de la DGI y RNI en la Dirección Territorial  trimestralmente, construyen y remiten el cronograma a implementar, remiten correo electrónico al Enlace Nacional del proceso de correspondiente (DGI - SRNI), solicitando la aprobación del cronograma, recursos de operador logístico, comisiones y/o demás requerimientos (bioseguridad) para brindar las asistencias técnicas a los en territoriales, en caso que el cronograma 1.no se gestione oportunamente, 2.no sea aprobado o 3.no se garanticen oportunamente las comisiones y demás requerimientos por parte Nivel Nacional, se actualiza y se remite nuevamente cronograma a Nivel Nacional y se notifica a todas las partes interesadas el estado del cronograma (Reprogramado, Aplazado o Cancelado).
Evidencias:
1. Correo electrónico donde se remite el cronograma, Comisiones y/o demás requisitos para las asistencias técnicas a realizar
2. Correo electrónico donde el proceso Nivel Nacional garantiza o no los requisitos para implementar el cronograma.
3. Correo electrónico donde se notifica a las partes interesadas la aprobación o no del cronograma a ejecutar, informando el estado del mismo (Aprobado, Reprogramado, Aplazado, Cancelado).</t>
  </si>
  <si>
    <t xml:space="preserve">
Fortalecer, modernizar, adecuar y realizar las reformas institucionales necesarias que contribuyan a garantizar la implementación de la política de víctimas del país integralmente, con enfoque de derechos, territorial y diferencial.</t>
  </si>
  <si>
    <t xml:space="preserve">
DT: Determinar y gestionar los recursos, orientaciones y lineamientos para garantizar el cumplimiento de los objetivos estratégicos.</t>
  </si>
  <si>
    <t>ante las victimas y entidades del orden nacional y territorial, debido al  incumplimiento de las metas o programaciones definidas en el plan de acción</t>
  </si>
  <si>
    <t>debido a la falta de recursos, orientaciones o lineamientos misionales u operativos  para el cumplimiento de objetivos estratégicos.</t>
  </si>
  <si>
    <t>El director territorial mensualmente, realiza seguimiento al Plan de Acción, en reunión presencial o virtual verifica el avance de los indicadores por proceso para determinar si el avance cumple con la meta programada y cuentan con los recursos, orientaciones o lineamientos misionales u operativos para garantizar el cumplimiento en el futuro inmediato, en caso contrario, se genera acta de cambios de programación o meta.
Evidencias: acta seguimiento y/o acta de cambios.</t>
  </si>
  <si>
    <t>La Dirección Territorial deberá realizar un seguimiento trimestral al cumplimiento de las metas y programaciones definidas en el plan de acción, identificando alertas tempranas ante posibles desviaciones e implementando acciones correctivas oportunas para garantizar su ejecución. Adicionalmente, se deberá socializar periódicamente los avances y resultados con el equipo de trabajo, con el fin de asegurar el cumplimiento de las metas institucionales y mitigar el riesgo de pérdida reputacional ante las víctimas y entidades del orden nacional y territorial.
Evidencia: Reportes de seguimiento mensual, actas de reuniones de revisión del plan de acción, alertas generadas y registro de las acciones correctivas implementadas.</t>
  </si>
  <si>
    <t xml:space="preserve">Director Territorial y Enlace Planeación </t>
  </si>
  <si>
    <t xml:space="preserve">
Adelantar acciones integrales de prevención, atención, asistencia humanitaria, retornos, reubicaciones sostenibles y reparación transformadora de las víctimas individuales y colectivas, con enfoque territorial, diferencial y de centralidad en las víctimas, disminuyendo los rezagos históricos, promoviendo su fortalecimiento comunitario, estabilidad socioeconómica y autonomía, para lograr el acceso efectivo y pleno de sus derechos y la reconstrucción de sus proyectos de vida. 
Promover una respuesta institucional articulada para que las víctimas accedan a una oferta social amplia, adecuada, descentralizada, simultánea y sin barreras de acceso con carácter preventivo y transformador. </t>
  </si>
  <si>
    <t>Orientación, Asistencia, gestión y tramites para acceso de la población victima a la información y la oferta de la Unidad.</t>
  </si>
  <si>
    <t xml:space="preserve">Uso indebido de información de las victimas </t>
  </si>
  <si>
    <t xml:space="preserve"> por parte funcionarios o contratistas</t>
  </si>
  <si>
    <t xml:space="preserve">relacionada con tramites de la Unidad </t>
  </si>
  <si>
    <t xml:space="preserve"> con el objetivo de obtener un beneficio particular o de beneficiar a un tercero</t>
  </si>
  <si>
    <t>Uso indebido de información de las victimas relacionada con tramites de la Unidad por parte funcionarios o contratistas, con el objetivo de obtener un beneficio particular o de beneficiar a un tercero</t>
  </si>
  <si>
    <t>El profesional de Servicio al Ciudadano  y el profesional de Reparación individual, semestralmente socializan las rutas de atención y las campañas o estrategias antifraude de Nivel Nacional, convocatoria virtual o presencial a enlaces municipales, Ministerio Público y demás entidades del SNARIV, en caso de no poder llevar a cabo los espacios de socialización virtual o presencial, se remitirán a los correos todo el material con las estrategias diseñadas por la DT Sucre y las campañas antifraude de Nivel Nacional.
Evidencias: estas acciones se evidencian con el acta de reunión virtual o presencial y para el caso de no poder realizar las reuniones virtuales o presenciales se deja como evidencia los correos con el envío del material a Enlaces Municipales, Ministerio Publico, todo el SNARIV.</t>
  </si>
  <si>
    <t>De acuerdo a la tipología del riesgo se define formular un plan de acción adicional tendiente a fortalecer los controles existentes y evitar su materialización.</t>
  </si>
  <si>
    <t>Fortalecimiento a funcionarios y contratistas sobre los lineamientos y casos que se atienden desde el grupo antifraude de la unidad para las victimas.</t>
  </si>
  <si>
    <t>Director Territorial</t>
  </si>
  <si>
    <t>Reportar incidencias que sean informadas a la unidad o cualquier situación anómala identificada al grupo antifraude y/o los administradores de la herramientas de la unidad.</t>
  </si>
  <si>
    <t>Todos los funcionarios y contratistas de la unidad</t>
  </si>
  <si>
    <t>En Comité Estratégico para la Articulación Territorial (CEAT) Realizar seguimiento semestral a de los reportes enviados al grupo antifraude y administradores de las herramientas de la unidad.</t>
  </si>
  <si>
    <t>Salvaguardar la información bajo los principios de seguridad, privacidad, confidencialidad e integridad con transparencia y efectividad en la gestión y promover la disponibilidad de activos y de la información que permita una adecuada toma de decisiones en materia de política de víctimas.</t>
  </si>
  <si>
    <t>TI-SIF-008
TI-SIF-012
TI-SIF-031
TI-SIF-032
DR-GPS-001
DR-GPS-003
DR-GPS-004
DR-GPS-005
DR-GPS-011
DR-GPS-012
DR-GPS-013
DR-GPS-014
DR-GPS-015
DR-GPS-017
DR-GPS-023
DR-GPS-024
DR-SRI-001
DR-SRI-022
DR-SRI-031
DR-SRI-032
DR-SRI-033
DR-SRI-043
DR-SRI-044
DR-SRI-045
DR-SRI-046
DR-SRI-047
DR-SRI-048
DR-SRI-049
DR-SRI-058
DR-FRV-001
DR-FRV-012
DR-FRV-023
DR-FRV-044
DR-FRV-085
DR-FRV-086
DR-FRV-087
DR-FRV-088
DR-FRV-102
DR-FRV-103
DR-FRV-104
DR-FRV-105
DR-GRR-002
DR-GRR-003
DR-GRR-005
DR-GRR-006
DR-GRR-010
DR-ARH-001
DR-ARH-002
DR-SRC-003
DR-SRC-006
DR-SRC-008
DR-SRC-009
DR-SRC-010
DR-SRC-012
DR-SRC-013
DR-SRC-017
DR-SRC-022
DR-SRC-023
DR-SRI-034
DR-SRI-035
DR-SRI-036
DR-SRI-037
DR-SRI-038
DR-FRV-016
DR-FRV-048
DR-GRR-007
DR-GRR-011
DR-GRR-012
DR-GRR-014
DR-GRR-015
DR-GRR-016
DR-GRR-017
DR-GRR-018
DR-GRR-019
DR-GRR-020
DR-GRR-021
DR-GRR-022
DR-GRR-023
DR-GRR-024
DR-GRR-025
DR-GRR-026
DR-GRR-027
DR-GRR-028
DR-GRR-029
DR-GRR-030
DR-GRR-031
DR-GRR-032
DR-GRR-033
DR-GRR-034
DR-GRR-035
DR-GRR-036
DR-GRR-037
DR-GRR-038
DR-GRR-039
DR-GRR-040
DR-GRR-041
DR-GRR-042
DR-GRR-043
DR-GRR-044
DR-GRR-045
DR-GRR-046
DR-GRR-047
DR-GRR-048
DR-GRR-049
DR-GRR-013
DR-ARH-004
DR-ARH-005
DR-ARH-006</t>
  </si>
  <si>
    <r>
      <t xml:space="preserve">El Proceso Reparación Integral como administrador de las herramientas tecnológicas del Proceso, atravez de los profesionales designados socilizan a los colaboradores para que hagan uso responsable en el acceso y manejo de la información del Proceso Reparación Integral, cada vez que se realicen ajustes que afecten los procesos de las herramientas.
</t>
    </r>
    <r>
      <rPr>
        <b/>
        <sz val="11"/>
        <color theme="1"/>
        <rFont val="Calibri"/>
        <family val="2"/>
        <scheme val="minor"/>
      </rPr>
      <t xml:space="preserve">Evidencia: </t>
    </r>
    <r>
      <rPr>
        <sz val="11"/>
        <color theme="1"/>
        <rFont val="Calibri"/>
        <family val="2"/>
        <scheme val="minor"/>
      </rPr>
      <t xml:space="preserve">Envió de correo electrónico con tips de recomendaciones sobre el uso de las herramientas utilizadas por el Proceso. 
</t>
    </r>
    <r>
      <rPr>
        <b/>
        <sz val="11"/>
        <color theme="1"/>
        <rFont val="Calibri"/>
        <family val="2"/>
        <scheme val="minor"/>
      </rPr>
      <t>(A.6.3).</t>
    </r>
  </si>
  <si>
    <r>
      <t xml:space="preserve">El Proceso de Reparación Integral suscribe un "Acuerdo de Confidencialidad" con cada uno de los funcionarios y/o contratistas y/o operadores del Proceso, cuando se requiere acceder a los Sistemas de información y/o Servicios TI, en las que se procesa y/o almacena la información de la Entidad, en caso de NO contar con el "Acuerdo", no se asignará usuarios y accesos a la información; En el caso de que se venza el "Acuerdo" el usuario será deshabilitado.
</t>
    </r>
    <r>
      <rPr>
        <b/>
        <sz val="11"/>
        <color theme="1"/>
        <rFont val="Calibri"/>
        <family val="2"/>
        <scheme val="minor"/>
      </rPr>
      <t xml:space="preserve">Evidencia: </t>
    </r>
    <r>
      <rPr>
        <sz val="11"/>
        <color theme="1"/>
        <rFont val="Calibri"/>
        <family val="2"/>
        <scheme val="minor"/>
      </rPr>
      <t xml:space="preserve">Los acuerdos de confidencialidad suscritos por el Proceso, en caso NO presentarse suscripción de "Acuerdos" se deberá contar con un correo enviado al líder del Proceso donde se indique que no se realizaron durante el periodo.
</t>
    </r>
    <r>
      <rPr>
        <b/>
        <sz val="11"/>
        <color theme="1"/>
        <rFont val="Calibri"/>
        <family val="2"/>
        <scheme val="minor"/>
      </rPr>
      <t>(A.6.6)</t>
    </r>
  </si>
  <si>
    <r>
      <t xml:space="preserve">A traves de la herramienta del FRV (Fondo para la reparación de las Víctimas) del Proceso de Reparación Integral, se generan mensajes automaticos de notificación cada vez que el usuario realiza actividades de insertar, actualizar , modificar o eliminar, para que el usuario confirme la acción a realizar.
</t>
    </r>
    <r>
      <rPr>
        <b/>
        <sz val="11"/>
        <color theme="1"/>
        <rFont val="Calibri"/>
        <family val="2"/>
        <scheme val="minor"/>
      </rPr>
      <t>Evidencia:</t>
    </r>
    <r>
      <rPr>
        <sz val="11"/>
        <color theme="1"/>
        <rFont val="Calibri"/>
        <family val="2"/>
        <scheme val="minor"/>
      </rPr>
      <t xml:space="preserve"> Pantallazos de los mensajes que genera la herramienta FRV. 
</t>
    </r>
    <r>
      <rPr>
        <b/>
        <sz val="11"/>
        <color theme="1"/>
        <rFont val="Calibri"/>
        <family val="2"/>
        <scheme val="minor"/>
      </rPr>
      <t>(A.8.34)</t>
    </r>
  </si>
  <si>
    <t xml:space="preserve">de los Activos de Información de Expedientes físicos y Sistema Información KACTUS) del Proceso de Gestión de Talento Humano, </t>
  </si>
  <si>
    <t>debido a la falla o ausencia de controles de acceso a la información del Proceso.</t>
  </si>
  <si>
    <t>TH-NOM-008
TH-SST-006
TH-SST-007
TH-SST-009
TH-SST-010
TH-ARH-001
TH-ARH-002</t>
  </si>
  <si>
    <r>
      <t xml:space="preserve">El Proceso de Gestión Talento Humano suscribe un "Acuerdo de Confidencialidad" con cada uno de los funcionarios y/o contratistas del Proceso, cuando se requiere acceder a los Sistemas de información y/o Servicios TI en las que se procesa y/o almacena la información de la Entidad, en caso de contar con el "Acuerdo", no se asignará accesos ni usuarios; para el caso de que se venza el "Acuerdo" el usuario será deshabilitado . 
Este control permite dar cumplimento a las políticas de seguridad de la información definidas por la entidad, por lo que es importante indicarles a los funcionarios y/o contratistas del Proceso las implicaciones que se pueden presentar por el uso inadecuado de la información en aras de obtener un beneficio económico por la atención y orientación a las víctimas.
</t>
    </r>
    <r>
      <rPr>
        <b/>
        <sz val="11"/>
        <color theme="1"/>
        <rFont val="Calibri"/>
        <family val="2"/>
        <scheme val="minor"/>
      </rPr>
      <t xml:space="preserve">Evidencia: </t>
    </r>
    <r>
      <rPr>
        <sz val="11"/>
        <color theme="1"/>
        <rFont val="Calibri"/>
        <family val="2"/>
        <scheme val="minor"/>
      </rPr>
      <t xml:space="preserve">Los Acuerdos de Confidencialidad suscritos por el proceso de Gestión de Talento Humano y/o reporte de dicho registro.
En caso de que no se suscriban "Acuerdos de Confidencialidad" en el periodo, se deberá enviar correo al Lider del Proceso de Gestión de Talento Humano indiciándole que no se suscribieron "Acuerdos".
</t>
    </r>
    <r>
      <rPr>
        <b/>
        <sz val="11"/>
        <color theme="1"/>
        <rFont val="Calibri"/>
        <family val="2"/>
        <scheme val="minor"/>
      </rPr>
      <t>(A.6.6)</t>
    </r>
  </si>
  <si>
    <r>
      <t xml:space="preserve">El Proceso de Gestión de Talento Humano debe notificar a los administradores del sistema de Información KACTUS las novedades de los usuarios que hace uso del Sistema Tecnológico KACTUS.
</t>
    </r>
    <r>
      <rPr>
        <b/>
        <sz val="11"/>
        <color theme="1"/>
        <rFont val="Calibri"/>
        <family val="2"/>
        <scheme val="minor"/>
      </rPr>
      <t xml:space="preserve">Evidencia: </t>
    </r>
    <r>
      <rPr>
        <sz val="11"/>
        <color theme="1"/>
        <rFont val="Calibri"/>
        <family val="2"/>
        <scheme val="minor"/>
      </rPr>
      <t xml:space="preserve">Correo Electrónico de notificación al administrador de KACTUS sobre las novedades de los usuarios que acceden al Sistema,  en caso de presentarse novedades en el periodo, se deberá enviar correo al Lider del Proceso de Gestión de Talento Humano indiciándole que no se presentaron novedades.
</t>
    </r>
    <r>
      <rPr>
        <b/>
        <sz val="11"/>
        <color theme="1"/>
        <rFont val="Calibri"/>
        <family val="2"/>
        <scheme val="minor"/>
      </rPr>
      <t>(A.5.15)</t>
    </r>
  </si>
  <si>
    <t>Enlace SIG del Proceso de Direccionamiento Estratégico o designado por el líder del Proceso.</t>
  </si>
  <si>
    <r>
      <t xml:space="preserve">El Proceso de Gestión de Talento Humano a través del Técnico y/o Auxiliar Administrativo valida la solicitud de los documentos de las historias laborales y confirma autorización de trámite por la Coordinadora de Talento Humano. 
Solicita la historia laboral al Grupo de Gestión Administrativa y Documental en los formatos respectivos para el préstamo del expediente y de control de los archivos de gestión conforme a las tablas de retención documental.
En caso de no contar con la información actualizada en la historia laboral se remite correo a la Coordinadora de Talento Humano, con el fin de identificar la solicitud de la historia laboral con los demás lideres de TH.  
</t>
    </r>
    <r>
      <rPr>
        <b/>
        <sz val="11"/>
        <color theme="1"/>
        <rFont val="Calibri"/>
        <family val="2"/>
        <scheme val="minor"/>
      </rPr>
      <t xml:space="preserve">Evidencia: </t>
    </r>
    <r>
      <rPr>
        <sz val="11"/>
        <color theme="1"/>
        <rFont val="Calibri"/>
        <family val="2"/>
        <scheme val="minor"/>
      </rPr>
      <t xml:space="preserve"> Correo electrónico de solicitud y/o formato de préstamos de documento y/o expediente.
En caso de no presentarse solicitud de préstamos de documentos y/o expediente en el periodo, se deberá enviar correo al Lider del Proceso de Gestión de Talento Humano indiciándole que no se recibieron solicitudes de “préstamos de documentos y/o expedientes”.
</t>
    </r>
    <r>
      <rPr>
        <b/>
        <sz val="11"/>
        <color theme="1"/>
        <rFont val="Calibri"/>
        <family val="2"/>
        <scheme val="minor"/>
      </rPr>
      <t>(A.6.1, A.6.2, A.6.5, A.5.9, A.5.11, A.7.10, A.5.37)</t>
    </r>
  </si>
  <si>
    <r>
      <t xml:space="preserve">El Agente General del Procedimiento de Gestión de la Declaración realiza la actividad de forma diaria de registro y recepción de la documentación en el archivo Excel "Formato Base Inicial y Formato Recepción", donde se registra información relacionada con la recepción y la documentación que ingresa para su trámite de cada declaración. En caso de identificar inconvenientes en la documentación se procede a remitir correo con lo identificado a ministerio público. 
</t>
    </r>
    <r>
      <rPr>
        <b/>
        <sz val="11"/>
        <color theme="1"/>
        <rFont val="Calibri"/>
        <family val="2"/>
        <scheme val="minor"/>
      </rPr>
      <t>Evidencia:</t>
    </r>
    <r>
      <rPr>
        <sz val="11"/>
        <color theme="1"/>
        <rFont val="Calibri"/>
        <family val="2"/>
        <scheme val="minor"/>
      </rPr>
      <t xml:space="preserve"> Archivo de Excel Formato Base Inicial y Formato Recepción y/o envió de correo de notificación sobre los hallazgos.
</t>
    </r>
    <r>
      <rPr>
        <b/>
        <sz val="11"/>
        <color theme="1"/>
        <rFont val="Calibri"/>
        <family val="2"/>
        <scheme val="minor"/>
      </rPr>
      <t>(A.6.8, A.6.8, A.18.2.2, A.5.36)</t>
    </r>
  </si>
  <si>
    <r>
      <t xml:space="preserve">El líder del procedimiento y/o a quien se delegue, reporta de manera mensual por medio de aplicativo las actualizaciones de información RUV, informan sobre los requerimientos o solicitudes atendidas por medio de aplicativo ARANDA, esto con el fin de monitorear constantemente las solicitudes de actualizaciones de información en el RUV que se presentan en el registro. Esto aplica para las solicitudes que se registren por medio de este aplicativo.  En caso de encontrar tipologías de solicitudes nuevas, se realizará mesa de trabajo para identificar ruta de envió o generación de nueva tipología.
</t>
    </r>
    <r>
      <rPr>
        <b/>
        <sz val="11"/>
        <color theme="1"/>
        <rFont val="Calibri"/>
        <family val="2"/>
        <scheme val="minor"/>
      </rPr>
      <t>Evidencia:</t>
    </r>
    <r>
      <rPr>
        <sz val="11"/>
        <color theme="1"/>
        <rFont val="Calibri"/>
        <family val="2"/>
        <scheme val="minor"/>
      </rPr>
      <t xml:space="preserve"> Reporte mensual de los Ticket gestionados por ARANDA y/o acta de reunión.
</t>
    </r>
    <r>
      <rPr>
        <b/>
        <sz val="11"/>
        <color theme="1"/>
        <rFont val="Calibri"/>
        <family val="2"/>
        <scheme val="minor"/>
      </rPr>
      <t>(A.6.8, A.6.8, A.18.2.2, A.5.36)</t>
    </r>
  </si>
  <si>
    <r>
      <t xml:space="preserve">El Líder de cada procedimiento cada vez que se requiera cargar la data de producción en la carpeta de SharePoint y/o OneDrive designada para el resguardo, para llevar la trazabilidad de los usuarios que cargue, modifican y eliminan, esto con el fin de tener un control relacionado con quien tiene a cargo la información del proceso y los tiempos que la tiene a su cargo.
En caso de requerir permisos en SharePoint se realiza la solicitud cada equipo de trabajo a la Oficina de Tecnologías y de Información -OTI.
</t>
    </r>
    <r>
      <rPr>
        <b/>
        <sz val="11"/>
        <color theme="1"/>
        <rFont val="Calibri"/>
        <family val="2"/>
        <scheme val="minor"/>
      </rPr>
      <t xml:space="preserve">Evidencia: </t>
    </r>
    <r>
      <rPr>
        <sz val="11"/>
        <color theme="1"/>
        <rFont val="Calibri"/>
        <family val="2"/>
        <scheme val="minor"/>
      </rPr>
      <t xml:space="preserve">Data de producción por cada procedimiento y/o correo de solicitud de accesos a las carpetas de SharePoint.
</t>
    </r>
    <r>
      <rPr>
        <b/>
        <sz val="11"/>
        <color theme="1"/>
        <rFont val="Calibri"/>
        <family val="2"/>
        <scheme val="minor"/>
      </rPr>
      <t>(A.8.13)</t>
    </r>
  </si>
  <si>
    <r>
      <t xml:space="preserve">El equipo de apoyo procedimiento gestión de la declaración brinda apoyo técnico a los funcionarios del Ministerio público o consulados en cuanto al uso adecuado de la herramienta de toma en línea, este acompañamiento se realiza por medio telefónico, correo electrónico, de atención inmediata. en caso de no poder contactar por alguno de estos medios, la entidad dispone de material informativo para que se realice la toma de declaración en línea de manera adecuada y se informara de estos a la oficina que solicite asistencia.
</t>
    </r>
    <r>
      <rPr>
        <b/>
        <sz val="11"/>
        <color theme="1"/>
        <rFont val="Calibri"/>
        <family val="2"/>
        <scheme val="minor"/>
      </rPr>
      <t xml:space="preserve">Evidencia: </t>
    </r>
    <r>
      <rPr>
        <sz val="11"/>
        <color theme="1"/>
        <rFont val="Calibri"/>
        <family val="2"/>
        <scheme val="minor"/>
      </rPr>
      <t xml:space="preserve">Correos Electrónicos, registro Formato seguimiento soporte en línea.
</t>
    </r>
    <r>
      <rPr>
        <b/>
        <sz val="11"/>
        <color theme="1"/>
        <rFont val="Calibri"/>
        <family val="2"/>
        <scheme val="minor"/>
      </rPr>
      <t>(A.6.3)</t>
    </r>
  </si>
  <si>
    <r>
      <t xml:space="preserve">El enlace del SIG de registro y valoración articula con la oficina de tecnologías de la información el desarrollo de una sensibilización en temas de seguridad de la información por medio de capacitaciones o material informativo, esto con el fin de que todos los colaboradores conozcan y se sensibilicen frente al manejo de la información con la que cuenta el proceso y los riesgos a los que se encuentra sujeto el mismo 
</t>
    </r>
    <r>
      <rPr>
        <b/>
        <sz val="11"/>
        <color theme="1"/>
        <rFont val="Calibri"/>
        <family val="2"/>
        <scheme val="minor"/>
      </rPr>
      <t xml:space="preserve">Evidencia: </t>
    </r>
    <r>
      <rPr>
        <sz val="11"/>
        <color theme="1"/>
        <rFont val="Calibri"/>
        <family val="2"/>
        <scheme val="minor"/>
      </rPr>
      <t xml:space="preserve">acta de reunión de los espacios de sesión y/o material divulga, en caso de no realice los espacios de socialización se genera un correo o documento que indique que no se presentó en el periodo.
</t>
    </r>
    <r>
      <rPr>
        <b/>
        <sz val="11"/>
        <color theme="1"/>
        <rFont val="Calibri"/>
        <family val="2"/>
        <scheme val="minor"/>
      </rPr>
      <t>(A.6.3)</t>
    </r>
  </si>
  <si>
    <r>
      <t xml:space="preserve">El Proceso de Gestión Financiera suscribe un "Acuerdo de Confidencialidad" con cada uno de los funcionarios y/o contratistas del Proceso, cuando se requiere acceder a los Sistemas de información y/o Servicios TI en las que se procesa y/o almacena la información de la Entidad, en caso de contar con el "Acuerdo", no se asignará accesos ni usuarios; para el caso de que se venza el "Acuerdo" el usuario será deshabilitado . 
Este control permite dar cumplimento a las políticas de seguridad de la información definidas por la entidad, por lo que es importante indicarles a los funcionarios y/o contratistas del Proceso las implicaciones que se pueden presentar por el uso inadecuado de la información en aras de obtener un beneficio económico por la atención y orientación a las víctimas. 
</t>
    </r>
    <r>
      <rPr>
        <b/>
        <sz val="11"/>
        <color theme="1"/>
        <rFont val="Calibri"/>
        <family val="2"/>
        <scheme val="minor"/>
      </rPr>
      <t>Evidencia:</t>
    </r>
    <r>
      <rPr>
        <sz val="11"/>
        <color theme="1"/>
        <rFont val="Calibri"/>
        <family val="2"/>
        <scheme val="minor"/>
      </rPr>
      <t xml:space="preserve"> Los Acuerdos de Confidencialidad suscritos por el proceso de Gestión de Financiera y/o reporte de dicho registro. En caso de no presentar suscripción de "Acuerdos de Confidencialidad" en el período se deberá enviar correo al líder del proceso indicándoles que no se suscribieron acuerdo para el período correspondiente al seguimiento.
</t>
    </r>
    <r>
      <rPr>
        <b/>
        <sz val="11"/>
        <color theme="1"/>
        <rFont val="Calibri"/>
        <family val="2"/>
        <scheme val="minor"/>
      </rPr>
      <t>(A.6.6)</t>
    </r>
  </si>
  <si>
    <r>
      <t xml:space="preserve">El Proceso de Gestión Financiera aplica el formato de responsabilidad de uso de la firma digital por medio del TOKEN el cual es asignado a funcionarios y/o contratistas específicos para la ejecución de las actividades propias del Proceso.
</t>
    </r>
    <r>
      <rPr>
        <b/>
        <sz val="11"/>
        <color theme="1"/>
        <rFont val="Calibri"/>
        <family val="2"/>
        <scheme val="minor"/>
      </rPr>
      <t>Evidencia:</t>
    </r>
    <r>
      <rPr>
        <sz val="11"/>
        <color theme="1"/>
        <rFont val="Calibri"/>
        <family val="2"/>
        <scheme val="minor"/>
      </rPr>
      <t xml:space="preserve"> Diligenciamiento del formato de responsabilidad. En caso de que no asigne un TOKEN a un colaborador durante el período, se deberá enviar correo al líder del proceso indicándoles que no se presentó asignación de TOKEN en el período correspondiente al seguimiento.
</t>
    </r>
    <r>
      <rPr>
        <b/>
        <sz val="11"/>
        <color theme="1"/>
        <rFont val="Calibri"/>
        <family val="2"/>
        <scheme val="minor"/>
      </rPr>
      <t>(A.6.6)</t>
    </r>
  </si>
  <si>
    <r>
      <t xml:space="preserve">El Proceso de Gestión Financiera realiza el control para el préstamo de documentos físicos o digitales del proceso a través de una solicitud por correo electrónico.
Para el préstamo de archivos físicos se realiza el envío del correo a Gestión Documental y para el préstamo de archivos digitales (internos) del proceso se realiza la solicitud al profesional o apoyo de archivo de Gestión financiera.
</t>
    </r>
    <r>
      <rPr>
        <b/>
        <sz val="11"/>
        <rFont val="Calibri"/>
        <family val="2"/>
        <scheme val="minor"/>
      </rPr>
      <t xml:space="preserve">Evidencia: </t>
    </r>
    <r>
      <rPr>
        <sz val="11"/>
        <rFont val="Calibri"/>
        <family val="2"/>
        <scheme val="minor"/>
      </rPr>
      <t xml:space="preserve">Envió de la solicitud a través de correo electrónico. En caso de que no se reciban solicitudes de préstamos de archivos durante el período, se deberá enviar correo al líder del proceso indicándoles que no se recibieron solicitudes de préstamo de documentos en el período correspondiente al seguimiento.
</t>
    </r>
    <r>
      <rPr>
        <b/>
        <sz val="11"/>
        <rFont val="Calibri"/>
        <family val="2"/>
        <scheme val="minor"/>
      </rPr>
      <t>(A.5.2, A.5.3, A.5.4, A.5.10, A.5.11, A.5.15, A.5.33)</t>
    </r>
  </si>
  <si>
    <r>
      <t xml:space="preserve">El Proceso de Gestión Financiera define la herramienta SharePoint para el almacenamiento que se gestiona en el proceso, por lo que cada vez que se requiera un permiso especifico de acceso para (consulta, adición y modificación) se remitirá solicitud a la Oficina de Tecnología de Información (OTI) para conceder los permisos de acceso al usuario indicado.
</t>
    </r>
    <r>
      <rPr>
        <b/>
        <sz val="11"/>
        <color theme="1"/>
        <rFont val="Calibri"/>
        <family val="2"/>
        <scheme val="minor"/>
      </rPr>
      <t xml:space="preserve">Evidencia: </t>
    </r>
    <r>
      <rPr>
        <sz val="11"/>
        <color theme="1"/>
        <rFont val="Calibri"/>
        <family val="2"/>
        <scheme val="minor"/>
      </rPr>
      <t xml:space="preserve">Correo de solicitud cada vez que se requiera el acceso. En caso de no tener solicitudes se deberá enviar al líder del proceso indicando que en el periodo no se efectuó dicho requerimiento.
</t>
    </r>
    <r>
      <rPr>
        <b/>
        <sz val="11"/>
        <color theme="1"/>
        <rFont val="Calibri"/>
        <family val="2"/>
        <scheme val="minor"/>
      </rPr>
      <t>(A.5.16, A.8.2, A.8.3, A.8.13)</t>
    </r>
  </si>
  <si>
    <r>
      <t xml:space="preserve">El Proceso de Gestión Financiera notifica al administrador del SIIF de la Entidad y a la Oficina de Tecnología de la Información (OTI) las novedades del funcionario y/o contratista para que se inactive el usuario. En caso de no presentarse novedad el Proceso de Gestión Financiera deberá reportar un correo indicando que no se presentó novedades en el período.
</t>
    </r>
    <r>
      <rPr>
        <b/>
        <sz val="11"/>
        <rFont val="Calibri"/>
        <family val="2"/>
        <scheme val="minor"/>
      </rPr>
      <t xml:space="preserve">Evidencia: </t>
    </r>
    <r>
      <rPr>
        <sz val="11"/>
        <rFont val="Calibri"/>
        <family val="2"/>
        <scheme val="minor"/>
      </rPr>
      <t xml:space="preserve">correo de notificación de la novedad para inactivación del acceso al usuario o correo de notificación indicando que no se presentó novedades en el período.
</t>
    </r>
    <r>
      <rPr>
        <b/>
        <sz val="11"/>
        <rFont val="Calibri"/>
        <family val="2"/>
        <scheme val="minor"/>
      </rPr>
      <t>(A.6.2, A.6.3, A.6.5, A.6.6)</t>
    </r>
  </si>
  <si>
    <r>
      <t xml:space="preserve">El Proceso de Gestión Financiera enviara una notificación para que los procesos que interactúan con SIIF reporte novedades de usuarios SIIF (desvinculación, vacaciones, incapacidades, entre otros).
</t>
    </r>
    <r>
      <rPr>
        <b/>
        <sz val="11"/>
        <rFont val="Calibri"/>
        <family val="2"/>
        <scheme val="minor"/>
      </rPr>
      <t>Evidencia:</t>
    </r>
    <r>
      <rPr>
        <sz val="11"/>
        <rFont val="Calibri"/>
        <family val="2"/>
        <scheme val="minor"/>
      </rPr>
      <t xml:space="preserve"> Correo o memorando o circular a los procesos que interactúan con SIIF.
</t>
    </r>
    <r>
      <rPr>
        <b/>
        <sz val="11"/>
        <rFont val="Calibri"/>
        <family val="2"/>
        <scheme val="minor"/>
      </rPr>
      <t>(A.6.2, A.6.3, A.6.5, A.6.6)</t>
    </r>
  </si>
  <si>
    <t>Posibilidad de pérdida económica y reputacional por pérdida de la Disponibilidad de la Información de la Entidaddebido a la falla o ausencia de controles de seguridad aplicables.</t>
  </si>
  <si>
    <t>El Proceso de Gestión Contractual realiza la entrega formal de los expedientes físicos y digitales al Proceso de Gestión Documental a través de memorandos (radicados), correos electrónicos con aval del GGAD y FUID.
Evidencia: Los memorandos (radicados), correos electrónicos con aval del GGAD y FUID.
(A.5.9, A.5.10, A.5.11)</t>
  </si>
  <si>
    <r>
      <t xml:space="preserve">El Proceso de Gestión Contractual realiza la publicación de la etapa precontractual y postcontractual en el aplicativo SECOP, con el fin de tener la información disponible y actualizada de los procesos ejecutados.
Evidencia: Se relacionarán los enlaces directos de los procesos ejecutados en el aplicativo SECOP.
</t>
    </r>
    <r>
      <rPr>
        <b/>
        <sz val="11"/>
        <rFont val="Calibri"/>
        <family val="2"/>
        <scheme val="minor"/>
      </rPr>
      <t>(A.8.8)</t>
    </r>
  </si>
  <si>
    <r>
      <t xml:space="preserve">El Proceso de Gestión Contractual retroalimenta a los funcionarios y contratistas respecto al reporte emitido por la Oficina de Tecnología de la Información (OTI) sobre el estado de uso de OneDrive.
Evidencia: Socialización del correo electrónico enviado por la OTI sobre el estado del uso de OneDrive del Proceso.
</t>
    </r>
    <r>
      <rPr>
        <b/>
        <sz val="11"/>
        <rFont val="Calibri"/>
        <family val="2"/>
        <scheme val="minor"/>
      </rPr>
      <t>(A.5.16, A.8.2, A.8.3, A.8.13)</t>
    </r>
  </si>
  <si>
    <r>
      <t xml:space="preserve">El Proceso de Gestión Jurídica suscribe un "Acuerdo de Confidencialidad" con cada uno de los funcionarios y/o contratistas del Proceso, cuando se requiere acceder a los Sistemas de información y/o Servicios TI en las que se procesa y/o almacena la información de la Entidad, en caso de contar con el "Acuerdo", no se asignara accesos ni usuarios; para el caso de que se venza el "Acuerdo" el usuario será deshabilitado . 
Este control permite dar cumplimento a las políticas de seguridad de la información definidas por la entidad, por lo que es importante indicarle a los funcionarios y/o contratistas del Proceso las implicaciones que se pueden presentar por el uso inadecuado de la información en aras de obtener un beneficio económico por la atención y orientación a las víctimas. 
</t>
    </r>
    <r>
      <rPr>
        <b/>
        <sz val="11"/>
        <color theme="1"/>
        <rFont val="Calibri"/>
        <family val="2"/>
        <scheme val="minor"/>
      </rPr>
      <t xml:space="preserve">
Evidencia: </t>
    </r>
    <r>
      <rPr>
        <sz val="11"/>
        <color theme="1"/>
        <rFont val="Calibri"/>
        <family val="2"/>
        <scheme val="minor"/>
      </rPr>
      <t xml:space="preserve">Los Acuerdos de Confidencialidad suscritos por el proceso de Gestión de Jurídica y/o reporte de dicho registro.
</t>
    </r>
    <r>
      <rPr>
        <b/>
        <sz val="11"/>
        <color theme="1"/>
        <rFont val="Calibri"/>
        <family val="2"/>
        <scheme val="minor"/>
      </rPr>
      <t>(A.6.6)</t>
    </r>
  </si>
  <si>
    <r>
      <t xml:space="preserve">El Proceso de Gestión Jurídica notifica al administrador de los Sistemas de Información(LEX) de la Entidad y a la Oficina de Tecnologia de la Información (OTI) las novedades del funcionario y/o contratista para que se inactive el usuario. En caso de no presentarse novedad el Proceso de Gestión Juridica deberá reportar un correo indicando que no se presento movedades en el periodo.
</t>
    </r>
    <r>
      <rPr>
        <b/>
        <sz val="11"/>
        <rFont val="Calibri"/>
        <family val="2"/>
        <scheme val="minor"/>
      </rPr>
      <t>Evidencia:</t>
    </r>
    <r>
      <rPr>
        <sz val="11"/>
        <rFont val="Calibri"/>
        <family val="2"/>
        <scheme val="minor"/>
      </rPr>
      <t xml:space="preserve"> correo de notificación de la novedad para inactivacion del acceso al usuario o correo de notificación indicando que no se presento novedasdes en el período.
</t>
    </r>
    <r>
      <rPr>
        <b/>
        <sz val="11"/>
        <rFont val="Calibri"/>
        <family val="2"/>
        <scheme val="minor"/>
      </rPr>
      <t>(A.6.2, A.6.3, A.6.5, A.6.6)</t>
    </r>
  </si>
  <si>
    <r>
      <t xml:space="preserve">El Proceso de Gestión Jurídica aplica control de acceso a los usuarios para (consulta, adicion y modificación) de la información en la herramienta de SharePoint.
</t>
    </r>
    <r>
      <rPr>
        <b/>
        <sz val="11"/>
        <rFont val="Calibri"/>
        <family val="2"/>
        <scheme val="minor"/>
      </rPr>
      <t xml:space="preserve">Evidencia: </t>
    </r>
    <r>
      <rPr>
        <sz val="11"/>
        <rFont val="Calibri"/>
        <family val="2"/>
        <scheme val="minor"/>
      </rPr>
      <t xml:space="preserve">Correo de solcitud a la OTI para conocer los permisos asociados al SharePoint del Proceso.
</t>
    </r>
    <r>
      <rPr>
        <b/>
        <sz val="11"/>
        <rFont val="Calibri"/>
        <family val="2"/>
        <scheme val="minor"/>
      </rPr>
      <t>(A.5.2, A.5.3, A.5.15)</t>
    </r>
  </si>
  <si>
    <r>
      <t xml:space="preserve">El Proceso de Gestión de Jurídica deberá asistir y participar en las capacitaciones brindadas por la Oficina de Tecnología de Información (OTI),  cada vez que se programen con el fin de dar cumplimiento a la implementacion de la política del Sistema de Gestion de seguridad y privacidad de información, prevención de riesgos de seguridad digital y apropiación de conocimientos del SGSI.
</t>
    </r>
    <r>
      <rPr>
        <b/>
        <sz val="11"/>
        <color theme="1"/>
        <rFont val="Calibri"/>
        <family val="2"/>
        <scheme val="minor"/>
      </rPr>
      <t>Evidencia:</t>
    </r>
    <r>
      <rPr>
        <sz val="11"/>
        <color theme="1"/>
        <rFont val="Calibri"/>
        <family val="2"/>
        <scheme val="minor"/>
      </rPr>
      <t xml:space="preserve"> Correo electrónico con invitación a participar en las charlas de seguridad de la información replicados por el enlace del proceso y lista de asistencia.
</t>
    </r>
    <r>
      <rPr>
        <b/>
        <sz val="11"/>
        <color theme="1"/>
        <rFont val="Calibri"/>
        <family val="2"/>
        <scheme val="minor"/>
      </rPr>
      <t>(A.6.3)</t>
    </r>
  </si>
  <si>
    <r>
      <t xml:space="preserve">El Proceso de Gestión Jurídica realiza mesas de trabajo con la Oficina de Tecnologia de la Información (OTI) con el fin de identificar las necesidades o requerimientos para el desarrollo de un Sistema de Información en el que se lleve el registro de los procesos internos de: Grupo de Defensa judicial (Procesos coactivos, contensioso administrativo, Persuasivo, Saneamiento), Grupo Respuesta judicial, Gestion normativa.
</t>
    </r>
    <r>
      <rPr>
        <b/>
        <sz val="11"/>
        <rFont val="Calibri"/>
        <family val="2"/>
        <scheme val="minor"/>
      </rPr>
      <t>Evidencia:</t>
    </r>
    <r>
      <rPr>
        <sz val="11"/>
        <rFont val="Calibri"/>
        <family val="2"/>
        <scheme val="minor"/>
      </rPr>
      <t xml:space="preserve"> Actas de reunion y listas de asistencia.
</t>
    </r>
    <r>
      <rPr>
        <b/>
        <sz val="11"/>
        <rFont val="Calibri"/>
        <family val="2"/>
        <scheme val="minor"/>
      </rPr>
      <t>(A.8.26, A.8.29, A.8.31)</t>
    </r>
  </si>
  <si>
    <r>
      <t xml:space="preserve">El Proceso de Relación con el Ciudadano suscribe un "Acuerdo de Confidencialidad" con cada uno de los funcionarios y/o contratistas y/o operadores del Proceso, cuando se requiere acceder a los Sistemas de información y/o Servicios TI en las que se procesa y/o almacena la información de la Entidad, en caso de contar con el "Acuerdo", no se asignara accesos ni usuarios; para el caso de que se venza el "Acuerdo" el usuario será deshabilitado. 
Este control permite dar cumplimento a las políticas de seguridad de la información definidas por la entidad, por lo que es importante indicarle a los funcionarios y/o contratistas y/o operadores del Proceso las implicaciones que se pueden presentar por el uso inadecuado de la información en aras de obtener un beneficio económico por la atención y orientación a las víctimas. 
</t>
    </r>
    <r>
      <rPr>
        <b/>
        <sz val="11"/>
        <color theme="1"/>
        <rFont val="Calibri"/>
        <family val="2"/>
        <scheme val="minor"/>
      </rPr>
      <t xml:space="preserve">Evidencia: </t>
    </r>
    <r>
      <rPr>
        <sz val="11"/>
        <color theme="1"/>
        <rFont val="Calibri"/>
        <family val="2"/>
        <scheme val="minor"/>
      </rPr>
      <t xml:space="preserve">Los Acuerdos de Confidencialidad suscritos por el proceso de Relación con el Ciudadano y/o reporte de dicho registro.
</t>
    </r>
    <r>
      <rPr>
        <b/>
        <sz val="11"/>
        <color theme="1"/>
        <rFont val="Calibri"/>
        <family val="2"/>
        <scheme val="minor"/>
      </rPr>
      <t>(A.6.6)</t>
    </r>
  </si>
  <si>
    <r>
      <t xml:space="preserve">El Proceso de Relación con el Ciudadano de acuerdo a las solicitudes generadas por sospecha de fuga de información, se procede a realizar una actividad de auditoria para validar que usuarios del Sistema de Gestión de victimas (SGV) estan ingresando en horario no permitido, esta actividad se realiza por demanda.
</t>
    </r>
    <r>
      <rPr>
        <b/>
        <sz val="11"/>
        <color theme="1"/>
        <rFont val="Calibri"/>
        <family val="2"/>
        <scheme val="minor"/>
      </rPr>
      <t>Evidencia:</t>
    </r>
    <r>
      <rPr>
        <sz val="11"/>
        <color theme="1"/>
        <rFont val="Calibri"/>
        <family val="2"/>
        <scheme val="minor"/>
      </rPr>
      <t xml:space="preserve"> Correo de sospecha de fuga de información y/o correo de solicitud de eventos efectados en el periodo.
</t>
    </r>
    <r>
      <rPr>
        <b/>
        <sz val="11"/>
        <rFont val="Calibri"/>
        <family val="2"/>
        <scheme val="minor"/>
      </rPr>
      <t>(A.5.15, A.5.33, A.6.8)</t>
    </r>
  </si>
  <si>
    <r>
      <t xml:space="preserve">El Proceso de Relación con el Ciudadano envia correo a la Subdirección de Asistencia y Atención Humanitaria solicitando reporte de usuarios inactivos del periodo a reportar (gestionado) de los Sistemas de Información relacionados al Proceso.
</t>
    </r>
    <r>
      <rPr>
        <b/>
        <sz val="11"/>
        <color theme="1"/>
        <rFont val="Calibri"/>
        <family val="2"/>
        <scheme val="minor"/>
      </rPr>
      <t>Evidencia:</t>
    </r>
    <r>
      <rPr>
        <sz val="11"/>
        <color theme="1"/>
        <rFont val="Calibri"/>
        <family val="2"/>
        <scheme val="minor"/>
      </rPr>
      <t xml:space="preserve"> Correo de solcitud del reporte de inactivación y respuesta de  la Subdirección de Asistencia Humanitaria.
</t>
    </r>
    <r>
      <rPr>
        <b/>
        <sz val="11"/>
        <rFont val="Calibri"/>
        <family val="2"/>
        <scheme val="minor"/>
      </rPr>
      <t>(A.5.15, A.5.16, A.5.17, A.5.18, 8.3, 8.26)</t>
    </r>
  </si>
  <si>
    <r>
      <t xml:space="preserve">El Proceso de Relación con el Ciudadano reportará cualquier evento y/o incidente de Seguridad que se presente en el proceso y que afecte la confidencialidad de la información de las victimas.
</t>
    </r>
    <r>
      <rPr>
        <b/>
        <sz val="11"/>
        <color theme="1"/>
        <rFont val="Calibri"/>
        <family val="2"/>
        <scheme val="minor"/>
      </rPr>
      <t>Evidencia:</t>
    </r>
    <r>
      <rPr>
        <sz val="11"/>
        <color theme="1"/>
        <rFont val="Calibri"/>
        <family val="2"/>
        <scheme val="minor"/>
      </rPr>
      <t xml:space="preserve"> Correos de notifciación del evento y/o incidente de segrudiad, en caso de que no se presente se genera un correo al lider del proceso indicando que en la vigencia no se presento eventos y/o incidnetes de seguridad de la información.
</t>
    </r>
    <r>
      <rPr>
        <b/>
        <sz val="11"/>
        <rFont val="Calibri"/>
        <family val="2"/>
        <scheme val="minor"/>
      </rPr>
      <t>(A.6.8)</t>
    </r>
  </si>
  <si>
    <r>
      <t xml:space="preserve">El Proceso de de Relación con el Ciudadano asistirá y participará en las capacitaciones brindadas por la Oficina de Tecnología de Información (OTI) cada vez que se programen y el enlace SIG socializar la información del Sistema de Gestión de Seguridad de la Información a los funcionarios, contratistas y operadores del proceso cada vez que la Oficina de Tecnologia de la Información (OTI) las publique.
</t>
    </r>
    <r>
      <rPr>
        <b/>
        <sz val="11"/>
        <color theme="1"/>
        <rFont val="Calibri"/>
        <family val="2"/>
        <scheme val="minor"/>
      </rPr>
      <t>Evidencia:</t>
    </r>
    <r>
      <rPr>
        <sz val="11"/>
        <color theme="1"/>
        <rFont val="Calibri"/>
        <family val="2"/>
        <scheme val="minor"/>
      </rPr>
      <t xml:space="preserve"> Correo electrónico replicados por el enlace del proceso para participar en las charlas de seguridad de la información, socialización de información del Sistema de Gestión de Seguridad de la Información y listas de asistencias a las charlas.
</t>
    </r>
    <r>
      <rPr>
        <b/>
        <sz val="11"/>
        <color theme="1"/>
        <rFont val="Calibri"/>
        <family val="2"/>
        <scheme val="minor"/>
      </rPr>
      <t>(A.6.3)</t>
    </r>
  </si>
  <si>
    <t>Posibilidad de pérdida reputacional ante nuestras partes interesadas por falta de disponibilidad y mal uso de los activos de información críticos del proceso, debido a la falta de apropiación de las políticas y lineamientos de Seguridad de la Información.</t>
  </si>
  <si>
    <r>
      <t xml:space="preserve">El Proceso de Gestión Interinstitucional retroalimenta a los funcionarios y contratistas frente al reporte emitido por la Oficina de Tecnología de Información (OTI) sobre el estado de uso de OneDrive.
</t>
    </r>
    <r>
      <rPr>
        <b/>
        <sz val="11"/>
        <color theme="1"/>
        <rFont val="Calibri"/>
        <family val="2"/>
        <scheme val="minor"/>
      </rPr>
      <t xml:space="preserve">Evidencia: </t>
    </r>
    <r>
      <rPr>
        <sz val="11"/>
        <color theme="1"/>
        <rFont val="Calibri"/>
        <family val="2"/>
        <scheme val="minor"/>
      </rPr>
      <t xml:space="preserve">Socialización del correo electrónico enviado por la OTI sobre el estado del uso de OneDrive de Proceso.
</t>
    </r>
    <r>
      <rPr>
        <b/>
        <sz val="11"/>
        <color theme="1"/>
        <rFont val="Calibri"/>
        <family val="2"/>
        <scheme val="minor"/>
      </rPr>
      <t>(A.5.16, A.8.2, A.8.3, A.8.13)</t>
    </r>
  </si>
  <si>
    <r>
      <t xml:space="preserve">El Proceso de Gestión Interinstitucional define la herramienta SharePoint para el almacenamiento de la información del proceso, por lo que cada vez que se requiera un permisos especifico de acceso se remitirá solicitud a la Oficina de Tecnología de Información (OTI)
</t>
    </r>
    <r>
      <rPr>
        <b/>
        <sz val="11"/>
        <color theme="1"/>
        <rFont val="Calibri"/>
        <family val="2"/>
        <scheme val="minor"/>
      </rPr>
      <t>Evidencia:</t>
    </r>
    <r>
      <rPr>
        <sz val="11"/>
        <color theme="1"/>
        <rFont val="Calibri"/>
        <family val="2"/>
        <scheme val="minor"/>
      </rPr>
      <t xml:space="preserve"> Correo de solicitud cada vez que se requiera el acceso. En caso de no tener solicitudes se deberá enviar correo por parte del lider del proceso indicando que en el periodo no se efectuo dicho requerimeinto.
</t>
    </r>
    <r>
      <rPr>
        <b/>
        <sz val="11"/>
        <color theme="1"/>
        <rFont val="Calibri"/>
        <family val="2"/>
        <scheme val="minor"/>
      </rPr>
      <t>(A.5.16, A.8.2, A.8.3, A.8.13)</t>
    </r>
  </si>
  <si>
    <r>
      <t xml:space="preserve">El Proceso de Gestión Interinstitucional asistirá y participará en las capacitaciones brindadas por la Oficina de Tecnología de Información (OTI), cada vez que se programen con el fin de dar cumplimiento a la implementacion de la política del Sistema de Gestion de seguridad y privacidad de información, prevención de riesgos de seguridad digital y apropiación de conocimientos del SGSI.
</t>
    </r>
    <r>
      <rPr>
        <b/>
        <sz val="11"/>
        <color theme="1"/>
        <rFont val="Calibri"/>
        <family val="2"/>
        <scheme val="minor"/>
      </rPr>
      <t>Evidencia:</t>
    </r>
    <r>
      <rPr>
        <sz val="11"/>
        <color theme="1"/>
        <rFont val="Calibri"/>
        <family val="2"/>
        <scheme val="minor"/>
      </rPr>
      <t xml:space="preserve"> Correo electrónico con invitación a participar en las charlas de seguridad de la información, comunicación interna del material de seguridad generada por la Oficina de la Tecnologias de la Información (OTI) y listas de asistencia.
</t>
    </r>
    <r>
      <rPr>
        <b/>
        <sz val="11"/>
        <color theme="1"/>
        <rFont val="Calibri"/>
        <family val="2"/>
        <scheme val="minor"/>
      </rPr>
      <t>(A.6.3)</t>
    </r>
  </si>
  <si>
    <r>
      <t xml:space="preserve">El(la) Profesional designado(a) por el(la) líder del Proceso de Prevención Urgente y Atención en la Inmediatez deberá hacer seguimiento a la suscripción del "Acuerdo de Confidencialidad" con cada uno de los funcionarios, contratistas y/o operadores del Proceso, cuando se requiere acceder a los Sistemas de información y/o Servicios TI en las que se procesa y/o almacena la información de la Entidad. En caso de no contar con el "Acuerdo", no se asignara accesos ni usuarios; Es importante mencionar que los usuarios serán deshabilitados una vez expire la fecha de vigencia o cierre de periodo. 
Este control permite dar cumplimento a las políticas de seguridad de la información definidas por la entidad, por lo que es importante indicarle a los funcionarios, contratistas y/o operadores del Proceso las implicaciones que se pueden presentar por el uso inadecuado de la información en aras de obtener un beneficio económico por la atención y orientación a las víctimas. 
</t>
    </r>
    <r>
      <rPr>
        <b/>
        <sz val="11"/>
        <color theme="1"/>
        <rFont val="Calibri"/>
        <family val="2"/>
        <scheme val="minor"/>
      </rPr>
      <t>Evidencia:</t>
    </r>
    <r>
      <rPr>
        <sz val="11"/>
        <color theme="1"/>
        <rFont val="Calibri"/>
        <family val="2"/>
        <scheme val="minor"/>
      </rPr>
      <t xml:space="preserve"> Los Acuerdos de Confidencialidad suscritos por el proceso de Proceso de Prevención Urgente y Atención en la Inmediatez y/o reporte de dicho registro.
</t>
    </r>
    <r>
      <rPr>
        <b/>
        <sz val="11"/>
        <color theme="1"/>
        <rFont val="Calibri"/>
        <family val="2"/>
        <scheme val="minor"/>
      </rPr>
      <t>(A.6.6)</t>
    </r>
  </si>
  <si>
    <r>
      <t xml:space="preserve">El(la) Profesional designado(a) por el(la) líder del Proceso de Prevención Urgente y Atención en la Inmediatez deberá hacer seguimiento a la disponibilidad de la información, incluso si está es eliminada por equivocación. En ese sentido, se procederá a realizar procesos para la recuperación de la información de forma manual con el fin de tener la información disponible.
</t>
    </r>
    <r>
      <rPr>
        <b/>
        <sz val="11"/>
        <color theme="1"/>
        <rFont val="Calibri"/>
        <family val="2"/>
        <scheme val="minor"/>
      </rPr>
      <t xml:space="preserve">Evidencia: </t>
    </r>
    <r>
      <rPr>
        <sz val="11"/>
        <color theme="1"/>
        <rFont val="Calibri"/>
        <family val="2"/>
        <scheme val="minor"/>
      </rPr>
      <t xml:space="preserve">Correos de gestión de la información que se esta recuperando. En el caso de que en el periodo no se haya efectuado recuperación de información, se deberá enviar correo indicándole al líder de proceso que no se efectuó dicho requerimiento.
</t>
    </r>
    <r>
      <rPr>
        <b/>
        <sz val="11"/>
        <color theme="1"/>
        <rFont val="Calibri"/>
        <family val="2"/>
        <scheme val="minor"/>
      </rPr>
      <t>(A.5.1, A.5.2, A.5.3, A.5.4, A.5.10, A.5.11)</t>
    </r>
  </si>
  <si>
    <r>
      <t xml:space="preserve">El(la) Profesional designado(a) por el(la) líder del Proceso de Prevención Urgente y Atención en la Inmediatez deberá hacer seguimiento al acceso a la herramientas SharePoint para el almacenamiento de la información designado para la dependencia, por lo que cada vez que se requiera un permisos especifico de acceso se remitirá solicitud a la Oficina de Tecnología de Información (OTI).
</t>
    </r>
    <r>
      <rPr>
        <b/>
        <sz val="11"/>
        <color theme="1"/>
        <rFont val="Calibri"/>
        <family val="2"/>
        <scheme val="minor"/>
      </rPr>
      <t>Evidencia:</t>
    </r>
    <r>
      <rPr>
        <sz val="11"/>
        <color theme="1"/>
        <rFont val="Calibri"/>
        <family val="2"/>
        <scheme val="minor"/>
      </rPr>
      <t xml:space="preserve"> Correo de solicitud cada vez que se requiera el acceso. En caso de no tener solicitudes se deberá enviar correo por parte del líder del proceso indicando que en el periodo no se efectuó dicho requerimiento.
</t>
    </r>
    <r>
      <rPr>
        <b/>
        <sz val="11"/>
        <color theme="1"/>
        <rFont val="Calibri"/>
        <family val="2"/>
        <scheme val="minor"/>
      </rPr>
      <t>(A.5.16, A.8.2, A.8.3, A.8.13)</t>
    </r>
  </si>
  <si>
    <r>
      <t xml:space="preserve">El lider del Proceso de Gestión para la Asistencia establece los perfiles de acceso a los funcionarios, contratistas y/o operadores de acuerdo con las actividades a desarrollar, a través del "Acuerdo de Confidencialidad" de cada uno de ellos, cuando se requiere acceder a los Sistemas de información y/o Servicios TI en las que se procesa y/o almacena la información de la Entidad.
Este control permite dar cumplimento a las políticas de seguridad de la información definidas por la entidad, por lo que es importante indicarle a los funcionarios y/o contratistas y/o operadores del Proceso las implicaciones que se pueden presentar por el uso inadecuado de la información en aras de obtener un beneficio económico por la atención y orientación a las víctimas. 
</t>
    </r>
    <r>
      <rPr>
        <b/>
        <sz val="11"/>
        <color theme="1"/>
        <rFont val="Calibri"/>
        <family val="2"/>
        <scheme val="minor"/>
      </rPr>
      <t>Evidencia:</t>
    </r>
    <r>
      <rPr>
        <sz val="11"/>
        <color theme="1"/>
        <rFont val="Calibri"/>
        <family val="2"/>
        <scheme val="minor"/>
      </rPr>
      <t xml:space="preserve"> Los Acuerdos de Confidencialidad suscritos por el proceso de Gestión para la asistencia y/o reporte de dicho registro.
</t>
    </r>
    <r>
      <rPr>
        <b/>
        <sz val="11"/>
        <color theme="1"/>
        <rFont val="Calibri"/>
        <family val="2"/>
        <scheme val="minor"/>
      </rPr>
      <t>(A.6.6)</t>
    </r>
  </si>
  <si>
    <r>
      <t xml:space="preserve">El enlace SIG del Proceso de Gestión para la Asistencia socializar la información del Sistema de Gestión de Seguridad de la Información a los funcionarios, contratistas y operadores del proceso cada vez que la Oficina de Tecnologia de la Información (OTI) las publique.
</t>
    </r>
    <r>
      <rPr>
        <b/>
        <sz val="11"/>
        <color theme="1"/>
        <rFont val="Calibri"/>
        <family val="2"/>
        <scheme val="minor"/>
      </rPr>
      <t>Evidencia:</t>
    </r>
    <r>
      <rPr>
        <sz val="11"/>
        <color theme="1"/>
        <rFont val="Calibri"/>
        <family val="2"/>
        <scheme val="minor"/>
      </rPr>
      <t xml:space="preserve"> Correo electrónico de socialización de información del Sistema de Gestión de Seguridad de la Información.
</t>
    </r>
    <r>
      <rPr>
        <b/>
        <sz val="11"/>
        <color theme="1"/>
        <rFont val="Calibri"/>
        <family val="2"/>
        <scheme val="minor"/>
      </rPr>
      <t>(A.6.3)</t>
    </r>
  </si>
  <si>
    <r>
      <t xml:space="preserve">El Proceso de Gestión para la Asistencia define la herramienta SharePoint para el almacenamiento de la información del proceso, por lo que cada vez que se requiera un permisos especifico de acceso se remititá solicitud a la OFician de Tecnologia de Información (OTI)
</t>
    </r>
    <r>
      <rPr>
        <b/>
        <sz val="11"/>
        <color theme="1"/>
        <rFont val="Calibri"/>
        <family val="2"/>
        <scheme val="minor"/>
      </rPr>
      <t>Evidencia:</t>
    </r>
    <r>
      <rPr>
        <sz val="11"/>
        <color theme="1"/>
        <rFont val="Calibri"/>
        <family val="2"/>
        <scheme val="minor"/>
      </rPr>
      <t xml:space="preserve"> Correo de solicitud cada vez que se requiera el acceso. En caso de no tener solicitudes se deberá enviar correo indicando que en el periodo no se efectuo dicho requerimeinto.
</t>
    </r>
    <r>
      <rPr>
        <b/>
        <sz val="11"/>
        <color theme="1"/>
        <rFont val="Calibri"/>
        <family val="2"/>
        <scheme val="minor"/>
      </rPr>
      <t>(A.5.16, A.8.2, A.8.3, A.8.13)</t>
    </r>
  </si>
  <si>
    <t>Posibilidad de pérdida económica y reputacional ante las partes interesadas por divulgación o alteración no autorizada de la información y disponibilidad de la misma, debido a la ausencia o insuficiencia de procedimientos para la protección y acceso no controlado de la información sensible y/o confidencial.</t>
  </si>
  <si>
    <r>
      <t xml:space="preserve">El Proceso de Participación y Visibilización retroalimenta a los funcionarios y contratistas frente al reporte emitido por la Oficina de Tecnología de Información (OTI) sobre el estado de uso de OneDrive.
Evidencia: Socialización del correo electrónico enviado por la OTI sobre el estado del uso de OneDrive de Proceso.
</t>
    </r>
    <r>
      <rPr>
        <b/>
        <sz val="11"/>
        <color theme="1"/>
        <rFont val="Calibri"/>
        <family val="2"/>
        <scheme val="minor"/>
      </rPr>
      <t xml:space="preserve">
(A.5.16, A.8.2, A.8.3, A.8.13)</t>
    </r>
  </si>
  <si>
    <r>
      <t xml:space="preserve">El Proceso de Participación y Visibilización suscribe un "Acuerdo de Confidencialidad" con cada uno de los funcionarios y/o contratistas del Proceso cuando se requiere acceder a los Sistemas de información y/o Servicios TI en las que se procesa y/o almacena la información de la Entidad, en caso de contar con el "Acuerdo", no se asignara accesos ni usuarios; para el caso de que se venza el "Acuerdo" el usuario será deshabilitado. 
Este control permite dar cumplimento a las políticas de seguridad de la información definidas por la entidad, por lo que es importante indicarle a los funcionarios y/o contratistas del Proceso las implicaciones que se pueden presentar por el uso inadecuado de la información en aras de obtener un beneficio económico por la atención y orientación a las víctimas. 
</t>
    </r>
    <r>
      <rPr>
        <b/>
        <sz val="11"/>
        <color theme="1"/>
        <rFont val="Calibri"/>
        <family val="2"/>
        <scheme val="minor"/>
      </rPr>
      <t>Evidencia:</t>
    </r>
    <r>
      <rPr>
        <sz val="11"/>
        <color theme="1"/>
        <rFont val="Calibri"/>
        <family val="2"/>
        <scheme val="minor"/>
      </rPr>
      <t xml:space="preserve"> Los Acuerdos de Confidencialidad suscritos por el proceso de Proceso de Participación y Visibilización y/o reporte de dicho registro.
</t>
    </r>
    <r>
      <rPr>
        <b/>
        <sz val="11"/>
        <color theme="1"/>
        <rFont val="Calibri"/>
        <family val="2"/>
        <scheme val="minor"/>
      </rPr>
      <t xml:space="preserve">
(A.6.6)</t>
    </r>
  </si>
  <si>
    <r>
      <t xml:space="preserve">El Proceso de Participación y Visibilización aplica control de acceso a los usuarios para (consulta, adicion y modificación) de la información en la herramienta de SharePoint.
</t>
    </r>
    <r>
      <rPr>
        <b/>
        <sz val="11"/>
        <color theme="1"/>
        <rFont val="Calibri"/>
        <family val="2"/>
        <scheme val="minor"/>
      </rPr>
      <t xml:space="preserve">Evidencia: </t>
    </r>
    <r>
      <rPr>
        <sz val="11"/>
        <color theme="1"/>
        <rFont val="Calibri"/>
        <family val="2"/>
        <scheme val="minor"/>
      </rPr>
      <t xml:space="preserve">Correo de solcitud a la OTI y/o auxiliar del técnico del proceso para conocer los permisos asociados al SharePoint del Proceso.
</t>
    </r>
    <r>
      <rPr>
        <b/>
        <sz val="11"/>
        <color theme="1"/>
        <rFont val="Calibri"/>
        <family val="2"/>
        <scheme val="minor"/>
      </rPr>
      <t>(A.5.2, A.5.3, A.5.15)</t>
    </r>
  </si>
  <si>
    <r>
      <t xml:space="preserve">El Proceso de Participación y Visibilización, asistirá y participará en las capacitaciones brindadas por la Oficina de Tecnología de Información (OTI), cada vez que se programen con el fin de dar cumplimiento a la implementacion de la política del Sistema de Gestion de seguridad y privacidad de información, prevención de riesgos de seguridad digital y apropiación de conocimientos del SGSI.
</t>
    </r>
    <r>
      <rPr>
        <b/>
        <sz val="11"/>
        <color theme="1"/>
        <rFont val="Calibri"/>
        <family val="2"/>
        <scheme val="minor"/>
      </rPr>
      <t>Evidencia:</t>
    </r>
    <r>
      <rPr>
        <sz val="11"/>
        <color theme="1"/>
        <rFont val="Calibri"/>
        <family val="2"/>
        <scheme val="minor"/>
      </rPr>
      <t xml:space="preserve"> Correo electrónico con invitación a participar en las charlas de seguridad de la información y/o replicación del correo de comunicación interna en material de seguridad generada por la Oficina de la Tecnologias de la Información (OTI) y/o listas de asistencia.
</t>
    </r>
    <r>
      <rPr>
        <b/>
        <sz val="11"/>
        <color theme="1"/>
        <rFont val="Calibri"/>
        <family val="2"/>
        <scheme val="minor"/>
      </rPr>
      <t>(A.6.3)</t>
    </r>
  </si>
  <si>
    <t xml:space="preserve">Gestionar sistemas de información
</t>
  </si>
  <si>
    <t xml:space="preserve">Gestionar servicios e infraestructura TI 
</t>
  </si>
  <si>
    <t>Posibilidad de pérdida económica y reputacional del proceso, del cliente interno (Unidad) y/o de las  partes interesadas que este atiende por el Incumplimiento en la entrega y/o adquisición de desarrollo de sistemas de información,</t>
  </si>
  <si>
    <t>El personal del dominio de sistemas de información implementa y controla el ciclo de desarrollo a través de la herramienta de gestión de desarrollo, atendiendo las solicitudes de requerimientos por demanda bajo responsabilidad del área funcional y gestionando los impedimentos en caso de desviaciones (tales como reasignación de tareas o ampliación de tiempos de implementación), según lo establecido en el procedimiento de sistemas de información, lo cual se evidencia en la trazabilidad de la herramienta de gestión de desarrollo</t>
  </si>
  <si>
    <t>Conforme a lo establecido en el protocolo de gestión de cambios de tecnologías de la información vigente, el grupo de gestión del cambio evalúa la viabilidad de implementar un cambio si aplica, según la solicitud de cambio realizado por el solicitante. En caso de definirse, el cambio se ejecuta por parte del profesional implementador según las actividades establecidas. La gestión del cambio de tecnologías de la información se implementa según solicitud por demanda y en caso de desviaciones en las etapas del protocolo definido que apliquen se solicitarán ajustes al solicitante. Como soporte se generan los registros establecidos en el protocolo mencionado.</t>
  </si>
  <si>
    <t>Posibilidad de pérdida económica y reputacional del proceso, del cliente interno (Unidad) y/o de las  partes interesadas que este atiende por la Indisponibilidad y/o la no ejecución oportuna de los servicios tecnológicos y de la infraestructura TI para los procesos de la Unidad según  los acuerdos de niveles de servicio establecidos por OTI,</t>
  </si>
  <si>
    <t>El personal de soporte de segundo nivel diariamente diagnostica y/o ejecuta y/o reporta las actividades derivadas de la atención de la solicitud de soporte registrándolo en la herramienta de gestión (escalamientos) establecida, según la demanda y el tiempo definido para el tipo de caso en el Acuerdo de Nivel de Servicio, con el fin dar continuidad a la operación y atender las necesidades tecnológicas de la Unidad oportunamente. Si se presentan usuarios insatisfechos con el soporte se toman acciones operativas puntuales según el caso para optimizar la atención y la gestión del servicio, lo cual se evidencia con la matriz de seguimiento de soporte y con el informe mensual, donde se consolida el resultado de la medición de satisfacción y de las acciones implementadas si aplica.</t>
  </si>
  <si>
    <t>El enlace SIG de la OTI apoyado por l@s responsables de las líneas de servicios e infraestructura TI, realiza la identificación, recolección de evidencia, descripción según la norma, cargue y levantamiento de no conformidades a los procesos o direcciones territoriales que hacen uso inadecuado de los recursos y servicios tecnológicos, con una frecuencia variable dependiendo de que se presente dicha situación, con el fin  de concientizar a los procesos frente al correcto uso  del recurso o servicio TI, evitar que se presente de nuevo y que se genere un proceso disciplinario en contra del usuario, dejando como evidencia los soportes para el levantamiento y el cargue de la no conformidad en la herramienta y su aprobación por parte del enlace de la OAP, y soportes del proceso disciplinario si aplica.</t>
  </si>
  <si>
    <t xml:space="preserve">El proceso de sistemas de información recopila los requerimientos realizados por las áreas funcionales y realiza los planes de trabajo para su puesta en producción. 
Implementación de lineamientos de seguridad de la información como desarrollo seguro, control de accesos y control de cambios gestionados. 
Evidencia: Reporte de cantidad de requerimientos VS los ejecutados. 
Desde seguridad de la información se implementará los lineamientos a fines con el plan para el cual también será sensibilizado. 
(A.14.2.1- A.14.2.2 -. A.14.2.3 Se deben establecer reglas para el desarrollo de software y sistemas para los desarrollos dentro de la organización. - Se deben controlar los cambios a los sistemas en el ciclo de vida de desarrollo mediante el uso de procedimientos formales de control de cambios.- Cuando se realizan cambios en las plataformas de producción las aplicaciones críticas para el negocio deben ser revisadas y probadas para asegurar que no hay impacto adverso en las operaciones o seguridad de la organización.
</t>
  </si>
  <si>
    <t xml:space="preserve">Responsable del dominio de Sistema de Información </t>
  </si>
  <si>
    <r>
      <t xml:space="preserve">El procesos de infraestructura tecnologica y servicios TI.  deben identificar, rebvisar y/o actualizar  los acuerdos de servicio (SLA) y (ANS) establecidos para la atencion de requerimientos, anlizando el correspondiente cumplimiento incluyendo operaciones terceriadas o que dependan de proveedores.  </t>
    </r>
    <r>
      <rPr>
        <b/>
        <sz val="11"/>
        <color theme="1"/>
        <rFont val="Calibri"/>
        <family val="2"/>
        <scheme val="minor"/>
      </rPr>
      <t>A.13.1.2</t>
    </r>
    <r>
      <rPr>
        <sz val="11"/>
        <color theme="1"/>
        <rFont val="Calibri"/>
        <family val="2"/>
        <scheme val="minor"/>
      </rPr>
      <t xml:space="preserve">
Evidencia: reporte mensual de la atencion de requerimietos. 
</t>
    </r>
  </si>
  <si>
    <t>Responsables de los dominios de servicios e infraestructura TI</t>
  </si>
  <si>
    <t xml:space="preserve">Gestionar la estrategia, el gobierno TI y la arquitectura empresarial.
</t>
  </si>
  <si>
    <t xml:space="preserve">Gestionar sistemas de información
Gestionar servicios e infraestructura TI
</t>
  </si>
  <si>
    <t>Gestionar el plan anual de adquisiciones con base en el presupuesto asignado en cada vigencia para brindar soluciones y/o servicios tecnológicos requeridos en la Unidad</t>
  </si>
  <si>
    <t>Posibilidad de pérdida económica y reputacional del proceso, del cliente interno (Unidad) y/o de las  partes interesadas que este atiende por la inadecuada gestión frente a la estrategia TI y/o la omisión de la alineación al Gobierno TI y a la arquitectura empresarial en la Unidad,</t>
  </si>
  <si>
    <t xml:space="preserve">El responsable de la gestión del portafolio de proyectos gestiona la definición de dicho portafolio de proyectos y/o las operaciones, conforme a las necesidades por demanda de la Unidad, asociándolos a uno de los dominios del marco de referencia de arquitectura TI Colombia, a los habilitadores, y/o a las capacidades TI del Plan Estratégico de Tecnologías de la Información (PETI) y realiza seguimiento a su ejecución en función  del ciclo de vida de gestión de proyectos TI basado principalmente en el estándar PMBOK® del PMI®, avanzando en cuanto a la implementación de los lineamientos de MinTIC frente a los dominios, según la contribución que realice el proyecto u operación al dominio, capacidad o componente del PETI con el fin de lograr la transformación digital en alineación con la estrategia de la Unidad, del sector y del Plan Nacional de Desarrollo, conforme a lo establecido en el procedimiento de estrategia y gobierno TI, labor que se realiza mínimo una vez al año o según demanda, dejando como evidencia el documento PETI y acta del CIGD con su aprobación, así como el repositorio donde se almacena la información asociada a las operaciones y proyectos del PETI. En caso de desviaciones frente al indicador de desempeño de proyecto (DP), es decir menor o igual a 75% (DP≤75%), en cualquiera de los proyectos el Gerente debe identificar si se requiere una acción correctiva o si puede recuperarse frente a la ejecución del cronograma y/o del presupuesto para el próximo monitoreo,  continuando con la ejecución; si el Gerente de proyecto como parte del monitoreo identifica que además de encontrarse con un desempeño del proyecto menor al 75% se requiere acción correctiva, deberá realizar una solicitud de cambio, ya que no es posible recuperarse en cuanto al cronograma y/o el /presupuesto. </t>
  </si>
  <si>
    <t>El responsable de gobierno TI coordina el desarrollo de la reunión de gobierno TI con una frecuencia mensual si aplica, en la cual se validan los compromisos y los responsables de dominio presentan los avances y estado de los temas a su cargo, se realiza seguimiento a la gestión de calidad y gestión presupuestal y según la información presentada de avances y alertas se toman decisiones que permitan dar continuidad a la estrategia establecida en los diferentes dominios en caso de desviaciones. Como soporte se genera acta de la reunión y se almacena en repositorio.</t>
  </si>
  <si>
    <t>La jefatura de la Oficina de Tecnologías de la Información, preside la mesa de gobierno digital, la cual se crea en circular interna 00036 del 2/08/208 con el fin de cumplir los logros establecidos en el marco de la política y estrategia de Gobierno Digital y para desarrollar la capacidad de Arquitectura y Gobierno Empresarial de TI en la Unidad, la cual se reúne con una frecuencia mensual, se presentan iniciativas, proyectos y estado de los planes estratégicos e institucionales a cargo del proceso y se toman las decisiones estratégicas en cuanto a la información y tecnología. Como evidencia se generan actas de cada reunión los soportes de lo presentado y aprobado en la sesión. En caso de desviaciones se establecen las correcciones o acciones preventivas que las eviten.</t>
  </si>
  <si>
    <t>El responsable de gestión financiera y los responsables de dominio TI según aplique gestionan la contratación al interior del proceso a través de Acuerdo Marco de Precios, agregación por demanda y demás modalidades de contratación según el cumplimiento de las características técnicas de la necesidad, lo cual permite la optimización de compras de servicios y recursos tecnológico y racionalización de estos. Su frecuencia es según la necesidad y programación de plan anual de adquisiciones. Como evidencia se generan las órdenes de compra y contratos que se adjudican. En caso de desviaciones frente a la contratación se informa al proveedor que el proceso se encuentra en trámite de requisitos de perfeccionamiento para garantizar que se dé continuidad al servicio.</t>
  </si>
  <si>
    <t>El responsable de avalar los requerimientos técnicos y tecnológicos relacionados con elementos, recursos o servicios tecnológicos en diferentes modalidades de contratación, da un aval a la solución o a los estudios de contratación, con el fin de validar que se cumplen los requerimientos técnicos para su uso, recibiendo los documentos requeridos, gestionando internamente la validación y dando el visto bueno final, labor que se ejecuta según las necesidades por demanda. En caso de que no consiga el aval, se solicita ajustar el o los documentos al solicitante hasta su aprobación por parte de OTI. Como soporte se incluyen: actas, estudios previos avalados, correos y/o otras evidencias según la solicitud.</t>
  </si>
  <si>
    <t xml:space="preserve">El responsable de la gestión financiera y los profesionales delegados de los dominios de TI de la OTI mensualmente realizan seguimiento a las capacidades de las diferentes líneas de servicio tecnológico, contemplando variables financieras y cuantitativas, con el objeto de mantener un uso óptimo de los recursos, permitiendo dar respuesta a la demanda de los servicios en la Entidad y a su vez tomar acciones de optimización o de aprovisionamiento de capacidades bajo una planeación técnica y financiera ajustada a las necesidades actuales, lo cual se evidencia en el informe de capacidad, informe de rendimiento y acciones establecidas si aplica. </t>
  </si>
  <si>
    <t>Posibilidad de pérdida económica y reputacional ausencia de controles de acceso o permisos mal configurados o asignados por privilegios superiores a los permitidos</t>
  </si>
  <si>
    <t>El equipo de sistemas de información implementa el control de acceso a aplicativos mediante usuario y clave a los sistemas de información que gestionan información no publica. La frecuencia de implementación es por demanda según solicitudes de desarrollo y su evidencia es la funcionalidad implementada en el sistema de información. En caso de que no se implemente este control la aplicación no se lleva a producción</t>
  </si>
  <si>
    <t>El equipo de infraestructura TI de la Oficina de Tecnologías de la Información, implementa el procedimiento de gestión de servicios e infraestructura TI vigente, generando entre otros productos el acceso remoto a servidores y bases de datos, con el fin de controlar de acceso a servidores teniendo en cuenta las IPs autorizadas, que aplica únicamente a la necesidad del equipo de Sistemas de Información y soporte aplicaciones, según solicitud por demanda. Cómo evidencia se generan los registros del procedimiento establecido.  En caso de fallos frente a este control se realiza el diagnostico y análisis de la situación y se toman acciones puntuales para atenderla.</t>
  </si>
  <si>
    <t>Cada administrador funcional de los sistemas de información es el responsable de la creación, modificación o inactivación de credenciales de acceso de usuarios del aplicativo a su cargo, tipo de permiso otorgado o en su defecto el autorizado delegado por parte de la Dirección General, con base en las solicitudes que reciba por parte de los lideres del proceso según lo establecido en el procedimiento de creación de usuarios vigente, para controlar los permisos y el acceso de los usuarios a las aplicaciones del alcance del procedimiento. La frecuencia depende de la demanda de solicitudes, y como evidencia se cuenta con los registros de solicitudes de creación de usuario. En caso de no implementarse se realiza el diagnostico identificando el responsable de la asignación de permisos y se toman acciones puntuales administrativas, legales y/o técnicas para atenderla.</t>
  </si>
  <si>
    <t xml:space="preserve"> por el inadecuado manejo del recurso público asociado a los procesos de precontractuales, contractuales y postcontractuales</t>
  </si>
  <si>
    <t>Los responsables de la gestión financiera, gestión jurídica y de dominio TI que aplique, realizan un análisis como parte de la justificación precontractual con el fin de definir la modalidad de contratación requerida a la necesidad de la entidad, lo cual se realiza con una frecuencia definida según lo establecido en el plan anual de adquisiciones y según aplique al tipo de contratación. En caso de que se omita este análisis será devuelto el trámite por parte del proceso de gestión contractual. Como soporte se registra el análisis en el documento definido por parte de gestión contractual.</t>
  </si>
  <si>
    <t>El jefe de la OTI y los responsables de gestión financiera, gestión jurídica y del dominio TI que aplique, ejecutan el procedimiento definido de contratación y supervisión con una frecuencia según lo establecido en el plan anual de adquisiciones y según aplique al tipo de contratación.  En caso de que se omita alguna(s) de las actividades del procedimiento, será devuelto para ajustes internos por parte del área contractual. Como soporte se generan los registras definidos como parte del procedimiento según aplique el tipo de contrato y se almacena copia en el repositorio de la OTI.</t>
  </si>
  <si>
    <t xml:space="preserve">El responsable de la gestión financiera realiza el seguimiento al plan anual de adquisiciones con una frecuencia mensual, con el fin de presentar avances y alertas y de tener un insumo para la toma de decisiones, generando un informe. En caso de que no se remita en el tiempo establecido, el mismo se envía posteriormente. </t>
  </si>
  <si>
    <t>El responsable de gobierno TI coordina el desarrollo de la reunión de gobierno TI con una frecuencia mensual si aplica, en la cual se validan los compromisos y los responsables de gestión jurídica y financiera presentan los avances y estado de los temas asociados a los procesos contractuales en sus diferentes etapas así como a la gestión presupuestal y según la información presentada de avances y alertas se toman decisiones requeridas en caso de desviaciones. Como soporte se generan presentaciones y acta de la reunión y se almacena en repositorio.</t>
  </si>
  <si>
    <t>Actualizar el documento de lineamientos con criterios definidos de adopción y de compras TI, con apoyo de los enlaces transversales de jurídica, contratos, y sistema integrado de gestión.</t>
  </si>
  <si>
    <t>Responsable OTI</t>
  </si>
  <si>
    <t>Ejercicio de arquitectura empresarial soportado en elementos de gobierno y patrocinio efectivo de la Unidad que permita establecer el mapa integral (Documentos Arquitectura completa de referencia, arquitectura, As-Is y To-Be) y las iniciativas.</t>
  </si>
  <si>
    <t xml:space="preserve">Responsable de Arquitectura </t>
  </si>
  <si>
    <t xml:space="preserve">Gestionar la formalización de políticas, lineamientos y procedimientos asociados a los dominios de TI según aplique. </t>
  </si>
  <si>
    <t>Responsable de gobierno TI</t>
  </si>
  <si>
    <t>Solicitar apoyo a los procesos de la Unidad o a las entidades que aplique en caso de que se presenten cambios frente a los lineamientos, marcos de referencia o ajustes que afecten al proceso (si aplica) durante su adopción</t>
  </si>
  <si>
    <r>
      <t xml:space="preserve">El proceso de servicios e  infraestructura tecnologica y  sistemas de información, deben gestionar la creacion, modificacion o eliminacion de permisos y usuarios que estan creados en los sistemas de informacion y plataformas tecnologicas. </t>
    </r>
    <r>
      <rPr>
        <b/>
        <sz val="11"/>
        <color theme="1"/>
        <rFont val="Calibri"/>
        <family val="2"/>
        <scheme val="minor"/>
      </rPr>
      <t xml:space="preserve"> A.18.1.3-</t>
    </r>
    <r>
      <rPr>
        <sz val="11"/>
        <color theme="1"/>
        <rFont val="Calibri"/>
        <family val="2"/>
        <scheme val="minor"/>
      </rPr>
      <t xml:space="preserve"> Los registros se deben estar protegidos contra pérdidas, destrucción, falsificación, accesos no autorizados y liberación o divulgación no autorizada, de acuerdo con los requisitos legislativos, regulatorios, contractuales y del negocio. </t>
    </r>
    <r>
      <rPr>
        <b/>
        <sz val="11"/>
        <color theme="1"/>
        <rFont val="Calibri"/>
        <family val="2"/>
        <scheme val="minor"/>
      </rPr>
      <t>A.9.1.1</t>
    </r>
    <r>
      <rPr>
        <sz val="11"/>
        <color theme="1"/>
        <rFont val="Calibri"/>
        <family val="2"/>
        <scheme val="minor"/>
      </rPr>
      <t xml:space="preserve">- Se debe establecer  y documentar una política de control de acceso, la cual debe ser revisada  según los requisitos del negocio y de la seguridad de la información.
Evidencia: informe semestral de cantidad de requerimientos solictados Vs los gestionados 
</t>
    </r>
  </si>
  <si>
    <t>Dado el nivel de severidad residual del riesgo no se hace necesario implementar un plan de acción.</t>
  </si>
  <si>
    <t>Alistar y disponer las fuentes y bases de datos de información de la población víctima de acuerdo con la necesidad, en las herramientas, aplicativos y visores utilizados por la SRNI.</t>
  </si>
  <si>
    <t>Levantamiento de información a través de entrevista de caracterización.</t>
  </si>
  <si>
    <t>Alistar y disponer las fuentes y bases de datos de información de la población víctima de acuerdo con la necesidad, en las herramientas, aplicativos y visores utilizados por la SRNI</t>
  </si>
  <si>
    <t>Formular políticas, planes, estrategias y/o proyectos, adoptando lineamientos y estándares según corresponda.</t>
  </si>
  <si>
    <t>Posibilidad de pérdida reputacional por la indisponibilidad de fuentes, bases de datos de información y/o sistemas de información de la población víctima de acuerdo con la necesidad, en las herramientas, aplicativos y visores utilizados por la SRNI, debido a que las entidades limitan el intercambio de información bajo argumentos políticos legales o voluntades personales, la falta de infraestructura tecnológica adecuada y disponible, el incumplimiento por parte de las entidades externas receptoras de la información, de los acuerdos y/o convenios de intercambio de información firmados con la Unidad, o porque la información de los sistemas de información internos tienen deficiencias en la calidad de los datos que se generan y que se utiliza como insumo para la gestión.</t>
  </si>
  <si>
    <t>RN-AID-001
RN-AID-002
RN-AID-003
RN-AID-004
RN-AID-005
RN-AID-006
RN-AID-007
RN-AID-009
RN-AID-011
RN-ANL-001
RN-ANL-002
RN-ANL-008
RN-APS-001
RN-APS-003
RN-CAR-001
RN-CAR-002
RN-CAR-003
RN-CAR-004
RN-DOT-001
RN-DOT-002
RN-DOT-003
RN-GIS-004
RN-GIS-005
RN-GIS-006
RN-GIS-008
RN-GIS-010
RN-GIS-014
RN-INST-001
RN-INST-002
RN-INST-003
RN-INST-004
RN-INST-005
RN-INST-006
RN-INST-007
RN-INST-008
RN-INST-009
RN-INST-010
RN-INST-011
RN-INST-012
RN-INST-013
RN-INST-014
RN-INST-015
RN-INST-016
RN-INST-017
RN-INST-018
RN-INST-019
RN-LIC-006
RN-LIC-007
RN-ARH-001
RN-ARH-002</t>
  </si>
  <si>
    <r>
      <t xml:space="preserve">El lider o apoyo del procedimiento de Articulación interinstitucional y dinamización de la información AIDI, realiza por demanda la oficialización del acuerdo de intercambio de información, generando  un anexo técnico  al anterior documento donde se encuentran las reglas que rigen el intercambio, acompañado del diccionario de datos, que es el insumo para el entendimiento de la fuente; para las entidades que no aplican documento técnico esta información queda en un oficio, correo electrónico o acta. De igual manera se realiza un seguimiento a lo estipulado en el documento técnico a través del oficio, correos electrónicos o actas de reunión.
</t>
    </r>
    <r>
      <rPr>
        <b/>
        <sz val="11"/>
        <rFont val="Calibri"/>
        <family val="2"/>
        <scheme val="minor"/>
      </rPr>
      <t>Evidencia:</t>
    </r>
    <r>
      <rPr>
        <sz val="11"/>
        <rFont val="Calibri"/>
        <family val="2"/>
        <scheme val="minor"/>
      </rPr>
      <t xml:space="preserve"> Anexo técnico, oficio, correo electrónico o acta. En caso de que la solicitud no tenga acuerdo o este incompleta, no se realizara el cargue de información a los sistemas de la SRNI. 
</t>
    </r>
    <r>
      <rPr>
        <b/>
        <sz val="11"/>
        <rFont val="Calibri"/>
        <family val="2"/>
        <scheme val="minor"/>
      </rPr>
      <t>(A.5.14)</t>
    </r>
  </si>
  <si>
    <r>
      <t xml:space="preserve">El líder o apoyo de los procedimientos de la Subdirección Red Nacional de Información-SRNI, cada vez que se requiera, solicita a través de correo electrónico o acta de reunión a la Oficina de Tecnologías de Información o al personal encargado de la actividad la ampliación del recurso tecnológico, con el fin de soportar las nuevas necesidades en el intercambio de información. En caso de no recibir respuesta por parte del personal encargado se programa reunión con los jefes de las áreas técnicas para definir los alcances y motivos de la demora en la respuesta.
</t>
    </r>
    <r>
      <rPr>
        <b/>
        <sz val="11"/>
        <rFont val="Calibri"/>
        <family val="2"/>
        <scheme val="minor"/>
      </rPr>
      <t xml:space="preserve">Evidencia: </t>
    </r>
    <r>
      <rPr>
        <sz val="11"/>
        <rFont val="Calibri"/>
        <family val="2"/>
        <scheme val="minor"/>
      </rPr>
      <t xml:space="preserve">Correo electrónico o Acta de reunión.
</t>
    </r>
    <r>
      <rPr>
        <b/>
        <sz val="11"/>
        <rFont val="Calibri"/>
        <family val="2"/>
        <scheme val="minor"/>
      </rPr>
      <t>(A.8.6)</t>
    </r>
  </si>
  <si>
    <r>
      <t xml:space="preserve">El lider o apoyo del Procedimiento de Articulación interinstitucional y dinamización de la información-AIDI, cada vez que se realiza el corte de las fuentes verifica el cumplimiento de lo establecido en los acuerdos y/o convenios entre la Unidad y las Entidades Nacionales, a través de los cortes dispuestos en la herramienta Vivanto contra lo establecido en los acuerdos de intercambio, con el objetivo de garantizar la información actualizada que dé cuenta de los datos asociados a la población víctima. En caso de incumplimiento, se notifica a la entidad respectiva.
</t>
    </r>
    <r>
      <rPr>
        <b/>
        <sz val="11"/>
        <rFont val="Calibri"/>
        <family val="2"/>
        <scheme val="minor"/>
      </rPr>
      <t xml:space="preserve">Evidencia: </t>
    </r>
    <r>
      <rPr>
        <sz val="11"/>
        <rFont val="Calibri"/>
        <family val="2"/>
        <scheme val="minor"/>
      </rPr>
      <t xml:space="preserve">Correo electrónico, acta u oficio.
</t>
    </r>
    <r>
      <rPr>
        <b/>
        <sz val="11"/>
        <rFont val="Calibri"/>
        <family val="2"/>
        <scheme val="minor"/>
      </rPr>
      <t xml:space="preserve">
(A.5.14)</t>
    </r>
  </si>
  <si>
    <r>
      <t xml:space="preserve">El líder o apoyo del procedimiento de Articulación Interinstitucional y Dinamización de la Información, cada vez que reciba una fuente, realiza una validación de esta en particular para las mediciones de Subsistencia Mínima, Superación de Situación de Vulnerabilidad e Indicadores de Goce Efectivo de Derechos, de acuerdo con las variables mínimas requeridas con el fin de validar la consistencia de variables a intercambiar con la entidad o área misional que se tiene el intercambio. En caso de inconsistencias se devuelve la fuente solicitando aclaraciones.
Evidencia: soporte de este control es la aprobación del metadato en el inventario de fuentes. Correo electrónico o el cargue en Vivanto.
</t>
    </r>
    <r>
      <rPr>
        <b/>
        <sz val="11"/>
        <rFont val="Calibri"/>
        <family val="2"/>
        <scheme val="minor"/>
      </rPr>
      <t>(A.5.14)</t>
    </r>
  </si>
  <si>
    <t>Posibilidad de pérdida reputacional por divulgación o alteración no autorizada de información, con ocasión a la perdida o hurto de la misma, debido al extravío o hurto del dispositivo en campo o herramientas donde se está tomando la encuesta en el esquema de acompañamiento presencial del levantamiento de información a través de entrevista de caracterización.</t>
  </si>
  <si>
    <r>
      <t xml:space="preserve">El apoyo técnico de la SRNI, cuando se requiera, realiza la asignación y configuración de los dispositivos que son propiedad de la Subdirección Red Nacional de Información, asegurándolos con un bloqueo por contraseña. Esta contraseña permite que el dispositivo salga del modo de suspensión tras un período de inactividad. Esta medida se complementa con el cifrado de la memoria, cuya clave solo está en poder de la SRNI.
</t>
    </r>
    <r>
      <rPr>
        <b/>
        <sz val="11"/>
        <rFont val="Calibri"/>
        <family val="2"/>
        <scheme val="minor"/>
      </rPr>
      <t>Evidencia:</t>
    </r>
    <r>
      <rPr>
        <sz val="11"/>
        <rFont val="Calibri"/>
        <family val="2"/>
        <scheme val="minor"/>
      </rPr>
      <t xml:space="preserve"> Correo para el control de asignación y salida de los dispositivos de la Entidad.
</t>
    </r>
    <r>
      <rPr>
        <b/>
        <sz val="11"/>
        <rFont val="Calibri"/>
        <family val="2"/>
        <scheme val="minor"/>
      </rPr>
      <t>(A.5.3, A.5.16, A.8.2)</t>
    </r>
  </si>
  <si>
    <r>
      <t xml:space="preserve">El apoyo o líder del procedimiento de la Estrategia de Caracterización cuando se requiera articula la implementación de la caracterización con las mesas de víctimas y demás actores del territorio. En caso de no contar con la solicitud no se podrá atender el requerimiento.
</t>
    </r>
    <r>
      <rPr>
        <b/>
        <sz val="11"/>
        <rFont val="Calibri"/>
        <family val="2"/>
        <scheme val="minor"/>
      </rPr>
      <t xml:space="preserve">Evidencia: </t>
    </r>
    <r>
      <rPr>
        <sz val="11"/>
        <rFont val="Calibri"/>
        <family val="2"/>
        <scheme val="minor"/>
      </rPr>
      <t xml:space="preserve">como evidencia se tiene actas de reuniones, convenios interinstitucionales, oficios o correos electrónicos. 
</t>
    </r>
    <r>
      <rPr>
        <b/>
        <sz val="11"/>
        <rFont val="Calibri"/>
        <family val="2"/>
        <scheme val="minor"/>
      </rPr>
      <t>(A.6.3)</t>
    </r>
  </si>
  <si>
    <r>
      <t xml:space="preserve">El colaborador del procedimiento de la Estrategia de Caracterización socializa y capacita el manejo de herramientas tecnológicas y aplicativo al personal que realiza el levantamiento de información (presencial y no presencial), cada vez que la entidad solicita acompañamiento. En caso de no ser viable su ejecución, no se podrá activar usuarios para el levantamiento de información.
</t>
    </r>
    <r>
      <rPr>
        <b/>
        <sz val="11"/>
        <rFont val="Calibri"/>
        <family val="2"/>
        <scheme val="minor"/>
      </rPr>
      <t xml:space="preserve">Evidencia: </t>
    </r>
    <r>
      <rPr>
        <sz val="11"/>
        <rFont val="Calibri"/>
        <family val="2"/>
        <scheme val="minor"/>
      </rPr>
      <t xml:space="preserve">Acta de reunión, listas de asistencia, oficios o correos electrónicos de la capacitación
</t>
    </r>
    <r>
      <rPr>
        <b/>
        <sz val="11"/>
        <rFont val="Calibri"/>
        <family val="2"/>
        <scheme val="minor"/>
      </rPr>
      <t>(A.6.3)</t>
    </r>
  </si>
  <si>
    <r>
      <t xml:space="preserve">El apoyo o líder de la mesa de servicios de la SRNI, cuando se requiera inactiva los usuarios del módulo de caracterización (versión WEB y OFFLINE) de la siguiente forma:
1.	Los usuarios se inactivan de acuerdo con su periodo de vinculación contractual.
2.	El primero de enero de cada vigencia se inactivan todos los accesos a Vivanto.
3.	Bloqueo automático por no registrar actividad del usuario en un periodo de 30 días calendario.
4.	A solicitud de las entidades externas o cliente interno.
5.	En caso de detectar mal uso de la herramienta se inactivará el usuario.
</t>
    </r>
    <r>
      <rPr>
        <b/>
        <sz val="11"/>
        <rFont val="Calibri"/>
        <family val="2"/>
        <scheme val="minor"/>
      </rPr>
      <t>Evidencia:</t>
    </r>
    <r>
      <rPr>
        <sz val="11"/>
        <rFont val="Calibri"/>
        <family val="2"/>
        <scheme val="minor"/>
      </rPr>
      <t xml:space="preserve"> Registro en ARANDA por solicitud de inactivación y/o correo de solicitud de inactivación de usuarios.
</t>
    </r>
    <r>
      <rPr>
        <b/>
        <sz val="11"/>
        <rFont val="Calibri"/>
        <family val="2"/>
        <scheme val="minor"/>
      </rPr>
      <t xml:space="preserve"> (A.5.3, A.5.16, A.8.2, A.5.17, A.5.18)</t>
    </r>
  </si>
  <si>
    <t>Posibilidad de pérdida reputacional por acceso no autorizado a las herramientas tecnológicas de la SRNI por captura, procesamiento y/o uso inadecuado de la información de identificación personal recopilada sobre los datos de la población víctima, debido al uso indebido de la informaicon de Identificación Personal con propósitos desconocidos o ilegales.</t>
  </si>
  <si>
    <r>
      <t xml:space="preserve">Cada vez que se contrata a un colaborador el Subdirector de la Red Nacional de Información condiciona a los colaboradores encargados del procesamiento de Identificación Personal a ejecutar sus actividades previa a la suscripción de un acuerdo de confidencialidad que garantice el compromiso ético de utilizar la información en debida forma. En caso de no de no firmar el acuerdo de confidencialidad no se podrá procesar Información. 
Evidencia: Acuerdo de confidencialidad firmado por el Colaborador y supervisor.
</t>
    </r>
    <r>
      <rPr>
        <b/>
        <sz val="11"/>
        <rFont val="Calibri"/>
        <family val="2"/>
        <scheme val="minor"/>
      </rPr>
      <t>(A.6.6)</t>
    </r>
  </si>
  <si>
    <r>
      <t xml:space="preserve">Los encuestadores de estrategia de caracterización cada vez que se requiera deben remitir la trazabilidad de la transmisión de Identificación de Información Personal (IIP) garantizando el encriptamiento de la información para su disposición en el servidor. En caso de que el encuestador no remita la trazabilidad de la transmisión de IIP se verifica la información en los dispositivos, el líder del procedimiento de caracterización solicita al encuestador que a partir de su usuario trasmita la información.
Evidencia: Screenshot de la transmisión de las entrevistas de caracterización tomadas a partir de los dispositivos offline.
</t>
    </r>
    <r>
      <rPr>
        <b/>
        <sz val="11"/>
        <rFont val="Calibri"/>
        <family val="2"/>
        <scheme val="minor"/>
      </rPr>
      <t xml:space="preserve">(A.8.15) </t>
    </r>
  </si>
  <si>
    <r>
      <t xml:space="preserve">El apoyo de seguridad de la información de la Subdirección Red Nacional de Información (SRNI), generar mensualmente revisiones internas a las consultas realizadas al módulo de consulta individual en el aplicativo Portal VIVANTO.
Evidencia: Correo de alerta sobre la revisión mensual al módulo de consulta individual.
</t>
    </r>
    <r>
      <rPr>
        <b/>
        <sz val="11"/>
        <rFont val="Calibri"/>
        <family val="2"/>
        <scheme val="minor"/>
      </rPr>
      <t>(A.5.15, A.5.33, A.8.34)</t>
    </r>
  </si>
  <si>
    <t>Posibilidad de pérdida de confidencialidad por el uso indebido de la información dispuesta por la SRNI, ocasionado por un alto nivel de consultas en el aplicativo de VIVANTO para el modulo de consulta individual.</t>
  </si>
  <si>
    <r>
      <t xml:space="preserve">El apoyo de seguridad de la información de la Subdirección Red Nacional de Información (SRNI), brinda socializaciones sobre el uso adecuado del aplicativo Portal VIVANTO.
Evidencia: Socialización del uso adecuado.
</t>
    </r>
    <r>
      <rPr>
        <b/>
        <sz val="11"/>
        <rFont val="Calibri"/>
        <family val="2"/>
        <scheme val="minor"/>
      </rPr>
      <t>(A.6.3)</t>
    </r>
  </si>
  <si>
    <r>
      <t xml:space="preserve">La mesa de servicios de la Subdirección Red Nacional de Información (SRNI), inactiva los usuarios cuando se evidencien consultas elevadas en el mes inmediatamente anterior.
Evidencias: Soporte de inactivación de usuarios por consultas elevadas en el mes.
</t>
    </r>
    <r>
      <rPr>
        <b/>
        <sz val="11"/>
        <rFont val="Calibri"/>
        <family val="2"/>
        <scheme val="minor"/>
      </rPr>
      <t>(A.5.15, A.5.16, A.5.17, A.5.18, 8.3, 8.26)</t>
    </r>
  </si>
  <si>
    <t>Posibilidad de pérdida económica y reputacional por pérdida de la Disponibilidad de la Información de la Entidad, debido a la falla o ausencia de controles de seguridad aplicables que permiten dar cumplimiento a las políticas y lineamientos relacionados con los principios de Arquitectura Empresarial.</t>
  </si>
  <si>
    <t>TI-SIF-011
TI-SIF-025
TI-SIF-034
TI-SIF-016
TI-SIF-002
TI-SIF-027
TI-SIF-035
TI-SIF-001
TI-SIF-003
TI-SIF-004
TI-SIF-005
TI-SIF-006
TI-SIF-009
TI-SIF-010
TI-SIF-036
TI-SIF-007
TI-SIF-013
TI-SIF-019
TI-SIF-020
TI-SIF-037
TI-SIF-038
TI-SIF-039
TI-SIF-040
TI-SIF-021
TI-SIF-041
TI-SIF-024
TI-SIF-029
TI-SIF-030
TI-SIF-042
TI-SIF-043
TI-SIF-031
TI-SIF-044
TI-SIF-012
TI-SIF-008
TI-SIF-032
TI-SIF-018
TI-SIF-045
TI-SIF-046
TI-SIF-047
TI-SIF-048
TI-SIF-049
TI-SIF-050
TI-SIF-051
TI-SIF-052
TI-SIF-053
TI-SIF-054
TI-IFR-037
TI-IFR-038
TI-IFR-039
TI-IFR-040
TI-IFR-041
TI-IFR-042
TI-IFR-043
TI-IFR-044
TI-IFR-083-1
TI-IFR-083-2
TI-IFR-083-3
TI-IFR-083-4
TI-IFR-083-5
TI-IFR-083-6
TI-IFR-083-7
TI-IFR-083-8
TI-IFR-083-9
TI-IFR-083-10
TI-IFR-083-11
TI-IFR-083-12
TI-IFR-083-13
TI-IFR-083-14
TI-IFR-083-15
TI-IFR-083-16
TI-IFR-083-17
TI-IFR-083-18
TI-IFR-083-19
TI-IFR-083-20
TI-IFR-083-21
TI-IFR-083-22
TI-IFR-083-23
TI-IFR-083-24
TI-IFR-083-25
TI-IFR-083-26
TI-IFR-083-27
TI-IFR-083-28
TI-IFR-083-29
TI-IFR-083-30
TI-IFR-083-31
TI-IFR-083-32
TI-IFR-083-33
TI-IFR-083-34
TI-IFR-083-35
TI-IFR-083-36
TI-IFR-083-37
TI-IFR-083-38
TI-IFR-083-39
TI-IFR-083-40
TI-IFR-083-41
TI-IFR-083-42
TI-IFR-083-43
TI-IFR-083-44
TI-IFR-083-45
TI-IFR-083-46
TI-IFR-083-47
TI-IFR-083-48
TI-IFR-083-49
TI-IFR-083-50
TI-IFR-083-51
TI-IFR-083-52
TI-IFR-083-53
TI-IFR-083-54
TI-IFR-083-55
TI-IFR-083-56
TI-IFR-083-57
TI-IFR-083-58
TI-IFR-083-59
TI-IFR-083-60
TI-IFR-083-61
TI-IFR-083-62
TI-IFR-083-63
TI-IFR-083-64
TI-IFR-083-65
TI-IFR-083-66
TI-IFR-083-67
TI-IFR-083-68
TI-IFR-083-69
TI-IFR-083-70
TI-IFR-083-71
TI-IFR-083-72
TI-IFR-083-73
TI-IFR-083-74
TI-IFR-083-75
TI-IFR-083-76
TI-IFR-083-77
TI-IFR-083-78
TI-IFR-083-79
TI-IFR-083-80
TI-IFR-083-81
TI-IFR-083-82
TI-IFR-083-83
TI-IFR-083-84
TI-IFR-083-85
TI-IFR-083-86
TI-IFR-083-87
TI-IFR-083-88
TI-IFR-083-89
TI-IFR-083-90
TI-IFR-083-91
TI-IFR-090
TI-IFR-091
TI-IFR-092
TI-IFR-093
TI-IFR-094
TI-IFR-095
TI-IFR-096
TI-IFR-097
TI-IFR-098
TI-IFR-099
TI-IFR-102
TI-IFR-103
TI-IFR-148
TI-IFR-149
TI-IFR-150
TI-IFR-151
TI-IFR-152
TI-IFR-153
TI-IFR-154
TI-IFR-155
TI-IFR-156
TI-IFR-157
TI-IFR-158
TI-IFR-159
TI-IFR-160
TI-IFR-161
TI-IFR-162
TI-IFR-163
TI-IFR-164
TI-IFR-165
TI-IFR-166
TI-IFR-167
TI-IFR-168
TI-IFR-169
TI-IFR-170
TI-IFR-171
TI-IFR-172
TI-IFR-173
TI-IFR-174
TI-IFR-175
TI-IFR-176
TI-IFR-177
TI-IFR-178
TI-IFR-179
TI-IFR-180
TI-IFR-181
TI-IFR-182
TI-IFR-183
TI-IFR-184
TI-IFR-185
TI-IFR-186
TI-IFR-187
TI-IFR-188
TI-IFR-189
TI-IFR-190
TI-IFR-191
TI-IFR-192
TI-IFR-193
TI-IFR-194
TI-IFR-195
TI-IFR-196
TI-IFR-197
TI-IFR-198
TI-IFR-199
TI-IFR-200
TI-IFR-201
TI-IFR-202
TI-IFR-203
TI-IFR-204
TI-IFR-205
TI-IFR-206
TI-IFR-207
TI-IFR-208
TI-IFR-209
TI-IFR-210
TI-IFR-211
TI-IFR-212
TI-IFR-213
TI-IFR-214
TI-IFR-215
TI-IFR-216
TI-IFR-217
TI-IFR-218
TI-IFR-219
TI-IFR-220
TI-IFR-221
TI-IFR-222
TI-IFR-223
TI-IFR-224
TI-IFR-225
TI-IFR-226
TI-IFR-227
TI-IFR-228
TI-IFR-229
TI-IFR-230
TI-IFR-231
TI-IFR-232
TI-IFR-233
TI-IFR-234
TI-IFR-235
TI-IFR-236
TI-IFR-237
TI-IFR-238
TI-IFR-239
TI-IFR-240
TI-IFR-241
TI-IFR-242
TI-IFR-243
TI-IFR-244
TI-IFR-245
TI-IFR-246
TI-IFR-247
TI-IFR-248
TI-IFR-249
TI-IFR-250
TI-IFR-251
TI-IFR-252
TI-IFR-253
TI-IFR-254
TI-IFR-255
TI-IFR-256
TI-IFR-257
TI-IFR-258
TI-IFR-259
TI-IFR-260
TI-IFR-261
TI-IFR-262
TI-IFR-263
TI-IFR-264
TI-IFR-265
TI-IFR-266
TI-IFR-267
TI-IFR-268
TI-IFR-269
TI-IFR-270
TI-IFR-271
TI-IFR-272
TI-IFR-273
TI-IFR-274
TI-IFR-275
TI-IFR-276
TI-IFR-277
TI-IFR-278
TI-IFR-279
TI-IFR-280
TI-IFR-083-92
TI-IFR-083-93
TI-IFR-083-94
TI-IFR-083-95
TI-IFR-083-96
TI-AEG-010
TI-AEG-012
TI-DDI-004
TI-STI-001
TI-STI-002
TI-STI-003
TI-STI-006
TI-STI-009
TI-STI-011
TI-STI-012
TI-STI-014
TI-STI-015
TI-STI-018
TI-STI-019
TI-STI-027
TI-STI-030
TI-STI-031
TI-STI-033
TI-STI-034
TI-STI-036
TI-STI-037
TI-STI-038
TI-STI-039
TI-STI-040
TI-STI-041
TI-STI-042
TI-STI-043
TI-STI-044
TI-STI-045
TI-STI-046
TI-STI-048
TI-STI-049
TI-STI-050
TI-STI-051
TI-STI-052
TI-STI-053
TI-STI-054
TI-STI-055
TI-STI-056
TI-STI-057
TI-STI-058
TI-STI-059
TI-STI-060
TI-STI-061
TI-STI-062
TI-STI-063
TI-STI-064
TI-STI-065
TI-STI-066
TI-GIC-012
TI-GIC-015
TI-GIC-016
TI-SEG-004
TI-SEG-006
TI-SEG-009
TI-SEG-010
TI-SEG-019
TI-SEG-020
TI-GGF-008
TI-GGF-009
TI-EGT-007
TI-ARH-001
TI-ARH-002</t>
  </si>
  <si>
    <r>
      <t xml:space="preserve">El Proceso de Gestión de la Información desde el Dominio de Estrategia y Gobierno, realiza la revisión, actualización y seguimiento del Plan Estrategico de Tecnologia de la Información (PETI) con el fin de que este integre y cumplan con los proyectos definidos en el Plan Estratégico de Seguridad de la Información (PESI) deacuerdo a los lineamientos del Gobierno Nacional.
</t>
    </r>
    <r>
      <rPr>
        <b/>
        <sz val="11"/>
        <rFont val="Calibri"/>
        <family val="2"/>
        <scheme val="minor"/>
      </rPr>
      <t xml:space="preserve">Evidencia: </t>
    </r>
    <r>
      <rPr>
        <sz val="11"/>
        <rFont val="Calibri"/>
        <family val="2"/>
        <scheme val="minor"/>
      </rPr>
      <t xml:space="preserve">Acta de las mesas de trabajo para la actualización del PETI y/o acta de seguimiento del PETI.
</t>
    </r>
    <r>
      <rPr>
        <b/>
        <sz val="11"/>
        <rFont val="Calibri"/>
        <family val="2"/>
        <scheme val="minor"/>
      </rPr>
      <t>(A 5.1, A.5.2, A.5.8, A.5.36)</t>
    </r>
  </si>
  <si>
    <r>
      <t xml:space="preserve">El Proceso de Gestión de la Información desde el Dominio de Arquitectura Empresarial, realiza la revisión Del Documento de Arquitectura de Referencia de la Entidad.
</t>
    </r>
    <r>
      <rPr>
        <b/>
        <sz val="11"/>
        <rFont val="Calibri"/>
        <family val="2"/>
        <scheme val="minor"/>
      </rPr>
      <t>Evidencia:</t>
    </r>
    <r>
      <rPr>
        <sz val="11"/>
        <rFont val="Calibri"/>
        <family val="2"/>
        <scheme val="minor"/>
      </rPr>
      <t xml:space="preserve"> Acta de revisión y/o documento actualizado de Arquitectura de Referencia de la Entidad.
</t>
    </r>
    <r>
      <rPr>
        <b/>
        <sz val="11"/>
        <rFont val="Calibri"/>
        <family val="2"/>
        <scheme val="minor"/>
      </rPr>
      <t>(A.5.36)</t>
    </r>
  </si>
  <si>
    <t>Se define establecer plan de acción para mitigar y/o reducir el nivel y para atender las causas por las que se puede presentar el riesgo, atendiendo lo establecido en la metodología de administración del riesgo</t>
  </si>
  <si>
    <t xml:space="preserve">Realizar el seguimiento y reporte trimestral de la calidad de datos de las fuentes de información cargadas en el inventario de fuentes del módulo de Vivanto. </t>
  </si>
  <si>
    <t>Lideres de Procedimientos de Instrumentalización
y AIDI</t>
  </si>
  <si>
    <t>Dado el nivel de severidad residual del riesgo no se hace necesario implementar un plan de acción</t>
  </si>
  <si>
    <r>
      <t xml:space="preserve">El Proceso de Gestión de la Información desde el Dominio de Arquitectura Empresarial, estructuro y utiliza el repositorio Arquitectura Empresarial en atención a los lineamientos de Mintic.
</t>
    </r>
    <r>
      <rPr>
        <b/>
        <sz val="11"/>
        <rFont val="Calibri"/>
        <family val="2"/>
        <scheme val="minor"/>
      </rPr>
      <t>Evidencia:</t>
    </r>
    <r>
      <rPr>
        <sz val="11"/>
        <rFont val="Calibri"/>
        <family val="2"/>
        <scheme val="minor"/>
      </rPr>
      <t xml:space="preserve"> Pantallazo del repositorio definido.
</t>
    </r>
    <r>
      <rPr>
        <b/>
        <sz val="11"/>
        <rFont val="Calibri"/>
        <family val="2"/>
        <scheme val="minor"/>
      </rPr>
      <t>(A.5.16, A.8.2, A.8.3, A.8.13)</t>
    </r>
    <r>
      <rPr>
        <sz val="11"/>
        <rFont val="Calibri"/>
        <family val="2"/>
        <scheme val="minor"/>
      </rPr>
      <t xml:space="preserve"> </t>
    </r>
  </si>
  <si>
    <t>Domino de Arquitectura Empresarial de la OTI o designado por el líder del Proceso.</t>
  </si>
  <si>
    <r>
      <t xml:space="preserve">El Proceso de Gestión de la Información desde el Dominio de Arquitectura Empresarial, asistirá y participará en las capacitaciones del Sistema de Gestión de Seguridad de la Información SGSI, brindadas por la Oficina de Tecnología de Información (OTI) cada vez que se programen.
</t>
    </r>
    <r>
      <rPr>
        <b/>
        <sz val="11"/>
        <rFont val="Calibri"/>
        <family val="2"/>
        <scheme val="minor"/>
      </rPr>
      <t>Evidencia:</t>
    </r>
    <r>
      <rPr>
        <sz val="11"/>
        <rFont val="Calibri"/>
        <family val="2"/>
        <scheme val="minor"/>
      </rPr>
      <t xml:space="preserve"> Lista de asistencia de las charlas de seguridad de la información donde se evidencia la participación de los Colaboradores del Dominio de Arquitectura Empresarial.
</t>
    </r>
    <r>
      <rPr>
        <b/>
        <sz val="11"/>
        <rFont val="Calibri"/>
        <family val="2"/>
        <scheme val="minor"/>
      </rPr>
      <t>(A.6.3)</t>
    </r>
  </si>
  <si>
    <t>Gestionar la capacidad de los recursos y servicios TI, con el fin de controlar y racionalizar la oferta y el rendimiento de la infraestructura informática. Gestionar la infraestructura tecnológica asociada a los servicios de: buzones de correo institucional, acceso a servidores,  bases de datos (solo aplica a desarrolladores) y telefonía IP.</t>
  </si>
  <si>
    <t>Dotar tecnológicamente en casos de traslado de sede, nueva sede o adicionales, así como realizar la validación de infraestructura e inventario tecnológico en las sedes.</t>
  </si>
  <si>
    <t>Desarrollar nuevas aplicaciones y sistemas de información. Soportar sistemas de información y aplicaciones.</t>
  </si>
  <si>
    <t>Identificar los riesgos, aplicar los controles e implementar el plan de respuesta a los riesgos. Gestionar las actividades derivadas de la implementación del subsistema de gestión de seguridad de la información.</t>
  </si>
  <si>
    <t xml:space="preserve">Identificar los riesgos, aplicar los controles e implementar el plan de respuesta a los riesgos. </t>
  </si>
  <si>
    <t xml:space="preserve">Posibilidad de pérdida económica y reputacional por pérdida de la Disponibilidad de la Información de la Entidad,  debido a la falla o ausencia de controles de seguridad aplicables para la implementación de politicas de backups, gestión de identidades, control de acceso a los recursos y/o repositorios de la información. </t>
  </si>
  <si>
    <r>
      <t xml:space="preserve">El procesos de Gestión de la Información, en cabeza del Dominio de Infraestructura TI, realiza ejecución de las copias de seguridad  de las bases de datos de acuerdo  con los lienamientos establecidos
</t>
    </r>
    <r>
      <rPr>
        <b/>
        <sz val="11"/>
        <rFont val="Calibri"/>
        <family val="2"/>
        <scheme val="minor"/>
      </rPr>
      <t xml:space="preserve">Evidencia: </t>
    </r>
    <r>
      <rPr>
        <sz val="11"/>
        <rFont val="Calibri"/>
        <family val="2"/>
        <scheme val="minor"/>
      </rPr>
      <t xml:space="preserve">Reporte donde se observa los backups y/o logs de ejecución de las copias de seguridad de base de datos realizadas en el periodo por el del Dominio de Infraestructura TI.
</t>
    </r>
    <r>
      <rPr>
        <b/>
        <sz val="11"/>
        <rFont val="Calibri"/>
        <family val="2"/>
        <scheme val="minor"/>
      </rPr>
      <t xml:space="preserve">
(A.8.13)</t>
    </r>
  </si>
  <si>
    <r>
      <t xml:space="preserve">El procesos de Gestión de la Información, en cabeza del Dominio de Infraestructura TI realiza  la ejecución de las copias de seguridad a servidores  y dispositivos de res de acuerdo con la  periodicidad estabelcida.
</t>
    </r>
    <r>
      <rPr>
        <b/>
        <sz val="11"/>
        <rFont val="Calibri"/>
        <family val="2"/>
        <scheme val="minor"/>
      </rPr>
      <t xml:space="preserve">Evidencia: </t>
    </r>
    <r>
      <rPr>
        <sz val="11"/>
        <rFont val="Calibri"/>
        <family val="2"/>
        <scheme val="minor"/>
      </rPr>
      <t xml:space="preserve">Reporte donde se evidencias  las copias de seguridad  ejecutadas por el del Dominio de Infraestructura TI.
</t>
    </r>
    <r>
      <rPr>
        <b/>
        <sz val="11"/>
        <rFont val="Calibri"/>
        <family val="2"/>
        <scheme val="minor"/>
      </rPr>
      <t xml:space="preserve">
(A.8.13)</t>
    </r>
  </si>
  <si>
    <r>
      <t xml:space="preserve">El procesos de Gestión de la Información, en cabeza del Dominio de Infraestructura TI, aplica controles de acceso a los usuarios de cada proceso para (consulta, adicion y modificación) de la información en la herramienta de SharePoint de la Entidad.
</t>
    </r>
    <r>
      <rPr>
        <b/>
        <sz val="11"/>
        <rFont val="Calibri"/>
        <family val="2"/>
        <scheme val="minor"/>
      </rPr>
      <t xml:space="preserve">Evidencia: </t>
    </r>
    <r>
      <rPr>
        <sz val="11"/>
        <rFont val="Calibri"/>
        <family val="2"/>
        <scheme val="minor"/>
      </rPr>
      <t xml:space="preserve">Correo de solicitud de los procesos para conceder los permisos asociados al repositorio de SharePoint en el periodo y/o correo del lider del Dominio que indique que para el presente periodo no se recibieron solicitudes de accesos.
</t>
    </r>
    <r>
      <rPr>
        <b/>
        <sz val="11"/>
        <rFont val="Calibri"/>
        <family val="2"/>
        <scheme val="minor"/>
      </rPr>
      <t>(A.5.2, A.5.3, A.5.15)</t>
    </r>
  </si>
  <si>
    <t>Posibilidad de pérdida económica y reputacional por pérdida de la Confidencialidad de la Información de la Entidad,  debido a la falla o ausencia de controles relacionados con el acceso a información clasificada y/o reservada.</t>
  </si>
  <si>
    <r>
      <t xml:space="preserve">El procesos de Gestión de la Información, en cabeza del Dominio de Servicios TI, suscribe un "Acuerdo de Confidencialidad" con cada uno de los funcionarios y/o contratistas Y/o Operadores del Proceso cuando se requiere acceder a los Sistemas de información y/o Servicios TI en las que se procesa y/o almacena la información de la Entidad, en caso de contar con el "Acuerdo", no se asignara accesos ni usuarios; para el caso de que se venza el "Acuerdo" el usuario será deshabilitado . 
Este control permite dar cumplimento a las políticas de seguridad de la información definidas por la entidad, por lo que es importante indicarle a los funcionarios y/o contratistas y/o operadores del Proceso las implicaciones que se pueden presentar por el uso inadecuado de la información en aras de obtener un beneficio económico por la atención y orientación a las víctimas. 
</t>
    </r>
    <r>
      <rPr>
        <b/>
        <sz val="11"/>
        <rFont val="Calibri"/>
        <family val="2"/>
        <scheme val="minor"/>
      </rPr>
      <t>Evidencia:</t>
    </r>
    <r>
      <rPr>
        <sz val="11"/>
        <rFont val="Calibri"/>
        <family val="2"/>
        <scheme val="minor"/>
      </rPr>
      <t xml:space="preserve"> Los Acuerdos de Confidencialidad suscritos por el Dominio de Servicios TI y/o correo del lider del dominio que indique que para el presente periodo no se suscribieron Acuerdos de Confidencialidad.
</t>
    </r>
    <r>
      <rPr>
        <b/>
        <sz val="11"/>
        <rFont val="Calibri"/>
        <family val="2"/>
        <scheme val="minor"/>
      </rPr>
      <t>(A.6.6)</t>
    </r>
  </si>
  <si>
    <r>
      <t xml:space="preserve">El procesos de Gestión de la Información, en cabeza del Dominio de Servicios TI, realiza la segregación de tareas en la atención o ejecución del soporte técnico solicitado a través de la Mesa de Servicios Tecnológicos.
</t>
    </r>
    <r>
      <rPr>
        <b/>
        <sz val="11"/>
        <rFont val="Calibri"/>
        <family val="2"/>
        <scheme val="minor"/>
      </rPr>
      <t>Evidencia:</t>
    </r>
    <r>
      <rPr>
        <sz val="11"/>
        <rFont val="Calibri"/>
        <family val="2"/>
        <scheme val="minor"/>
      </rPr>
      <t xml:space="preserve"> Segregación de tareas en la herramienta de gestión "ARANDA".
</t>
    </r>
    <r>
      <rPr>
        <b/>
        <sz val="11"/>
        <rFont val="Calibri"/>
        <family val="2"/>
        <scheme val="minor"/>
      </rPr>
      <t>(A 5.2, A.5.3, A.5.4)</t>
    </r>
  </si>
  <si>
    <r>
      <t xml:space="preserve">El procesos de Gestión de la Información, en cabeza del Dominio de Servicios TI, realiza reporte en la herramienta de gestion "ARANDA" para la creación o inactivación de de usuarios (Funcionario, contratista o operador) del Dominio Servicios TI.
</t>
    </r>
    <r>
      <rPr>
        <b/>
        <sz val="11"/>
        <rFont val="Calibri"/>
        <family val="2"/>
        <scheme val="minor"/>
      </rPr>
      <t>Evidencia:</t>
    </r>
    <r>
      <rPr>
        <sz val="11"/>
        <rFont val="Calibri"/>
        <family val="2"/>
        <scheme val="minor"/>
      </rPr>
      <t xml:space="preserve"> Registro de los casos reportados para la creación o inactivación de usuario en la herramienta de gestión "ARANDA".
</t>
    </r>
    <r>
      <rPr>
        <b/>
        <sz val="11"/>
        <rFont val="Calibri"/>
        <family val="2"/>
        <scheme val="minor"/>
      </rPr>
      <t>(A.5.15, A.5.16, A.5.17, A.5.18, 8.3, 8.26)</t>
    </r>
  </si>
  <si>
    <t xml:space="preserve">Posibilidad de pérdida económica y reputacional por pérdida a la Integridad y disponibilidad de la Información de la Entidad, debido a la falla o ausencia de controles de seguridad aplicables para el acceso a los recursos, uso adecuado de la información y la ejecución del control de cambios de (nuevos desarrollos y/o actualizaciones).
</t>
  </si>
  <si>
    <r>
      <t xml:space="preserve">El proceso de Gestión de la Información desde el Dominio de Sistemas de Información, registra los backlogs en Azure Devops con el fin de llevar un control de los nuevos desarrollos y/o actualizaciones de los sistemas de información que fueron aceptados y aprobados.
</t>
    </r>
    <r>
      <rPr>
        <b/>
        <sz val="11"/>
        <rFont val="Calibri"/>
        <family val="2"/>
        <scheme val="minor"/>
      </rPr>
      <t>Evidencia:</t>
    </r>
    <r>
      <rPr>
        <sz val="11"/>
        <rFont val="Calibri"/>
        <family val="2"/>
        <scheme val="minor"/>
      </rPr>
      <t xml:space="preserve"> Pantallazo del registro de los backlogs en Azure Devops efectuados en el periodo y/o correo del líder del Dominio que indique que para el presente periodo no se realizaron desarrollos nuevos o actualizaciones.
</t>
    </r>
    <r>
      <rPr>
        <b/>
        <sz val="11"/>
        <rFont val="Calibri"/>
        <family val="2"/>
        <scheme val="minor"/>
      </rPr>
      <t>(A.8.14)</t>
    </r>
  </si>
  <si>
    <r>
      <t xml:space="preserve">El procesos de Gestión de la Información desde el Dominio de Sistemas de Información, realizan la verificación de controles aplicables que son requisitos de seguridad en el ciclo de vida de desarrollo de software para los nuevos desarrollos y/o actualizaciones.
</t>
    </r>
    <r>
      <rPr>
        <b/>
        <sz val="11"/>
        <rFont val="Calibri"/>
        <family val="2"/>
        <scheme val="minor"/>
      </rPr>
      <t xml:space="preserve">Evidencia: </t>
    </r>
    <r>
      <rPr>
        <sz val="11"/>
        <rFont val="Calibri"/>
        <family val="2"/>
        <scheme val="minor"/>
      </rPr>
      <t xml:space="preserve"> Archivo de verificación de los controles de seguridad y/o Pantallazo del archivo del registro de verificación de los controles de seguridad en Azure Devops y/o correo del líder del Dominio que indique que para el presente periodo no se realizaron desarrollos nuevos o actualizaciones.
</t>
    </r>
    <r>
      <rPr>
        <b/>
        <sz val="11"/>
        <rFont val="Calibri"/>
        <family val="2"/>
        <scheme val="minor"/>
      </rPr>
      <t>(A.8.25, A.8.26)</t>
    </r>
  </si>
  <si>
    <r>
      <t xml:space="preserve">El proceso de Gestión de la Información desde el Dominio de Seguridad de la información, implementa el protocolo de gestión de control de cambios para los desarrollos nuevos y/o actualizaciones de los sistema de información.
</t>
    </r>
    <r>
      <rPr>
        <b/>
        <sz val="11"/>
        <rFont val="Calibri"/>
        <family val="2"/>
        <scheme val="minor"/>
      </rPr>
      <t>Evidencia:</t>
    </r>
    <r>
      <rPr>
        <sz val="11"/>
        <rFont val="Calibri"/>
        <family val="2"/>
        <scheme val="minor"/>
      </rPr>
      <t xml:space="preserve"> Registro de formato de cambios y/o acta de comité de control de cambios aprobados y/o rechazados  y/o correo del líder del Dominio que indique que para el presente periodo no se presentaron controles de cambios par desarrollos nuevos o actualizaciones.
</t>
    </r>
    <r>
      <rPr>
        <b/>
        <sz val="11"/>
        <rFont val="Calibri"/>
        <family val="2"/>
        <scheme val="minor"/>
      </rPr>
      <t xml:space="preserve">
(A.8.32)</t>
    </r>
  </si>
  <si>
    <t>Posibilidad de pérdida económica y reputacional por pérdida de la Disponibilidad de la Información de la Entidad, debido a la fallas en la identificación y seguimiento de los riesgos de Seguridad y desactualización del Inventario de Activos de Información de la Entidad.</t>
  </si>
  <si>
    <t xml:space="preserve">TI-STI-002
TI-STI-049
TI-STI-050
TI-SEG-001
TI-SEG-003
TI-SEG-009
TI-SEG-010
TI-SEG-016
</t>
  </si>
  <si>
    <r>
      <t xml:space="preserve">El proceso de Gestión de la Información, desde el Dominio de Seguridad, realiza seguimiento y gestión con cada uno de los Procesos del Nivel Central y Dirección Terriotial la actualización periódica del Inventario de Activos de Información de la Entidad y la matriz de riesgos por proceso.
</t>
    </r>
    <r>
      <rPr>
        <b/>
        <sz val="11"/>
        <rFont val="Calibri"/>
        <family val="2"/>
        <scheme val="minor"/>
      </rPr>
      <t xml:space="preserve">Evidencia: </t>
    </r>
    <r>
      <rPr>
        <sz val="11"/>
        <rFont val="Calibri"/>
        <family val="2"/>
        <scheme val="minor"/>
      </rPr>
      <t xml:space="preserve">Correo de programación de mesas de trabajo para actualización del Inventario y/o Inventario de Activos actualizados de los Procesos y Direcciones Territoriales.
Matriz de riesgos de seguridad de la información consolidada
</t>
    </r>
    <r>
      <rPr>
        <b/>
        <sz val="11"/>
        <rFont val="Calibri"/>
        <family val="2"/>
        <scheme val="minor"/>
      </rPr>
      <t>(A.5.9)</t>
    </r>
  </si>
  <si>
    <r>
      <t xml:space="preserve">El proceso de Gestión de la Información, desde el Dominio de Seguridad, realiza la presentación para aprobación de los Activos de Información, los Instrumentos de Gestión Pública y el Plan de tratamiento de riesgos ante el Comité Institucional de Gestión y Desempeño de la Entidad.
</t>
    </r>
    <r>
      <rPr>
        <b/>
        <sz val="11"/>
        <rFont val="Calibri"/>
        <family val="2"/>
        <scheme val="minor"/>
      </rPr>
      <t xml:space="preserve">Evidencia: </t>
    </r>
    <r>
      <rPr>
        <sz val="11"/>
        <rFont val="Calibri"/>
        <family val="2"/>
        <scheme val="minor"/>
      </rPr>
      <t xml:space="preserve">Presentación de los Activos de Información y Plan de tratamiento de riesgos al Comité Institucional de Gestión y Desempeño y/o acta de aprobación de los Instrumentos de Gestión de Información Pública.
</t>
    </r>
    <r>
      <rPr>
        <b/>
        <sz val="11"/>
        <rFont val="Calibri"/>
        <family val="2"/>
        <scheme val="minor"/>
      </rPr>
      <t>(A.5.9)</t>
    </r>
  </si>
  <si>
    <t>Posibilidad de pérdida económica y reputacional por pérdida a la Integridad y Disponibilidad de la Información de la Entidad, debido a la falla o ausencia de controles para la remediación de vulnerabilidades en la Infraestructura Tecnologica y/o materialización de incidentes de seguridad.</t>
  </si>
  <si>
    <t>Diario / Mensual</t>
  </si>
  <si>
    <r>
      <t xml:space="preserve">El proceso de Gestión de la Información, desde el Dominio de Seguridad, realiza de manera semestral el análisis de vulnerabilidades a Sistemas de Información y Servicios TI de la Entidad.
</t>
    </r>
    <r>
      <rPr>
        <b/>
        <sz val="11"/>
        <rFont val="Calibri"/>
        <family val="2"/>
        <scheme val="minor"/>
      </rPr>
      <t xml:space="preserve">Evidencia: </t>
    </r>
    <r>
      <rPr>
        <sz val="11"/>
        <rFont val="Calibri"/>
        <family val="2"/>
        <scheme val="minor"/>
      </rPr>
      <t xml:space="preserve">Reporte de análisis de vulnerabilidades a Sistemas de Información y Servicios TI semestral.
</t>
    </r>
    <r>
      <rPr>
        <b/>
        <sz val="11"/>
        <rFont val="Calibri"/>
        <family val="2"/>
        <scheme val="minor"/>
      </rPr>
      <t>(A.8.8)</t>
    </r>
  </si>
  <si>
    <r>
      <t xml:space="preserve">El proceso de Gestión de la Información, desde el Dominio de Seguridad, realizará mesas de trabajo con los responsables de cada Servicios TI con el fin de establecer las actividades, fechas y responsables de las remediaciones de las vulnerabilidades identificadas en la Infraestructura Tecnológica y sistemas de información de la Entidad.
</t>
    </r>
    <r>
      <rPr>
        <b/>
        <sz val="11"/>
        <rFont val="Calibri"/>
        <family val="2"/>
        <scheme val="minor"/>
      </rPr>
      <t xml:space="preserve">Evidencia: </t>
    </r>
    <r>
      <rPr>
        <sz val="11"/>
        <rFont val="Calibri"/>
        <family val="2"/>
        <scheme val="minor"/>
      </rPr>
      <t xml:space="preserve">Seguimiento al Plan de remediaciones de vulnerabilidades identificadas en el mes.
</t>
    </r>
    <r>
      <rPr>
        <b/>
        <sz val="11"/>
        <rFont val="Calibri"/>
        <family val="2"/>
        <scheme val="minor"/>
      </rPr>
      <t>(A.8.8, A.8.12)</t>
    </r>
  </si>
  <si>
    <r>
      <t xml:space="preserve">El procesos de Gestión de la Información, en cabeza del Dominio de Seguridad, en el marco del cumplimiento del Procedimiento de Incidentes de Seguridad realizará la gestión a los incidentes reportados en la herramienta de gestión "ARANDA" los cuales deberán estar documentados como base de conocimiento que permitan dar solución a futuros eventos de seguridad.
</t>
    </r>
    <r>
      <rPr>
        <b/>
        <sz val="11"/>
        <rFont val="Calibri"/>
        <family val="2"/>
        <scheme val="minor"/>
      </rPr>
      <t xml:space="preserve">Evidenicia: </t>
    </r>
    <r>
      <rPr>
        <sz val="11"/>
        <rFont val="Calibri"/>
        <family val="2"/>
        <scheme val="minor"/>
      </rPr>
      <t xml:space="preserve">Reportes de casos mensuales en aranda.
</t>
    </r>
    <r>
      <rPr>
        <b/>
        <sz val="11"/>
        <rFont val="Calibri"/>
        <family val="2"/>
        <scheme val="minor"/>
      </rPr>
      <t xml:space="preserve">(A.5.24, A.5.25, A.5.26, A.5.27, A.5.28) </t>
    </r>
  </si>
  <si>
    <r>
      <t xml:space="preserve">El procesos de Gestión de la Información, en cabeza del Dominio de Infraestructura TI, realizará pruebas de restauración Backup.
</t>
    </r>
    <r>
      <rPr>
        <b/>
        <sz val="11"/>
        <color theme="1"/>
        <rFont val="Calibri"/>
        <family val="2"/>
        <scheme val="minor"/>
      </rPr>
      <t>Evidencia:</t>
    </r>
    <r>
      <rPr>
        <sz val="11"/>
        <color theme="1"/>
        <rFont val="Calibri"/>
        <family val="2"/>
        <scheme val="minor"/>
      </rPr>
      <t xml:space="preserve"> Reporte donde se observa la restauración de backups ejecutados en el periodo el Dominio de Infraestructura TI.
</t>
    </r>
    <r>
      <rPr>
        <b/>
        <sz val="11"/>
        <color theme="1"/>
        <rFont val="Calibri"/>
        <family val="2"/>
        <scheme val="minor"/>
      </rPr>
      <t>(A.8.13)</t>
    </r>
  </si>
  <si>
    <t>Dominio de Infraestructura TI de la OTI o designado por el líder del Proceso.</t>
  </si>
  <si>
    <r>
      <t xml:space="preserve">El procesos de Gestión de la Información, en cabeza del Dominio de Infraestructura TI, atiende los casos reportados en la herramienta de gestion "ARANDA" para la creación o inactivación de de usuarios (Funcionario, contratista o operador) de la Entidad.
</t>
    </r>
    <r>
      <rPr>
        <b/>
        <sz val="11"/>
        <color theme="1"/>
        <rFont val="Calibri"/>
        <family val="2"/>
        <scheme val="minor"/>
      </rPr>
      <t xml:space="preserve">
Evidencia: </t>
    </r>
    <r>
      <rPr>
        <sz val="11"/>
        <color theme="1"/>
        <rFont val="Calibri"/>
        <family val="2"/>
        <scheme val="minor"/>
      </rPr>
      <t xml:space="preserve">Registro de los casos reportados y atendidos en la herramienta de gestión "ARANDA" por Dominio de Infraestructura TI.
</t>
    </r>
    <r>
      <rPr>
        <b/>
        <sz val="11"/>
        <color theme="1"/>
        <rFont val="Calibri"/>
        <family val="2"/>
        <scheme val="minor"/>
      </rPr>
      <t>(A.5.15, A.5.16, A.5.17, A.5.18, 8.3, 8.26)</t>
    </r>
  </si>
  <si>
    <r>
      <t xml:space="preserve">El procesos de Gestión de la Información, en cabeza del Dominio de Infraestructura TI, realiza la gestión y seguimiento del mantenimiento preventivo de los dispositivos de red del Nivel Territorial de la Entidad ejecutado por el operador.
</t>
    </r>
    <r>
      <rPr>
        <b/>
        <sz val="11"/>
        <color theme="1"/>
        <rFont val="Calibri"/>
        <family val="2"/>
        <scheme val="minor"/>
      </rPr>
      <t xml:space="preserve">
Evidencia: </t>
    </r>
    <r>
      <rPr>
        <sz val="11"/>
        <color theme="1"/>
        <rFont val="Calibri"/>
        <family val="2"/>
        <scheme val="minor"/>
      </rPr>
      <t xml:space="preserve">Programación y seguimiento del mantenimento preventivo y correctivo y/o correo del lider del dominio que indique que para el presente periodo no se realizo mantenimiento preventivo y/o correctivo.
</t>
    </r>
    <r>
      <rPr>
        <b/>
        <sz val="11"/>
        <color theme="1"/>
        <rFont val="Calibri"/>
        <family val="2"/>
        <scheme val="minor"/>
      </rPr>
      <t>(A.5.15,  A.5.16, A.8.2) (emma)</t>
    </r>
  </si>
  <si>
    <r>
      <t xml:space="preserve">El Proceso de Gestión de la Información desde el Dominio de Servicios TI, asistirá y participará en las capacitaciones del Sistema de Gestión de Seguridad de la Información SGSI, brindadas por la Oficina de Tecnología de Información (OTI) cada vez que se programen.
</t>
    </r>
    <r>
      <rPr>
        <b/>
        <sz val="11"/>
        <color theme="1"/>
        <rFont val="Calibri"/>
        <family val="2"/>
        <scheme val="minor"/>
      </rPr>
      <t xml:space="preserve">Evidencia: </t>
    </r>
    <r>
      <rPr>
        <sz val="11"/>
        <color theme="1"/>
        <rFont val="Calibri"/>
        <family val="2"/>
        <scheme val="minor"/>
      </rPr>
      <t xml:space="preserve">Lista de asistencia de las charlas de seguridad de la información donde se evidencia la participación de los Colaboradores del Dominio de Sistemas de Información.
</t>
    </r>
    <r>
      <rPr>
        <b/>
        <sz val="11"/>
        <color theme="1"/>
        <rFont val="Calibri"/>
        <family val="2"/>
        <scheme val="minor"/>
      </rPr>
      <t>(A.6.3)</t>
    </r>
  </si>
  <si>
    <t>Dominio de Servicios TI de la OTI o designado por el líder del Proceso.</t>
  </si>
  <si>
    <r>
      <t xml:space="preserve">El Dominio de Sistemas de Información del Proceso de Sistemas de Información, asistirá y participará en las capacitaciones del Sistema de Gestión de Seguridad de la Información SGSI, brindadas por la Oficina de Tecnología de Información (OTI) cada vez que se programen.
</t>
    </r>
    <r>
      <rPr>
        <b/>
        <sz val="11"/>
        <color theme="1"/>
        <rFont val="Calibri"/>
        <family val="2"/>
        <scheme val="minor"/>
      </rPr>
      <t>Evidencia:</t>
    </r>
    <r>
      <rPr>
        <sz val="11"/>
        <color theme="1"/>
        <rFont val="Calibri"/>
        <family val="2"/>
        <scheme val="minor"/>
      </rPr>
      <t xml:space="preserve"> Lista de asistencia de las charlas de seguridad de la información donde se evidencia la participación de los Colaboradores del Dominio de Sistemas de Información.
</t>
    </r>
    <r>
      <rPr>
        <b/>
        <sz val="11"/>
        <color theme="1"/>
        <rFont val="Calibri"/>
        <family val="2"/>
        <scheme val="minor"/>
      </rPr>
      <t>(A.6.3)</t>
    </r>
  </si>
  <si>
    <t>Dominio de Sistemas de información de la OTI o designado por el líder del Proceso.</t>
  </si>
  <si>
    <r>
      <t xml:space="preserve">El proceso de Gestión de la Información, desde el Dominio de Seguridad, realiza seguimiento y gestión para aumentar el porcentaje de cumplimiento del Instrumento del Modelo de Seguridad y Privacidad de la Información (MSPI).
</t>
    </r>
    <r>
      <rPr>
        <b/>
        <sz val="11"/>
        <rFont val="Calibri"/>
        <family val="2"/>
        <scheme val="minor"/>
      </rPr>
      <t xml:space="preserve">Evidencia: </t>
    </r>
    <r>
      <rPr>
        <sz val="11"/>
        <rFont val="Calibri"/>
        <family val="2"/>
        <scheme val="minor"/>
      </rPr>
      <t xml:space="preserve">Instrumento del Modelo de Seguridad y Privacidad de la Información (MSPI).
</t>
    </r>
    <r>
      <rPr>
        <b/>
        <sz val="11"/>
        <rFont val="Calibri"/>
        <family val="2"/>
        <scheme val="minor"/>
      </rPr>
      <t>(A.5.36)</t>
    </r>
  </si>
  <si>
    <t>Domino de Seguridad de la Información de la OTI o designado por el líder del Proceso.</t>
  </si>
  <si>
    <r>
      <t xml:space="preserve">El proceso de Gestión de la Información, desde el Dominio de Seguridad, definira un Plan de Cultura y Sensibilización en Seguridad de la Información y realizará seguimiento de las actividades definidas.
</t>
    </r>
    <r>
      <rPr>
        <b/>
        <sz val="11"/>
        <rFont val="Calibri"/>
        <family val="2"/>
        <scheme val="minor"/>
      </rPr>
      <t xml:space="preserve">Evidencia: </t>
    </r>
    <r>
      <rPr>
        <sz val="11"/>
        <rFont val="Calibri"/>
        <family val="2"/>
        <scheme val="minor"/>
      </rPr>
      <t xml:space="preserve">Plan de Cultura aprobado y/o seguimiento de las actividades definidas y desarrolladas mensualmente.
</t>
    </r>
    <r>
      <rPr>
        <b/>
        <sz val="11"/>
        <rFont val="Calibri"/>
        <family val="2"/>
        <scheme val="minor"/>
      </rPr>
      <t>(A.6.3)</t>
    </r>
  </si>
  <si>
    <r>
      <t xml:space="preserve">El proceso de Gestión de la Información, desde el Dominio de Seguridad, realizará revisión de la configuración de las herramientas de seguridad con el fin de verificar la aplicación de la Politica de restrincción para el uso de medios de almacenamiento de información (USB) implementada en la Entidad.
</t>
    </r>
    <r>
      <rPr>
        <b/>
        <sz val="11"/>
        <rFont val="Calibri"/>
        <family val="2"/>
        <scheme val="minor"/>
      </rPr>
      <t xml:space="preserve">Evidencia: </t>
    </r>
    <r>
      <rPr>
        <sz val="11"/>
        <rFont val="Calibri"/>
        <family val="2"/>
        <scheme val="minor"/>
      </rPr>
      <t xml:space="preserve">Pantallazos de la configuración de la política de restricción para el uso de medios de almacenamiento de información (USB) a diez (10) usuarios aleatorios de forma mensual.
</t>
    </r>
    <r>
      <rPr>
        <b/>
        <sz val="11"/>
        <rFont val="Calibri"/>
        <family val="2"/>
        <scheme val="minor"/>
      </rPr>
      <t>(A.8.9)</t>
    </r>
  </si>
  <si>
    <r>
      <t xml:space="preserve">El proceso de Gestión de la Información, desde el Dominio de Seguridad, realizará la verificación del registro y/o sincronización, en la consola de antivirus o aseguramiento, de los equipos de propiedad de la Entidad.
</t>
    </r>
    <r>
      <rPr>
        <b/>
        <sz val="11"/>
        <rFont val="Calibri"/>
        <family val="2"/>
        <scheme val="minor"/>
      </rPr>
      <t xml:space="preserve">Evidencia: </t>
    </r>
    <r>
      <rPr>
        <sz val="11"/>
        <rFont val="Calibri"/>
        <family val="2"/>
        <scheme val="minor"/>
      </rPr>
      <t xml:space="preserve">Registro mensual de la consola de los equipos que se sincroniza.
</t>
    </r>
    <r>
      <rPr>
        <b/>
        <sz val="11"/>
        <rFont val="Calibri"/>
        <family val="2"/>
        <scheme val="minor"/>
      </rPr>
      <t>(A.8.20, A.8.21)</t>
    </r>
  </si>
  <si>
    <t>Dar trámite a las solicitudes de información realizadas por el cliente interno o entidades externas.</t>
  </si>
  <si>
    <t>Administrar y actualizar el inventario de bienes</t>
  </si>
  <si>
    <t>ante la Unidad y entes de control por sanciones ocasionadas por desactualización de información registrada en aplicativo de control de inventarios</t>
  </si>
  <si>
    <t>debido a la alta rotación del personal (funcionarios y contratistas)  o perdida de elementos del almacén.</t>
  </si>
  <si>
    <t>Los colaboradores del GGAD realizan la toma física de inventario en cada una de las dependencias de la entidad, dos veces al año, verificando la existencia y correcta asignación de los bienes a cada uno de los responsables, con el objetivo de tener el control de la ubicación del bien y a cargo de quien se encuentra. En el caso en que los bienes hayan cambiado de usuario responsable, se procede con la actualización en el aplicativo de control de inventarios a través de comprobantes de traslado entre funcionarios o comprobantes de reintegro al almacén. Evidencia: Comprobantes de traslado, comprobantes de reintegro e inventario individualizado.</t>
  </si>
  <si>
    <t xml:space="preserve">Socializar el procedimiento de propiedad planta y  equipo a todos los colaboradores de la entidad con el fin de dar a conocer lineamientos en caso de movimiento de funcionarios y contratistas. </t>
  </si>
  <si>
    <t>Coordinador Gestión Administrativa y Documental</t>
  </si>
  <si>
    <r>
      <t>Los colaboradores del procedimiento de propiedad, planta y equipo realiza una identificación de bienes  periódicamente con una placa de identificación, la cual permite validar a quien se encuentra cargado en el inventario, realizando la verificación en el aplicativo de almacén</t>
    </r>
    <r>
      <rPr>
        <sz val="11"/>
        <color rgb="FFFF0000"/>
        <rFont val="Calibri"/>
        <family val="2"/>
        <scheme val="minor"/>
      </rPr>
      <t xml:space="preserve">. </t>
    </r>
    <r>
      <rPr>
        <sz val="11"/>
        <rFont val="Calibri"/>
        <family val="2"/>
        <scheme val="minor"/>
      </rPr>
      <t>Observación:</t>
    </r>
    <r>
      <rPr>
        <sz val="11"/>
        <color theme="1"/>
        <rFont val="Calibri"/>
        <family val="2"/>
        <scheme val="minor"/>
      </rPr>
      <t xml:space="preserve"> Los puestos de trabajo  son asignados únicamente a personal de planta y contratistas para mayor control. En el caso de identificar equipos sin placa o sin asignar son cargados al inventario del supervisor de sus respectivos contratos o responsables de cada área o Dirección Territorial si este acepta, de lo contrario serna reintegrados almacén. Evidencia: Formato levantamiento individual de inventarios, Registros en el aplicativo al serial que contiene la placa. </t>
    </r>
  </si>
  <si>
    <t>por demandas o quejas de nuestros grupos de valor por la no prestación del servicio administrativos</t>
  </si>
  <si>
    <t xml:space="preserve"> a causa de interrupciones de servicios administrativos</t>
  </si>
  <si>
    <t>El coordinador y los colaboradores del proceso de Gestión Administrativa anualmente realiza la planificación de recursos y análisis de necesidades administrativas desde la vigencia anterior, para solicitar a la OAP los recursos necesarios para el cumplimiento de las actividades propias del proceso con el objetivo de garantizar la prestación de todos los servicios administrativos y dar cumplimiento a la misionalidad de la entidad. En caso de no contar con los recursos se informa a secretaría general para dar solución a los imprevistos administrativos presentados. Evidencia: Correos electrónicos, Actas de reunión.</t>
  </si>
  <si>
    <t>Realizar reuniones de seguimiento desde la supervisión de los contratos con los operadores y solicitar seguimiento a los enlaces administrativos en las Direcciones Territoriales para garantizar que las necesidades sean atendidas</t>
  </si>
  <si>
    <t>Los supervisores de los contratos de servicios generales del proceso de Gestión Administrativa realizan seguimiento periódico a los servicios prestados por medio de reuniones de seguimiento o correos electrónicos y verificación de los informes, con el objetivo de garantizar el cumplimiento contractual. En los casos en que la supervisión identifique posibles incumplimientos del operador se debe informar oportunamente al Grupo de Gestión Contractual para adelantar las acciones que procedan y hacer efectivas las pólizas de cumplimiento. Evidencia: Correos electrónicos, actas de reunión, listado de asistencia, o el Informe de supervisión</t>
  </si>
  <si>
    <t xml:space="preserve">Establecer los lineamientos para obtener un control efectivo en el ofrecimiento, recepción, planeación, organización, ingreso, aseguramiento y asignación en la gestión de donaciones de bienes en especie aceptados en calidad de donación por la Unidad para las Víctimas. </t>
  </si>
  <si>
    <t>por errores en la entrega de donaciones  en  eventos masivos, en los que participan población victima y población vulnerable</t>
  </si>
  <si>
    <t>debido a la falta  de controles en la priorización de víctimas al momento de la  entrega de donaciones.</t>
  </si>
  <si>
    <t>Los colaboradores del GGAD sólo harán alistamiento de las donaciones cuando sean aprobadas por el Comité de Gestión y Desempeño y que se individualicen en la postulación por parte de los Directores Territoriales y en la Resolución de Baja.  Los directores Territoriales al momento de la entrega deben suscribir el respectivo informe que evidencie la entrega final al beneficiario autorizado de la donación y suscribir las actas que correspondan. En caso de no poderse entregar, el director territorial debe reintegrar las mercancías a la bodega de San Cayetano Evidencia: formatos de entrega de mercancía a las víctimas firmados y correo electrónico con el listado de los bienes, registro fotográfico, acta de reintegro de mercancía a bodega</t>
  </si>
  <si>
    <t>Realizar  revisión de los controles establecidos en el procedimiento de Donaciones en conjunto con el grupo de propiedad planta y equipo para garantizar el cumplimiento de las actividades de ingreso y salida de almacén</t>
  </si>
  <si>
    <r>
      <t>Cada vez que se produzca una donación, el responsable de la bodega</t>
    </r>
    <r>
      <rPr>
        <sz val="11"/>
        <color rgb="FFFF0000"/>
        <rFont val="Calibri"/>
        <family val="2"/>
        <scheme val="minor"/>
      </rPr>
      <t xml:space="preserve"> </t>
    </r>
    <r>
      <rPr>
        <sz val="11"/>
        <color theme="1"/>
        <rFont val="Calibri"/>
        <family val="2"/>
        <scheme val="minor"/>
      </rPr>
      <t>hace control de la salida de los elementos y reporta al personal de vigilancia para el registro de la minuta correspondiente. En la salida se hace inspección de los elementos con el objetivo de control en el inventario de la mercancía. En caso de identificar inconsistencias en el momento de la salida se procede a realizar su verificación y ajuste respectivo.
Evidencias: Correos electrónicos, minutas y registro fotográfico</t>
    </r>
  </si>
  <si>
    <t xml:space="preserve">Hurto de bienes </t>
  </si>
  <si>
    <t>por parte de un funcionario de la Unidad</t>
  </si>
  <si>
    <t>que se encuentren en el almacén</t>
  </si>
  <si>
    <t>El proceso de Gestión Administrativa para cada vigencia cuenta con la contratación de seguridad y vigilancia, asignando un guarda y cámaras de seguridad exclusivamente para el área de almacén, con el objetivo de garantizar la seguridad y custodia de los bienes de la entidad. Observación:  Para el caso de la bodega, el control de seguridad lo tendrán los funcionarios encargados del almacén quienes son los responsables de la entrada y salida de elementos. En caso de detectar o presentar hallazgos se procede a revisar cámaras de seguridad los encargados de la vigilancia. Evidencia: Contrato de vigilancia. Lineamientos establecidos en el instructivo de vigilancia del proceso de Gestión Administrativa.</t>
  </si>
  <si>
    <t>Realizar sensibilización a todos los colaboradores de la entidad sobre la importancia de la aplicación de la normatividad vigente y lineamientos generados en el procedimiento de propiedad planta y equipo a través del boletín informativo de la entidad.</t>
  </si>
  <si>
    <t>El responsable del almacén al momento de cierre de jornada laboral da aviso al grupo de vigilancia para que sea colocado y registrado un sello de seguridad en la puerta de ingreso firmado con hora y fecha del cierre y se realiza registro fotográfico, el cual solo podrá levantarse al día siguiente de la jornada laboral en presencia del responsable con registro fotográfico enviado al área de vigilancia, lo anterior para restringir el acceso al almacén de personal no autorizado en horario no laboral. En caso de encontrar el sello alterado, se procede a revisar cámaras de seguridad por los encargados de la vigilancia. Evidencia; Registro fotográfico de cierre y apertura del área de almacén enviado a monitoreo, video de circuito cerrado por parte del personal de vigilancia.</t>
  </si>
  <si>
    <t>El área de almacén realiza control de ingreso implementando casilleros para que ningún funcionario y/o visitantes ingrese maletines, bolsas u otros elementos donde se pueden sustraer elementos, en la minuta de deja registro de hora y fecha de ingreso de otras personas ajenas al grupo de almacén. Así mismo al momento de la salida el personal de vigilancia revisa los bolsos o bolsa u otros elementos. Evidencia: Minuta de vigilancia ingreso y salida área de almacén.</t>
  </si>
  <si>
    <t xml:space="preserve">Realizar la medición de los objetivos a partir del seguimiento de los programas del SGA, los cambios en los aspectos e impactos ambientales y la identificación y actualización de las condiciones ambientales por cada proceso y sede territorial, desarrollando charlas de sensibilización ambiental como parte de la apropiación de la cultura ambiental y el desarrollo de inspecciones ambientales para la mejora continua del Sistema de Gestión Ambiental </t>
  </si>
  <si>
    <t>ante las partes interesadas por incumplimiento de los objetivos del sistema de gestión ambiental</t>
  </si>
  <si>
    <t>debido a la falta de identificación y evaluación de aspectos e impactos ambientales de la entidad, la planeación y personal competente encargado de la realización e implementación de las actividades y programas definidos.</t>
  </si>
  <si>
    <t>El equipo implementador del Sistema de Gestión Ambiental realiza el acompañamiento en las direcciones territoriales y procesos para la actualización de la "Matriz de identificación y evaluación de aspectos e impactos ambientales" anualmente, con el fin de enfocar las actividades de control, fomento y prevención que permitan atender de manera efectiva los impactos ambientales determinados; en caso de no desarrollar la actividad, el equipo implementador convocará a una sesión extraordinaria. Evidencia: Correos electrónicos, actas de reunión (fase 2 y 4), listados de asistencia, formato diligenciado "Encuesta para la identificación de aspectos e impactos ambientales", formato diligenciado "Reporte de condiciones ambientales" matriz final de identificación y evaluación de aspectos e impactos ambientales de la vigencia evaluada y la Guía para la identificación y evaluación de aspectos e impactos ambientales.</t>
  </si>
  <si>
    <t>Realización de jornadas de identificación de condiciones ambientales a nivel nacional y territorial.
Acondicionar un espacio con las especificaciones técnicas necesarias para asegurar el almacenamiento de residuos aprovechables a nivel nacional y territorial</t>
  </si>
  <si>
    <t>Realizar la identificación y verificación de los requisitos legales ambientales y otros requisitos con ámbito de aplicación a la Unidad para las Víctimas a nivel nacional, regional y local.</t>
  </si>
  <si>
    <t>por sanciones de entes de control a causa de Incumplimiento de los requisitos legales ambientales aplicables a la entidad.</t>
  </si>
  <si>
    <t>debido a la ausencia de personal calificado que permita la adecuada actualización e identificación periódica de normatividad aplicable en materia ambiental a nivel nacional, regional y/o local, y su respectivo cumplimiento.</t>
  </si>
  <si>
    <t>El equipo que apoya la implementación conformado por enlaces SIG, administrativos y apoyos SGA en territorio así como el equipo implementador del SGA, se encarga de la identificación de requisitos legales ambientales a nivel territorial y/o nacional que puedan impactar la funcionalidad de la entidad mediante la aplicación de una encuesta enviada a la oficina asesora jurídica con periodicidad bimestral. En caso de no realizar el reporte a tiempo se solicita a la Oficina asesora Jurídica una actualización extemporánea o se espera a la próxima actualización para la inclusión de la norma. Evidencia: Correo electrónico y encuesta diligenciada y enviada al equipo implementador del SGA.</t>
  </si>
  <si>
    <t>Realizar capacitaciones a Direcciones Territoriales cada 6 meses respecto a la adecuada identificación y verificación de los requisitos legales.</t>
  </si>
  <si>
    <t>EEl equipo implementador realiza socialización de la identificación de requisitos legales ambientales en Direcciones Territoriales para garantizar el ámbito de aplicación a la entidad, con periodicidad semestral utilizando infografía, en caso de no realizar el envío a tiempo se realiza la socialización en los espacios de orientación virtual. Evidencia Infografías, listados de asistencias y correos electrónicos.</t>
  </si>
  <si>
    <t>ante nuestras partes interesadas internas y externas, por afectación en el desempeño ambiental y sanciones ante entes de control</t>
  </si>
  <si>
    <t>debido a la ausencia de implementación de buenas practicas ambientales, manejo integral de residuos sólidos (Identificación, almacenamiento y disposición), disposición de funcionarios y contratistas frente a la realización de actividades asociadas con la gestión ambiental y falta de destinación de recursos al SGA necesarios para dar cumplimiento a obligaciones establecidas en la norma técnica colombiana NTC ISO 14001:2015.</t>
  </si>
  <si>
    <r>
      <t xml:space="preserve">El equipo implementador del SGA, se encargan de establecer lineamientos y realizar el seguimiento a las actividades del plan de implementación que permitan dar cumplimiento a los requisitos establecidos en el </t>
    </r>
    <r>
      <rPr>
        <b/>
        <sz val="11"/>
        <color theme="1"/>
        <rFont val="Calibri"/>
        <family val="2"/>
        <scheme val="minor"/>
      </rPr>
      <t>Modelo Integrado de Planeación y Gestión - MIPG</t>
    </r>
    <r>
      <rPr>
        <sz val="11"/>
        <color theme="1"/>
        <rFont val="Calibri"/>
        <family val="2"/>
        <scheme val="minor"/>
      </rPr>
      <t xml:space="preserve"> cada vez que se requiera, con el fin de asegurar el cumplimiento de las metas establecidas por el SGA. En caso de no realizarse se debe realiza un plan de mejora para revisar metas Evidencia: Plan de implementación y seguimiento registrado en el aplicativo dispuesto</t>
    </r>
  </si>
  <si>
    <t>Realizar inspecciones ambientales en todas las sedes de la entidad, con el propósito de revisar el estado actual de las condiciones ambientales tanto internas como externas.</t>
  </si>
  <si>
    <t>El equipo implementador del Sistema de Gestión Ambiental, mensualmente revisa el desarrollo de las actividades programas en el plan de trabajo definido para la vigencia para atender los Objetivos de Desarrollo Sostenible - ODS y los principios de Pacto Global de las Naciones Unidas, con el propósito de asegurar el cumplimiento del Plan Institucional de Gestión Ambiental - PIGA de la entidad, en el caso de incumplimiento o retraso en la ejecución se realiza una observación al Plan Anual de Trabajo (PAT) y se reprograma la tarea. Evidencia: Plan Anual de Trabajo y la documentación que soporta el desarrollo de las actividades ejecutadas, avance PIGA.</t>
  </si>
  <si>
    <t>Controlar y hacer seguimiento a la atención de los servicios generales necesarios para el buen funcionamiento de la entidad (papelería, vigilancia, seguros, transporte, aseo y cafetería)</t>
  </si>
  <si>
    <t>por indisponibilidad de activos de información debido a la falta de controles de acceso físico y perimetrales a edificaciones y recintos de la entidad</t>
  </si>
  <si>
    <t>ante el  ingreso de personal no autorizado</t>
  </si>
  <si>
    <t>Posibilidad de pérdida económica y reputacional por pérdida de la Confidencialidad de la Información de la Entidad, debido a la falta de controles de acceso físico y perimetrales de las instalaciones de la Entidad, por ingreso de personal no autorizado.</t>
  </si>
  <si>
    <t xml:space="preserve">Todos los activos de la entidad 
</t>
  </si>
  <si>
    <r>
      <t xml:space="preserve">El Proceso de Gestión Administrativa, realiza el seguimiento mensual al Proveedor de Vigilancia con fin de verificar el cumplimiento de las actividades enmarcadas en el Contrato.
Evidencia: Informe de ejecución del contrato de vigilancia.
</t>
    </r>
    <r>
      <rPr>
        <b/>
        <sz val="11"/>
        <color theme="1"/>
        <rFont val="Calibri"/>
        <family val="2"/>
        <scheme val="minor"/>
      </rPr>
      <t>(A.5.21, A.5.23, A.5.36, A.7.4, A.7.11)</t>
    </r>
  </si>
  <si>
    <t>Enlace SIG del Proceso Gestión Administrativa o designado por el líder del Proceso.</t>
  </si>
  <si>
    <r>
      <t>El Proceso de Gestión Administrativa</t>
    </r>
    <r>
      <rPr>
        <sz val="11"/>
        <color rgb="FFFF0000"/>
        <rFont val="Calibri"/>
        <family val="2"/>
        <scheme val="minor"/>
      </rPr>
      <t xml:space="preserve"> </t>
    </r>
    <r>
      <rPr>
        <sz val="11"/>
        <rFont val="Calibri"/>
        <family val="2"/>
        <scheme val="minor"/>
      </rPr>
      <t xml:space="preserve">define como mecanismo de control para el acceso de personal a las instalaciones de la Entidad, el registro en la herramienta "Ingreso San Cayetano Power App" por parte de las áreas que requieran la autorización de ingreso por visita única, de igual manera se cuenta con un software especializado que permite el ingreso por demanda temporal o permanente de usuarios, visitantes o funcionarias. En caso de que se presenten fallas en el sistema, se reactivan los ingresos y se renuevan las autorizaciones.
</t>
    </r>
    <r>
      <rPr>
        <b/>
        <sz val="11"/>
        <rFont val="Calibri"/>
        <family val="2"/>
        <scheme val="minor"/>
      </rPr>
      <t>Evidencia:</t>
    </r>
    <r>
      <rPr>
        <sz val="11"/>
        <rFont val="Calibri"/>
        <family val="2"/>
        <scheme val="minor"/>
      </rPr>
      <t xml:space="preserve"> Registro en la herramienta y/o informe y/o correo de generación de la solicitud de las áreas que requieran autorización de ingreso permitiendo la trazabilidad del desarrollo del proceso. 
</t>
    </r>
    <r>
      <rPr>
        <b/>
        <sz val="11"/>
        <rFont val="Calibri"/>
        <family val="2"/>
        <scheme val="minor"/>
      </rPr>
      <t>(A.5.21, A.5.23, A.5.36, A.7.4, A.7.11)</t>
    </r>
  </si>
  <si>
    <t>Todos los procedimientos soportados en la sede Nivel Central.</t>
  </si>
  <si>
    <t xml:space="preserve">y/o continuidad del Servicio eléctrico, </t>
  </si>
  <si>
    <t xml:space="preserve">debido a falta o ausencia de mantenimiento preventivo de la planta eléctrica y ups del complejo empresarial San Cayetano donde opera la Entidad. </t>
  </si>
  <si>
    <t>Activos fijos y documentación</t>
  </si>
  <si>
    <t>Promedio 1 vez en el semestre</t>
  </si>
  <si>
    <r>
      <t xml:space="preserve">El Proceso de Gestión Administrativa, realiza el seguimiento a la Administración del Complejo San Cayetano donde opera la Entidad, frente al cumplimiento de las pruebas y mantenimiento de la planta eléctrica de manera bimestral con el objetivo de garantizar la Continuidad del Servicio y tomar medidas correctivas.
</t>
    </r>
    <r>
      <rPr>
        <b/>
        <sz val="11"/>
        <rFont val="Calibri"/>
        <family val="2"/>
        <scheme val="minor"/>
      </rPr>
      <t xml:space="preserve">
Evidencia: </t>
    </r>
    <r>
      <rPr>
        <sz val="11"/>
        <rFont val="Calibri"/>
        <family val="2"/>
        <scheme val="minor"/>
      </rPr>
      <t xml:space="preserve">Envío del correo electrónico bimestral del Proceso de Gestión Administrativa a la Administración del Complejo para el seguimiento del cronograma de las pruebas y mantenimiento de la planta eléctrica ejecutadas por la Administración del Complejo.
</t>
    </r>
    <r>
      <rPr>
        <b/>
        <sz val="11"/>
        <rFont val="Calibri"/>
        <family val="2"/>
        <scheme val="minor"/>
      </rPr>
      <t>(A.5.21, A.5.23, A.5.36, A.7.4, A.7.11)</t>
    </r>
  </si>
  <si>
    <r>
      <t xml:space="preserve">Solicitar a la Administración la revisión y solución del funcionamiento de las UPS.
</t>
    </r>
    <r>
      <rPr>
        <b/>
        <sz val="11"/>
        <color theme="1"/>
        <rFont val="Calibri"/>
        <family val="2"/>
        <scheme val="minor"/>
      </rPr>
      <t xml:space="preserve"> (A.11.2.2 - A.11.2.4)</t>
    </r>
  </si>
  <si>
    <r>
      <t xml:space="preserve">El Proceso de Gestión Administrativa, realiza el seguimiento a la Administración del Complejo San Cayetano donde opera la Entidad, frente al cumplimiento de las pruebas y mantenimiento de la UPS de manera bimestral con el objetivo de garantizar la Continuidad del Servicio y tomar medidas correctivas.
</t>
    </r>
    <r>
      <rPr>
        <b/>
        <sz val="11"/>
        <rFont val="Calibri"/>
        <family val="2"/>
        <scheme val="minor"/>
      </rPr>
      <t xml:space="preserve">
Evidencia: </t>
    </r>
    <r>
      <rPr>
        <sz val="11"/>
        <rFont val="Calibri"/>
        <family val="2"/>
        <scheme val="minor"/>
      </rPr>
      <t xml:space="preserve">Envío del correo electrónico bimestral del Proceso de Gestión Administrativa a la Administración del Complejo para el seguimiento del cronograma de las pruebas y mantenimiento de la UPS ejecutadas por la Administración del Complejo.
</t>
    </r>
    <r>
      <rPr>
        <b/>
        <sz val="11"/>
        <rFont val="Calibri"/>
        <family val="2"/>
        <scheme val="minor"/>
      </rPr>
      <t>(A.5.21, A.5.23, A.5.36, A.7.4, A.7.11)</t>
    </r>
  </si>
  <si>
    <r>
      <t xml:space="preserve">El Proceso de Gestión Administrativa, en caso de identificar que no se están realizando las actividades de las pruebas y mantenimientos preventivos para la planta eléctrica y UPS donde opera la Entidad, se procederá a realizar un comunicado a la Administración del Complejo San Cayetano frente a las fallas presentadas en la continuidad del servicio eléctrico. 
</t>
    </r>
    <r>
      <rPr>
        <b/>
        <sz val="11"/>
        <rFont val="Calibri"/>
        <family val="2"/>
        <scheme val="minor"/>
      </rPr>
      <t xml:space="preserve">
Evidencia:</t>
    </r>
    <r>
      <rPr>
        <sz val="11"/>
        <rFont val="Calibri"/>
        <family val="2"/>
        <scheme val="minor"/>
      </rPr>
      <t xml:space="preserve"> Envió de correo electrónico del Proceso de Gestión Administrativa por el incumplimiento de las pruebas y mantenimientos de la planta eléctrica y UPS a la Administración del Complejo San Cayetano donde opera la entidad. 
</t>
    </r>
    <r>
      <rPr>
        <b/>
        <sz val="11"/>
        <rFont val="Calibri"/>
        <family val="2"/>
        <scheme val="minor"/>
      </rPr>
      <t>(A.5.21, A.5.23, A.5.36, A.7.4, A.7.11)</t>
    </r>
  </si>
  <si>
    <t>Seguimiento a la ejecución al  Plan de Mantenimiento de las sedes nacional y territorial (33)</t>
  </si>
  <si>
    <t>Posibilidad de pérdida reputacional y económica por interrupción en las actividades de prestación de servicio o procesos internos debido a la ausencia del seguimiento a la ejecución del plan de mantenimiento</t>
  </si>
  <si>
    <t>Los administrativos de las Sedes cada dos meses realizan recorridos a las instalaciones con el propósito de identificar posibles afectaciones. En el caso de encontrar anomalías se notifica al supervisor de los contratos para gestionar la reparación respectiva. Evidencias: notificaciones por correo electrónico, registro fotográfico.</t>
  </si>
  <si>
    <t>Pieza comunicativa de concientización de reporte de anomalías en las sedes.</t>
  </si>
  <si>
    <t>Proceso de Gestiòn Administrativa</t>
  </si>
  <si>
    <t>Impulsar estrategias, programas y controles necesarios para alcanzar una mayor responsabilidad sobre la protección del medioambiente, por medio de la identificación de sus impactos ambientales, establecimiento, aplicación y evaluación de controles que permitan mejorar continuamente el sistema y el desempeño ambiental.</t>
  </si>
  <si>
    <r>
      <t xml:space="preserve">El Proceso de Gestión Administrativa realiza la contratación de Vigilancia durante la vigencia fiscal, con el fin preservar la seguridad de los activos de información y de los colaboradores de la Entidad. En caso de que el contrato esté a punto de vencer los términos, se solicita prórroga del contrato previo acuerdo con el contratista, se verifica el presupuesto para dicha prorroga, en dado caso de no tenerlo se solicita una adición con el presupuesto de la vigencia actual o vigencias futuras.
Evidencia: Contrato de Vigilancia de la Vigencia.
</t>
    </r>
    <r>
      <rPr>
        <b/>
        <sz val="11"/>
        <rFont val="Calibri"/>
        <family val="2"/>
        <scheme val="minor"/>
      </rPr>
      <t>(A.5.21, A.5.23, A.5.36, A.7.4, A.7.11)</t>
    </r>
  </si>
  <si>
    <t>Controlar y hacer seguimiento a la atención de los servicios necesarios para el buen funcionamiento de la entidad (papelería, vigilancia, seguros, transporte, aseo y cafetería)</t>
  </si>
  <si>
    <t>Realizar mesas técnicas para la identificación de las partes interesadas y posterior socialización de la matriz de roles, responsabilidades y competencias, así como el diligenciamiento de la lista de chequeo con el propósito de identificar el nivel de implementación del SGA en la entidad, y establecer estrategias de fomento, prevención y control para su mejora continua en las 20 direcciones territoriales y 18 procesos, bajo el Modelo Integrado de Planeación y Gestión - MIPG</t>
  </si>
  <si>
    <t>Trabajar conjuntamente con las víctimas en el proceso de reparación integral para la reconstrucción y trasformación de sus proyectos de vida.
Definir con las entidades territoriales la implementación de la Ley 1448/11, sus Decretos reglamentarios y los Decretos Ley.</t>
  </si>
  <si>
    <t>Efectuar la entrega de cartas de indemnización a las victimas localizadas</t>
  </si>
  <si>
    <t>ante las victimas y entes territoriales por no efectuar la entrega de cartas de indemnización a las víctimas localizadas</t>
  </si>
  <si>
    <t>debido a desactualización de datos de la población, inoportunidad de gestión con entidades bancarias y situaciones de orden público.</t>
  </si>
  <si>
    <t>Posibilidad de pérdida económica y reputacional ante las victimas y entes territoriales por no efectuar la entrega de cartas de indemnización a las víctimas localizadas</t>
  </si>
  <si>
    <t xml:space="preserve">Trimestralmente por parte del líder de procedimiento de Reparación Individual realiza un informe del estado del seguimiento y del cumplimiento de las acciones proyectadas, previa validación por parte del enlace de Planeación, en caso de incumplimiento se verifica la base de datos de municipalización y de entregas de cartas realizando el contraste de la información. Con la información anterior se toman las mediades de control respectivas. Adicional se toma como referencia el reporte de las condiciones de seguridad por parte del COMR para el control orientado al orden publico. Como evidencia se cuenta con informe de reparación indemnizaciones notificadas y base de datos municipalización de cartas entregadas además del registro de notificación en el software institucional Indemniza. </t>
  </si>
  <si>
    <t>Acorde al control de bases de datos desactualizadas desde la DT Cauca se llevará un registro por parte de las funcionarias que manejan el procedimiento de indemnización el cual permitirá la localización de las personas. Este registro tiene una actualización mensual basada el los registros de la Unidad, SISBEN, alcaldías entre otras bases de información</t>
  </si>
  <si>
    <t>Enlace SIG
líder de reparación Individual</t>
  </si>
  <si>
    <t>Trabajar conjuntamente con las víctimas en el proceso de reparación integral para la reconstrucción y trasformación de sus proyectos de vida.
Definir con las entidades territoriales la implementación de la Ley 1448/11, sus Decretos reglamentarios y los Decretos Ley.
Vincular de manera activa a la sociedad civil y a la comunidad internacional en los procesos de reparación integral a las víctimas del conflicto.
Fortalecer la cultura de confianza, colaboración e innovación para garantizar una atención digna, respetuosa y diferencial.</t>
  </si>
  <si>
    <t>ante las victimas del conflicto por no brindar asistencia técnica o efectuarla de manera inadecuada</t>
  </si>
  <si>
    <t>debido a falta de competencia del personal y situaciones de orden de público o manifestaciones.</t>
  </si>
  <si>
    <t>Posibilidad de pérdida reputacional ante las victimas del conflicto por no brindar asistencia técnica o efectuarla de manera inadecuada</t>
  </si>
  <si>
    <t>Trimestralmente por parte del Líder del procedimiento de Retornos y Reubicaciones y validación del enlace de Planeación se determina el cumplimiento de los objetivos establecidos según los proyectado mediante informe condiciones de seguridad y estado de avance de los planes de contingencia. En el caso de incumplimiento se establece en los CTJT los seguimientos necesarios para las aprobaciones respectivas. Como evidencia se tiene el acta del Comité Territorial de Justicia Tradicional con las aprobaciones respectivas. Desde la DT se hacen las orientaciones necesarias para fortalecer la gestión del conocimiento respecto a los requisitos técnicos para las actividades de Retornos y Reubicaciones y Planes de .  Adicional se toma como referencia el reporte de las condiciones de seguridad por parte del COMR para el control orientado al orden publico</t>
  </si>
  <si>
    <t>Seguimiento a los indicadores de gestión de los Planes de Contingencia y el reporte de seguridad de los entes territoriales</t>
  </si>
  <si>
    <t>Enlace SIG
líder de SPAE</t>
  </si>
  <si>
    <t>Vincular de manera activa a la sociedad civil y a la comunidad internacional en los procesos de reparación integral a las víctimas del conflicto.</t>
  </si>
  <si>
    <t xml:space="preserve">Concertar e implementar los planes de retorno o reubicación de manera efectiva en condiciones de dignidad, voluntariedad y seguridad
</t>
  </si>
  <si>
    <t>ante la población victima afectada por apoyo a su regreso o estabilidad social y económica</t>
  </si>
  <si>
    <t>debido a la ausencia en la planificación de la fases de planes y retornos o reubicación.</t>
  </si>
  <si>
    <t>Posibilidad de pérdida económica y reputacional ante la población victima afectada por apoyo a su regreso o estabilidad social y económica</t>
  </si>
  <si>
    <t>Se realiza un informe trimestral por parte del líder del procedimiento de RR y se valida con el enlace de planeación, en el cual se registra los cumplimientos establecidos según las metas del Plan de Acción. En caso de incumplimiento en la planificación de la presentación de los planes se valida el avance en los Comités de justicia Transicional con el objetivo de validar la información del Plan. Al verificar la aprobación del Plan de Retorno en el CTJT se dar cumplimiento al objetivo planeado. En la evidencia se tiene el acta del CTJT en la cual se detalla la aprobación del Plan de Retorno</t>
  </si>
  <si>
    <t>Validar la información del cumplimiento de los objetivos planificados en el plan de acción con el indicador respectivo a presentar determinando cumplimiento de los objetivos definidos</t>
  </si>
  <si>
    <t>Enlace SIG
líder de Retornos y Reubicaciones</t>
  </si>
  <si>
    <t>Acercar el Estado a las víctimas para brindarles una oferta pertinente, eficaz, sostenible y oportuna.</t>
  </si>
  <si>
    <t>Garantizar la entrega de los insumos proyectados a la población victima en el marco de subsidiaridad desde los Proyectos de Infraestructura Social y comunitaria</t>
  </si>
  <si>
    <t xml:space="preserve">Uso inadecuado de los recursos </t>
  </si>
  <si>
    <t>por parte del funcionarios o contratista</t>
  </si>
  <si>
    <t>en la destinación  del presupuesto para Proyectos de Infraestructura Social y Comunitaria (SPAE) asignados a las entidades territoriales</t>
  </si>
  <si>
    <t>con el objetivo de obtener beneficio propio o de un tercero.</t>
  </si>
  <si>
    <t>Uso inadecuado de los recursos en la destinación  del presupuesto para Proyectos de Infraestructura Social y Comunitaria (SPAE) asignados a las entidades territoriales por parte del funcionarios o contratista con el objetivo de obtener beneficio propio o de un tercero.</t>
  </si>
  <si>
    <t>La Dirección Territorial  del Cauca con su Proceso de Gestión Interinstitucional en su condición de Secretaria Técnica del comité técnico y operativo del convenio debe citar mensualmente los miembros del comité para revisar el avance de ejecución de los convenios. Con ello se tiene como propósito hacer el control necesario de la gestión a realizar. En caso de no tener la posibilidad de llamar al control se hará el reporte a las entidades respectivas en compañía del Director Territorial. Se recogerá con esto informe de seguimiento, matriz avance de proyectos, registro SISGESPLAN, correos eléctricos, actas, listado de asistencia además del proyecto presentado y aprobado</t>
  </si>
  <si>
    <t>En seguimiento para mitigar el riesgo de tomara como base la matriz de proyectos y la validación en el aplicativo SISGESPLAN</t>
  </si>
  <si>
    <t>Socializar o fortalecer la estrategia de no le echen cuentos</t>
  </si>
  <si>
    <t>Líder SIG
Líder DGI Territorio</t>
  </si>
  <si>
    <t xml:space="preserve">Implementar una estrategia de comunicación y formación masiva para victimas organizadas y no organizadas interesadas en la política publica de victimas </t>
  </si>
  <si>
    <t>antes las partes interesadas, por la desinformación de las actividades</t>
  </si>
  <si>
    <t>por falta de información detallada de la ruta a orientar  en el marco de la oferta institucional.</t>
  </si>
  <si>
    <t>Posibilidad de pérdida reputacional antes las partes interesadas, por la desinformación de las actividades</t>
  </si>
  <si>
    <t>Se hace control con el líder de Gestión Interinstitucional y validación de líder de Planeación mediante realización de informe trimestral validando el cumplimiento de las acciones programadas orientadas a la divulgación de la información en materia de la Gestión Publica para la población victima. En caso de no cumplir con la información de la oferta institucional hacia la población victima se toma como referencia las acciones registradas en el aplicativo de oferta institucional para verificar las acciones que deben llevarse a cabo. La evidencia que se registra para validar la divulgación de la información es el informe de oferta divulgada, registro de oferta en el aplicativo y registro de información en el aplicativo SISGESTION2</t>
  </si>
  <si>
    <t>El seguimiento a tomar tomara como guía el software de oferta institucional(Mapa de Oferta)</t>
  </si>
  <si>
    <t>Se llevara a cabo el seguimiento en el registro de la oferta divulgada a los entes territoriales acorde a los objetivos propuestos</t>
  </si>
  <si>
    <t>Enlace SIG
Líder Nación Territorio</t>
  </si>
  <si>
    <t>Adelantar las actuaciones Disciplinarias, contra los servidores, exservidores públicos y particulares que administren recursos públicos o cumplan funciones públicas, originadas en la incursión de faltas disciplinarias.</t>
  </si>
  <si>
    <t>ante las partes interesadas  por no efectuar una correcta evaluación de la noticia disciplinaria</t>
  </si>
  <si>
    <t xml:space="preserve">por parte de los sustanciadores a cargo de los procesos al no dar una debida aplicación a los criterios señalados por la Ley. </t>
  </si>
  <si>
    <t>Se efectúan reuniones de seguimiento de los procesos disciplinarios, dentro de los diez (10) días siguientes a la asignación por reparto de la noticia disciplinaria,  en el cual participan el abogado sustanciador, el Coordinador  y dos integrantes del Grupo, con la finalidad de evaluar la posición jurídica del abogado a cargo del proceso frente al Auto a proyectar. Una vez  concertado el auto a proyectar se levanta un Acta del Comité firmada por los integrantes que asistieron a este.</t>
  </si>
  <si>
    <t>Validar la implementación de los compromisos que surjan de las reuniones de seguimiento de los procesos disciplinarios</t>
  </si>
  <si>
    <t>Abogados sustanciadores</t>
  </si>
  <si>
    <t>ante las partes interesadas, por la indebida aplicación por parte de los sustanciadores de los criterios de pertinencia, utilidad y necesidad de las pruebas recuadas dentro del proceso disciplinario</t>
  </si>
  <si>
    <t>al momento de decretar las pruebas en los procesos disciplinarios y en la evaluación de éstas.</t>
  </si>
  <si>
    <t>Reuniones mensuales de temas relacionados con el recaudo y valoración de los elementos probatorios dentro de los procesos disciplinarios, por parte de los integrantes del Grupo, adicionalmente, para la aprobación y firma de los autos que impulsan la actuación procesal, se efectúan revisiones de calidad y de fondo, tanto por un integrante del Grupo como por el Coordinador de este. Como evidencia queda el Acta de reunión y el auto debidamente aprobado.</t>
  </si>
  <si>
    <t>Revisar la calidad, forma y fondo de las decisiones jurídicas que se toman en las reuniones de seguimiento de los procesos disciplinarios</t>
  </si>
  <si>
    <t xml:space="preserve">
Coordinador del grupo y abogados sustanciadores</t>
  </si>
  <si>
    <t>ante las partes interesadas, por la materialización de la Institución de la prescripción en los procesos disciplinarios a cargo del Grupo Control Interno Disciplinario de la Unidad</t>
  </si>
  <si>
    <t>debido a demoras en las etapas procesales por parte de los sustanciadores a cargo de los procesos.</t>
  </si>
  <si>
    <t>Seguimiento quincenal, por parte del analista de sistemas,  al cuadro de procesos disciplinarios alimentado por los abogados sustanciadores del Grupo, en el cual se generan alertas tempranas sobre los términos procesales en cada una de las actuaciones. Como evidencia queda el reporte presentado al Coordinador del Grupo del seguimiento a través de correo electrónico.</t>
  </si>
  <si>
    <t>Crear un cuadro de procesos que se encuentra en la carpeta de share point, el cual debe ser  actualizado por parte de los abogados sustanciadores al cual se realizara seguimiento quincenal frente a los términos procesales.</t>
  </si>
  <si>
    <t>Analista de sistemas, Coordinador del grupo, abogados sustanciadores</t>
  </si>
  <si>
    <t xml:space="preserve">Solicitar o aceptar sobornos o dádivas </t>
  </si>
  <si>
    <t xml:space="preserve"> por parte de los integrantes del GCID</t>
  </si>
  <si>
    <t>que implique la toma de decisiones en el proceso disciplinario</t>
  </si>
  <si>
    <t xml:space="preserve">que beneficie a cualquiera de las partes intervinientes en el proceso.  </t>
  </si>
  <si>
    <t>Se efectúan revisiones de calidad y de fondo, por demanda, a los autos proyectados por los abogados sustanciadores, tanto por un integrante del Grupo como por el Coordinador de este, encaminadas a salvaguardar la idoneidad del auto a proferir. Como evidencia queda el auto aprobado, con el visto bueno de quien revisó el proyecto.</t>
  </si>
  <si>
    <t>Por la Tipología del Riesgo, se define Plan de Acción para fortalecer los controles existentes y evitar su materialización.</t>
  </si>
  <si>
    <t>Realizar jornadas de sensibilización al interior del proceso sobre las consecuencias de incurrir en alguna de las conductas reprochables por parte de algún servidor o exservidor público al solicitar o aceptar cualquier tipo de dádiva, utilidad  o beneficio, ofrecido por quién está interesado en un asunto que es de su competencia.</t>
  </si>
  <si>
    <t>Coordinador y abogados sustanciadores del GCID</t>
  </si>
  <si>
    <t xml:space="preserve">Materialización de la extinción de la acción disciplinaria </t>
  </si>
  <si>
    <t xml:space="preserve"> en contraprestación de dádivas o amenazas</t>
  </si>
  <si>
    <t xml:space="preserve">por el vencimiento de términos </t>
  </si>
  <si>
    <t>con el propósito de favorecer a cualquiera de los sujetos procesales</t>
  </si>
  <si>
    <t>Se efectúan revisiones de calidad y de fondo, por demanda, a los autos proyectados por los abogados sustanciadores, tanto por un integrante del Grupo como por el Coordinador de este, generando los reportes correspondientes a los órganos de Control y Judiciales correspondientes. Como evidencia queda el auto aprobado con el visto bueno de quien revisó el proyecto. y los reportes a los entes de Control.</t>
  </si>
  <si>
    <t>Realizar jornadas de sensibilización al interior del proceso sobre las consecuencias de incurrir en alguna de las conductas reprochables por parte de algún servidor o exservidor al materializar  la extinción de la acción disciplinaria por el vencimiento de términos con el propósito de favorecer a los sujetos procesales en contraprestación de dádivas o amenazas</t>
  </si>
  <si>
    <t xml:space="preserve">por pérdida de la Confidencialidad de la Información de la Entidad,  </t>
  </si>
  <si>
    <t xml:space="preserve">CD-DIS-003
GD-CID-001
GD-CID-002
 </t>
  </si>
  <si>
    <r>
      <t xml:space="preserve">El Proceso de Control Interno Disciplinario suscribe un "Acuerdo de Confidencialidad"  de usuarios de aplicativos, herramientas o información , con cada uno de los funcionarios y/o contratistas del Proceso, para acceder a la información del proceso y de la Entidad, en caso deno contar con el "Acuerdo", no se asignaran accesos ni usuarios; en los casos en los que se termine la contratación o por renuncia de algún colaborador los usuarios serán deshabilitados . 
Este control permite dar cumplimento a las políticas de seguridad de la información definidas por la entidad, por lo que es importante indicarle a los funcionarios y/o contratistas del Proceso las implicaciones que se pueden presentar por el uso inadecuado de la información.
</t>
    </r>
    <r>
      <rPr>
        <b/>
        <sz val="11"/>
        <color theme="1"/>
        <rFont val="Calibri"/>
        <family val="2"/>
        <scheme val="minor"/>
      </rPr>
      <t>Evidencia:</t>
    </r>
    <r>
      <rPr>
        <sz val="11"/>
        <color theme="1"/>
        <rFont val="Calibri"/>
        <family val="2"/>
        <scheme val="minor"/>
      </rPr>
      <t xml:space="preserve"> Los Acuerdos de Confidencialidad suscritos por el proceso de Control Interno Disciplinario y/o reporte de dicho registro.
</t>
    </r>
    <r>
      <rPr>
        <b/>
        <sz val="11"/>
        <color theme="1"/>
        <rFont val="Calibri"/>
        <family val="2"/>
        <scheme val="minor"/>
      </rPr>
      <t>(A.6.6)</t>
    </r>
  </si>
  <si>
    <t>Enlace SIG de Control Interno Disciplinario o designado por el líder del Proceso.</t>
  </si>
  <si>
    <r>
      <t xml:space="preserve">Los funcionarios y/o contratistas de Proceso de Control Interno Disciplinario, son responsables de salvaguardar la información de los expedientes físicos a su cargo. Cuando alguno de los funcionarios y colaboradores requieran el ingreso al archivo físico, se realizará la solicitud a la persona delegada por el proceso mediante el registro de la planilla de ingreso y/o envío de correo electrónico.
En caso de que el usuario no reporte el ingreso al archivo físico, la persona designada enviará correo en el que se recuerde que se debe dar cumplimiento de los lineamientos establecidos al interior del proceso.
</t>
    </r>
    <r>
      <rPr>
        <b/>
        <sz val="11"/>
        <color theme="1"/>
        <rFont val="Calibri"/>
        <family val="2"/>
        <scheme val="minor"/>
      </rPr>
      <t xml:space="preserve">Evidencia: </t>
    </r>
    <r>
      <rPr>
        <sz val="11"/>
        <color theme="1"/>
        <rFont val="Calibri"/>
        <family val="2"/>
        <scheme val="minor"/>
      </rPr>
      <t xml:space="preserve">Registro de la planilla de ingreso y/o envío de correo electrónico y/o correos recordatorios de cumplimiento de lineamientos.
</t>
    </r>
    <r>
      <rPr>
        <b/>
        <sz val="11"/>
        <color theme="1"/>
        <rFont val="Calibri"/>
        <family val="2"/>
        <scheme val="minor"/>
      </rPr>
      <t>(A.7.2)</t>
    </r>
  </si>
  <si>
    <t>CD-DIS-003</t>
  </si>
  <si>
    <r>
      <t xml:space="preserve">El Proceso de Control Interno Disciplinario  retroalimenta a los funcionarios y contratistas frente al reporte emitido por la Oficina de Tecnología de Información (OTI) sobre el estado de uso de OneDrive.
</t>
    </r>
    <r>
      <rPr>
        <b/>
        <sz val="11"/>
        <color theme="1"/>
        <rFont val="Calibri"/>
        <family val="2"/>
        <scheme val="minor"/>
      </rPr>
      <t xml:space="preserve">Evidencia: </t>
    </r>
    <r>
      <rPr>
        <sz val="11"/>
        <color theme="1"/>
        <rFont val="Calibri"/>
        <family val="2"/>
        <scheme val="minor"/>
      </rPr>
      <t xml:space="preserve">Socialización del correo electrónico enviado por la OTI sobre el estado del uso de OneDrive de Proceso.
</t>
    </r>
    <r>
      <rPr>
        <b/>
        <sz val="11"/>
        <color theme="1"/>
        <rFont val="Calibri"/>
        <family val="2"/>
        <scheme val="minor"/>
      </rPr>
      <t>(A.5.16, A.8.2, A.8.3, A.8.13)</t>
    </r>
  </si>
  <si>
    <r>
      <t xml:space="preserve">Por parte del Coordinador del Grupo de Control Interno Disciplinario se solicitará una reunión para que desde la Oficina de Tecnologias de la Información, se garantice la salvaguarda de  la información del proceso, que se encuentra guardada en One Drive, dentro de la cual se busca contar con niveles de acceso de acuerdo con los roles de los funcionarios del grupo asignados para esto. Adicionalmente, se solicitará a la OTI mapeo de los nombres de las personas que hayan ingresado a One Drive y que correspondan solamente a funcionarios y colaboradores autorizados del grupo Control Interno Disciplinario. 
</t>
    </r>
    <r>
      <rPr>
        <b/>
        <sz val="11"/>
        <rFont val="Calibri"/>
        <family val="2"/>
        <scheme val="minor"/>
      </rPr>
      <t>Evidencia:</t>
    </r>
    <r>
      <rPr>
        <sz val="11"/>
        <rFont val="Calibri"/>
        <family val="2"/>
        <scheme val="minor"/>
      </rPr>
      <t xml:space="preserve"> quedará Acta de Reunión y compromisos. 
</t>
    </r>
    <r>
      <rPr>
        <b/>
        <sz val="11"/>
        <rFont val="Calibri"/>
        <family val="2"/>
        <scheme val="minor"/>
      </rPr>
      <t>(A.5.16, A.8.2, A.8.3, A.8.13</t>
    </r>
  </si>
  <si>
    <t>Ejecutar las actividades para la elaboración, producción, adopción y control de la información documentada del Sistema Integrado de Gestión -SIG.</t>
  </si>
  <si>
    <t>por no dar respuesta institucional de manera eficiente a las solicitudes o requerimiento de información de los grupos valor</t>
  </si>
  <si>
    <t>debido a falta de lineamientos en la organización y control de la documentación que se produce en todos los procesos de la Entidad .</t>
  </si>
  <si>
    <t>El enlace SIG de Gestión Documental socializa  el  Procedimiento de Control de la Información Documentada a todos los enlaces de los procesos de la Entidad en el primer encuentro anual y a través de comunicaciones internas para llegar a todos los colaboradores de la Entidad, con el objetivo de dar a conocer el procedimiento y garantizar su cumplimiento en los lineamientos. En caso de encontrar irregularidad en el procedimiento se procede a realizar revisión con el proceso donde se detectan el incumplimiento en conjunto con la OAP. Evidencia: Listado de asistencia, correo electrónico socialización.</t>
  </si>
  <si>
    <t>De acuerdo al nivel residual del riesgo, se define un plan de acción adicional para evitar su materialización</t>
  </si>
  <si>
    <t>Realizar revisión con el proceso donde se detectan incumplimientos en conjunto con la OAP/ realizar una No conformidad al proceso donde se detecta el incumplimiento</t>
  </si>
  <si>
    <t>El responsable de la codificación de Gestión Documental, revisa los documentos que llegan para codificación y publicación que cumplan con los modelos establecidos para el levantamiento de la información, con el objetivo de realizar revisión previa de los modelos y lineamientos establecidos por el proceso. En caso de encontrar una inconsistencia se devuelve los documentos a los dueños de los procesos para que realice las correcciones necesarias. Evidencia: Correos electrónicos y documentos codificados, listado maestro de documentos.</t>
  </si>
  <si>
    <t>El proceso de Gestión Documental en conjunto con la Oficina Asesora de Planeación realiza la revisión y actualización del procedimiento control de la información documentada anualmente, con el objetivo de revisar la normatividad vigente y garantizar la aplicación en la entidad. En caso de no requerir actualizaciones de igual manera se socializa el documento, Evidencia: Actualización del procedimiento y socialización a todos los enlaces SIG.</t>
  </si>
  <si>
    <t>Implementar cada uno de los programas y actividades detalladas en los instrumentos archivísticos.</t>
  </si>
  <si>
    <t>ante nuestras partes interesadas y sanciones por entes de control obedecido al incumplimiento de  los parámetros normativos impartidos por el archivo general de la nación</t>
  </si>
  <si>
    <t>debido a la falta del equipo técnico conformado por profesionales en archivística que realiza seguimiento a la implementación de los programas y actividades detallados en los instrumentos archivísticos.</t>
  </si>
  <si>
    <t>Los profesionales archivistas de gestión documental realizan un diagnóstico de archivo en la Entidad y elaboran un Plan de trabajo en la vigencia con el objetivo de garantizar la implementación de instrumentos archivísticos en todos los procesos de la entidad. En caso de no cumplimiento se deberá realizar una revisión de tareas con los integrantes del proceso y establecer acciones de mejora. Evidencia: Diagnostico, Plan de Trabajo, actas de seguimiento al cumplimiento del plan de trabajo.</t>
  </si>
  <si>
    <t>Realizar la gestión y solicitud de recursos necesarios para la contratación de los servicios de Gestión Documental desde el primer semestre del año ante la Oficina Asesora de Planeación, y así dar cumplimiento a la normatividad vigente y a las actividades propuestas.</t>
  </si>
  <si>
    <t>Gestión Documental desarrolla anualmente un plan de capacitación con el objetivo de socializar las buenas prácticas archivísticas en la Entidad, y así garantizar el cumplimiento de la Ley General de Archivo, en caso de incumplimiento de las fechas, se programan a demanda nuevas capacitaciones. Evidencia: Actas, listado de asistencia, encuestas, cronograma de capacitaciones.</t>
  </si>
  <si>
    <t>Los profesionales archivistas de gestión documental, realizan acompañamiento a demanda a todas las áreas y Direcciones Territoriales en la Entidad de acuerdo con sus requerimientos, con el objetivo de garantizar que realicen una adecuada gestión en temas archivísticos, se realiza de manera presencial, video conferencia o virtual, según las necesidades. En caso de no realizar acompañamiento de acuerdo a lo programado se realiza seguimiento al proceso para garantizar el cumplimiento en la organización de archivos. Evidencia: correo electrónico, acta de reunión y/o listado de asistencia.</t>
  </si>
  <si>
    <t>Radicar, clasificar, distribuir la correspondencia de la Unidad tanto interna como externa.</t>
  </si>
  <si>
    <t>ante las partes interesadas por Incumplimiento de la respuesta institucional</t>
  </si>
  <si>
    <t>debido a la falta  de contratos con operadores que realicen las actividades de radicación, clasificación y distribución de correspondencia tanto interna como externa</t>
  </si>
  <si>
    <t>El Grupo de Gestión Administrativa y Documental  solicita los recursos necesarios para el desarrollo de las operaciones de radicación y correspondencia desde el primer semestre del año anterior  a la Secretaria General, con el objetivo de realizar  la contratación para garantizar la continuidad del servicio  y así dar cumplimiento a las obligaciones legales. En caso de no contar con los recursos se realiza contingencia  y/o estrategia para la recepción de correspondencia. Evidencia: Correos y documentos de contratación.</t>
  </si>
  <si>
    <t>De acuerdo al nivel residual del riesgo, se define un plan de acción adicional para evitar su materialización.</t>
  </si>
  <si>
    <t>Realizar la gestión y solicitud de recursos necesarios para la contratación de los servicios de gestión documental desde el primer semestre del año, ante la Oficina Asesora de Planeación, y así dar cumplimiento a la normatividad vigente y a las actividades propuestas.</t>
  </si>
  <si>
    <r>
      <rPr>
        <sz val="11"/>
        <color rgb="FF000000"/>
        <rFont val="Calibri"/>
        <scheme val="minor"/>
      </rPr>
      <t>El equipo de gestión documental  al identificar demoras en la radicación por temas de orden público, realiza un plan de contingencia  en conjunto con el operador de correspondencia para garantizar la entrega y gestión oportuna de las comunicaciones oficiales en la entidad. En caso de no poder realizar la contingencia la entidad cuenta con herramienta tecnológica  para la</t>
    </r>
    <r>
      <rPr>
        <sz val="11"/>
        <color rgb="FFFF0000"/>
        <rFont val="Calibri"/>
        <scheme val="minor"/>
      </rPr>
      <t xml:space="preserve"> </t>
    </r>
    <r>
      <rPr>
        <sz val="11"/>
        <color rgb="FF000000"/>
        <rFont val="Calibri"/>
        <scheme val="minor"/>
      </rPr>
      <t xml:space="preserve">automatización de los procesos internos (escaner y equipos de computo para la radicación desde las territoriales hacia el nivel Nacional), lo cual  posibilita la gestión de correspondencia y comunicaciones oficiales (Genera un consecutivo de las comunicaciones oficiales). Evidencia: procedimiento de correspondencia y correo electrónico con comunicación con el operador. </t>
    </r>
  </si>
  <si>
    <t>Proporcionar el servicio de préstamos y consulta de expedientes, que se encuentren bajo la administración del Archivo de la Entidad.</t>
  </si>
  <si>
    <t xml:space="preserve">Uso mal intencionado </t>
  </si>
  <si>
    <t xml:space="preserve">por parte de  funcionarios, operadores u organismos externos  </t>
  </si>
  <si>
    <t xml:space="preserve">de la información de los expedientes </t>
  </si>
  <si>
    <t>Uso mal intencionado de la información de los expedientes por parte de funcionarios, operadores u organismos externos para beneficio propio o de un tercero.</t>
  </si>
  <si>
    <t xml:space="preserve">Gestión Documental establece una cláusula de confidencialidad cada vez que se inicia un contrato, con el objetivo de prevenir el mal uso de la información confidencial de la Entidad. En caso de no cumplir esta cláusula se procede a revisar con el operador por incumplimiento del contrato. Adicionalmente, cada persona de la operación debe firmar el acuerdo de confidencialidad establecido por la Entidad. Evidencia: Contrato con cláusula de confidencialidad y Acuerdos de confidencialidad. </t>
  </si>
  <si>
    <t>Trasladar la documentación a una sola área de archivo con el fin de unificar la administración de ingresos, consultas y prestamos de los expedientes.</t>
  </si>
  <si>
    <t>Gestión Documental cuenta en su área de Archivo con vigilancia todos los días (guardas de seguridad) y monitoreo (cámaras) en las instalaciones en donde reposa todo el archivo de gestión de la Unidad, con el objetivo de garantizar la custodia y seguridad de la información, si se detecta irregularidad en el proceso se procede a revisar con el supervisor de vigilancia y el operador. Evidencia: Formato planilla de control ingreso y salida de las bodegas de archivo, Informe de vigilancia con soportes.</t>
  </si>
  <si>
    <t>El operador de correspondencia contratado por la Entidad, cuando requiere el traslado de la documentación, utiliza un precinto e inventario, con el objetivo de garantizar la seguridad de los expedientes. En caso de encontrar inconsistencia en el proceso, se procede a realizar las investigaciones del caso con la empresa contratada. Evidencia: registro fotográfico.</t>
  </si>
  <si>
    <t>Realizar el acompañamiento y Asesoría a los colaboradores de la Unidad, para garantizar la adecuada organización de los archivos de la Entidad, en cumplimiento a los lineamientos formulados.</t>
  </si>
  <si>
    <t>por la no implementación y  adopción de los lineamientos impartidos por el proceso de Gestión Documental</t>
  </si>
  <si>
    <t>debido a la baja participación y compromiso de los funcionarios, contratistas,  colaboradores , directivos, jefes y lideres a las jornadas de capacitación y acompañamiento técnico que realiza el proceso de Gestión Documental para la implementación de las TRD en la entidad.</t>
  </si>
  <si>
    <t>Los profesionales archivistas desarrollan anualmente un Plan de capacitación con el objetivo de socializar las buenas prácticas archivísticas en la entidad , y así garantizar el cumplimiento de la ley de archivo, en caso de incumplimiento al cronograma del Plan, se programan a demanda nuevas capacitaciones. Evidencia: Actas, listado de asistencia, encuestas, cronograma de capacitaciones.</t>
  </si>
  <si>
    <t>Revisar periódicamente toda la documentación asociada al proceso de Gestión Documental para establecer lineamientos acordes con la normatividad vigente y socializar las actualizaciones a todos los colaboradores de la Entidad.</t>
  </si>
  <si>
    <t>Gestión Documental realiza revisión trimestral de la normatividad vigente y en caso de ser necesario actualiza  sus lineamientos (Procedimientos, formatos, manuales, programas e instrumentos archivísticos).Con el objetivo de garantizar el cumplimiento de la normatividad vigente en la Entidad. En caso de evidenciar desactualización se reúne los profesionales archivistas para  realizar ajustes correspondientes. Evidencias. Actualización del normograma. lineamientos actualizados y socializados.</t>
  </si>
  <si>
    <t xml:space="preserve">Realizar las transferencias y traslados documentales de acuerdo con  los lineamientos técnicos y normativos. </t>
  </si>
  <si>
    <t>por perdida de la información , retraso a la respuesta institucional y expedientes de víctimas incompletos, afectando la conformación de los archivos de derechos humanos de forma integral</t>
  </si>
  <si>
    <t>debido al incumpliendo de los lineamientos impartidos para realizar de manera oportuna los traslados documentales desde las dependencias que permitan garantizar la conformación integral de los expedientes y posterior legalización de las transferencias documentales.</t>
  </si>
  <si>
    <t>Los profesionales de Gestión Documental realizan planeación anual de capacitaciones a todos los funcionarios, contratistas y colaboradores de la entidad para la aplicación del procedimiento y lineamientos de transferencia y traslados establecidos y, de esta manera dar cumplimiento a los lineamientos del Archivo General de la Nación. Observación: Estas socializaciones son incluidas en el plan anual de capacitaciones de la Entidad y el proceso realiza acompañamiento técnico a las Áreas y Direcciones territoriales. En caso de no realizarse las capacitaciones programadas, se realizan acompañamiento a través del Plan Parcero de cada proceso o dirección territorial. Evidencia: actas, listados, encuesta y Plan de Capacitación.</t>
  </si>
  <si>
    <t>Fortalecer la gestión documental en la entidad a través de un plan de trabajo para la  implementación de la ISO 30301.</t>
  </si>
  <si>
    <t>Gestión Documental socializa a todas las Dependencias y Direcciones Territoriales las actualizaciones aprobadas frente a las Tablas de Retención Documental y lineamientos generados por el proceso cada vez que se requiera dicha actualización. En caso de no cumplir con la socialización, se realiza a través de capacitaciones y acompañamientos a las diferentes Áreas, con el objetivo de garantizar la adecuada organización de la documentación generada. Evidencia: Tablas de Retención Documental, listado de asistencia a capacitaciones.</t>
  </si>
  <si>
    <t xml:space="preserve">Asegurar la memoria institucional y salvaguardar la documentación durante su ciclo de vida con controles que permitan mejorar la eficiencia y desarrollo de los procesos de la entidad en el marco de su fortalecimiento y adecuación institucional </t>
  </si>
  <si>
    <t xml:space="preserve">Adoptar e implementar el Sistema de Gestión Documental y Archivo basados en la norma ISO 30301 </t>
  </si>
  <si>
    <t>debido al no cumplimiento de los estándares de calidad ISO 30301 en la gestión documental</t>
  </si>
  <si>
    <t>por falta de apropiación en la implementación y seguimiento por parte de los colaboradores de la entidad.</t>
  </si>
  <si>
    <t>El grupo implementador del sistema brinda mensualmente asistencia técnica por oferta y demanda a las dependencias y direcciones territoriales de la Entidad. En caso de no hacer la asistencia técnica se realiza socializaciones en los encuentros de enlaces SIG para que ellos compartan información al interior o en las Direcciones Territoriales. Evidencia: cronograma de capacitaciones anual y reportes de la asistencia técnica.</t>
  </si>
  <si>
    <t>El líder de implementación del Sistema de Gestión de Registros y Documentos establece un plan de trabajo al cual le realiza seguimiento trimestral, para garantizar la implementación del sistema en la Entidad. En caso de incumplimiento se realiza revisión de actividades para su reprogramación. Evidencia: Plan de trabajo, seguimiento actividades.</t>
  </si>
  <si>
    <t>por indisponibilidad y alteración no autorizada de los expedientes</t>
  </si>
  <si>
    <t xml:space="preserve">por deterioro y no contar con las herramientas tecnológicas para evitar su materialización. </t>
  </si>
  <si>
    <t>Activos Físicos de Bodega</t>
  </si>
  <si>
    <r>
      <rPr>
        <sz val="11"/>
        <color rgb="FF000000"/>
        <rFont val="Calibri"/>
        <scheme val="minor"/>
      </rPr>
      <t xml:space="preserve">El Área de Getión Documental Proporciona el servicio de préstamos y consulta de expedientes, que se encuentran bajo la administración del Archivo de la Entidad cuando el servicio sea requierido a demanda. En caso de que los funcionarios, conratistas y/o colaboradores no puedan acceder a los expedientes físicos ubicados en los depositos de la Entidad, el personal del Proceso de Gestión Documental realiza diariamente la "Digitalización con fines probatorios" de los expendientes (con todos sus folios) el cargue de estas imagenes en el Sistema de Gestión de Documentos Electrónicos de Archivo "ARCHIDU" para garantizar y facilidar el acceso a la información y evitar la consulta de documentos físicos originales.
Evidencia: Pantallazo de consulta de los expedientes digitalizados en ARCHIDU para el periódo y/o archivo de numero de expendientes digitalizados en el mes.
</t>
    </r>
    <r>
      <rPr>
        <b/>
        <sz val="11"/>
        <color rgb="FF000000"/>
        <rFont val="Calibri"/>
        <scheme val="minor"/>
      </rPr>
      <t>(A.5.13, A.5.15, A.8.15)</t>
    </r>
  </si>
  <si>
    <t>Enlace SIG del Proceso de Gestión Documental o designado por el líder del Proceso.</t>
  </si>
  <si>
    <r>
      <rPr>
        <sz val="11"/>
        <color rgb="FF000000"/>
        <rFont val="Calibri"/>
        <scheme val="minor"/>
      </rPr>
      <t>El Proceso de Gestión Documental,</t>
    </r>
    <r>
      <rPr>
        <sz val="11"/>
        <color rgb="FFFF0000"/>
        <rFont val="Calibri"/>
        <scheme val="minor"/>
      </rPr>
      <t xml:space="preserve"> </t>
    </r>
    <r>
      <rPr>
        <sz val="11"/>
        <color rgb="FF000000"/>
        <rFont val="Calibri"/>
        <scheme val="minor"/>
      </rPr>
      <t xml:space="preserve">genera un inventario documental mensual por dependencia y direcciones territoriales para llevar el registro de los expedientes que se encuentran en el archivo de gestión y central de la Entidad. En caso de que este no llegara a cumplirse, se elaborá un plan de trabajo para su actualización. 
Evidencia: Archivo de excel del inventario documental por dependencia y direcciones territoriales.
</t>
    </r>
    <r>
      <rPr>
        <b/>
        <sz val="11"/>
        <color rgb="FF000000"/>
        <rFont val="Calibri"/>
        <scheme val="minor"/>
      </rPr>
      <t>(A.5.10, A.5.12, A.5.13, A.5.15, A.8.15)</t>
    </r>
  </si>
  <si>
    <r>
      <rPr>
        <sz val="11"/>
        <color rgb="FF000000"/>
        <rFont val="Calibri"/>
        <scheme val="minor"/>
      </rPr>
      <t xml:space="preserve">El Proceso de Gestión Documental, cuando se genera una denuncia por pérdidas de un documento o expendiente o cuando se identifica que los expendientes no estan completos o les falte documentos originales, se aplica el procedimiento para la reconstrucción de expedientes y/o documentos.
Evidencia: Informe de pérdida de documento y/o correo de notificación del lider del proceso indicando que no se presento novedades de perdida de documentos de otras dependencias en el período.
</t>
    </r>
    <r>
      <rPr>
        <b/>
        <sz val="11"/>
        <color rgb="FF000000"/>
        <rFont val="Calibri"/>
        <scheme val="minor"/>
      </rPr>
      <t xml:space="preserve">
(A.5.33, A.8.15)</t>
    </r>
  </si>
  <si>
    <t xml:space="preserve">para acceder a la información custodiada por el Proceso de Gestión Documental, </t>
  </si>
  <si>
    <t>debido a la falla o ausencia de controles de seguridad relacionados con los expedientes físicos y electrónicos que se encuentran almacenados en el archivo de gestión, archivo central y el Sistema de Gestión de Documentos Electrónicos de Archivo (ArchiDhu).</t>
  </si>
  <si>
    <t>TI-SIF-004
TI-SIF-038
GD-DOT-009</t>
  </si>
  <si>
    <r>
      <t xml:space="preserve">El Proceso de Gestión Documental, realiza la "Digitalización de los documentos" en el Sistema de Gestión de Documentos Electrónicos de Archivo "ARCHIDU" para garantizar y facilitar el acceso a la información y con ello evitar la consulta de documentos físicos originales. 
</t>
    </r>
    <r>
      <rPr>
        <b/>
        <sz val="11"/>
        <color theme="1"/>
        <rFont val="Calibri"/>
        <family val="2"/>
        <scheme val="minor"/>
      </rPr>
      <t>Evidencia:</t>
    </r>
    <r>
      <rPr>
        <sz val="11"/>
        <color theme="1"/>
        <rFont val="Calibri"/>
        <family val="2"/>
        <scheme val="minor"/>
      </rPr>
      <t xml:space="preserve"> Informe de expedientes digitalizados para el periodo.
</t>
    </r>
    <r>
      <rPr>
        <b/>
        <sz val="11"/>
        <rFont val="Calibri"/>
        <family val="2"/>
        <scheme val="minor"/>
      </rPr>
      <t>(A.5.13, A.5.15, A.8.15)</t>
    </r>
  </si>
  <si>
    <r>
      <t xml:space="preserve">El Proceso de Gestión Documental, lleva el registro y control de préstamos de expedientes a los funcionarios y/o contratistas de la Entidad para la atención y trámites en sus dependencias del nivel nacional.
</t>
    </r>
    <r>
      <rPr>
        <b/>
        <sz val="11"/>
        <color theme="1"/>
        <rFont val="Calibri"/>
        <family val="2"/>
        <scheme val="minor"/>
      </rPr>
      <t>Evidencia:</t>
    </r>
    <r>
      <rPr>
        <sz val="11"/>
        <color theme="1"/>
        <rFont val="Calibri"/>
        <family val="2"/>
        <scheme val="minor"/>
      </rPr>
      <t xml:space="preserve"> Formato Préstamo de Documentos y/o Expedientes de Archivos de Gestión mensual.
</t>
    </r>
    <r>
      <rPr>
        <b/>
        <sz val="11"/>
        <rFont val="Calibri"/>
        <family val="2"/>
        <scheme val="minor"/>
      </rPr>
      <t>(A.5.10, A.5.12, A.5.13, A.5.15, A.8.15)</t>
    </r>
  </si>
  <si>
    <r>
      <t xml:space="preserve">El Proceso de Gestión Documental, genera un inventario documental por dependencia y direcciones territoriales para llevar el registro de los expedientes que se encuentra en el archivo de gestión y archivo central de la Entidad.
</t>
    </r>
    <r>
      <rPr>
        <b/>
        <sz val="11"/>
        <color theme="1"/>
        <rFont val="Calibri"/>
        <family val="2"/>
        <scheme val="minor"/>
      </rPr>
      <t>Evidencia:</t>
    </r>
    <r>
      <rPr>
        <sz val="11"/>
        <color theme="1"/>
        <rFont val="Calibri"/>
        <family val="2"/>
        <scheme val="minor"/>
      </rPr>
      <t xml:space="preserve"> Archivo de Excel del inventario documental por dependencia y Direcciones Territoriales.
</t>
    </r>
    <r>
      <rPr>
        <b/>
        <sz val="11"/>
        <rFont val="Calibri"/>
        <family val="2"/>
        <scheme val="minor"/>
      </rPr>
      <t>(A.5.10, A.5.12, A.5.13, A.5.15, A.8.15)</t>
    </r>
  </si>
  <si>
    <r>
      <t xml:space="preserve">El Proceso de Gestión Documental, cuando se genera una denuncia por pérdidas de un documento o expediente o cuando se identifica que los expedientes no están completos, se aplica el procedimiento para la reconstrucción de expedientes.
</t>
    </r>
    <r>
      <rPr>
        <b/>
        <sz val="11"/>
        <color theme="1"/>
        <rFont val="Calibri"/>
        <family val="2"/>
        <scheme val="minor"/>
      </rPr>
      <t>Evidencia:</t>
    </r>
    <r>
      <rPr>
        <sz val="11"/>
        <color theme="1"/>
        <rFont val="Calibri"/>
        <family val="2"/>
        <scheme val="minor"/>
      </rPr>
      <t xml:space="preserve"> Cuando se reporte una denuncia por pérdida de un expediente y se requiera realizar una reconstrucción de este se debe presentar el informe de pérdida de documento. En los casos en que no se presente reporte por pérdida se deberá enviar un correo al líder del proceso indicando que no se presentó novedades de perdida de expedientes durante el período.
</t>
    </r>
    <r>
      <rPr>
        <b/>
        <sz val="11"/>
        <color theme="1"/>
        <rFont val="Calibri"/>
        <family val="2"/>
        <scheme val="minor"/>
      </rPr>
      <t>(A.5.33, A.8.15)</t>
    </r>
  </si>
  <si>
    <r>
      <t xml:space="preserve">El Proceso de Gestión Documental, cuenta con las tablas de control de acceso que permite clasificar la información de acuerdo a los lineamientos de Ley 1712 de 2014 (Información Pública Reservada, Información Pública Clasificada, Pública) para los préstamos de los expedientes.
Evidencia: Tablas de Control de Acceso y/o correos de respuesta de solicitudes de préstamos.
</t>
    </r>
    <r>
      <rPr>
        <b/>
        <sz val="11"/>
        <color rgb="FF000000"/>
        <rFont val="Calibri"/>
        <scheme val="minor"/>
      </rPr>
      <t>(A.5.10, A.5.12, A.5.13)</t>
    </r>
  </si>
  <si>
    <r>
      <t xml:space="preserve">
Realizar acciones de asistencia técnica en fase de formulación para la actualización de planes de contingencia en entidades territoriales.</t>
    </r>
    <r>
      <rPr>
        <b/>
        <sz val="11"/>
        <rFont val="Calibri"/>
        <family val="2"/>
        <scheme val="minor"/>
      </rPr>
      <t xml:space="preserve">(SPAE)
</t>
    </r>
    <r>
      <rPr>
        <sz val="11"/>
        <rFont val="Calibri"/>
        <family val="2"/>
        <scheme val="minor"/>
      </rPr>
      <t xml:space="preserve">
Acompañar a las EETT en la formulación y aprobación del POSI (RNI)
Mesas distritales, municipales y departamentales de víctimas a las cuales se les aplica la batería de indicadores como mecanismo de reporte y seguimiento de los planes de trabajo y documentos de incidencia. </t>
    </r>
    <r>
      <rPr>
        <b/>
        <sz val="11"/>
        <rFont val="Calibri"/>
        <family val="2"/>
        <scheme val="minor"/>
      </rPr>
      <t>(PARTICIPACIÓN)</t>
    </r>
    <r>
      <rPr>
        <sz val="11"/>
        <rFont val="Calibri"/>
        <family val="2"/>
        <scheme val="minor"/>
      </rPr>
      <t xml:space="preserve">
Realizar el seguimiento a las sesiones de los Comités Territoriales de Justicia Transicional municipales y departamentales de acuerdo con la programación realizada por las EETT. </t>
    </r>
    <r>
      <rPr>
        <b/>
        <sz val="11"/>
        <rFont val="Calibri"/>
        <family val="2"/>
        <scheme val="minor"/>
      </rPr>
      <t>(NACIÓN TERRITORIO)</t>
    </r>
    <r>
      <rPr>
        <sz val="11"/>
        <rFont val="Calibri"/>
        <family val="2"/>
        <scheme val="minor"/>
      </rPr>
      <t xml:space="preserve">
Atender víctimas individuales en la medida de rehabilitación psicosocial.</t>
    </r>
    <r>
      <rPr>
        <b/>
        <sz val="11"/>
        <rFont val="Calibri"/>
        <family val="2"/>
        <scheme val="minor"/>
      </rPr>
      <t xml:space="preserve"> (PSICOSOCIAL)</t>
    </r>
    <r>
      <rPr>
        <sz val="11"/>
        <rFont val="Calibri"/>
        <family val="2"/>
        <scheme val="minor"/>
      </rPr>
      <t xml:space="preserve">
Realizar seguimiento a los planes de retornos y reubicaciones aprobados y en actualización en el marco de los CTJT o subcomités.</t>
    </r>
    <r>
      <rPr>
        <sz val="11"/>
        <color rgb="FFFF0000"/>
        <rFont val="Calibri"/>
        <family val="2"/>
        <scheme val="minor"/>
      </rPr>
      <t xml:space="preserve"> </t>
    </r>
    <r>
      <rPr>
        <b/>
        <sz val="11"/>
        <rFont val="Calibri"/>
        <family val="2"/>
        <scheme val="minor"/>
      </rPr>
      <t>(Retornos y Reubicaciones)</t>
    </r>
    <r>
      <rPr>
        <sz val="11"/>
        <color rgb="FFFF0000"/>
        <rFont val="Calibri"/>
        <family val="2"/>
        <scheme val="minor"/>
      </rPr>
      <t xml:space="preserve">
</t>
    </r>
    <r>
      <rPr>
        <sz val="11"/>
        <rFont val="Calibri"/>
        <family val="2"/>
        <scheme val="minor"/>
      </rPr>
      <t xml:space="preserve">Realizar implementación de los planes integrales de reparación colectiva del conflicto armado </t>
    </r>
    <r>
      <rPr>
        <b/>
        <sz val="11"/>
        <rFont val="Calibri"/>
        <family val="2"/>
        <scheme val="minor"/>
      </rPr>
      <t>(Reparación Colectiva)</t>
    </r>
  </si>
  <si>
    <t>debido al incumplimiento de procedimientos administrativos, financieros, logísticos y misionales, falta de personal para el cubrimiento de todas las actividades, no se cuentan con equipos de computo óptimos para atender actividades de tipo virtual, alteración del orden público y condiciones climáticas que afectan vías de acceso y desplazamientos terrestres y fluviales oportunos</t>
  </si>
  <si>
    <t>Los profesionales de los procesos de la Dirección Territorial verifican o validan que se realicen los acompañamiento o asistencia técnica, formación  e implementación de acciones y garantías de acceso a las medidas de satisfacción, rehabilitación y garantías de no repetición,  de acuerdo con la programación estipulada en el plan de acción y cada vez que se presente una solicitud, aplicando los procedimientos administrativos, financieros, logísticos y misionales, para brindar las actividades de  manera presencial y/o virtual entregando los lineamientos y guías metodológicas,  en caso de no realizarse se realizará un plan de mejora quedando consignada en el acta de seguimiento del Comité MIPG de la Dirección Territorial para su seguimiento. Las evidencias corresponden a las actas y/o informes.</t>
  </si>
  <si>
    <t>Efectuar la entrega de Cartas de indemnización administrativa aptas, entregadas.</t>
  </si>
  <si>
    <r>
      <rPr>
        <sz val="11"/>
        <color rgb="FFFF0000"/>
        <rFont val="Calibri"/>
        <family val="2"/>
        <scheme val="minor"/>
      </rPr>
      <t xml:space="preserve">Posibilidad de </t>
    </r>
    <r>
      <rPr>
        <sz val="11"/>
        <color theme="1"/>
        <rFont val="Calibri"/>
        <family val="2"/>
        <scheme val="minor"/>
      </rPr>
      <t xml:space="preserve">utilización de información de las víctimas o sistemas de información </t>
    </r>
  </si>
  <si>
    <t>por parte de los funcionarios o contratistas de la Unidad</t>
  </si>
  <si>
    <t>del pago por indemnización administrativa</t>
  </si>
  <si>
    <t xml:space="preserve"> para obtener  beneficio propio  o de terceros</t>
  </si>
  <si>
    <t>Posibilidad de utilización de información de las víctimas o sistemas de información del pago por indemnización administrativa, por parte de los funcionarios o contratistas de la Unidad para obtener  beneficio propio  o de terceros</t>
  </si>
  <si>
    <t>La actividad se realiza entre 1501 y 3000 veces al año</t>
  </si>
  <si>
    <t>De acuerdo a la tipología del riesgo se define formular un plan de acción adicional tendiente a fortalecer los controles existentes y evitar su materialización</t>
  </si>
  <si>
    <t>El/La Directora (a) territorial, el profesional de indemnizaciones y el profesional del sistema integrado de gestión</t>
  </si>
  <si>
    <t>Realizar Jornadas de Atención de Servicio móviles de orientación y comunicación a las víctimas.</t>
  </si>
  <si>
    <t>ante las victimas y el solicitante de la jornada por la no realización de las  jornadas de atención móvil de orientación y comunicación</t>
  </si>
  <si>
    <t>debido al  incumpliendo de  lineamientos establecidos en el procedimiento.</t>
  </si>
  <si>
    <t>El profesional de estrategias de atención complementarias designado por la Dirección Territorial realiza la programación y registra, con siete (7) días calendario antes de la fecha definida para la actividad, (no obstante, por solicitud del nivel territorial o nacional de la entidad con atención a la necesidad del servicio es posible  en menor tiempo),  en la herramienta tecnológica dispuesta por la entidad, como evidencia de ello se obtiene el ID de creación de la jornada, en caso de no cumplirse criterios de operación del procedimiento se realizará bajos los lineamientos impartidos por el proceso misional del nivel nacional, quedando como evidencia el correo electrónico.</t>
  </si>
  <si>
    <t>El/La Director (a) de la Dirección Territorial mensualmente, verifica la disponibilidad e idoneidad del personal para atender los acompañamientos,  asistencias técnicas, formación, seguimientos y la implementación de acciones y garantías de acceso a las medidas de satisfacción, rehabilitación y garantías de no repetición programadas, en caso de no contar con el personal suficiente, solicita contingencia a funcionarios y/o contratistas según disponibilidad, como evidencia se cuenta con actas de seguimiento del Comité MIPG y/o correo electrónico.</t>
  </si>
  <si>
    <t>El/La directora (a) territorial y el equipo de trabajo realizarán seguimiento a los indicadores del Plan de Acción, para la verificación del cumplimiento de la programación establecida y la meta.</t>
  </si>
  <si>
    <t>Los profesionales de los procesos de la Dirección Territorial 
Director (a) Territorial</t>
  </si>
  <si>
    <t xml:space="preserve">El/La Director (a)  y el profesional de reparación individual, cada vez que la Subdirección de Reparación Individual remita proceso bancarios de giros revisa la municipalización  en reunión  para definir su estrategia de notificación  de los giros  de indemnización  administrativa, conforme al procedimiento de notificación de indemnización administrativa vigente del Sistema integrado de Gestión, en el caso de no poder realizar la reunión se le solicitará lineamientos de notificación a la Subdirección de reparación individual , como evidencia de su gestión de cuenta con el acta de la reunión que es enviada a la Subdirección de Reparación individual. </t>
  </si>
  <si>
    <t>El/La Director (a)  territorial y las profesionales de reparación individual, una vez al año conforme a la vigencia firman acuerdo de confidencialidad de la Unidad para la protección y manejo de la información de la medida de la indemnización administrativa, para lo cual el profesional de la Subdirección de la Red Nacional de la información verifica que estos se encuentren debidamente diligenciados,  en el caso de identificar novedades en los acuerdos, los profesionales no podrán ingresar a los aplicativos dispuestos por la Entidad se solicitará lineamientos a la subdirección de reparación individual, como evidencia de su gestión se cuenta con el acuerdo de confidencialidad firmado.</t>
  </si>
  <si>
    <t>El/La director territorial, el profesional de indemnizaciones y el profesional del sistema integrado de gestión, revisarán y verificaran la aplicación  del procedimiento de notificación de la medida de indemnización administrativa cargado en la pagina de la unidad y quedará consignado en un acta de reunión</t>
  </si>
  <si>
    <t>Posibilidad de pérdida económica y reputacional por perdida de la confidencialidad, integridad y disponibilidad de la información registrada en documentos físicos, digitales y/o sistemas de información, por el acceso no controlado a la información sensible o confidencial y el desconocimiento de los lineamientos de Seguridad de la Información de la entidad.</t>
  </si>
  <si>
    <t xml:space="preserve">
Efectuar la entrega de cartas de indemnización aptas a las victimas localizadas</t>
  </si>
  <si>
    <t>ante las victimas y entes territoriales, por no efectuar la entrega de cartas de indemnización</t>
  </si>
  <si>
    <t>debido a casos documentados con novedades,  datos incompletos o no actualizados de las víctimas a notificar los actos administrativos.</t>
  </si>
  <si>
    <t>El profesional de reparación individual cada vez que se asigne la entrega de cartas de indemnización aptas a las victimas  verifica los datos en los aplicativos dispuestos por la Entidad, con el fin de realizar la entrega correspondiente. En caso de no encontrar a la persona para realizar la entrega , se deberán utilizar los demas mecanismos dispuestos por la Entidad para su ubicación. Como evidencia se cuentan correos electronicos o comunicaciones.</t>
  </si>
  <si>
    <t>De acuerdo al nivel de severidad del riesgos y efectividad del control no se contempla Plan de Acción adicional</t>
  </si>
  <si>
    <t xml:space="preserve">El profesional de reparación individual socializará a todos los funcionarios, contratistas y colaboradores para que en los diferentes espacios de interlocución con las victimas realicen campaña de la importancia de actualización de datos, con el fin de poder localizarlas para la reparación integral.  En caso de no desarrollar la campaña, se utilizarán los medios disponibles por la Dirección Territorial como CRAVS y los puntos de atención para fomentar dicha actualización.  Como evidencia se cuenta con las socializaciones de actualización de datos, correos electronicos. </t>
  </si>
  <si>
    <t xml:space="preserve">
Acompañar técnicamente a las entidades territoriales para que mantengan los conceptos de seguridad vigentes</t>
  </si>
  <si>
    <t>ante entidades territoriales por conceptos de seguridad desactualizados</t>
  </si>
  <si>
    <t>debido a no contar con la voluntad política de los EETT y falta de participación activa de las fuerzas militares y demás participantes de los  CTJT.</t>
  </si>
  <si>
    <t xml:space="preserve">
El profesional de retornos y reubicaciones informa al nivel nacional de acuerdo a la fecha de vigencia del concepto de seguridad el avance en la actualización para analizar las posibles soluciones a la falta de voluntad politica de las Entidades Territoriales y la Fuerza Pública  con el fin adelantar las acciones propias en los espacios nacionales para definir una orientación institucional la cual socializará en los espacios de los CTJT,  y como evidencia se cuenta con  correos electrónicos.</t>
  </si>
  <si>
    <t>Promover una respuesta institucional articulada para que las víctimas accedan a una oferta social amplia, adecuada, descentralizada, simultánea y sin barreras de acceso con carácter preventivo y transformador</t>
  </si>
  <si>
    <t>ante las victimas, por no realizar estrategias complementarias como jornadas de atención y/o ferias de servicios</t>
  </si>
  <si>
    <t>debido a dificultades en la concertación con los entes territoriales, la dinámica en ambos departamentos por ser fronterizos, municipios con nivel de conflicto armado activo, zonas de difícil acceso y sin conexión a internet.</t>
  </si>
  <si>
    <t>El profesional del Servicio al Ciudadano por demanda de acuerdo a la solicitud del municipio,  concertar con los entes territoriales el lugar y fecha previo a la realización de las jornadas y el estado en que se encuentra el municipio para lograr cumplir con la actividad, en el caso de no ser viable su ejecución se notifica al municipio y al grupo de servicio al ciudadano la justificación, como evidencia se cuenta con el ID de la programación de la jornada en la herramienta SGV</t>
  </si>
  <si>
    <t>El profesional del Servicio al Ciudadano, mensualmente, identifica donde se realizarán las jornadas de atención movil y/o ferias de servicio, en el caso de no ser viable su ejecución se notifica al municipio y al grupo de servicio al ciudadano la justificación, como evidencia se cuenta con el ID de la programación de la jornada en la herramienta SGV y correo electrónico enviado por los entes territoriales.</t>
  </si>
  <si>
    <t xml:space="preserve">Contribuir al reconocimiento por parte de la sociedad colombiana de los hechos y las vulneraciones a los Derechos Humanos y Derecho Internacional Humanitario que las víctimas han afrontado en el marco del conflicto armado, a través de acciones restaurativas que promuevan el acceso a la verdad, la justicia, la reparación, las garantías de no repetición, la convivencia pacífica en los territorios y la construcción de paz. </t>
  </si>
  <si>
    <t>por parte de un funcionario o contratista y externos (Operador)</t>
  </si>
  <si>
    <t>El profesional de reparación individual de la DT Norte de Santander y Arauca, cada vez que sean asignadas municipalizaciones a la dirección territorial, garantiza la confidencialidad de la información siguiendo los lineamientos tanto del procedimiento y el memorando interno donde se socializa la nueva estrategia de notificación de acuerdo con las municipalizaciones asignadas a la DT, con el fin de salvaguardar la información. En caso no poderse garantizar la confidencialidad de la información no se realizará el envío, como evidencia de su ejecución se cuenta con correo electrónico y archivo cifrado.</t>
  </si>
  <si>
    <t xml:space="preserve">El profesional de reparación individual del DT una vez cada 4 meses socializa y fortalece la campaña antifraude de la Unidad con funcionarios, contratistas de la entidad y funcionarios de las entidades del SNARIV, con el fin de prevenir los fraudes. </t>
  </si>
  <si>
    <t xml:space="preserve">
Profesional Reparación individual
Profesional servicio al ciudadano</t>
  </si>
  <si>
    <t xml:space="preserve">
El profesional de reparación individual-Indemnizaciones del DT Norte de Santander , cada vez que se presenten, traslada a Nivel Nacional  las denuncias o novedades que se puedan presentar, con el fin de poner en conocimiento y se inicien las acciones pertinentes. En caso no realizar el envío al nivel nacional , se utilizarán los demas mecanismos dispuestos para poner en conocimiento las denuncias o novedades, como evidencia de su ejecución se cuenta con correo electrónicos.</t>
  </si>
  <si>
    <t xml:space="preserve">Salvaguardar la información bajo los principios de seguridad, privacidad, confidencialidad e integridad con transparencia y efectividad en la gestión y promover la disponibilidad de activos y de la información que permita una adecuada toma de decisiones en materia de política de víctimas. 
</t>
  </si>
  <si>
    <r>
      <t xml:space="preserve">La Dirección Territorial suscribe el "Acuerdo de Confidencialidad" como control de acceso cada vez que se solicita usuarios a las herramientas tecnologicas en las que se procesa y se almacena la información, de lo contrario no se asignaran usuarios, con le fin de dar cumplimento a las Políticas de Seguridad de la Información definidas por la Entidad. Es importante que los funcionarios, contratistas y operadores conozcan las implicaciones que se pueden presentar por el uso inadecuado de la información en aras de obtener un beneficio económico por la atención y orientación a las víctimas. Para los casos en el que se venza el Acuerdo de Condidencialidad el usuario será deshabilitado.
Evidencia: se cuenta con los formatos de aceptación de Acuerdos de Confidencialidad suscritos por la Dirección Territorial y/o reporte de dicho registro y/o correo del responsable de la Dirección Territorial en el que se indique que para el presente periodo no se suscribieron Acuerdos de Confidencialidad.
</t>
    </r>
    <r>
      <rPr>
        <b/>
        <sz val="11"/>
        <color theme="1"/>
        <rFont val="Calibri"/>
        <family val="2"/>
        <scheme val="minor"/>
      </rPr>
      <t>(A.6.6)</t>
    </r>
  </si>
  <si>
    <r>
      <t xml:space="preserve">El enlace SIG de la Dirección Territorial deberá socializar los compromisos de Seguridad de la Información tratados en los encuentros “Enlace SIG” y retroalimentar la información que es generada por parte de la Oficina de Tecnología de Información (OTI) en materia de Seguridad la cual es publicada por los diferentes canales de la Entidad, con el fin de que la Dirección Territorial se encuentre informada.
Evidencia: Correo electrónico y/o registro fotográfico de la publicación en cartelera física de la Dirección Territorial y/o reuniones de grupo de la Dirección Territorial en donde se da a conocer el resumen de los encuentros “Enlace SIG” en Seguridad de la Información y/o la infografía en materia de Seguridad de la Información publicada en la intranet SUMA.
</t>
    </r>
    <r>
      <rPr>
        <b/>
        <sz val="11"/>
        <color theme="1"/>
        <rFont val="Calibri"/>
        <family val="2"/>
        <scheme val="minor"/>
      </rPr>
      <t>(A.6.3)</t>
    </r>
  </si>
  <si>
    <t>Trabajar conjuntamente con las víctimas en el proceso de reparación integral para la reconstrucción y trasformación de sus proyectos de vida.
Acercar el Estado a las víctimas para brindarles una oferta pertinente, eficaz, sostenible y oportuna.
Definir con las entidades territoriales la implementación de la Ley 1448/11, sus Decretos reglamentarios y los Decretos Ley.
Fortalecer la cultura de confianza, colaboración e innovación para garantizar una atención digna, respetuosa y diferencial.</t>
  </si>
  <si>
    <t>Gestionar y revisar los tramites presupuestales de la Unidad
Actualizar y revisar técnicamente los proyectos de inversión</t>
  </si>
  <si>
    <t xml:space="preserve">por la inoportunidad  en la ejecución efectiva de los recursos de la Entidad </t>
  </si>
  <si>
    <t>debido a la falta de planeación,  seguimiento y gestión efectiva de los trámites presupuestales de la Entidad.</t>
  </si>
  <si>
    <t xml:space="preserve">El profesional de la OAP, realiza la validación de las solicitudes de tramites presupuestales en el aplicativo dispuesto por la Entidad (SISEG)  referentes a la ejecución de los proyecctos de inversión remitidos por los gerentes de proyectos.  En caso realizar la validación de la solicitud del tramité las areas no pueden avanzar en la ejecución. Como evidencias quedan las aprobaciones en el aplicativo dispuesto. </t>
  </si>
  <si>
    <t xml:space="preserve">
Mesas de trabajo con los enlaces de proyectos  para identificar oportunidades de mejora en  el seguimiento a la ejecución de los proyectos de inversión</t>
  </si>
  <si>
    <t>OAP - Equipo Proyectos Presupuesto</t>
  </si>
  <si>
    <t xml:space="preserve">
El profesional de la OAP  remite mensualmente a los gerentes de proyectos la ejecución presupuestal registrada en el SIIF nación con el fin de que  efectuen la verificación de la planeación presupuestal y contractual respectiva, para posteriormentese reporte el avance de ejecución del proyecto en la PIIP.  En caso de no remitir la ejecución por parte de la OAP, afectaria la oportunidad de avance del proyecto en la PIIP. Como evidencia se cuenta con correos electronicos y ejecución presupuestal SIIF.</t>
  </si>
  <si>
    <t>El Jefe de la OAP mensualmente verifica y difunde los resultados de la ejecución presupuestal de la Entidad ante el Comité Directivo, con el fin de tomar decisiones oportunas y garantizar la efectividad de su ejecución. Como evidencias se cuenta con las presentaciones a Comité</t>
  </si>
  <si>
    <t>Gestionar apoyo técnico y financiero a través del sector oficial o no oficial de la cooperación, para la implementación de acciones en el marco de la Ley 1448, Decretos Ley Étnicos 4633, 4634 y 4635 de 2011</t>
  </si>
  <si>
    <t>ante las partes interesadas por el incumplimiento en la consecución de recursos técnicos o financieros apoyados por los Aliados Estratégicos y Cooperación Internacional</t>
  </si>
  <si>
    <t>debido a la falta de seguimiento y adecuada articulación con los socios del sector oficial y no oficial; al cambio de prioridades de la política exterior del país y  la falta de articulación con las Direcciones Territoriales desconociendo las actividades de implementación y líneas de acción prioritarias.</t>
  </si>
  <si>
    <t>La coordinación del Grupo de Cooperación Internacional y Alianzas Estratégicas realiza la asignación de enlaces para cada cooperante o aliado estratégico, cuando se suscribe un instrumento de cooperación, el cual será el encargado de mantener una comunicación activa, validar los compromisos y realizar el acompañamiento requerido por las partes el cual estará articulado con las necesidades de las áreas misionales. Esta actividad contará con el respectivo control a través de correo electrónico, actas de reunión u otro instrumento de seguimiento que disponga el Grupo de Cooperación que de cuenta del seguimiento. En caso de no evidenciarse el respectivo seguimiento, desde la Coordinación del Grupo se realizará una mesa de trabajo para validar el estado actual del cooperante y se elaborará un plan de mejora que fortalezca la relación con el cooperante, como evidencias se cuenta con actas, correos electrónicos o instrumentos de seguimiento determinados.</t>
  </si>
  <si>
    <t>Realizar revisión de la documentación asociada al Grupo de Cooperación Internacional y Alianzas Estratégicas realizando la actualización, eliminación o creación de nuevos documentos de acuerdo a lo identificado por la coordinación y colaboradores del Grupo.</t>
  </si>
  <si>
    <t>Grupo de Cooperación Internacional y Alianzas estratégicas</t>
  </si>
  <si>
    <t>La coordinación del Grupo de Cooperación designa un profesional encargado de validar anualmente la Estrategia de Cooperación Internacional a través de los lineamientos establecidos por las entidades competentes. En caso de encontrar alguna modificación que afecte la gestión del  grupo, se informará a la coordinación y se dará inicio con el proceso de actualización de la estrategia.  se contará con evidencia tal como actas, correos electrónicos y/o los documentos de actualización asociados al SIG</t>
  </si>
  <si>
    <t>Se asignarán profesional(es) del Grupo de Cooperación Internacional el cual es el encargado de mantener una comunicación activa y efectiva con los enlaces de cooperación en las Direcciones territoriales adelantando acciones de seguimiento, socialización y retroalimentación de los actores, metodologías de fortalecimiento técnico y acciones implementadas por la Cooperación del Sector Oficial y no Oficial. Como evidencia se contará con los espacios de socialización, listados de asistencia, actas, reportes, ayudas de memoria, o correos electrónicos.</t>
  </si>
  <si>
    <t>Consolidar el Plan de Acción Institucional y realizar seguimiento al cumplimiento de las metas de los planes de acción del nivel nacional y territorial</t>
  </si>
  <si>
    <t>ante las partes interesadas por el incumplimiento en las metas establecidas en el Plan de Acción Institucional de acuerdo con la programación y criterios establecidos</t>
  </si>
  <si>
    <t>debido a una inadecuada planeación de los recursos, recortes en el presupuesto, inoportunidad en el seguimiento y generación de alertas, cambios de lineamientos y normativa que afecten las actividades.</t>
  </si>
  <si>
    <t xml:space="preserve">Los profesionales de la OAP , trimestralmente,  realiza el informe de avance del Plan de Acción, con el fin de generar alertas correspondientes para el mejoramiento y cumplimiento de las actividades, en caso de incumplimiento en alguna meta de acuerdo con programación, se genera un reporte de no conformidad a la dependencia para que analice las causas y establezca las correcciones pertinentes, como evidencia se cuenta con los informes de avance y no conformidades en aplicativo dispuesto.  </t>
  </si>
  <si>
    <t>Los profesionales de la OAP realizaran sensibilización o capacitación a los enlaces de planeación en los temas relacionados con el plan de acción de la dependencia y las direcciones territoriales, de acuerdo con requerimiento, con el fin de facilitar su reporte y seguimiento de cada uno de los indicadores</t>
  </si>
  <si>
    <t>Equipo Plan de Acción -
Jefe Oficina Asesora de Planeación</t>
  </si>
  <si>
    <t>Los profesionales de la OAP realizan el acompañamiento y la revisión de la formulación del Plan de Acción institucianal a las dependencias y Direcciones territoriales, de acuerdo con el cronograma establecido, con el objetivo de validar su coherencia con la planeacion estrategicay  los lineamientos de la politica publica de victimas. En caso de detectar información inconsistente, se notifica a la respectiva dependencia para que realice los ajustes pertinentes. Como evidencia de este proceso, se cuenta con actas de mesas de trabajo y correos electrónicos que documentan las observaciones y ajustes solicitados.</t>
  </si>
  <si>
    <t>El profesional de la Oficina Asesora de Planeación (OAP) realiza una verificación mensual del nivel de avance y cumplimiento del Plan de Acción en la herramienta dispuesta para este fin. Así mismo, se presenta un informe mensual al Comité Directivo que incluye un análisis detallado del progreso, así como las alertas generadas. Como evidencia, se cuenta con la presentación al Comité Directivo y el archivo Excel de seguimiento.</t>
  </si>
  <si>
    <t>Realizar seguimiento a las actividades del Plan de Implementación del nivel nacional y territorial, así como a los temas de: Acciones Correctivas, Salidas No Conformes, Diseño y Desarrollo, Gestión del Cambio, demás generalidades del SIG.</t>
  </si>
  <si>
    <t>por el incumplimiento de las actividades asociadas a la  implementación del Sistema Integrado de Gestión</t>
  </si>
  <si>
    <t>Debido a cambios en temas asociados en legislación, políticas públicas, regulación o desactualización de los lineamientos establecidos en los documentos del SIG</t>
  </si>
  <si>
    <t>El plan de implementación se construye con los lideres de cada Sistema, durante la vigencia según programación y se socializa con los enlaces de nivel nacional y territorial para su aprobación o ajustes a lugar; la OAP realiza seguimiento y control a las actividades concertadas en el  Plan de Implementación y se realizan cambios a las actividades de acuerdo a solicitud de los lideres de los sistemas o dependencias involucradas cuando haya necesidad. En caso de que algún líder de Sistema o dependencia considere pertinente hacer algún ajuste  o cambio en sus actividades del Plan de Implementación, se realizará una solicitud a través de acta de cambio, para posteriormente ser modificado en el archivo definido. Como evidencia, quedan actas de modificación de actividades.</t>
  </si>
  <si>
    <t>Realizar capacitaciones o socializaciones a los Enlaces SIG de procesos en nivel nacional y territorial sobre los resultados del plan de implementación a fin de concertar acciones para elevar el % de avance en caso que aplique</t>
  </si>
  <si>
    <t>Equipo SIG - OAP</t>
  </si>
  <si>
    <t xml:space="preserve">El Equipo SIG-MIPG de la OAP y Los lideres implementadores de los Sistemas  realizan seguimientos a los procesos y Dts, con el fin de verificar el reporte del plan de implementación en las fechas establecidas. La herramienta destinada para el reporte y seguimiento del Plan de Implementación cuenta con repositorio de las evidencias  de las actividades , que deben estar cargadas y actualizadas cada vez que se realice un nuevo reporte. Adicionalmente se informará de manera trimestral  a los enlaces sobre las actividades que deben ser reportadas y lo lineamientos a tener en cuenta. Este seguimiento, se realiza en el aplicativo dispuesto según programación definida, con el fin que los procesos, dependencias y direcciones territoriales den cumplimiento al procedimiento vigente. En caso  que no se realice dicho reporte  en el tiempo establecido este quedará en 0%  y se informará a los lideres de proceso y directores territoriales el incumplimiento a fin de tomar decisiones al respecto. Como evidencia quedan las aprobaciones o rechazos en el aplicativo dispuesto, reportes trimestrales y correos electronicos. </t>
  </si>
  <si>
    <t>La Oficina Asesora de Planeación presenta de manera trimestral ante el Comité Institucional de Gestión y Desempeño los avances  y resultados del Plan de Implementación tanto para procesos y Direcciones Territoriales, con el fin de evidenciar avances en el MIPG-SIG de la Entidad. en caso de no presentar ante el Comité el Plan e enviarán las respectivas alertas para dar cumplimiento a los compromisos. Como evidencia quedan las actas o listas de asistencia.</t>
  </si>
  <si>
    <t>Realizar la rendición de cuentas con el fin de informar, explicar y dar a conocer los resultados de su gestión a los ciudadanos</t>
  </si>
  <si>
    <t>Uso del poder</t>
  </si>
  <si>
    <t xml:space="preserve">por parte de los funcionarios </t>
  </si>
  <si>
    <t>para tomar decisiones sobre recursos</t>
  </si>
  <si>
    <t xml:space="preserve">que favorezcan a un tercero o en beneficio propio. </t>
  </si>
  <si>
    <t>Mesas de trabajo con las diferentes dependencias para la preparación y ejecución de la rendición de cuentas institucional, así como la emisión de lineamientos en la materia</t>
  </si>
  <si>
    <t>Funcionario de la DG designado por el Proceso</t>
  </si>
  <si>
    <t>Implementar las estrategias establecidas por el Sistema de Seguridad de la Información al interior del proceso</t>
  </si>
  <si>
    <t xml:space="preserve">de los Activos de Información del Proceso de Direccionamiento Estrategico, </t>
  </si>
  <si>
    <t>debido a la ausencia de reporte de novedades de los usuarios, falta de apropiación de las políticas de privacidad de la información y ausencia o insuficiencia de documentación de uso y/o administración.</t>
  </si>
  <si>
    <t>DE-GFEEV-001
DE-GFEEV-007
DE-GFEEV-008
DE-GFEEV-009
DE-GFEEV-010
DE-OAP-024
DE-OAP-025
DE-GAVE-004
DE-SCG-002
DE-DIG-003
DE-DIG-005
DE-DIG-006
DE-SCG-006
DE-ARH-001
DE-ARH-002</t>
  </si>
  <si>
    <r>
      <t xml:space="preserve">El profesional designado de la OAP se encarga de revisar e inactivar los usuarios cada vez que se reportan novedades en los aplicativos administrados por la OAP y el profesional de la OTI verificará  las solicitudes de acceso al SharePoint para el almacenamiento de la información  en caso de que no se reportes novedades o accesos se enviará correo a los lideres de los Procesos y Direcciones Territoriales para que se realice esta actividad oportunamente. 
</t>
    </r>
    <r>
      <rPr>
        <b/>
        <sz val="11"/>
        <color theme="1"/>
        <rFont val="Calibri"/>
        <family val="2"/>
        <scheme val="minor"/>
      </rPr>
      <t>Evidencia:</t>
    </r>
    <r>
      <rPr>
        <sz val="11"/>
        <color theme="1"/>
        <rFont val="Calibri"/>
        <family val="2"/>
        <scheme val="minor"/>
      </rPr>
      <t xml:space="preserve"> Correos electrónicos de reporte de novedades y/o correo de solicitud de reportes de la OAP a los Procesos y Direcciones Territoriales.
</t>
    </r>
    <r>
      <rPr>
        <b/>
        <sz val="11"/>
        <rFont val="Calibri"/>
        <family val="2"/>
        <scheme val="minor"/>
      </rPr>
      <t>(A.5.15, A.5.16, A.8.3, A.8.13, A.5.18)</t>
    </r>
  </si>
  <si>
    <r>
      <t xml:space="preserve">El profesional designado de la OAP realizara revisión de la documentación del Proceso para incorporar las actividades definidas en los controles del riesgo identificado para la vigencia. 
Evidencia: Documento del Sistema de Gestión actualizado y publicado y/o plan de trabajo donde se incorporé la actividad y/o mesas de trabajo de la OAP donde se gestionó la actividad.
</t>
    </r>
    <r>
      <rPr>
        <b/>
        <sz val="11"/>
        <color theme="1"/>
        <rFont val="Calibri"/>
        <family val="2"/>
        <scheme val="minor"/>
      </rPr>
      <t>(A.5.15, A.5.16, A.5.18)</t>
    </r>
  </si>
  <si>
    <t>Definir lineamientos y la planeación estratégica para la implementación de la política de atención, asistencia y reparación integral a las víctimas colombianas o extranjeras que se encuentren en el territorio nacional o en el exterior, mediante la estructura de operación, y esquemas de coordinación a través del apoyo técnico y/o financiero con actores oficiales y no oficiales de la cooperación, tanto nacionales como internacionales; así como, el seguimiento al mejoramiento continuo de la gestión institucional con el fin de propender el cumplimiento de las necesidades y expectativas de nuestras partes interesadas, durante la vigencia de la ley de víctimas, los decretos Ley Étnicos; y los plazos tiempos y metas establecidas en los PND y el CONPES vigentes.</t>
  </si>
  <si>
    <t xml:space="preserve">La Dirección General con el apoyo de la OAP y la OAC realiza la audiencia publica de rendición de cuentas nacional de acuerdo con el manual, e involucra a todas las dependencias con el fin de informar a la ciudadanía la ejecución de los recursos y el cumplimiento de planes, programas y proyectos de la Unidad.  Previo al evento se consulta con la ciudadanía los temas de interés y se publica el informe previo sobre la gestión de la Unidad  y en el desarrollo de la Audiencia se recolectan preguntas de los ciudadanos para ser respondidas posteriormente y se hace una encuesta con el objetivo de que la ciudadanía participe y exponga sus inquietudes.  Dejando como evidencia las actas de las mesas de trabajo,  cronograma,  informe de rendición de cuentas, las presentaciones, listados de asistencia y demás registros que se generen. </t>
  </si>
  <si>
    <t>El profesional designado del Grupo de Gestión de Talento Humano cada vez que vincula a la Entidad un alto directivo verifica el diligenciamiento del formato de conflicto de interes del DAFP, en caso de evidenciar alguna inconsistencia reportará a la Oficina de Control Interno Disciplinario a fin de tomar las decisiones a las que haya lugar. Como evidencias quedan el diligenciamiento de formato de conflicto de interes, correos electronicos.</t>
  </si>
  <si>
    <t>La OAC en conjunto con las diferentes dependencias publican información necesaria frente a los temas de interés asociados a combatir la corrupción. Estas comunicaciones se realizarán cuando sean necesarias, y cuando se cuenta con la información. Como evidencia quedan las piezas comunicativas.</t>
  </si>
  <si>
    <t>Transversal
Sistema de Gestión Ambiental
Procesos y Direcciones Territoriales</t>
  </si>
  <si>
    <t>Apoyo y participación en la implementación, mantenimiento y mejora continua del Sistema de Gestión Ambiental de la Unidad, bajo la norma estandar internacional NCT ISO 14001:2015 o aquella que la sustituya.</t>
  </si>
  <si>
    <t>debido a la falta de apropiación de la cultura ambiental y documental relacionada, falta de formación de los enlaces de apoyo, desconocimiento de normatividad ambiental, carencia de proveedores y contenedores para la gestión integral de residuos solidos, rotación de personal, exceso de consumos de recursos tanto energéticos como hídricos durante el desarrollo de las actividades, falta de destinación de recursos humanos, tecnológicos y financieros necesarios para la implementación y mantenimiento del SGA, altos consumos de papel, condiciones ambientales externas e internas que puedan influir al desarrollo de las actividades, dificultades para la adecuada identificación de aspectos e impactos ambientales en procesos y direcciones territoriales.</t>
  </si>
  <si>
    <t>Posibilidad de pérdida económica y reputacional ante nuestras partes interesadas internas y externas, por afectación en el desempeño ambiental y sanciones ante entes de control</t>
  </si>
  <si>
    <t>El equipo implementador del Sistema de Gestión Ambiental en común acuerdo con el equipo que apoya su implementación en las direcciones territoriales cada vez que se requiera, desarrollan capacitaciones teórico prácticas y proponen actividades con el fin de fortalecer la adecuada gestión de los residuos; en caso de evidenciar propuestas implementadas en territorio, se articulan estrategias de manera conjunta para extender su implementación a las demás direcciones territoriales y Nivel Nacional según aplique. Como evidencia se tienen: Listados de asistencia, registro fotográfico, matriz de seguimiento al programa "Manejo Integral de Residuos sólidos"</t>
  </si>
  <si>
    <t>Participar en campañas de alto impacto enfocados en la disminución de los residuos sólidos generados en la entidad como parte del fortalecimiento institucional en la apropiación de buenas prácticas ambientales.</t>
  </si>
  <si>
    <t>Coordinador (a) Gestión Administrativa y Documental
Equipo Implementador del Sistema de Gestión Ambiental</t>
  </si>
  <si>
    <t>Los funcionarios y contratistas de la Unidad que participan  en jornadas de conmemoración ambiental cada vez que lo establezca el Sistema de Gestión Ambiental, diligencia la encuesta de satisfacción con el fin de evaluar la apropiación de la temática abordada frente al fomento de buenas prácticas ambientales; en caso de identificar bajo nivel de satisfacción, el equipo implementador procederá a realizar el respectivo fortalecimiento de las temáticas. Evidencias: Listados de asistencia, informe de la encuesta, Plan de capacitación de la vigencia correspondiente.</t>
  </si>
  <si>
    <t>Participar en las capacitaciones teórico prácticas previamente acordadas para la aplicación del conocimiento ambiental en los funcionarios, contratistas y colaboradores de la entidad en el marco de implementación de la norma ISO 14001:2015.</t>
  </si>
  <si>
    <t>Los funcionarios y contratistas de la Unidad que apoyan la implementación del Sistema de Gestión Ambiental en las direcciones territoriales cada vez que lo establezca la Oficina Asesora Jurídica, diligencian y entregan el formato "Matriz Verificación Cumplimiento Legal Ambiental" con el fin de establecer el ámbito de aplicación de los requisitos legales de orden regional y/o municipal para la Unidad según corresponda; en caso de no identificar normatividad ambiental relacionada, enviaran un correo al equipo implementador del SGA en Nivel Nacional describiendo en detalle el proceso realizado y los resultados obtenidos. Como evidencia se tienen: formato "Matriz Verificación Cumplimiento Legal Ambiental" diligenciado, Normograma, correos asociados a la actividad.</t>
  </si>
  <si>
    <t>Desarrollar Formato "Matriz Verificación Cumplimiento Legal Ambiental" a nivel territorial, a partir de la revisión realizada previamente en los entes territoriales ambientales y/o municipales (Corporacines Autónomas, Gobernaciones, Alcaldías y y demás autoridades competentes).</t>
  </si>
  <si>
    <t>Los funcionarios y contratistas de la Unidad en las direcciones territoriales y procesos por cada vigencia, participan en la actualización de la "Matriz de identificación y evaluación de aspectos e impactos ambientales" con el fin de enfocar las actividades de control, fomento y prevención que permitan atender de manera efectiva los impactos ambientales determinados; en caso de no desarrollar la actividad en los tiempos establecidos, el equipo implementador concocará a una sesión extraordinaria. Como evidencia se tienen: Correos asociados, actas de reunión  (fase 2 y 4), listados de asistencia, formato diligenciado "Encuesta para la identificación de aspectos e impactos ambientales", formato diligenciado "Reporte de condiciones ambientales" matriz final de identificación y evaluación de aspectos e impactos ambientales de la vigencia evaluada.</t>
  </si>
  <si>
    <t>Evaluar la apropiación de conocimientos en la fase 2 de la actualización de la idetificación y evaluación de la matriz de aspectos e impactos ambientales correspondiente al "fortalecimiento de conceptos" aplicando una encuesta a los funcionarios y contratistas que apoyan los diferentes procesos tanto en Nivel Nacional como territorial.</t>
  </si>
  <si>
    <t>Los funcionarios y contratistas de la Unidad que apoyan la implementación del Sistema de Gestión Ambiental en las direcciones territoriales cada vez que aplique, entregan soportes correspondientes al mantenimientos de equipos operaciones disponibles con el fin de apoyar al seguimiento frente a los criterios contractuales; en caso de presentarse alguna eventualidad en el funcionamiento de los equipos, se reportará inmediatamente al equipo implementador del SGA y los demás procesos inherentes a esta. Como evidencia se tienen: Correos asociados, certificados de mantenimiento, registro fotográfico.</t>
  </si>
  <si>
    <t>Apoyar la supervisión frente al estado de equipos operacionales (aires acondicionados, sistemas ahorradores de agua y energía, mantenimientos a tanques y plantas eléctricas, condiciones de la infraestructura, etc.) disponibles en territorio.</t>
  </si>
  <si>
    <t>Los funcionarios y contratistas que apoyan la implementación del SGA tanto en territorio como en Nivel Nacional realizan actividades y entregar las respectivas evidencias que permitan dar cumplimiento a los requisitos establecidos en la ISO14001:2015 cada que se requiera, con el fin de generar cultura organizacional y mejorar el desempeño ambiental. en caso de no realizar dichas actividades, el equipo implementador procederá a realizar el respectivo fortalecimiento de las temáticas bajo común acuerdo. Evidencias: Correos electrónicos evidenciando en ingreso de las evidencias a las carpetas disponibles por el SGA, comunicaciones internas, registro fotográfico, reporte en el aplicativo SISGESTION.</t>
  </si>
  <si>
    <t>Fomentar buenas prácticas ambientales enfocadas en el ahorro y usos eficiente del agua y la energía, manejo integral de residuos sólidos, buenas prácticas cero papel, entre otros; los cuales permitan la mejora continua del desempeño ambiental de la Unidad.</t>
  </si>
  <si>
    <t>Transversal
Sistema de Gestión de Seguridad y Salud en el Trabajo</t>
  </si>
  <si>
    <r>
      <t xml:space="preserve">Participar en la actualización de los planes de emeregencia, y  matrices de identificación de peligros, </t>
    </r>
    <r>
      <rPr>
        <sz val="11"/>
        <rFont val="Calibri"/>
        <family val="2"/>
        <scheme val="minor"/>
      </rPr>
      <t>evaluación de riesgos y establecimiento de controles.
Acompañar</t>
    </r>
    <r>
      <rPr>
        <sz val="11"/>
        <color theme="1"/>
        <rFont val="Calibri"/>
        <family val="2"/>
        <scheme val="minor"/>
      </rPr>
      <t xml:space="preserve"> la realización de las inspecciones de equipos de emergencias y simulacros programados por SST.
Realizar seguimiento al cumplimiento de requisitos legales
Promover el reporte de los incidentes de trabajo a traves del formato PARE   y  la participación de funcionarios y contratistas en la implementacion de los resultados  de la batería de riesgo psicosocial 2023 </t>
    </r>
  </si>
  <si>
    <t>ante las partes interesadas, por la ocurrencia de accidentes, enfermedades  o incapacidades laborales, que no se reporten bajo los procedimientos establecidos en la Norma del SST,  generando demandas o sanciones</t>
  </si>
  <si>
    <t xml:space="preserve">debido al no acompañamiento por parte de la ARL en realización de pausas activas,  o por falta de aplicación de los procedimientos que están implementados por el SST, o el desinterés en la información que comunica el SST en los canales de la Entidad. </t>
  </si>
  <si>
    <t>Posibilidad de pérdida económica y reputacional ante las partes interesadas, por la ocurrencia de accidentes, enfermedades  o incapacidades laborales, que no se reporten bajo los procedimientos establecidos en la Norma del SST,  generando demandas o sanciones</t>
  </si>
  <si>
    <t>Los Enlaces de procesos y DT´s gestionan las actividades establecidas en el plan de implementación formulado por el SGSST de acuerdo a los tiempos establecidos, con el fin de garantizar la  aplicación de  los procesos o procedimientos establecidos en el sistema.En caso de presentar incumplimiento se realiza una actividad de mejora y se solicita apoyo al grupo implementador  para garantizar el desarrollo de todas las actividades planteadas Evidencia: Cumplimiento de las actividades de SST registradas en el aplicativo dispuesto.</t>
  </si>
  <si>
    <t>Se definen planeas de acción adicional por la sevridad residual del riesgo para prevenir su materialización</t>
  </si>
  <si>
    <t xml:space="preserve">Actualizar planes de emergencia 
en las direcciones territoriales y NN </t>
  </si>
  <si>
    <t>Enlace SIG de  procesos y DT´s</t>
  </si>
  <si>
    <t>Los Enlaces de procesos y DT´s, reportan y realizan acompañamiento a inspecciones de puestos de trabajo y areas de influencia de acuerdo a programación del lider del SGSST, con el fin de identificar condiciones inseguras. En caso de encontrar novedades se realizará el Reporte al proceso de Talento Humano. Como evidencia se consignan correos electrónicos con el reporte realizado y soportes de las inspecciones realizadas.</t>
  </si>
  <si>
    <t>Socialización en temas como: Manejo de los elementos de emergencia, Rutas disposición final residuos , evacuacion y puntos de encuentro, resultados y acciones de mediciones ambientales, lineamientos normativos y nuevas disposiciones del SG-SST , publicación de documentos, reportes de accidente laboral , actuación en caso de una posible emergencia, indicadores y rendición de cuentas.</t>
  </si>
  <si>
    <t>En el marco de las reuniones del COPASST de manera mensual realizan monitoreo a eventuales a accidentes y/o incidentes de trabajo, así como enfermedades laborales o incapacidades. En caso de no poderse efectuar en la reunión del COPASST se realiza en las reuniones de seguimiento. Como evidencia quedan actas del COPASST y /o reuniones de seguimiento.</t>
  </si>
  <si>
    <t xml:space="preserve">Realizar actualizacion de las matrices de identificación de peligros y valoración de los riesgos con participación de los colaboradores de las direcciones territoriales y NN </t>
  </si>
  <si>
    <t>Realizar simulacros presenciales en las direcciones territoriales y NN</t>
  </si>
  <si>
    <t>Transversal
Sistema de Gestión de Registros y  Documentos</t>
  </si>
  <si>
    <t>Asegurar la memoria institucional y salvaguardar la documentación durante su ciclo de vida con controles que permitan mejorar la eficiencia y desarrollo de los procesos de la entidad en el marco de su fortalecimiento y adecuación institucional .</t>
  </si>
  <si>
    <t>Participar en las  jornadas del plan de capacitación  del sistema de gestión documental.
Implementar con el acompañamiento del GGAD, las TRD para la organización y conformación de expedientes físicos y/o electrónicos de cada dependencia.</t>
  </si>
  <si>
    <t xml:space="preserve">ante las partes interesadas por la inadecuada creación, recepción, ubicación, acceso, preservación, custodia y recuperación de los documentos físicos y electrónicos </t>
  </si>
  <si>
    <t>debido a carencia de personal capacitado, falta de claridad frente los lineamientos para la aplicación de los instrumentos archivísticos y procedimientos de gestión documental, el uso incorrecto del Sistemas de Gestión de Documentos Electrónicos de Archivo – ArchiDhu e incumplimiento de la normatividad asociada al sistema.</t>
  </si>
  <si>
    <t xml:space="preserve">Posibilidad de pérdida económica y reputacional ante las partes interesadas por la inadecuada creación, recepción, ubicación, acceso, preservación, custodia y recuperación de los documentos físicos y electrónicos </t>
  </si>
  <si>
    <t>Los funcionarios y contratistas de acuerdo con los tiempos establecidos en el plan de capacitación en gestión documental participan en las actividades establecidas con el fin de fortalecer sus conocimientos y competencias para la adecuada gestión de los documentos, en el caso de no ser posible la ejecución de la actividad el líder implementador del sistema reprogramará la misma e informará oportunamente, como evidencia se realizan actas de reunión.</t>
  </si>
  <si>
    <t>De acuerdo al nivel de severidad residual se hace necesario proponer planes acciones adicionale s para evitar su materialización</t>
  </si>
  <si>
    <t>Nivel Nacional y Territorial:
Se fortalecerá la estrategia del plan parcero para que el acompañamiento en la aplicación de los lineamientos de Gestión Documental sea mucho más dinámico.</t>
  </si>
  <si>
    <t>Lider Implementador SGRD</t>
  </si>
  <si>
    <t>Los funcionarios y contratistas cada vez que se genere un documento físico y/o electrónico deben implementar los lineamientos establecidos en los instrumentos archivísticos y procedimientos para su correcta organización y gestión, de identificar que no se están aplicando correctamente estos lineamientos el equipo técnico del sistema realizará una retroalimentación para tomar las medidas correctivas, como evidencia se consignan los inventarios documentales y expedientes organizados.</t>
  </si>
  <si>
    <t>Dar trámite a las solicitudes de información realizadas por el cliente interno o entidades externas</t>
  </si>
  <si>
    <t>por la imposibilidad de gestionar solicitudes de información realizadas por el cliente interno y externo,</t>
  </si>
  <si>
    <t>debido a que Las entidades limitan el intercambio de información bajo argumentos políticos legales, voluntades personales o de desconocimiento, las fuentes de información dispuestas en la RNI no cubren las necesidades y requerimientos que permitan generar los insumos solicitados, se presenta demora en los procesos de contratación que afecta la continuidad de los procesos debido a que el personal de planta no alcanza a cubrir la demanda de solicitudes recibidas.</t>
  </si>
  <si>
    <t>El lider o apoyo del procedimiento de Articulación interinstitucional y dinamización de la información-AIDI, cada vez que se requiera oficializa el acuerdo o convenio de intercambio de información y se genera un anexo técnico a dicho acuerdo o convenio, donde se encuentran las reglas que rigen el intercambio, acompañado del diccionario de datos que es el insumo para el entendimiento de la fuente. Para los casos de entidades que no les aplica el documento técnico esta información queda en un oficio, correo electrónico o acta. De igual manera se realiza un seguimiento a lo estipulado en el documento técnico a través del oficio, correos electrónicos o actas de reunión. Evidencia: Acuerdo de intercambio, Anexo técnico, oficio, correo electrónico o acta.</t>
  </si>
  <si>
    <t>El lider o apoyo del procedimiento de la SRNI o dependencias de la unidad cada vez que identifique la necesidad de una nueva fuente de información, realizan la solicitud al grupo de AIDI para la gestión de la fuente o variable de información a través de acta de reunión, correos electrónicos u oficios en los cuales se establece un cronograma  que permite al solicitante  realizar el seguimiento correspondiente. En caso de no recibir respuesta oportuna a través de los mismos canales se describen las dificultades existentes en la consecución de la información.  El soporte de este control es la solicitud mediante correo, oficio, acta de reunión o acuerdo de información para la gestión de la nueva fuente o variable.</t>
  </si>
  <si>
    <t xml:space="preserve">El líder o apoyo del procedimiento de instrumentalización en articulación con el líder del procedimiento de AIDI, trimestralmente remite reporte de la calidad de datos de las fuentes de información cargadas en el inventario de fuentes del módulo de Vivanto, en caso de no remitir el reporte se debe registrar el seguimiento y estado de las fuentes verificadas. Evidencia: Correo electrónico del reporte o Matriz de seguimiento de las fuentes de información </t>
  </si>
  <si>
    <r>
      <t>El lider o apoyo del procedimiento de Instrumentalización cada vez que se requiera, gestiona las solicitudes del grupo de AIDI mediante el correo electrónico de soporte RNI, asignando usuarios y contraseñas para los canales de interoperabilidad a través de las herramientas de intercambio web service dinámicos, intercambio de archivos planos encriptados a través de llaves públicas y privadas, asegurando el manejo adecuado de la información que se comparte. En caso de que no se cuente con correo electrónico de solicitud no será gest</t>
    </r>
    <r>
      <rPr>
        <sz val="11"/>
        <rFont val="Calibri"/>
        <family val="2"/>
      </rPr>
      <t>ionado. Evidencia: correo electrónico de respuesta al requerimiento</t>
    </r>
  </si>
  <si>
    <t>* Dar trámite a las solicitudes de información realizadas por el cliente interno o entidades externas.
* Alistar y disponer las fuentes y bases de datos de información de la población víctima de acuerdo con la necesidad, en las herramientas, aplicativos y visores utilizados por la SRNI.</t>
  </si>
  <si>
    <t>Posibilidad de perdida reputacional</t>
  </si>
  <si>
    <t>por parte del personal de la SRNI</t>
  </si>
  <si>
    <t>por el uso indebido de la información dispuesta</t>
  </si>
  <si>
    <t>para obtener un beneficio personal o para un tercero</t>
  </si>
  <si>
    <t>No  aplica</t>
  </si>
  <si>
    <t>Por demanda</t>
  </si>
  <si>
    <t>Todos los colaboradores de los procedimientos de la Subdirección Red Nacional de Información-SRNI cada vez que reciban una solicitud de información a través de sus correos institucionales o plataforma Aranda deben canalizarla y/o copiar lo emitido a los correos oficiales de la SRNI, así mismo, con el objetivo de tener la trazabilidad para los casos en que se dé respuesta mediante el correo individual institucional, se debe copiar al correo oficial los insumos entregados por parte de la SRNI. Como evidencia queda el envío a los correos oficiales con sus adjuntos (si los hubo), socializaciones o reporte en Aranda.</t>
  </si>
  <si>
    <t>Se define establecer planes de acción para mitigar y/o reducir el nivel y para atender las causas por las que se puede presentar el riesgo, atendiendo lo establecido en la metodología de administración del riesgo</t>
  </si>
  <si>
    <t>Realizar seguimientos trimestrales en donde se valide el uso y acceso indebido de las credenciales otorgadas al portal vivanto en el marco de los acuerdos de confidencialidad firmados.</t>
  </si>
  <si>
    <t>Responsable Procedimiento Instrumentalización
Líder</t>
  </si>
  <si>
    <t>Todos los colaboradores de los procedimientos de la Subdirección Red Nacional de Información-SRNI cada vez que detecte un uso o acceso indebido de la información, remite la alerta sobre dichos eventos al grupo antifraudes de la oficina asesora jurídica por medio de correo electrónico con el fin de poner en conocimiento la falencia detectada y para que se tomen las medidas que consideren pertinentes dentro de su competencia. Como evidencia queda el envío del correo electrónico.</t>
  </si>
  <si>
    <t>El lider o apoyo del procedimiento Articulación interinstitucional y dinamización de la información-AIDI de la Subdirección Red Nacional de Información-SRNI cada vez que un usuario requiere la creación de credenciales de acceso para la herramienta Vivanto, solicita el diligenciamiento y remisión del formato de aceptación de acuerdo de confidencialidad junto con el documento de identidad a través de los enlaces establecidos tanto nacionales como territoriales,  con el fin de garantizar el uso adecuado e institucional del usuario y asegurar que las personas que consultan la información de la población victima son funcionarios, servidores públicos y/o colaboradores designados con previa autorización del jefe de área cuando soliciten en el marco de sus funciones acceder a esta información, en caso de no cumplir con estos documentos no se tramita la solicitud. Como evidencia del control queda cargado el acuerdo de confidencialidad diligenciado y firmado, así como el documento de identidad en el aplicativo Vivanto, reporte de la gestión de la solicitud en la plataforma Aranda o correo electronico de la solicitud.</t>
  </si>
  <si>
    <t>Con el objetivo de asegurar que las personas que consultan la información de la población victima son funcionarios y servidores públicos y que se aplican protocolos de seguridad al acceder a información en la herramienta Vivanto, el apoyo de la mesa de servicios del procedimiento Articulación interinstitucional y dinamización de la información-AIDI, inactiva y otorga acceso de perfiles y roles a los usuarios de la siguiente forma:
1. Los usuarios se inactivan de acuerdo con su periodo de vinculación contractual.
2. El 31 de diciembre de cada vigencia se inactivan todos los accesos a Vivanto.
3. Bloqueo automático por no registrar actividad del usuario en un periodo de 30 días calendario.
4. A solicitud de las entidades externas o cliente interno a través de los colaboradores designados.
5. Los perfiles y roles deben estar evidenciados en el diligenciamiento de los acuerdos de confidencialidad, que a su vez deben estar avalados y firmados por el líder del proceso. 
En caso de evidenciar en las auditorias de usuarios de consulta individual un mal uso de la herramienta se inactivará el usuario. 
Evidencia: Correo electrónico del estado inactivo en la herramienta Vivanto o reporte de la gestión de la solicitud en la plataforma Aranda.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</si>
</sst>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mm/yyyy;@"/>
    <numFmt numFmtId="166" formatCode="[$-240A]General"/>
  </numFmts>
  <fonts count="51">
    <font>
      <sz val="11"/>
      <color theme="1"/>
      <name val="Calibri"/>
      <family val="2"/>
      <scheme val="minor"/>
    </font>
    <font>
      <b/>
      <sz val="11"/>
      <color theme="1"/>
      <name val="Calibri"/>
      <family val="2"/>
      <scheme val="minor"/>
    </font>
    <font>
      <b/>
      <sz val="20"/>
      <color theme="1"/>
      <name val="Calibri"/>
      <family val="2"/>
      <scheme val="minor"/>
    </font>
    <font>
      <sz val="12"/>
      <color theme="1"/>
      <name val="Calibri"/>
      <family val="2"/>
      <scheme val="minor"/>
    </font>
    <font>
      <sz val="9"/>
      <color indexed="81"/>
      <name val="Tahoma"/>
      <family val="2"/>
    </font>
    <font>
      <b/>
      <sz val="9"/>
      <color indexed="81"/>
      <name val="Tahoma"/>
      <family val="2"/>
    </font>
    <font>
      <i/>
      <sz val="9"/>
      <color indexed="81"/>
      <name val="Tahoma"/>
      <family val="2"/>
    </font>
    <font>
      <u/>
      <sz val="11"/>
      <color theme="10"/>
      <name val="Calibri"/>
      <family val="2"/>
      <scheme val="minor"/>
    </font>
    <font>
      <b/>
      <sz val="14"/>
      <color rgb="FF3366CC"/>
      <name val="Calibri"/>
      <family val="2"/>
      <scheme val="minor"/>
    </font>
    <font>
      <b/>
      <sz val="14"/>
      <color theme="1"/>
      <name val="Calibri"/>
      <family val="2"/>
      <scheme val="minor"/>
    </font>
    <font>
      <b/>
      <sz val="14"/>
      <color rgb="FF000000"/>
      <name val="Arial"/>
      <family val="2"/>
    </font>
    <font>
      <sz val="14"/>
      <color rgb="FF000000"/>
      <name val="Arial"/>
      <family val="2"/>
    </font>
    <font>
      <sz val="11"/>
      <color theme="1"/>
      <name val="Calibri"/>
      <family val="2"/>
      <scheme val="minor"/>
    </font>
    <font>
      <u/>
      <sz val="11"/>
      <color rgb="FF0070C0"/>
      <name val="Calibri"/>
      <family val="2"/>
      <scheme val="minor"/>
    </font>
    <font>
      <sz val="10"/>
      <name val="Arial"/>
      <family val="2"/>
    </font>
    <font>
      <b/>
      <sz val="12"/>
      <color rgb="FF3366CC"/>
      <name val="Calibri"/>
      <family val="2"/>
      <scheme val="minor"/>
    </font>
    <font>
      <sz val="10"/>
      <color theme="1"/>
      <name val="Calibri"/>
      <family val="2"/>
      <scheme val="minor"/>
    </font>
    <font>
      <sz val="10"/>
      <color theme="1"/>
      <name val="Verdana"/>
      <family val="2"/>
    </font>
    <font>
      <b/>
      <sz val="10"/>
      <color theme="1"/>
      <name val="Verdana"/>
      <family val="2"/>
    </font>
    <font>
      <sz val="7"/>
      <color theme="1"/>
      <name val="Times New Roman"/>
      <family val="1"/>
    </font>
    <font>
      <b/>
      <sz val="20"/>
      <color theme="0"/>
      <name val="Calibri"/>
      <family val="2"/>
      <scheme val="minor"/>
    </font>
    <font>
      <sz val="8"/>
      <color theme="1"/>
      <name val="Calibri"/>
      <family val="2"/>
      <scheme val="minor"/>
    </font>
    <font>
      <b/>
      <sz val="9"/>
      <color rgb="FFFFFFFF"/>
      <name val="Verdana"/>
      <family val="2"/>
    </font>
    <font>
      <sz val="9"/>
      <color theme="1"/>
      <name val="Verdana"/>
      <family val="2"/>
    </font>
    <font>
      <sz val="9"/>
      <color rgb="FFFF0000"/>
      <name val="Verdana"/>
      <family val="2"/>
    </font>
    <font>
      <b/>
      <sz val="9"/>
      <color rgb="FFFF0000"/>
      <name val="Verdana"/>
      <family val="2"/>
    </font>
    <font>
      <sz val="12"/>
      <color theme="5"/>
      <name val="Calibri"/>
      <family val="2"/>
      <scheme val="minor"/>
    </font>
    <font>
      <b/>
      <sz val="9"/>
      <color rgb="FF3366CC"/>
      <name val="Verdana"/>
      <family val="2"/>
    </font>
    <font>
      <b/>
      <sz val="9"/>
      <color rgb="FF000000"/>
      <name val="Verdana"/>
      <family val="2"/>
    </font>
    <font>
      <sz val="9"/>
      <color rgb="FF000000"/>
      <name val="Verdana"/>
      <family val="2"/>
    </font>
    <font>
      <sz val="11"/>
      <color rgb="FFFF0000"/>
      <name val="Calibri"/>
      <family val="2"/>
      <scheme val="minor"/>
    </font>
    <font>
      <i/>
      <sz val="11"/>
      <color theme="1"/>
      <name val="Calibri"/>
      <family val="2"/>
      <scheme val="minor"/>
    </font>
    <font>
      <b/>
      <sz val="10"/>
      <color theme="6" tint="-0.249977111117893"/>
      <name val="Calibri Light"/>
      <family val="2"/>
    </font>
    <font>
      <b/>
      <sz val="12"/>
      <color rgb="FF333333"/>
      <name val="Frutiger"/>
    </font>
    <font>
      <sz val="12"/>
      <color rgb="FF333333"/>
      <name val="Frutiger"/>
    </font>
    <font>
      <sz val="11"/>
      <name val="Calibri"/>
      <family val="2"/>
      <scheme val="minor"/>
    </font>
    <font>
      <sz val="11"/>
      <color rgb="FF000000"/>
      <name val="Calibri"/>
      <family val="2"/>
      <scheme val="minor"/>
    </font>
    <font>
      <sz val="11"/>
      <color rgb="FF0D0D0D"/>
      <name val="Calibri"/>
      <family val="2"/>
      <scheme val="minor"/>
    </font>
    <font>
      <b/>
      <sz val="11"/>
      <name val="Calibri"/>
      <family val="2"/>
      <scheme val="minor"/>
    </font>
    <font>
      <b/>
      <sz val="11"/>
      <color rgb="FFFF0000"/>
      <name val="Calibri"/>
      <family val="2"/>
      <scheme val="minor"/>
    </font>
    <font>
      <sz val="11"/>
      <color rgb="FFC00000"/>
      <name val="Calibri"/>
      <family val="2"/>
      <scheme val="minor"/>
    </font>
    <font>
      <sz val="11"/>
      <color rgb="FF00B050"/>
      <name val="Calibri"/>
      <family val="2"/>
      <scheme val="minor"/>
    </font>
    <font>
      <sz val="11"/>
      <color theme="1"/>
      <name val="Calibri"/>
      <family val="2"/>
    </font>
    <font>
      <sz val="11"/>
      <color rgb="FF000000"/>
      <name val="Aptos Narrow"/>
      <family val="2"/>
    </font>
    <font>
      <sz val="8"/>
      <name val="Calibri"/>
      <family val="2"/>
      <scheme val="minor"/>
    </font>
    <font>
      <sz val="11"/>
      <color theme="1"/>
      <name val="Calibri"/>
      <family val="2"/>
      <charset val="1"/>
    </font>
    <font>
      <sz val="11"/>
      <color theme="1"/>
      <name val="Calibri"/>
      <scheme val="minor"/>
    </font>
    <font>
      <sz val="11"/>
      <color rgb="FF000000"/>
      <name val="Calibri"/>
      <scheme val="minor"/>
    </font>
    <font>
      <sz val="11"/>
      <color rgb="FFFF0000"/>
      <name val="Calibri"/>
      <scheme val="minor"/>
    </font>
    <font>
      <b/>
      <sz val="11"/>
      <color rgb="FF000000"/>
      <name val="Calibri"/>
      <scheme val="minor"/>
    </font>
    <font>
      <sz val="11"/>
      <name val="Calibri"/>
      <family val="2"/>
    </font>
  </fonts>
  <fills count="24">
    <fill>
      <patternFill patternType="none"/>
    </fill>
    <fill>
      <patternFill patternType="gray125"/>
    </fill>
    <fill>
      <patternFill patternType="solid">
        <fgColor theme="0"/>
        <bgColor indexed="64"/>
      </patternFill>
    </fill>
    <fill>
      <patternFill patternType="solid">
        <fgColor theme="5"/>
        <bgColor indexed="64"/>
      </patternFill>
    </fill>
    <fill>
      <patternFill patternType="solid">
        <fgColor rgb="FFFF0000"/>
        <bgColor indexed="64"/>
      </patternFill>
    </fill>
    <fill>
      <patternFill patternType="solid">
        <fgColor rgb="FFFFFF00"/>
        <bgColor indexed="64"/>
      </patternFill>
    </fill>
    <fill>
      <patternFill patternType="solid">
        <fgColor theme="9"/>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92D050"/>
        <bgColor indexed="64"/>
      </patternFill>
    </fill>
    <fill>
      <patternFill patternType="solid">
        <fgColor theme="8" tint="0.79998168889431442"/>
        <bgColor indexed="64"/>
      </patternFill>
    </fill>
    <fill>
      <patternFill patternType="solid">
        <fgColor rgb="FF6699FF"/>
        <bgColor indexed="64"/>
      </patternFill>
    </fill>
    <fill>
      <patternFill patternType="solid">
        <fgColor theme="2"/>
        <bgColor indexed="64"/>
      </patternFill>
    </fill>
    <fill>
      <patternFill patternType="solid">
        <fgColor rgb="FFF79646"/>
        <bgColor indexed="64"/>
      </patternFill>
    </fill>
    <fill>
      <patternFill patternType="solid">
        <fgColor theme="0" tint="-0.249977111117893"/>
        <bgColor indexed="64"/>
      </patternFill>
    </fill>
    <fill>
      <patternFill patternType="solid">
        <fgColor rgb="FFFFFFFF"/>
        <bgColor indexed="64"/>
      </patternFill>
    </fill>
    <fill>
      <patternFill patternType="solid">
        <fgColor rgb="FFD9D9D9"/>
        <bgColor indexed="64"/>
      </patternFill>
    </fill>
    <fill>
      <patternFill patternType="solid">
        <fgColor theme="9" tint="0.59999389629810485"/>
        <bgColor indexed="64"/>
      </patternFill>
    </fill>
    <fill>
      <patternFill patternType="solid">
        <fgColor rgb="FFD69ECA"/>
        <bgColor indexed="64"/>
      </patternFill>
    </fill>
    <fill>
      <patternFill patternType="solid">
        <fgColor theme="5" tint="0.39997558519241921"/>
        <bgColor indexed="64"/>
      </patternFill>
    </fill>
    <fill>
      <patternFill patternType="solid">
        <fgColor theme="9" tint="-0.249977111117893"/>
        <bgColor indexed="64"/>
      </patternFill>
    </fill>
    <fill>
      <patternFill patternType="solid">
        <fgColor theme="5" tint="0.79998168889431442"/>
        <bgColor indexed="64"/>
      </patternFill>
    </fill>
    <fill>
      <patternFill patternType="solid">
        <fgColor rgb="FFEC1CD3"/>
        <bgColor indexed="64"/>
      </patternFill>
    </fill>
    <fill>
      <patternFill patternType="solid">
        <fgColor theme="0"/>
        <bgColor rgb="FF000000"/>
      </patternFill>
    </fill>
  </fills>
  <borders count="39">
    <border>
      <left/>
      <right/>
      <top/>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top style="hair">
        <color indexed="64"/>
      </top>
      <bottom/>
      <diagonal/>
    </border>
    <border>
      <left style="hair">
        <color indexed="64"/>
      </left>
      <right/>
      <top style="hair">
        <color indexed="64"/>
      </top>
      <bottom style="hair">
        <color indexed="64"/>
      </bottom>
      <diagonal/>
    </border>
    <border>
      <left/>
      <right style="hair">
        <color indexed="64"/>
      </right>
      <top/>
      <bottom/>
      <diagonal/>
    </border>
    <border>
      <left/>
      <right style="dotted">
        <color rgb="FF375623"/>
      </right>
      <top/>
      <bottom style="dotted">
        <color rgb="FF375623"/>
      </bottom>
      <diagonal/>
    </border>
    <border>
      <left style="hair">
        <color indexed="64"/>
      </left>
      <right style="hair">
        <color indexed="64"/>
      </right>
      <top/>
      <bottom/>
      <diagonal/>
    </border>
    <border>
      <left/>
      <right style="dotted">
        <color rgb="FF375623"/>
      </right>
      <top/>
      <bottom/>
      <diagonal/>
    </border>
    <border>
      <left style="hair">
        <color theme="9"/>
      </left>
      <right style="hair">
        <color theme="9"/>
      </right>
      <top style="hair">
        <color theme="9"/>
      </top>
      <bottom style="hair">
        <color theme="9"/>
      </bottom>
      <diagonal/>
    </border>
    <border>
      <left style="hair">
        <color theme="9"/>
      </left>
      <right style="hair">
        <color theme="9"/>
      </right>
      <top style="hair">
        <color theme="9"/>
      </top>
      <bottom/>
      <diagonal/>
    </border>
    <border>
      <left style="hair">
        <color theme="4"/>
      </left>
      <right style="hair">
        <color theme="4"/>
      </right>
      <top style="hair">
        <color theme="4"/>
      </top>
      <bottom style="hair">
        <color theme="4"/>
      </bottom>
      <diagonal/>
    </border>
    <border>
      <left style="hair">
        <color theme="9"/>
      </left>
      <right/>
      <top style="hair">
        <color theme="9"/>
      </top>
      <bottom style="hair">
        <color theme="9"/>
      </bottom>
      <diagonal/>
    </border>
    <border>
      <left/>
      <right/>
      <top style="hair">
        <color theme="9"/>
      </top>
      <bottom style="hair">
        <color theme="9"/>
      </bottom>
      <diagonal/>
    </border>
    <border>
      <left/>
      <right style="hair">
        <color theme="9"/>
      </right>
      <top style="hair">
        <color theme="9"/>
      </top>
      <bottom style="hair">
        <color theme="9"/>
      </bottom>
      <diagonal/>
    </border>
    <border>
      <left style="thin">
        <color indexed="64"/>
      </left>
      <right style="thin">
        <color indexed="64"/>
      </right>
      <top style="thin">
        <color indexed="64"/>
      </top>
      <bottom style="thin">
        <color indexed="64"/>
      </bottom>
      <diagonal/>
    </border>
    <border>
      <left/>
      <right/>
      <top/>
      <bottom style="hair">
        <color indexed="64"/>
      </bottom>
      <diagonal/>
    </border>
    <border>
      <left style="hair">
        <color indexed="64"/>
      </left>
      <right/>
      <top style="hair">
        <color indexed="64"/>
      </top>
      <bottom/>
      <diagonal/>
    </border>
    <border>
      <left style="hair">
        <color indexed="64"/>
      </left>
      <right/>
      <top/>
      <bottom/>
      <diagonal/>
    </border>
    <border>
      <left style="hair">
        <color indexed="64"/>
      </left>
      <right/>
      <top/>
      <bottom style="hair">
        <color indexed="64"/>
      </bottom>
      <diagonal/>
    </border>
    <border>
      <left/>
      <right style="hair">
        <color indexed="64"/>
      </right>
      <top/>
      <bottom style="hair">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hair">
        <color indexed="64"/>
      </left>
      <right style="hair">
        <color indexed="64"/>
      </right>
      <top style="hair">
        <color indexed="64"/>
      </top>
      <bottom style="thin">
        <color indexed="64"/>
      </bottom>
      <diagonal/>
    </border>
  </borders>
  <cellStyleXfs count="4">
    <xf numFmtId="0" fontId="0" fillId="0" borderId="0"/>
    <xf numFmtId="0" fontId="7" fillId="0" borderId="0" applyNumberFormat="0" applyFill="0" applyBorder="0" applyAlignment="0" applyProtection="0"/>
    <xf numFmtId="0" fontId="14" fillId="0" borderId="0"/>
    <xf numFmtId="0" fontId="21" fillId="0" borderId="0"/>
  </cellStyleXfs>
  <cellXfs count="658">
    <xf numFmtId="0" fontId="0" fillId="0" borderId="0" xfId="0"/>
    <xf numFmtId="0" fontId="0" fillId="2" borderId="0" xfId="0" applyFill="1"/>
    <xf numFmtId="0" fontId="0" fillId="2" borderId="0" xfId="0" applyFill="1" applyAlignment="1">
      <alignment horizontal="center" wrapText="1"/>
    </xf>
    <xf numFmtId="0" fontId="0" fillId="3" borderId="1" xfId="0" applyFill="1" applyBorder="1"/>
    <xf numFmtId="0" fontId="0" fillId="4" borderId="1" xfId="0" applyFill="1" applyBorder="1"/>
    <xf numFmtId="0" fontId="0" fillId="5" borderId="1" xfId="0" applyFill="1" applyBorder="1"/>
    <xf numFmtId="0" fontId="0" fillId="6" borderId="1" xfId="0" applyFill="1" applyBorder="1"/>
    <xf numFmtId="0" fontId="0" fillId="2" borderId="0" xfId="0" applyFill="1" applyAlignment="1">
      <alignment horizontal="center"/>
    </xf>
    <xf numFmtId="0" fontId="0" fillId="2" borderId="0" xfId="0" applyFill="1" applyAlignment="1">
      <alignment vertical="center" wrapText="1"/>
    </xf>
    <xf numFmtId="0" fontId="1" fillId="7" borderId="1" xfId="0" applyFont="1" applyFill="1" applyBorder="1" applyAlignment="1">
      <alignment horizontal="center" vertical="center" wrapText="1"/>
    </xf>
    <xf numFmtId="0" fontId="0" fillId="2" borderId="0" xfId="0" applyFill="1" applyAlignment="1">
      <alignment vertical="center"/>
    </xf>
    <xf numFmtId="0" fontId="8" fillId="2" borderId="1" xfId="0" applyFont="1" applyFill="1" applyBorder="1" applyAlignment="1">
      <alignment vertical="center" wrapText="1"/>
    </xf>
    <xf numFmtId="9" fontId="9" fillId="2" borderId="1" xfId="0" applyNumberFormat="1" applyFont="1" applyFill="1" applyBorder="1" applyAlignment="1">
      <alignment horizontal="center" vertical="center"/>
    </xf>
    <xf numFmtId="0" fontId="10" fillId="4" borderId="9" xfId="0" applyFont="1" applyFill="1" applyBorder="1" applyAlignment="1">
      <alignment horizontal="center" vertical="center" wrapText="1"/>
    </xf>
    <xf numFmtId="0" fontId="11" fillId="2" borderId="9" xfId="0" applyFont="1" applyFill="1" applyBorder="1" applyAlignment="1">
      <alignment horizontal="center" vertical="center" wrapText="1"/>
    </xf>
    <xf numFmtId="0" fontId="10" fillId="6" borderId="9" xfId="0" applyFont="1" applyFill="1" applyBorder="1" applyAlignment="1">
      <alignment horizontal="center" vertical="center" wrapText="1"/>
    </xf>
    <xf numFmtId="0" fontId="0" fillId="2" borderId="1" xfId="0" applyFill="1" applyBorder="1" applyAlignment="1">
      <alignment horizontal="center" vertical="center" wrapText="1"/>
    </xf>
    <xf numFmtId="0" fontId="8" fillId="2" borderId="1" xfId="0" applyFont="1" applyFill="1" applyBorder="1" applyAlignment="1">
      <alignment horizontal="center" vertical="center" wrapText="1"/>
    </xf>
    <xf numFmtId="0" fontId="15" fillId="2" borderId="1" xfId="2" applyFont="1" applyFill="1" applyBorder="1" applyAlignment="1">
      <alignment horizontal="center" vertical="center" wrapText="1"/>
    </xf>
    <xf numFmtId="0" fontId="15" fillId="2" borderId="1" xfId="1" applyFont="1" applyFill="1" applyBorder="1" applyAlignment="1">
      <alignment horizontal="center" vertical="center" wrapText="1"/>
    </xf>
    <xf numFmtId="0" fontId="16" fillId="2" borderId="1" xfId="2" applyFont="1" applyFill="1" applyBorder="1" applyAlignment="1">
      <alignment horizontal="center" vertical="center" wrapText="1"/>
    </xf>
    <xf numFmtId="9" fontId="9" fillId="2" borderId="4" xfId="0" applyNumberFormat="1" applyFont="1" applyFill="1" applyBorder="1" applyAlignment="1">
      <alignment horizontal="center" vertical="center"/>
    </xf>
    <xf numFmtId="0" fontId="10" fillId="5" borderId="11"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0" fillId="8" borderId="1" xfId="0" applyFont="1" applyFill="1" applyBorder="1" applyAlignment="1">
      <alignment horizontal="center" vertical="center" wrapText="1"/>
    </xf>
    <xf numFmtId="0" fontId="10" fillId="9" borderId="1" xfId="0" applyFont="1" applyFill="1" applyBorder="1" applyAlignment="1">
      <alignment horizontal="center" vertical="center" wrapText="1"/>
    </xf>
    <xf numFmtId="9" fontId="10" fillId="2" borderId="1" xfId="0" applyNumberFormat="1" applyFont="1" applyFill="1" applyBorder="1" applyAlignment="1">
      <alignment horizontal="center" vertical="center" wrapText="1"/>
    </xf>
    <xf numFmtId="0" fontId="10" fillId="4" borderId="1" xfId="0" applyFont="1" applyFill="1" applyBorder="1" applyAlignment="1">
      <alignment horizontal="center" vertical="center" wrapText="1"/>
    </xf>
    <xf numFmtId="0" fontId="10" fillId="6" borderId="1" xfId="0" applyFont="1" applyFill="1" applyBorder="1" applyAlignment="1">
      <alignment horizontal="center" vertical="center" wrapText="1"/>
    </xf>
    <xf numFmtId="0" fontId="10" fillId="5" borderId="1" xfId="0" applyFont="1" applyFill="1" applyBorder="1" applyAlignment="1">
      <alignment horizontal="center" vertical="center" wrapText="1"/>
    </xf>
    <xf numFmtId="0" fontId="0" fillId="2" borderId="0" xfId="0" applyFill="1" applyAlignment="1">
      <alignment horizontal="justify"/>
    </xf>
    <xf numFmtId="0" fontId="0" fillId="2" borderId="1" xfId="0" applyFill="1" applyBorder="1" applyAlignment="1">
      <alignment horizontal="justify" vertical="center" wrapText="1"/>
    </xf>
    <xf numFmtId="0" fontId="0" fillId="2" borderId="1" xfId="0" applyFill="1" applyBorder="1" applyAlignment="1" applyProtection="1">
      <alignment horizontal="justify" vertical="center" wrapText="1"/>
      <protection locked="0"/>
    </xf>
    <xf numFmtId="0" fontId="0" fillId="2" borderId="1" xfId="0" applyFill="1" applyBorder="1" applyAlignment="1" applyProtection="1">
      <alignment horizontal="center" vertical="center" wrapText="1"/>
      <protection locked="0"/>
    </xf>
    <xf numFmtId="0" fontId="1" fillId="2" borderId="0" xfId="0" applyFont="1" applyFill="1" applyAlignment="1">
      <alignment horizontal="center"/>
    </xf>
    <xf numFmtId="0" fontId="16" fillId="11" borderId="13" xfId="0" applyFont="1" applyFill="1" applyBorder="1" applyAlignment="1">
      <alignment horizontal="center" vertical="center" wrapText="1"/>
    </xf>
    <xf numFmtId="0" fontId="16" fillId="2" borderId="14" xfId="0" applyFont="1" applyFill="1" applyBorder="1" applyAlignment="1">
      <alignment horizontal="center" vertical="center" wrapText="1"/>
    </xf>
    <xf numFmtId="0" fontId="16" fillId="2" borderId="14" xfId="0" applyFont="1" applyFill="1" applyBorder="1" applyAlignment="1">
      <alignment vertical="center" wrapText="1"/>
    </xf>
    <xf numFmtId="0" fontId="16" fillId="2" borderId="14" xfId="0" applyFont="1" applyFill="1" applyBorder="1"/>
    <xf numFmtId="0" fontId="16" fillId="12" borderId="14" xfId="0" applyFont="1" applyFill="1" applyBorder="1" applyAlignment="1">
      <alignment horizontal="center" vertical="center" wrapText="1"/>
    </xf>
    <xf numFmtId="0" fontId="16" fillId="12" borderId="14" xfId="0" applyFont="1" applyFill="1" applyBorder="1" applyAlignment="1">
      <alignment vertical="center" wrapText="1"/>
    </xf>
    <xf numFmtId="0" fontId="16" fillId="12" borderId="14" xfId="0" applyFont="1" applyFill="1" applyBorder="1"/>
    <xf numFmtId="0" fontId="18" fillId="0" borderId="1" xfId="0" applyFont="1" applyBorder="1" applyAlignment="1">
      <alignment horizontal="left" vertical="center" wrapText="1" indent="3"/>
    </xf>
    <xf numFmtId="0" fontId="18" fillId="0" borderId="1" xfId="0" applyFont="1" applyBorder="1" applyAlignment="1">
      <alignment horizontal="center" vertical="center" wrapText="1"/>
    </xf>
    <xf numFmtId="0" fontId="17" fillId="0" borderId="1" xfId="0" applyFont="1" applyBorder="1" applyAlignment="1">
      <alignment horizontal="left" vertical="center" wrapText="1" indent="1"/>
    </xf>
    <xf numFmtId="0" fontId="16" fillId="2" borderId="14" xfId="0" applyFont="1" applyFill="1" applyBorder="1" applyAlignment="1">
      <alignment horizontal="justify" vertical="center" wrapText="1"/>
    </xf>
    <xf numFmtId="0" fontId="16" fillId="12" borderId="14" xfId="0" applyFont="1" applyFill="1" applyBorder="1" applyAlignment="1">
      <alignment horizontal="justify" vertical="center" wrapText="1"/>
    </xf>
    <xf numFmtId="0" fontId="16" fillId="2" borderId="14" xfId="0" applyFont="1" applyFill="1" applyBorder="1" applyAlignment="1">
      <alignment horizontal="left" vertical="center" wrapText="1"/>
    </xf>
    <xf numFmtId="0" fontId="16" fillId="12" borderId="14" xfId="0" applyFont="1" applyFill="1" applyBorder="1" applyAlignment="1">
      <alignment horizontal="left" vertical="center" wrapText="1"/>
    </xf>
    <xf numFmtId="0" fontId="0" fillId="0" borderId="18" xfId="0" applyBorder="1"/>
    <xf numFmtId="0" fontId="23" fillId="0" borderId="0" xfId="3" applyFont="1"/>
    <xf numFmtId="0" fontId="24" fillId="0" borderId="0" xfId="3" applyFont="1"/>
    <xf numFmtId="0" fontId="23" fillId="0" borderId="29" xfId="0" applyFont="1" applyBorder="1"/>
    <xf numFmtId="0" fontId="23" fillId="0" borderId="30" xfId="0" applyFont="1" applyBorder="1"/>
    <xf numFmtId="0" fontId="23" fillId="0" borderId="26" xfId="0" applyFont="1" applyBorder="1" applyAlignment="1">
      <alignment horizontal="center"/>
    </xf>
    <xf numFmtId="0" fontId="23" fillId="0" borderId="27" xfId="0" applyFont="1" applyBorder="1" applyAlignment="1">
      <alignment horizontal="center"/>
    </xf>
    <xf numFmtId="14" fontId="23" fillId="0" borderId="32" xfId="0" applyNumberFormat="1" applyFont="1" applyBorder="1" applyAlignment="1">
      <alignment horizontal="center" vertical="center"/>
    </xf>
    <xf numFmtId="14" fontId="23" fillId="0" borderId="33" xfId="0" applyNumberFormat="1" applyFont="1" applyBorder="1" applyAlignment="1">
      <alignment horizontal="center" vertical="center"/>
    </xf>
    <xf numFmtId="0" fontId="2" fillId="14" borderId="21" xfId="0" applyFont="1" applyFill="1" applyBorder="1" applyAlignment="1">
      <alignment horizontal="center"/>
    </xf>
    <xf numFmtId="0" fontId="2" fillId="14" borderId="0" xfId="0" applyFont="1" applyFill="1" applyAlignment="1">
      <alignment horizontal="center"/>
    </xf>
    <xf numFmtId="0" fontId="2" fillId="14" borderId="8" xfId="0" applyFont="1" applyFill="1" applyBorder="1" applyAlignment="1">
      <alignment horizontal="center"/>
    </xf>
    <xf numFmtId="0" fontId="2" fillId="14" borderId="22" xfId="0" applyFont="1" applyFill="1" applyBorder="1" applyAlignment="1">
      <alignment horizontal="center"/>
    </xf>
    <xf numFmtId="0" fontId="2" fillId="14" borderId="19" xfId="0" applyFont="1" applyFill="1" applyBorder="1" applyAlignment="1">
      <alignment horizontal="center"/>
    </xf>
    <xf numFmtId="0" fontId="2" fillId="14" borderId="23" xfId="0" applyFont="1" applyFill="1" applyBorder="1" applyAlignment="1">
      <alignment horizontal="center"/>
    </xf>
    <xf numFmtId="0" fontId="23" fillId="0" borderId="27" xfId="0" applyFont="1" applyBorder="1" applyAlignment="1">
      <alignment horizontal="center" vertical="center"/>
    </xf>
    <xf numFmtId="0" fontId="23" fillId="0" borderId="30" xfId="0" applyFont="1" applyBorder="1" applyAlignment="1">
      <alignment wrapText="1"/>
    </xf>
    <xf numFmtId="0" fontId="23" fillId="0" borderId="30" xfId="0" applyFont="1" applyBorder="1" applyAlignment="1">
      <alignment horizontal="left" wrapText="1"/>
    </xf>
    <xf numFmtId="0" fontId="23" fillId="0" borderId="31" xfId="3" applyFont="1" applyBorder="1" applyAlignment="1">
      <alignment horizontal="justify"/>
    </xf>
    <xf numFmtId="0" fontId="23" fillId="0" borderId="28" xfId="3" applyFont="1" applyBorder="1" applyAlignment="1">
      <alignment horizontal="center" vertical="center"/>
    </xf>
    <xf numFmtId="0" fontId="23" fillId="0" borderId="34" xfId="3" applyFont="1" applyBorder="1" applyAlignment="1">
      <alignment horizontal="center" vertical="center"/>
    </xf>
    <xf numFmtId="0" fontId="1" fillId="7" borderId="1" xfId="0" applyFont="1" applyFill="1" applyBorder="1" applyAlignment="1">
      <alignment horizontal="center" vertical="center"/>
    </xf>
    <xf numFmtId="0" fontId="12" fillId="7" borderId="1" xfId="1" applyFont="1" applyFill="1" applyBorder="1" applyAlignment="1">
      <alignment horizontal="center" vertical="center" wrapText="1"/>
    </xf>
    <xf numFmtId="0" fontId="0" fillId="7" borderId="1" xfId="1" applyFont="1" applyFill="1" applyBorder="1" applyAlignment="1">
      <alignment horizontal="center" vertical="center" wrapText="1"/>
    </xf>
    <xf numFmtId="0" fontId="0" fillId="2" borderId="1" xfId="0" applyFill="1" applyBorder="1" applyAlignment="1">
      <alignment horizontal="center"/>
    </xf>
    <xf numFmtId="0" fontId="27" fillId="15" borderId="1" xfId="0" applyFont="1" applyFill="1" applyBorder="1" applyAlignment="1">
      <alignment horizontal="center" vertical="center" wrapText="1"/>
    </xf>
    <xf numFmtId="0" fontId="0" fillId="2" borderId="4" xfId="0" applyFill="1" applyBorder="1" applyAlignment="1" applyProtection="1">
      <alignment horizontal="center" vertical="center" wrapText="1"/>
      <protection locked="0"/>
    </xf>
    <xf numFmtId="0" fontId="0" fillId="2" borderId="4" xfId="0" applyFill="1" applyBorder="1" applyAlignment="1">
      <alignment horizontal="center" vertical="center" wrapText="1"/>
    </xf>
    <xf numFmtId="0" fontId="0" fillId="0" borderId="1" xfId="0" applyBorder="1" applyAlignment="1">
      <alignment horizontal="justify" vertical="center" wrapText="1"/>
    </xf>
    <xf numFmtId="164" fontId="0" fillId="2" borderId="1" xfId="0" applyNumberFormat="1" applyFill="1" applyBorder="1" applyAlignment="1">
      <alignment horizontal="center" vertical="center" wrapText="1"/>
    </xf>
    <xf numFmtId="0" fontId="0" fillId="2" borderId="1" xfId="0" applyFill="1" applyBorder="1" applyAlignment="1" applyProtection="1">
      <alignment vertical="center" wrapText="1"/>
      <protection locked="0"/>
    </xf>
    <xf numFmtId="0" fontId="0" fillId="0" borderId="1" xfId="0" applyBorder="1" applyAlignment="1" applyProtection="1">
      <alignment horizontal="center" vertical="center" wrapText="1"/>
      <protection locked="0"/>
    </xf>
    <xf numFmtId="0" fontId="0" fillId="0" borderId="1" xfId="0" applyBorder="1" applyAlignment="1">
      <alignment horizontal="center" vertical="center" wrapText="1"/>
    </xf>
    <xf numFmtId="0" fontId="0" fillId="17" borderId="1" xfId="0" applyFill="1" applyBorder="1" applyAlignment="1">
      <alignment horizontal="center" vertical="center" wrapText="1"/>
    </xf>
    <xf numFmtId="0" fontId="0" fillId="18" borderId="1" xfId="0" applyFill="1" applyBorder="1" applyAlignment="1">
      <alignment horizontal="center" vertical="center" wrapText="1"/>
    </xf>
    <xf numFmtId="17" fontId="0" fillId="2" borderId="1" xfId="0" applyNumberFormat="1" applyFill="1" applyBorder="1" applyAlignment="1">
      <alignment horizontal="center" vertical="center" wrapText="1"/>
    </xf>
    <xf numFmtId="0" fontId="0" fillId="2" borderId="1" xfId="0" applyFill="1" applyBorder="1" applyProtection="1">
      <protection locked="0"/>
    </xf>
    <xf numFmtId="0" fontId="0" fillId="2" borderId="1" xfId="0" applyFill="1" applyBorder="1" applyAlignment="1" applyProtection="1">
      <alignment horizontal="justify"/>
      <protection locked="0"/>
    </xf>
    <xf numFmtId="0" fontId="0" fillId="2" borderId="1" xfId="0" applyFill="1" applyBorder="1" applyAlignment="1">
      <alignment horizontal="justify"/>
    </xf>
    <xf numFmtId="0" fontId="0" fillId="2" borderId="1" xfId="0" applyFill="1" applyBorder="1"/>
    <xf numFmtId="0" fontId="0" fillId="2" borderId="1" xfId="0" applyFill="1" applyBorder="1" applyAlignment="1">
      <alignment vertical="center"/>
    </xf>
    <xf numFmtId="9" fontId="33" fillId="0" borderId="1" xfId="0" applyNumberFormat="1" applyFont="1" applyBorder="1" applyAlignment="1">
      <alignment horizontal="justify" vertical="center" wrapText="1"/>
    </xf>
    <xf numFmtId="9" fontId="33" fillId="2" borderId="1" xfId="0" applyNumberFormat="1" applyFont="1" applyFill="1" applyBorder="1" applyAlignment="1">
      <alignment horizontal="center" vertical="center" wrapText="1"/>
    </xf>
    <xf numFmtId="0" fontId="0" fillId="2" borderId="1" xfId="0" applyFill="1" applyBorder="1" applyAlignment="1">
      <alignment horizontal="center" vertical="center"/>
    </xf>
    <xf numFmtId="0" fontId="0" fillId="2" borderId="1" xfId="0" applyFill="1" applyBorder="1" applyAlignment="1">
      <alignment horizontal="justify" vertical="center"/>
    </xf>
    <xf numFmtId="0" fontId="3" fillId="2" borderId="1" xfId="2" applyFont="1" applyFill="1" applyBorder="1" applyAlignment="1">
      <alignment horizontal="center" vertical="center" wrapText="1"/>
    </xf>
    <xf numFmtId="0" fontId="3" fillId="2" borderId="1" xfId="1" applyFont="1" applyFill="1" applyBorder="1" applyAlignment="1">
      <alignment horizontal="center" vertical="center" wrapText="1"/>
    </xf>
    <xf numFmtId="0" fontId="34" fillId="2" borderId="1" xfId="0" applyFont="1" applyFill="1" applyBorder="1" applyAlignment="1">
      <alignment horizontal="center" vertical="center" wrapText="1"/>
    </xf>
    <xf numFmtId="0" fontId="0" fillId="2" borderId="1" xfId="0" applyFill="1" applyBorder="1" applyAlignment="1">
      <alignment horizontal="center" wrapText="1"/>
    </xf>
    <xf numFmtId="0" fontId="0" fillId="0" borderId="1" xfId="0" applyBorder="1" applyAlignment="1" applyProtection="1">
      <alignment horizontal="center" vertical="center" wrapText="1"/>
      <protection hidden="1"/>
    </xf>
    <xf numFmtId="0" fontId="0" fillId="2" borderId="1" xfId="0" applyFill="1" applyBorder="1" applyAlignment="1" applyProtection="1">
      <alignment horizontal="center" vertical="center" wrapText="1"/>
      <protection hidden="1"/>
    </xf>
    <xf numFmtId="0" fontId="0" fillId="2" borderId="1" xfId="0" applyFill="1" applyBorder="1" applyAlignment="1" applyProtection="1">
      <alignment horizontal="justify" vertical="center" wrapText="1"/>
      <protection hidden="1"/>
    </xf>
    <xf numFmtId="0" fontId="0" fillId="2" borderId="4" xfId="0" applyFill="1" applyBorder="1" applyAlignment="1" applyProtection="1">
      <alignment horizontal="center" vertical="center" wrapText="1"/>
      <protection hidden="1"/>
    </xf>
    <xf numFmtId="0" fontId="0" fillId="19" borderId="1" xfId="0" applyFill="1" applyBorder="1" applyAlignment="1" applyProtection="1">
      <alignment horizontal="center" vertical="center" wrapText="1"/>
      <protection hidden="1"/>
    </xf>
    <xf numFmtId="0" fontId="35" fillId="2" borderId="1" xfId="0" applyFont="1" applyFill="1" applyBorder="1" applyAlignment="1" applyProtection="1">
      <alignment horizontal="justify" vertical="center" wrapText="1"/>
      <protection hidden="1"/>
    </xf>
    <xf numFmtId="164" fontId="0" fillId="2" borderId="1" xfId="0" applyNumberFormat="1" applyFill="1" applyBorder="1" applyAlignment="1" applyProtection="1">
      <alignment horizontal="center" vertical="center" wrapText="1"/>
      <protection hidden="1"/>
    </xf>
    <xf numFmtId="164" fontId="0" fillId="2" borderId="10" xfId="0" applyNumberFormat="1" applyFill="1" applyBorder="1" applyAlignment="1" applyProtection="1">
      <alignment horizontal="center" vertical="center" wrapText="1"/>
      <protection hidden="1"/>
    </xf>
    <xf numFmtId="0" fontId="0" fillId="2" borderId="7" xfId="0" applyFill="1" applyBorder="1" applyAlignment="1" applyProtection="1">
      <alignment horizontal="center" vertical="center" wrapText="1"/>
      <protection hidden="1"/>
    </xf>
    <xf numFmtId="0" fontId="0" fillId="5" borderId="4" xfId="0" applyFill="1" applyBorder="1" applyAlignment="1" applyProtection="1">
      <alignment horizontal="center" vertical="center" wrapText="1"/>
      <protection hidden="1"/>
    </xf>
    <xf numFmtId="0" fontId="0" fillId="2" borderId="4" xfId="0" applyFill="1" applyBorder="1" applyAlignment="1" applyProtection="1">
      <alignment horizontal="justify" vertical="center" wrapText="1"/>
      <protection hidden="1"/>
    </xf>
    <xf numFmtId="17" fontId="0" fillId="2" borderId="4" xfId="0" applyNumberFormat="1" applyFill="1" applyBorder="1" applyAlignment="1" applyProtection="1">
      <alignment horizontal="center" vertical="center" wrapText="1"/>
      <protection hidden="1"/>
    </xf>
    <xf numFmtId="0" fontId="0" fillId="2" borderId="0" xfId="0" applyFill="1" applyProtection="1">
      <protection hidden="1"/>
    </xf>
    <xf numFmtId="0" fontId="0" fillId="2" borderId="10" xfId="0" applyFill="1" applyBorder="1" applyAlignment="1" applyProtection="1">
      <alignment horizontal="center" vertical="center" wrapText="1"/>
      <protection hidden="1"/>
    </xf>
    <xf numFmtId="0" fontId="0" fillId="2" borderId="10" xfId="0" applyFill="1" applyBorder="1" applyAlignment="1" applyProtection="1">
      <alignment horizontal="justify" vertical="center" wrapText="1"/>
      <protection hidden="1"/>
    </xf>
    <xf numFmtId="0" fontId="35" fillId="2" borderId="1" xfId="0" applyFont="1" applyFill="1" applyBorder="1" applyAlignment="1" applyProtection="1">
      <alignment horizontal="left" wrapText="1"/>
      <protection hidden="1"/>
    </xf>
    <xf numFmtId="0" fontId="0" fillId="2" borderId="5" xfId="0" applyFill="1" applyBorder="1" applyAlignment="1" applyProtection="1">
      <alignment horizontal="center" vertical="center" wrapText="1"/>
      <protection hidden="1"/>
    </xf>
    <xf numFmtId="0" fontId="0" fillId="2" borderId="5" xfId="0" applyFill="1" applyBorder="1" applyAlignment="1" applyProtection="1">
      <alignment horizontal="justify" vertical="center" wrapText="1"/>
      <protection hidden="1"/>
    </xf>
    <xf numFmtId="0" fontId="0" fillId="0" borderId="4" xfId="0" applyBorder="1" applyAlignment="1" applyProtection="1">
      <alignment horizontal="justify" vertical="center" wrapText="1"/>
      <protection hidden="1"/>
    </xf>
    <xf numFmtId="0" fontId="0" fillId="0" borderId="1" xfId="0" applyBorder="1" applyAlignment="1" applyProtection="1">
      <alignment horizontal="justify" vertical="center" wrapText="1"/>
      <protection hidden="1"/>
    </xf>
    <xf numFmtId="14" fontId="0" fillId="2" borderId="1" xfId="0" applyNumberFormat="1" applyFill="1" applyBorder="1" applyAlignment="1" applyProtection="1">
      <alignment horizontal="center" vertical="center"/>
      <protection hidden="1"/>
    </xf>
    <xf numFmtId="14" fontId="0" fillId="2" borderId="1" xfId="0" applyNumberFormat="1" applyFill="1" applyBorder="1" applyAlignment="1" applyProtection="1">
      <alignment horizontal="center" vertical="center" wrapText="1"/>
      <protection hidden="1"/>
    </xf>
    <xf numFmtId="0" fontId="0" fillId="2" borderId="1" xfId="0" applyFill="1" applyBorder="1" applyAlignment="1" applyProtection="1">
      <alignment horizontal="center" vertical="center"/>
      <protection hidden="1"/>
    </xf>
    <xf numFmtId="0" fontId="35" fillId="0" borderId="1" xfId="0" applyFont="1" applyBorder="1" applyAlignment="1" applyProtection="1">
      <alignment horizontal="justify" vertical="center" wrapText="1"/>
      <protection hidden="1"/>
    </xf>
    <xf numFmtId="164" fontId="0" fillId="2" borderId="4" xfId="0" applyNumberFormat="1" applyFill="1" applyBorder="1" applyAlignment="1" applyProtection="1">
      <alignment horizontal="center" vertical="center" wrapText="1"/>
      <protection hidden="1"/>
    </xf>
    <xf numFmtId="0" fontId="0" fillId="20" borderId="4" xfId="0" applyFill="1" applyBorder="1" applyAlignment="1" applyProtection="1">
      <alignment horizontal="center" vertical="center" wrapText="1"/>
      <protection hidden="1"/>
    </xf>
    <xf numFmtId="0" fontId="35" fillId="2" borderId="4" xfId="0" applyFont="1" applyFill="1" applyBorder="1" applyAlignment="1" applyProtection="1">
      <alignment horizontal="justify" vertical="center" wrapText="1"/>
      <protection hidden="1"/>
    </xf>
    <xf numFmtId="0" fontId="35" fillId="2" borderId="1" xfId="0" applyFont="1" applyFill="1" applyBorder="1" applyAlignment="1" applyProtection="1">
      <alignment horizontal="center" vertical="center" wrapText="1"/>
      <protection hidden="1"/>
    </xf>
    <xf numFmtId="14" fontId="35" fillId="2" borderId="1" xfId="0" applyNumberFormat="1" applyFont="1" applyFill="1" applyBorder="1" applyAlignment="1" applyProtection="1">
      <alignment vertical="center"/>
      <protection hidden="1"/>
    </xf>
    <xf numFmtId="0" fontId="35" fillId="2" borderId="1" xfId="0" applyFont="1" applyFill="1" applyBorder="1" applyAlignment="1" applyProtection="1">
      <alignment horizontal="center" vertical="center"/>
      <protection hidden="1"/>
    </xf>
    <xf numFmtId="0" fontId="35" fillId="2" borderId="1" xfId="0" applyFont="1" applyFill="1" applyBorder="1" applyAlignment="1" applyProtection="1">
      <alignment vertical="center" wrapText="1"/>
      <protection hidden="1"/>
    </xf>
    <xf numFmtId="0" fontId="35" fillId="2" borderId="4" xfId="0" applyFont="1" applyFill="1" applyBorder="1" applyAlignment="1" applyProtection="1">
      <alignment horizontal="center" vertical="center" wrapText="1"/>
      <protection hidden="1"/>
    </xf>
    <xf numFmtId="0" fontId="0" fillId="2" borderId="7" xfId="0" applyFill="1" applyBorder="1" applyAlignment="1" applyProtection="1">
      <alignment horizontal="justify" vertical="center" wrapText="1"/>
      <protection hidden="1"/>
    </xf>
    <xf numFmtId="0" fontId="0" fillId="2" borderId="20" xfId="0" applyFill="1" applyBorder="1" applyAlignment="1" applyProtection="1">
      <alignment horizontal="justify" vertical="center" wrapText="1"/>
      <protection hidden="1"/>
    </xf>
    <xf numFmtId="0" fontId="0" fillId="2" borderId="20" xfId="0" applyFill="1" applyBorder="1" applyAlignment="1" applyProtection="1">
      <alignment horizontal="center" vertical="center" wrapText="1"/>
      <protection hidden="1"/>
    </xf>
    <xf numFmtId="0" fontId="0" fillId="0" borderId="1" xfId="0" applyBorder="1" applyAlignment="1" applyProtection="1">
      <alignment horizontal="justify" vertical="center" wrapText="1"/>
      <protection locked="0"/>
    </xf>
    <xf numFmtId="0" fontId="35" fillId="2" borderId="1" xfId="0" applyFont="1" applyFill="1" applyBorder="1" applyAlignment="1">
      <alignment horizontal="justify" vertical="center" wrapText="1"/>
    </xf>
    <xf numFmtId="0" fontId="0" fillId="5" borderId="1" xfId="0" applyFill="1" applyBorder="1" applyAlignment="1" applyProtection="1">
      <alignment horizontal="center" vertical="center" wrapText="1"/>
      <protection hidden="1"/>
    </xf>
    <xf numFmtId="17" fontId="0" fillId="2" borderId="1" xfId="0" applyNumberFormat="1" applyFill="1" applyBorder="1" applyAlignment="1" applyProtection="1">
      <alignment horizontal="center" vertical="center" wrapText="1"/>
      <protection hidden="1"/>
    </xf>
    <xf numFmtId="0" fontId="0" fillId="18" borderId="1" xfId="0" applyFill="1" applyBorder="1" applyAlignment="1" applyProtection="1">
      <alignment horizontal="center" vertical="center" wrapText="1"/>
      <protection hidden="1"/>
    </xf>
    <xf numFmtId="0" fontId="0" fillId="2" borderId="4" xfId="0" applyFill="1" applyBorder="1" applyAlignment="1" applyProtection="1">
      <alignment horizontal="justify" vertical="center" wrapText="1"/>
      <protection locked="0"/>
    </xf>
    <xf numFmtId="14" fontId="0" fillId="2" borderId="1" xfId="0" applyNumberFormat="1" applyFill="1" applyBorder="1" applyAlignment="1">
      <alignment horizontal="center" vertical="center" wrapText="1"/>
    </xf>
    <xf numFmtId="0" fontId="35" fillId="2" borderId="1" xfId="0" applyFont="1" applyFill="1" applyBorder="1" applyAlignment="1" applyProtection="1">
      <alignment horizontal="justify" vertical="center" wrapText="1"/>
      <protection locked="0"/>
    </xf>
    <xf numFmtId="14" fontId="0" fillId="2" borderId="1" xfId="0" applyNumberFormat="1" applyFill="1" applyBorder="1" applyAlignment="1">
      <alignment vertical="center"/>
    </xf>
    <xf numFmtId="0" fontId="35" fillId="2" borderId="10" xfId="0" applyFont="1" applyFill="1" applyBorder="1" applyAlignment="1" applyProtection="1">
      <alignment horizontal="justify" vertical="center" wrapText="1"/>
      <protection hidden="1"/>
    </xf>
    <xf numFmtId="0" fontId="35" fillId="2" borderId="5" xfId="0" applyFont="1" applyFill="1" applyBorder="1" applyAlignment="1" applyProtection="1">
      <alignment horizontal="justify" vertical="center" wrapText="1"/>
      <protection hidden="1"/>
    </xf>
    <xf numFmtId="0" fontId="35" fillId="2" borderId="1" xfId="0" applyFont="1" applyFill="1" applyBorder="1" applyAlignment="1">
      <alignment horizontal="center" vertical="center" wrapText="1"/>
    </xf>
    <xf numFmtId="165" fontId="0" fillId="2" borderId="1" xfId="0" applyNumberFormat="1" applyFill="1" applyBorder="1" applyAlignment="1" applyProtection="1">
      <alignment horizontal="center" vertical="center" wrapText="1"/>
      <protection hidden="1"/>
    </xf>
    <xf numFmtId="0" fontId="0" fillId="17" borderId="1" xfId="0" applyFill="1" applyBorder="1" applyAlignment="1" applyProtection="1">
      <alignment horizontal="center" vertical="center" wrapText="1"/>
      <protection hidden="1"/>
    </xf>
    <xf numFmtId="0" fontId="0" fillId="2" borderId="1" xfId="0" applyFill="1" applyBorder="1" applyAlignment="1">
      <alignment horizontal="left" vertical="center" wrapText="1"/>
    </xf>
    <xf numFmtId="0" fontId="35" fillId="2" borderId="4" xfId="0" applyFont="1" applyFill="1" applyBorder="1" applyAlignment="1" applyProtection="1">
      <alignment horizontal="justify" vertical="center" wrapText="1"/>
      <protection locked="0"/>
    </xf>
    <xf numFmtId="0" fontId="35" fillId="2" borderId="1" xfId="0" applyFont="1" applyFill="1" applyBorder="1" applyAlignment="1" applyProtection="1">
      <alignment horizontal="center" vertical="center" wrapText="1"/>
      <protection locked="0"/>
    </xf>
    <xf numFmtId="0" fontId="35" fillId="2" borderId="7" xfId="0" applyFont="1" applyFill="1" applyBorder="1" applyAlignment="1" applyProtection="1">
      <alignment horizontal="center" vertical="center" wrapText="1"/>
      <protection hidden="1"/>
    </xf>
    <xf numFmtId="14" fontId="35" fillId="2" borderId="1" xfId="0" applyNumberFormat="1" applyFont="1" applyFill="1" applyBorder="1" applyAlignment="1">
      <alignment horizontal="center" vertical="center" wrapText="1"/>
    </xf>
    <xf numFmtId="0" fontId="35" fillId="0" borderId="4" xfId="0" applyFont="1" applyBorder="1" applyAlignment="1" applyProtection="1">
      <alignment horizontal="justify" vertical="center" wrapText="1"/>
      <protection hidden="1"/>
    </xf>
    <xf numFmtId="0" fontId="35" fillId="0" borderId="10" xfId="0" applyFont="1" applyBorder="1" applyAlignment="1" applyProtection="1">
      <alignment horizontal="justify" vertical="center" wrapText="1"/>
      <protection hidden="1"/>
    </xf>
    <xf numFmtId="0" fontId="35" fillId="0" borderId="5" xfId="0" applyFont="1" applyBorder="1" applyAlignment="1" applyProtection="1">
      <alignment horizontal="justify" vertical="center" wrapText="1"/>
      <protection hidden="1"/>
    </xf>
    <xf numFmtId="0" fontId="35" fillId="0" borderId="1" xfId="0" applyFont="1" applyBorder="1" applyAlignment="1" applyProtection="1">
      <alignment horizontal="center" vertical="center" wrapText="1"/>
      <protection hidden="1"/>
    </xf>
    <xf numFmtId="17" fontId="35" fillId="0" borderId="1" xfId="0" applyNumberFormat="1" applyFont="1" applyBorder="1" applyAlignment="1" applyProtection="1">
      <alignment horizontal="center" vertical="center" wrapText="1"/>
      <protection hidden="1"/>
    </xf>
    <xf numFmtId="0" fontId="35" fillId="0" borderId="7" xfId="0" applyFont="1" applyBorder="1" applyAlignment="1" applyProtection="1">
      <alignment horizontal="center" vertical="center" wrapText="1"/>
      <protection hidden="1"/>
    </xf>
    <xf numFmtId="0" fontId="0" fillId="2" borderId="1" xfId="0" applyFill="1" applyBorder="1" applyAlignment="1">
      <alignment horizontal="center" vertical="top" wrapText="1"/>
    </xf>
    <xf numFmtId="0" fontId="0" fillId="2" borderId="1" xfId="0" applyFill="1" applyBorder="1" applyAlignment="1" applyProtection="1">
      <alignment horizontal="justify" vertical="top" wrapText="1"/>
      <protection locked="0"/>
    </xf>
    <xf numFmtId="0" fontId="0" fillId="2" borderId="0" xfId="0" applyFill="1" applyAlignment="1" applyProtection="1">
      <alignment vertical="top"/>
      <protection hidden="1"/>
    </xf>
    <xf numFmtId="0" fontId="0" fillId="19" borderId="1" xfId="0" applyFill="1" applyBorder="1" applyAlignment="1" applyProtection="1">
      <alignment horizontal="center" vertical="center"/>
      <protection hidden="1"/>
    </xf>
    <xf numFmtId="166" fontId="0" fillId="2" borderId="1" xfId="0" applyNumberFormat="1" applyFill="1" applyBorder="1" applyAlignment="1" applyProtection="1">
      <alignment horizontal="justify" vertical="center" wrapText="1"/>
      <protection hidden="1"/>
    </xf>
    <xf numFmtId="0" fontId="35" fillId="2" borderId="4" xfId="0" applyFont="1" applyFill="1" applyBorder="1" applyAlignment="1" applyProtection="1">
      <alignment vertical="center" wrapText="1"/>
      <protection locked="0"/>
    </xf>
    <xf numFmtId="0" fontId="35" fillId="2" borderId="10" xfId="0" applyFont="1" applyFill="1" applyBorder="1" applyAlignment="1" applyProtection="1">
      <alignment vertical="center" wrapText="1"/>
      <protection locked="0"/>
    </xf>
    <xf numFmtId="0" fontId="35" fillId="2" borderId="5" xfId="0" applyFont="1" applyFill="1" applyBorder="1" applyAlignment="1" applyProtection="1">
      <alignment vertical="center" wrapText="1"/>
      <protection locked="0"/>
    </xf>
    <xf numFmtId="17" fontId="35" fillId="2" borderId="4" xfId="0" applyNumberFormat="1" applyFont="1" applyFill="1" applyBorder="1" applyAlignment="1">
      <alignment horizontal="center" vertical="center" wrapText="1"/>
    </xf>
    <xf numFmtId="0" fontId="35" fillId="2" borderId="0" xfId="0" applyFont="1" applyFill="1" applyAlignment="1">
      <alignment vertical="center" wrapText="1"/>
    </xf>
    <xf numFmtId="0" fontId="35" fillId="2" borderId="0" xfId="0" applyFont="1" applyFill="1"/>
    <xf numFmtId="17" fontId="35" fillId="2" borderId="1" xfId="0" applyNumberFormat="1" applyFont="1" applyFill="1" applyBorder="1" applyAlignment="1">
      <alignment horizontal="center" vertical="center" wrapText="1"/>
    </xf>
    <xf numFmtId="0" fontId="35" fillId="2" borderId="0" xfId="0" applyFont="1" applyFill="1" applyAlignment="1" applyProtection="1">
      <alignment horizontal="center" vertical="center" wrapText="1"/>
      <protection locked="0"/>
    </xf>
    <xf numFmtId="0" fontId="0" fillId="0" borderId="1" xfId="0" applyBorder="1" applyAlignment="1">
      <alignment horizontal="justify" wrapText="1"/>
    </xf>
    <xf numFmtId="0" fontId="0" fillId="2" borderId="6" xfId="0" applyFill="1" applyBorder="1" applyAlignment="1" applyProtection="1">
      <alignment horizontal="justify" vertical="center" wrapText="1"/>
      <protection hidden="1"/>
    </xf>
    <xf numFmtId="0" fontId="0" fillId="2" borderId="3" xfId="0" applyFill="1" applyBorder="1" applyAlignment="1" applyProtection="1">
      <alignment horizontal="justify" vertical="center" wrapText="1"/>
      <protection hidden="1"/>
    </xf>
    <xf numFmtId="0" fontId="0" fillId="2" borderId="21" xfId="0" applyFill="1" applyBorder="1" applyAlignment="1" applyProtection="1">
      <alignment horizontal="justify" vertical="center" wrapText="1"/>
      <protection hidden="1"/>
    </xf>
    <xf numFmtId="0" fontId="0" fillId="2" borderId="0" xfId="0" applyFill="1" applyAlignment="1" applyProtection="1">
      <alignment horizontal="justify" vertical="center" wrapText="1"/>
      <protection hidden="1"/>
    </xf>
    <xf numFmtId="0" fontId="0" fillId="2" borderId="8" xfId="0" applyFill="1" applyBorder="1" applyAlignment="1" applyProtection="1">
      <alignment horizontal="justify" vertical="center" wrapText="1"/>
      <protection hidden="1"/>
    </xf>
    <xf numFmtId="0" fontId="0" fillId="2" borderId="0" xfId="0" applyFill="1" applyAlignment="1">
      <alignment horizontal="center" vertical="center" wrapText="1"/>
    </xf>
    <xf numFmtId="0" fontId="0" fillId="0" borderId="10" xfId="0" applyBorder="1" applyAlignment="1" applyProtection="1">
      <alignment horizontal="justify" vertical="center" wrapText="1"/>
      <protection hidden="1"/>
    </xf>
    <xf numFmtId="0" fontId="0" fillId="0" borderId="5" xfId="0" applyBorder="1" applyAlignment="1" applyProtection="1">
      <alignment horizontal="justify" vertical="center" wrapText="1"/>
      <protection hidden="1"/>
    </xf>
    <xf numFmtId="0" fontId="0" fillId="0" borderId="10" xfId="0" applyBorder="1" applyAlignment="1" applyProtection="1">
      <alignment horizontal="center" vertical="center" wrapText="1"/>
      <protection hidden="1"/>
    </xf>
    <xf numFmtId="0" fontId="0" fillId="2" borderId="1" xfId="0" applyFill="1" applyBorder="1" applyAlignment="1" applyProtection="1">
      <alignment vertical="center" wrapText="1"/>
      <protection hidden="1"/>
    </xf>
    <xf numFmtId="164" fontId="35" fillId="2" borderId="10" xfId="0" applyNumberFormat="1" applyFont="1" applyFill="1" applyBorder="1" applyAlignment="1" applyProtection="1">
      <alignment horizontal="center" vertical="center" wrapText="1"/>
      <protection hidden="1"/>
    </xf>
    <xf numFmtId="164" fontId="35" fillId="2" borderId="1" xfId="0" applyNumberFormat="1" applyFont="1" applyFill="1" applyBorder="1" applyAlignment="1" applyProtection="1">
      <alignment horizontal="center" vertical="center" wrapText="1"/>
      <protection hidden="1"/>
    </xf>
    <xf numFmtId="0" fontId="0" fillId="0" borderId="4" xfId="0" applyBorder="1" applyAlignment="1" applyProtection="1">
      <alignment horizontal="center" vertical="center" wrapText="1"/>
      <protection hidden="1"/>
    </xf>
    <xf numFmtId="0" fontId="0" fillId="2" borderId="4" xfId="0" applyFill="1" applyBorder="1" applyAlignment="1" applyProtection="1">
      <alignment horizontal="left" vertical="center" wrapText="1"/>
      <protection hidden="1"/>
    </xf>
    <xf numFmtId="0" fontId="0" fillId="2" borderId="1" xfId="0" applyFill="1" applyBorder="1" applyAlignment="1" applyProtection="1">
      <alignment vertical="center"/>
      <protection hidden="1"/>
    </xf>
    <xf numFmtId="0" fontId="0" fillId="0" borderId="7" xfId="0" applyBorder="1" applyAlignment="1" applyProtection="1">
      <alignment horizontal="center" vertical="center" wrapText="1"/>
      <protection hidden="1"/>
    </xf>
    <xf numFmtId="0" fontId="0" fillId="0" borderId="0" xfId="0" applyProtection="1">
      <protection hidden="1"/>
    </xf>
    <xf numFmtId="14" fontId="0" fillId="0" borderId="1" xfId="0" applyNumberFormat="1" applyBorder="1" applyAlignment="1">
      <alignment horizontal="center" vertical="center" wrapText="1"/>
    </xf>
    <xf numFmtId="0" fontId="0" fillId="2" borderId="2" xfId="0" applyFill="1" applyBorder="1" applyAlignment="1" applyProtection="1">
      <alignment horizontal="center" vertical="center" wrapText="1"/>
      <protection hidden="1"/>
    </xf>
    <xf numFmtId="0" fontId="0" fillId="2" borderId="1" xfId="0" applyFill="1" applyBorder="1" applyAlignment="1" applyProtection="1">
      <alignment horizontal="justify" vertical="center"/>
      <protection hidden="1"/>
    </xf>
    <xf numFmtId="0" fontId="0" fillId="2" borderId="0" xfId="0" applyFill="1" applyAlignment="1" applyProtection="1">
      <alignment horizontal="justify"/>
      <protection hidden="1"/>
    </xf>
    <xf numFmtId="0" fontId="35" fillId="2" borderId="4" xfId="0" applyFont="1" applyFill="1" applyBorder="1" applyAlignment="1">
      <alignment horizontal="center" vertical="center" wrapText="1"/>
    </xf>
    <xf numFmtId="14" fontId="0" fillId="2" borderId="4" xfId="0" applyNumberFormat="1" applyFill="1" applyBorder="1" applyAlignment="1">
      <alignment horizontal="center" vertical="center" wrapText="1"/>
    </xf>
    <xf numFmtId="14" fontId="35" fillId="2" borderId="1" xfId="0" applyNumberFormat="1" applyFont="1" applyFill="1" applyBorder="1" applyAlignment="1">
      <alignment vertical="center" wrapText="1"/>
    </xf>
    <xf numFmtId="14" fontId="35" fillId="2" borderId="1" xfId="0" applyNumberFormat="1" applyFont="1" applyFill="1" applyBorder="1" applyAlignment="1">
      <alignment vertical="center"/>
    </xf>
    <xf numFmtId="14" fontId="35" fillId="2" borderId="1" xfId="0" applyNumberFormat="1" applyFont="1" applyFill="1" applyBorder="1" applyAlignment="1" applyProtection="1">
      <alignment horizontal="center" vertical="center"/>
      <protection hidden="1"/>
    </xf>
    <xf numFmtId="14" fontId="35" fillId="2" borderId="2" xfId="0" applyNumberFormat="1" applyFont="1" applyFill="1" applyBorder="1" applyAlignment="1" applyProtection="1">
      <alignment horizontal="center" vertical="center"/>
      <protection hidden="1"/>
    </xf>
    <xf numFmtId="0" fontId="0" fillId="2" borderId="1" xfId="0" applyFill="1" applyBorder="1" applyProtection="1">
      <protection hidden="1"/>
    </xf>
    <xf numFmtId="0" fontId="0" fillId="2" borderId="1" xfId="0" applyFill="1" applyBorder="1" applyAlignment="1">
      <alignment vertical="center" wrapText="1"/>
    </xf>
    <xf numFmtId="0" fontId="0" fillId="2" borderId="1" xfId="0" applyFill="1" applyBorder="1" applyAlignment="1" applyProtection="1">
      <alignment vertical="top"/>
      <protection hidden="1"/>
    </xf>
    <xf numFmtId="0" fontId="0" fillId="2" borderId="1" xfId="0" applyFill="1" applyBorder="1" applyAlignment="1">
      <alignment horizontal="justify" vertical="top" wrapText="1"/>
    </xf>
    <xf numFmtId="0" fontId="0" fillId="5" borderId="1" xfId="0" applyFill="1" applyBorder="1" applyAlignment="1">
      <alignment horizontal="center" vertical="center" wrapText="1"/>
    </xf>
    <xf numFmtId="0" fontId="0" fillId="0" borderId="1" xfId="0" applyBorder="1" applyAlignment="1">
      <alignment wrapText="1"/>
    </xf>
    <xf numFmtId="49" fontId="0" fillId="2" borderId="1" xfId="0" applyNumberFormat="1" applyFill="1" applyBorder="1" applyAlignment="1" applyProtection="1">
      <alignment horizontal="center" vertical="center" wrapText="1"/>
      <protection hidden="1"/>
    </xf>
    <xf numFmtId="1" fontId="0" fillId="2" borderId="1" xfId="0" applyNumberFormat="1" applyFill="1" applyBorder="1" applyAlignment="1">
      <alignment horizontal="center" vertical="center" wrapText="1"/>
    </xf>
    <xf numFmtId="0" fontId="0" fillId="2" borderId="4" xfId="0" applyFill="1" applyBorder="1" applyAlignment="1">
      <alignment horizontal="justify" vertical="center" wrapText="1"/>
    </xf>
    <xf numFmtId="164" fontId="0" fillId="2" borderId="4" xfId="0" applyNumberFormat="1" applyFill="1" applyBorder="1" applyAlignment="1">
      <alignment horizontal="center" vertical="center" wrapText="1"/>
    </xf>
    <xf numFmtId="0" fontId="0" fillId="2" borderId="1" xfId="0" applyFill="1" applyBorder="1" applyAlignment="1" applyProtection="1">
      <alignment horizontal="left" vertical="center" wrapText="1"/>
      <protection locked="0"/>
    </xf>
    <xf numFmtId="0" fontId="0" fillId="2" borderId="4" xfId="0" applyFill="1" applyBorder="1" applyAlignment="1" applyProtection="1">
      <alignment horizontal="left" vertical="center" wrapText="1"/>
      <protection locked="0"/>
    </xf>
    <xf numFmtId="0" fontId="0" fillId="0" borderId="4" xfId="0" applyBorder="1" applyAlignment="1" applyProtection="1">
      <alignment horizontal="justify" vertical="center" wrapText="1"/>
      <protection locked="0"/>
    </xf>
    <xf numFmtId="0" fontId="0" fillId="0" borderId="4" xfId="0" applyBorder="1" applyAlignment="1" applyProtection="1">
      <alignment horizontal="center" vertical="center" wrapText="1"/>
      <protection locked="0"/>
    </xf>
    <xf numFmtId="0" fontId="0" fillId="0" borderId="4" xfId="0" applyBorder="1" applyAlignment="1">
      <alignment horizontal="justify" vertical="center" wrapText="1"/>
    </xf>
    <xf numFmtId="14" fontId="0" fillId="2" borderId="5" xfId="0" applyNumberFormat="1" applyFill="1" applyBorder="1" applyAlignment="1" applyProtection="1">
      <alignment horizontal="center" vertical="center"/>
      <protection hidden="1"/>
    </xf>
    <xf numFmtId="0" fontId="35" fillId="2" borderId="5" xfId="0" applyFont="1" applyFill="1" applyBorder="1" applyAlignment="1" applyProtection="1">
      <alignment horizontal="justify" vertical="center" wrapText="1"/>
      <protection locked="0"/>
    </xf>
    <xf numFmtId="0" fontId="0" fillId="2" borderId="2" xfId="0" applyFill="1" applyBorder="1" applyAlignment="1" applyProtection="1">
      <alignment horizontal="justify" vertical="center" wrapText="1"/>
      <protection hidden="1"/>
    </xf>
    <xf numFmtId="0" fontId="35" fillId="2" borderId="5" xfId="0" applyFont="1" applyFill="1" applyBorder="1" applyAlignment="1">
      <alignment horizontal="justify" vertical="center" wrapText="1"/>
    </xf>
    <xf numFmtId="0" fontId="0" fillId="2" borderId="4" xfId="0" applyFill="1" applyBorder="1" applyAlignment="1">
      <alignment horizontal="center" vertical="center"/>
    </xf>
    <xf numFmtId="0" fontId="0" fillId="2" borderId="1" xfId="0" applyFill="1" applyBorder="1" applyAlignment="1" applyProtection="1">
      <alignment horizontal="left" vertical="center" wrapText="1"/>
      <protection hidden="1"/>
    </xf>
    <xf numFmtId="0" fontId="0" fillId="0" borderId="0" xfId="0" applyAlignment="1">
      <alignment vertical="center" wrapText="1"/>
    </xf>
    <xf numFmtId="0" fontId="0" fillId="0" borderId="1" xfId="0" applyBorder="1" applyAlignment="1" applyProtection="1">
      <alignment vertical="center" wrapText="1"/>
      <protection locked="0"/>
    </xf>
    <xf numFmtId="0" fontId="3" fillId="0" borderId="4" xfId="0" applyFont="1" applyBorder="1" applyAlignment="1">
      <alignment horizontal="center" vertical="center" wrapText="1"/>
    </xf>
    <xf numFmtId="0" fontId="35" fillId="2" borderId="2" xfId="0" applyFont="1" applyFill="1" applyBorder="1" applyAlignment="1">
      <alignment horizontal="center" vertical="center" wrapText="1"/>
    </xf>
    <xf numFmtId="0" fontId="0" fillId="2" borderId="2" xfId="0" applyFill="1" applyBorder="1"/>
    <xf numFmtId="0" fontId="35" fillId="2" borderId="2" xfId="0" applyFont="1" applyFill="1" applyBorder="1" applyAlignment="1" applyProtection="1">
      <alignment horizontal="center" vertical="center" wrapText="1"/>
      <protection hidden="1"/>
    </xf>
    <xf numFmtId="0" fontId="0" fillId="0" borderId="20" xfId="0" applyBorder="1" applyAlignment="1" applyProtection="1">
      <alignment horizontal="center" vertical="center" wrapText="1"/>
      <protection hidden="1"/>
    </xf>
    <xf numFmtId="0" fontId="0" fillId="2" borderId="5" xfId="0" applyFill="1" applyBorder="1" applyAlignment="1" applyProtection="1">
      <alignment horizontal="justify" vertical="top" wrapText="1"/>
      <protection hidden="1"/>
    </xf>
    <xf numFmtId="0" fontId="35" fillId="2" borderId="4" xfId="0" applyFont="1" applyFill="1" applyBorder="1" applyAlignment="1" applyProtection="1">
      <alignment horizontal="left" vertical="center" wrapText="1"/>
      <protection hidden="1"/>
    </xf>
    <xf numFmtId="0" fontId="0" fillId="2" borderId="4" xfId="0" applyFill="1" applyBorder="1" applyAlignment="1">
      <alignment horizontal="justify"/>
    </xf>
    <xf numFmtId="0" fontId="0" fillId="2" borderId="7" xfId="0" applyFill="1" applyBorder="1" applyAlignment="1" applyProtection="1">
      <alignment horizontal="center" vertical="center" wrapText="1"/>
      <protection locked="0"/>
    </xf>
    <xf numFmtId="0" fontId="0" fillId="2" borderId="2" xfId="0" applyFill="1" applyBorder="1" applyAlignment="1">
      <alignment horizontal="center" vertical="center" wrapText="1"/>
    </xf>
    <xf numFmtId="14" fontId="0" fillId="2" borderId="2" xfId="0" applyNumberFormat="1" applyFill="1" applyBorder="1" applyAlignment="1" applyProtection="1">
      <alignment horizontal="center" vertical="center"/>
      <protection hidden="1"/>
    </xf>
    <xf numFmtId="14" fontId="0" fillId="2" borderId="2" xfId="0" applyNumberFormat="1" applyFill="1" applyBorder="1" applyAlignment="1" applyProtection="1">
      <alignment horizontal="center" vertical="center" wrapText="1"/>
      <protection hidden="1"/>
    </xf>
    <xf numFmtId="0" fontId="35" fillId="2" borderId="4" xfId="0" applyFont="1" applyFill="1" applyBorder="1" applyAlignment="1" applyProtection="1">
      <alignment horizontal="center" vertical="center" wrapText="1"/>
      <protection locked="0"/>
    </xf>
    <xf numFmtId="14" fontId="0" fillId="2" borderId="4" xfId="0" applyNumberFormat="1" applyFill="1" applyBorder="1" applyAlignment="1" applyProtection="1">
      <alignment horizontal="center" vertical="center"/>
      <protection hidden="1"/>
    </xf>
    <xf numFmtId="0" fontId="0" fillId="0" borderId="1" xfId="0" applyBorder="1" applyAlignment="1" applyProtection="1">
      <alignment horizontal="left" vertical="center" wrapText="1"/>
      <protection hidden="1"/>
    </xf>
    <xf numFmtId="0" fontId="0" fillId="0" borderId="4" xfId="0" applyBorder="1" applyAlignment="1" applyProtection="1">
      <alignment horizontal="left" vertical="center" wrapText="1"/>
      <protection hidden="1"/>
    </xf>
    <xf numFmtId="0" fontId="0" fillId="2" borderId="23" xfId="0" applyFill="1" applyBorder="1" applyAlignment="1" applyProtection="1">
      <alignment horizontal="center" vertical="center" wrapText="1"/>
      <protection hidden="1"/>
    </xf>
    <xf numFmtId="0" fontId="35" fillId="0" borderId="1" xfId="0" applyFont="1" applyBorder="1" applyAlignment="1" applyProtection="1">
      <alignment horizontal="justify" vertical="center" wrapText="1"/>
      <protection locked="0"/>
    </xf>
    <xf numFmtId="0" fontId="0" fillId="2" borderId="18" xfId="0" applyFill="1" applyBorder="1" applyAlignment="1" applyProtection="1">
      <alignment horizontal="center" vertical="center" wrapText="1"/>
      <protection hidden="1"/>
    </xf>
    <xf numFmtId="0" fontId="0" fillId="2" borderId="18" xfId="0" applyFill="1" applyBorder="1" applyAlignment="1" applyProtection="1">
      <alignment horizontal="justify" vertical="center" wrapText="1"/>
      <protection hidden="1"/>
    </xf>
    <xf numFmtId="0" fontId="0" fillId="2" borderId="35" xfId="0" applyFill="1" applyBorder="1" applyAlignment="1" applyProtection="1">
      <alignment horizontal="center" vertical="center" wrapText="1"/>
      <protection hidden="1"/>
    </xf>
    <xf numFmtId="0" fontId="0" fillId="2" borderId="36" xfId="0" applyFill="1" applyBorder="1" applyAlignment="1" applyProtection="1">
      <alignment horizontal="left" vertical="center" wrapText="1"/>
      <protection hidden="1"/>
    </xf>
    <xf numFmtId="0" fontId="42" fillId="2" borderId="1" xfId="0" quotePrefix="1" applyFont="1" applyFill="1" applyBorder="1" applyAlignment="1" applyProtection="1">
      <alignment horizontal="justify" vertical="center" wrapText="1"/>
      <protection hidden="1"/>
    </xf>
    <xf numFmtId="0" fontId="0" fillId="2" borderId="3" xfId="0" applyFill="1" applyBorder="1" applyAlignment="1">
      <alignment horizontal="center" vertical="center" wrapText="1"/>
    </xf>
    <xf numFmtId="0" fontId="0" fillId="19" borderId="7" xfId="0" applyFill="1" applyBorder="1" applyAlignment="1" applyProtection="1">
      <alignment horizontal="center" vertical="center" wrapText="1"/>
      <protection hidden="1"/>
    </xf>
    <xf numFmtId="0" fontId="36" fillId="2" borderId="1" xfId="0" applyFont="1" applyFill="1" applyBorder="1" applyAlignment="1" applyProtection="1">
      <alignment horizontal="justify" vertical="center" wrapText="1"/>
      <protection hidden="1"/>
    </xf>
    <xf numFmtId="0" fontId="0" fillId="0" borderId="10" xfId="0" applyBorder="1" applyAlignment="1" applyProtection="1">
      <alignment horizontal="center" vertical="center" wrapText="1"/>
      <protection locked="0"/>
    </xf>
    <xf numFmtId="0" fontId="0" fillId="0" borderId="5" xfId="0" applyBorder="1" applyAlignment="1" applyProtection="1">
      <alignment horizontal="justify" vertical="center" wrapText="1"/>
      <protection locked="0"/>
    </xf>
    <xf numFmtId="0" fontId="0" fillId="2" borderId="5" xfId="0" applyFill="1" applyBorder="1" applyAlignment="1" applyProtection="1">
      <alignment horizontal="left" vertical="center" wrapText="1"/>
      <protection locked="0"/>
    </xf>
    <xf numFmtId="0" fontId="35" fillId="2" borderId="3" xfId="0" applyFont="1" applyFill="1" applyBorder="1" applyAlignment="1">
      <alignment horizontal="center" vertical="center" wrapText="1"/>
    </xf>
    <xf numFmtId="0" fontId="46" fillId="2" borderId="1" xfId="0" applyFont="1" applyFill="1" applyBorder="1" applyAlignment="1" applyProtection="1">
      <alignment horizontal="justify" vertical="center" wrapText="1"/>
      <protection hidden="1"/>
    </xf>
    <xf numFmtId="0" fontId="47" fillId="2" borderId="1" xfId="0" applyFont="1" applyFill="1" applyBorder="1" applyAlignment="1" applyProtection="1">
      <alignment horizontal="justify" vertical="center" wrapText="1"/>
      <protection hidden="1"/>
    </xf>
    <xf numFmtId="0" fontId="0" fillId="2" borderId="2" xfId="0" applyFill="1" applyBorder="1" applyProtection="1">
      <protection hidden="1"/>
    </xf>
    <xf numFmtId="0" fontId="0" fillId="0" borderId="4" xfId="0" applyBorder="1" applyAlignment="1" applyProtection="1">
      <alignment horizontal="left" vertical="center" wrapText="1"/>
      <protection locked="0"/>
    </xf>
    <xf numFmtId="0" fontId="0" fillId="2" borderId="20" xfId="0" applyFill="1" applyBorder="1" applyAlignment="1" applyProtection="1">
      <alignment horizontal="center" vertical="center" wrapText="1"/>
      <protection locked="0"/>
    </xf>
    <xf numFmtId="0" fontId="0" fillId="2" borderId="7" xfId="0" applyFill="1" applyBorder="1" applyAlignment="1" applyProtection="1">
      <alignment horizontal="justify" vertical="center" wrapText="1"/>
      <protection locked="0"/>
    </xf>
    <xf numFmtId="0" fontId="0" fillId="2" borderId="4" xfId="0" applyFill="1" applyBorder="1" applyAlignment="1">
      <alignment vertical="center" wrapText="1"/>
    </xf>
    <xf numFmtId="0" fontId="0" fillId="2" borderId="1" xfId="0" applyFill="1" applyBorder="1" applyAlignment="1" applyProtection="1">
      <alignment horizontal="center" vertical="center" wrapText="1"/>
      <protection locked="0"/>
    </xf>
    <xf numFmtId="0" fontId="0" fillId="2" borderId="1" xfId="0" applyFill="1" applyBorder="1" applyAlignment="1">
      <alignment horizontal="center" vertical="center" wrapText="1"/>
    </xf>
    <xf numFmtId="0" fontId="0" fillId="2" borderId="1" xfId="0" applyFill="1" applyBorder="1" applyAlignment="1" applyProtection="1">
      <alignment horizontal="center" vertical="center" wrapText="1"/>
      <protection hidden="1"/>
    </xf>
    <xf numFmtId="0" fontId="0" fillId="2" borderId="4" xfId="0" applyFill="1" applyBorder="1" applyAlignment="1">
      <alignment horizontal="justify" vertical="center" wrapText="1"/>
    </xf>
    <xf numFmtId="0" fontId="0" fillId="2" borderId="10" xfId="0" applyFill="1" applyBorder="1" applyAlignment="1">
      <alignment horizontal="justify" vertical="center" wrapText="1"/>
    </xf>
    <xf numFmtId="0" fontId="0" fillId="2" borderId="5" xfId="0" applyFill="1" applyBorder="1" applyAlignment="1">
      <alignment horizontal="justify" vertical="center" wrapText="1"/>
    </xf>
    <xf numFmtId="0" fontId="0" fillId="2" borderId="4" xfId="0" applyFill="1" applyBorder="1" applyAlignment="1">
      <alignment horizontal="center" vertical="center" wrapText="1"/>
    </xf>
    <xf numFmtId="0" fontId="0" fillId="2" borderId="10" xfId="0" applyFill="1" applyBorder="1" applyAlignment="1">
      <alignment horizontal="center" vertical="center" wrapText="1"/>
    </xf>
    <xf numFmtId="0" fontId="0" fillId="2" borderId="5" xfId="0" applyFill="1" applyBorder="1" applyAlignment="1">
      <alignment horizontal="center" vertical="center" wrapText="1"/>
    </xf>
    <xf numFmtId="0" fontId="0" fillId="2" borderId="4" xfId="0" applyFill="1" applyBorder="1" applyAlignment="1" applyProtection="1">
      <alignment horizontal="center" vertical="center" wrapText="1"/>
      <protection locked="0"/>
    </xf>
    <xf numFmtId="0" fontId="0" fillId="2" borderId="10" xfId="0" applyFill="1" applyBorder="1" applyAlignment="1" applyProtection="1">
      <alignment horizontal="center" vertical="center" wrapText="1"/>
      <protection locked="0"/>
    </xf>
    <xf numFmtId="0" fontId="0" fillId="2" borderId="5" xfId="0" applyFill="1" applyBorder="1" applyAlignment="1" applyProtection="1">
      <alignment horizontal="center" vertical="center" wrapText="1"/>
      <protection locked="0"/>
    </xf>
    <xf numFmtId="164" fontId="0" fillId="2" borderId="4" xfId="0" applyNumberFormat="1" applyFill="1" applyBorder="1" applyAlignment="1">
      <alignment horizontal="center" vertical="center" wrapText="1"/>
    </xf>
    <xf numFmtId="164" fontId="0" fillId="2" borderId="10" xfId="0" applyNumberFormat="1" applyFill="1" applyBorder="1" applyAlignment="1">
      <alignment horizontal="center" vertical="center" wrapText="1"/>
    </xf>
    <xf numFmtId="164" fontId="0" fillId="2" borderId="5" xfId="0" applyNumberFormat="1" applyFill="1" applyBorder="1" applyAlignment="1">
      <alignment horizontal="center" vertical="center" wrapText="1"/>
    </xf>
    <xf numFmtId="0" fontId="0" fillId="2" borderId="4" xfId="0" applyFill="1" applyBorder="1" applyAlignment="1">
      <alignment horizontal="center" vertical="center"/>
    </xf>
    <xf numFmtId="0" fontId="0" fillId="2" borderId="10" xfId="0" applyFill="1" applyBorder="1" applyAlignment="1">
      <alignment horizontal="center" vertical="center"/>
    </xf>
    <xf numFmtId="0" fontId="0" fillId="2" borderId="5" xfId="0" applyFill="1" applyBorder="1" applyAlignment="1">
      <alignment horizontal="center" vertical="center"/>
    </xf>
    <xf numFmtId="0" fontId="0" fillId="2" borderId="4" xfId="0" applyFill="1" applyBorder="1" applyAlignment="1" applyProtection="1">
      <alignment horizontal="justify" vertical="center" wrapText="1"/>
      <protection locked="0"/>
    </xf>
    <xf numFmtId="0" fontId="0" fillId="2" borderId="10" xfId="0" applyFill="1" applyBorder="1" applyAlignment="1" applyProtection="1">
      <alignment horizontal="justify" vertical="center" wrapText="1"/>
      <protection locked="0"/>
    </xf>
    <xf numFmtId="0" fontId="0" fillId="2" borderId="5" xfId="0" applyFill="1" applyBorder="1" applyAlignment="1" applyProtection="1">
      <alignment horizontal="justify" vertical="center" wrapText="1"/>
      <protection locked="0"/>
    </xf>
    <xf numFmtId="14" fontId="0" fillId="2" borderId="4" xfId="0" applyNumberFormat="1" applyFill="1" applyBorder="1" applyAlignment="1">
      <alignment horizontal="center" vertical="center"/>
    </xf>
    <xf numFmtId="0" fontId="0" fillId="2" borderId="4" xfId="0" applyFill="1" applyBorder="1" applyAlignment="1" applyProtection="1">
      <alignment horizontal="left" vertical="center" wrapText="1"/>
      <protection locked="0"/>
    </xf>
    <xf numFmtId="0" fontId="0" fillId="2" borderId="10" xfId="0" applyFill="1" applyBorder="1" applyAlignment="1" applyProtection="1">
      <alignment horizontal="left" vertical="center" wrapText="1"/>
      <protection locked="0"/>
    </xf>
    <xf numFmtId="0" fontId="0" fillId="2" borderId="5" xfId="0" applyFill="1" applyBorder="1" applyAlignment="1" applyProtection="1">
      <alignment horizontal="left" vertical="center" wrapText="1"/>
      <protection locked="0"/>
    </xf>
    <xf numFmtId="0" fontId="0" fillId="0" borderId="4" xfId="0" applyBorder="1" applyAlignment="1" applyProtection="1">
      <alignment horizontal="justify" vertical="center" wrapText="1"/>
      <protection locked="0"/>
    </xf>
    <xf numFmtId="0" fontId="0" fillId="0" borderId="10" xfId="0" applyBorder="1" applyAlignment="1" applyProtection="1">
      <alignment horizontal="justify" vertical="center" wrapText="1"/>
      <protection locked="0"/>
    </xf>
    <xf numFmtId="0" fontId="0" fillId="0" borderId="5" xfId="0" applyBorder="1" applyAlignment="1" applyProtection="1">
      <alignment horizontal="justify" vertical="center" wrapText="1"/>
      <protection locked="0"/>
    </xf>
    <xf numFmtId="0" fontId="0" fillId="0" borderId="4" xfId="0" applyBorder="1" applyAlignment="1" applyProtection="1">
      <alignment horizontal="center" vertical="center" wrapText="1"/>
      <protection locked="0"/>
    </xf>
    <xf numFmtId="0" fontId="0" fillId="0" borderId="10" xfId="0" applyBorder="1" applyAlignment="1" applyProtection="1">
      <alignment horizontal="center" vertical="center" wrapText="1"/>
      <protection locked="0"/>
    </xf>
    <xf numFmtId="0" fontId="0" fillId="0" borderId="5" xfId="0" applyBorder="1" applyAlignment="1" applyProtection="1">
      <alignment horizontal="center" vertical="center" wrapText="1"/>
      <protection locked="0"/>
    </xf>
    <xf numFmtId="0" fontId="0" fillId="0" borderId="4" xfId="0" applyBorder="1" applyAlignment="1">
      <alignment horizontal="justify" vertical="center" wrapText="1"/>
    </xf>
    <xf numFmtId="0" fontId="0" fillId="0" borderId="10" xfId="0" applyBorder="1" applyAlignment="1">
      <alignment horizontal="justify" vertical="center" wrapText="1"/>
    </xf>
    <xf numFmtId="0" fontId="0" fillId="0" borderId="5" xfId="0" applyBorder="1" applyAlignment="1">
      <alignment horizontal="justify" vertical="center" wrapText="1"/>
    </xf>
    <xf numFmtId="0" fontId="35" fillId="2" borderId="4" xfId="0" applyFont="1" applyFill="1" applyBorder="1" applyAlignment="1" applyProtection="1">
      <alignment horizontal="center" vertical="center" wrapText="1"/>
      <protection locked="0"/>
    </xf>
    <xf numFmtId="0" fontId="35" fillId="2" borderId="10" xfId="0" applyFont="1" applyFill="1" applyBorder="1" applyAlignment="1" applyProtection="1">
      <alignment horizontal="center" vertical="center" wrapText="1"/>
      <protection locked="0"/>
    </xf>
    <xf numFmtId="0" fontId="35" fillId="2" borderId="5" xfId="0" applyFont="1" applyFill="1" applyBorder="1" applyAlignment="1" applyProtection="1">
      <alignment horizontal="center" vertical="center" wrapText="1"/>
      <protection locked="0"/>
    </xf>
    <xf numFmtId="0" fontId="0" fillId="18" borderId="1" xfId="0" applyFill="1" applyBorder="1" applyAlignment="1" applyProtection="1">
      <alignment horizontal="center" vertical="center" wrapText="1"/>
      <protection hidden="1"/>
    </xf>
    <xf numFmtId="164" fontId="0" fillId="2" borderId="1" xfId="0" applyNumberFormat="1" applyFill="1" applyBorder="1" applyAlignment="1" applyProtection="1">
      <alignment horizontal="center" vertical="center" wrapText="1"/>
      <protection hidden="1"/>
    </xf>
    <xf numFmtId="0" fontId="0" fillId="2" borderId="1" xfId="0" applyFill="1" applyBorder="1" applyAlignment="1" applyProtection="1">
      <alignment horizontal="center" vertical="center" wrapText="1"/>
      <protection hidden="1"/>
    </xf>
    <xf numFmtId="0" fontId="0" fillId="2" borderId="1" xfId="0" applyFill="1" applyBorder="1" applyAlignment="1" applyProtection="1">
      <alignment horizontal="justify" vertical="center" wrapText="1"/>
      <protection hidden="1"/>
    </xf>
    <xf numFmtId="0" fontId="35" fillId="2" borderId="1" xfId="0" applyFont="1" applyFill="1" applyBorder="1" applyAlignment="1" applyProtection="1">
      <alignment horizontal="justify" vertical="center" wrapText="1"/>
      <protection hidden="1"/>
    </xf>
    <xf numFmtId="17" fontId="35" fillId="2" borderId="1" xfId="0" applyNumberFormat="1" applyFont="1" applyFill="1" applyBorder="1" applyAlignment="1" applyProtection="1">
      <alignment horizontal="center" vertical="center" wrapText="1"/>
      <protection hidden="1"/>
    </xf>
    <xf numFmtId="0" fontId="35" fillId="2" borderId="1" xfId="0" applyFont="1" applyFill="1" applyBorder="1" applyAlignment="1" applyProtection="1">
      <alignment horizontal="center" vertical="center" wrapText="1"/>
      <protection hidden="1"/>
    </xf>
    <xf numFmtId="0" fontId="35" fillId="0" borderId="4" xfId="0" applyFont="1" applyBorder="1" applyAlignment="1" applyProtection="1">
      <alignment horizontal="center" vertical="center" wrapText="1"/>
      <protection locked="0"/>
    </xf>
    <xf numFmtId="0" fontId="35" fillId="0" borderId="10" xfId="0" applyFont="1" applyBorder="1" applyAlignment="1" applyProtection="1">
      <alignment horizontal="center" vertical="center" wrapText="1"/>
      <protection locked="0"/>
    </xf>
    <xf numFmtId="0" fontId="35" fillId="0" borderId="5" xfId="0" applyFont="1" applyBorder="1" applyAlignment="1" applyProtection="1">
      <alignment horizontal="center" vertical="center" wrapText="1"/>
      <protection locked="0"/>
    </xf>
    <xf numFmtId="0" fontId="0" fillId="0" borderId="1" xfId="0" applyBorder="1" applyAlignment="1">
      <alignment horizontal="center" vertical="center" wrapText="1"/>
    </xf>
    <xf numFmtId="0" fontId="0" fillId="2" borderId="1" xfId="0" applyFill="1" applyBorder="1" applyAlignment="1">
      <alignment horizontal="center" vertical="center" wrapText="1"/>
    </xf>
    <xf numFmtId="0" fontId="0" fillId="5" borderId="1" xfId="0" applyFill="1" applyBorder="1" applyAlignment="1" applyProtection="1">
      <alignment horizontal="center" vertical="center" wrapText="1"/>
      <protection hidden="1"/>
    </xf>
    <xf numFmtId="164" fontId="0" fillId="2" borderId="4" xfId="0" applyNumberFormat="1" applyFill="1" applyBorder="1" applyAlignment="1" applyProtection="1">
      <alignment horizontal="center" vertical="center" wrapText="1"/>
      <protection hidden="1"/>
    </xf>
    <xf numFmtId="164" fontId="0" fillId="2" borderId="10" xfId="0" applyNumberFormat="1" applyFill="1" applyBorder="1" applyAlignment="1" applyProtection="1">
      <alignment horizontal="center" vertical="center" wrapText="1"/>
      <protection hidden="1"/>
    </xf>
    <xf numFmtId="0" fontId="0" fillId="2" borderId="4" xfId="0" applyFill="1" applyBorder="1" applyAlignment="1" applyProtection="1">
      <alignment horizontal="center" vertical="center" wrapText="1"/>
      <protection hidden="1"/>
    </xf>
    <xf numFmtId="0" fontId="0" fillId="2" borderId="5" xfId="0" applyFill="1" applyBorder="1" applyAlignment="1" applyProtection="1">
      <alignment horizontal="center" vertical="center" wrapText="1"/>
      <protection hidden="1"/>
    </xf>
    <xf numFmtId="0" fontId="0" fillId="2" borderId="4" xfId="0" applyFill="1" applyBorder="1" applyAlignment="1" applyProtection="1">
      <alignment horizontal="justify" vertical="center" wrapText="1"/>
      <protection hidden="1"/>
    </xf>
    <xf numFmtId="0" fontId="0" fillId="0" borderId="10" xfId="0" applyBorder="1" applyAlignment="1" applyProtection="1">
      <alignment horizontal="justify" vertical="center" wrapText="1"/>
      <protection hidden="1"/>
    </xf>
    <xf numFmtId="0" fontId="0" fillId="0" borderId="4" xfId="0" applyBorder="1" applyAlignment="1" applyProtection="1">
      <alignment horizontal="justify" vertical="center" wrapText="1"/>
      <protection hidden="1"/>
    </xf>
    <xf numFmtId="0" fontId="0" fillId="2" borderId="1" xfId="0" applyFill="1" applyBorder="1" applyAlignment="1" applyProtection="1">
      <alignment horizontal="center" vertical="center" wrapText="1"/>
      <protection locked="0"/>
    </xf>
    <xf numFmtId="0" fontId="0" fillId="2" borderId="7" xfId="0" applyFill="1" applyBorder="1" applyAlignment="1" applyProtection="1">
      <alignment horizontal="center" vertical="center" wrapText="1"/>
      <protection locked="0"/>
    </xf>
    <xf numFmtId="0" fontId="0" fillId="2" borderId="20" xfId="0" applyFill="1" applyBorder="1" applyAlignment="1" applyProtection="1">
      <alignment horizontal="center" vertical="center" wrapText="1"/>
      <protection locked="0"/>
    </xf>
    <xf numFmtId="164" fontId="0" fillId="2" borderId="5" xfId="0" applyNumberFormat="1" applyFill="1" applyBorder="1" applyAlignment="1" applyProtection="1">
      <alignment horizontal="center" vertical="center" wrapText="1"/>
      <protection hidden="1"/>
    </xf>
    <xf numFmtId="0" fontId="35" fillId="2" borderId="1" xfId="0" applyFont="1" applyFill="1" applyBorder="1" applyAlignment="1" applyProtection="1">
      <alignment horizontal="justify" vertical="center" wrapText="1"/>
      <protection locked="0"/>
    </xf>
    <xf numFmtId="14" fontId="0" fillId="2" borderId="2" xfId="0" applyNumberFormat="1" applyFill="1" applyBorder="1" applyAlignment="1">
      <alignment horizontal="center" vertical="center"/>
    </xf>
    <xf numFmtId="14" fontId="0" fillId="2" borderId="1" xfId="0" applyNumberFormat="1" applyFill="1" applyBorder="1" applyAlignment="1">
      <alignment horizontal="center" vertical="center"/>
    </xf>
    <xf numFmtId="0" fontId="0" fillId="2" borderId="1" xfId="0" applyFill="1" applyBorder="1" applyAlignment="1" applyProtection="1">
      <alignment horizontal="justify" vertical="center" wrapText="1"/>
      <protection locked="0"/>
    </xf>
    <xf numFmtId="164" fontId="0" fillId="2" borderId="1" xfId="0" applyNumberFormat="1" applyFill="1" applyBorder="1" applyAlignment="1">
      <alignment horizontal="center" vertical="center" wrapText="1"/>
    </xf>
    <xf numFmtId="0" fontId="0" fillId="2" borderId="10" xfId="0" applyFill="1" applyBorder="1" applyAlignment="1" applyProtection="1">
      <alignment horizontal="center" vertical="center" wrapText="1"/>
      <protection hidden="1"/>
    </xf>
    <xf numFmtId="0" fontId="0" fillId="2" borderId="5" xfId="0" applyFill="1" applyBorder="1" applyAlignment="1" applyProtection="1">
      <alignment horizontal="justify" vertical="center" wrapText="1"/>
      <protection hidden="1"/>
    </xf>
    <xf numFmtId="0" fontId="0" fillId="2" borderId="20" xfId="0" applyFill="1" applyBorder="1" applyAlignment="1" applyProtection="1">
      <alignment horizontal="center" vertical="center" wrapText="1"/>
      <protection hidden="1"/>
    </xf>
    <xf numFmtId="0" fontId="0" fillId="2" borderId="21" xfId="0" applyFill="1" applyBorder="1" applyAlignment="1" applyProtection="1">
      <alignment horizontal="center" vertical="center" wrapText="1"/>
      <protection hidden="1"/>
    </xf>
    <xf numFmtId="0" fontId="0" fillId="0" borderId="1" xfId="0" applyBorder="1" applyAlignment="1" applyProtection="1">
      <alignment horizontal="justify" vertical="center" wrapText="1"/>
      <protection locked="0"/>
    </xf>
    <xf numFmtId="0" fontId="0" fillId="0" borderId="1" xfId="0" applyBorder="1" applyAlignment="1" applyProtection="1">
      <alignment horizontal="center" vertical="center" wrapText="1"/>
      <protection locked="0"/>
    </xf>
    <xf numFmtId="0" fontId="0" fillId="0" borderId="1" xfId="0" applyBorder="1" applyAlignment="1">
      <alignment horizontal="justify" vertical="center" wrapText="1"/>
    </xf>
    <xf numFmtId="14" fontId="0" fillId="2" borderId="4" xfId="0" applyNumberFormat="1" applyFill="1" applyBorder="1" applyAlignment="1" applyProtection="1">
      <alignment horizontal="center" vertical="center"/>
      <protection hidden="1"/>
    </xf>
    <xf numFmtId="14" fontId="0" fillId="2" borderId="10" xfId="0" applyNumberFormat="1" applyFill="1" applyBorder="1" applyAlignment="1" applyProtection="1">
      <alignment horizontal="center" vertical="center"/>
      <protection hidden="1"/>
    </xf>
    <xf numFmtId="0" fontId="0" fillId="2" borderId="20" xfId="0" applyFill="1" applyBorder="1" applyAlignment="1" applyProtection="1">
      <alignment horizontal="center" vertical="center"/>
      <protection hidden="1"/>
    </xf>
    <xf numFmtId="0" fontId="0" fillId="2" borderId="21" xfId="0" applyFill="1" applyBorder="1" applyAlignment="1" applyProtection="1">
      <alignment horizontal="center" vertical="center"/>
      <protection hidden="1"/>
    </xf>
    <xf numFmtId="14" fontId="0" fillId="2" borderId="5" xfId="0" applyNumberFormat="1" applyFill="1" applyBorder="1" applyAlignment="1" applyProtection="1">
      <alignment horizontal="center" vertical="center"/>
      <protection hidden="1"/>
    </xf>
    <xf numFmtId="0" fontId="0" fillId="2" borderId="1" xfId="0" applyFill="1" applyBorder="1" applyAlignment="1">
      <alignment horizontal="justify" vertical="center" wrapText="1"/>
    </xf>
    <xf numFmtId="0" fontId="35" fillId="2" borderId="1" xfId="0" applyFont="1" applyFill="1" applyBorder="1" applyAlignment="1" applyProtection="1">
      <alignment horizontal="center" vertical="center" wrapText="1"/>
      <protection locked="0"/>
    </xf>
    <xf numFmtId="0" fontId="0" fillId="2" borderId="1" xfId="0" applyFill="1" applyBorder="1" applyAlignment="1" applyProtection="1">
      <alignment horizontal="left" vertical="center" wrapText="1"/>
      <protection locked="0"/>
    </xf>
    <xf numFmtId="0" fontId="35" fillId="0" borderId="1" xfId="0" applyFont="1" applyBorder="1" applyAlignment="1" applyProtection="1">
      <alignment horizontal="center" vertical="center" wrapText="1"/>
      <protection locked="0"/>
    </xf>
    <xf numFmtId="0" fontId="0" fillId="2" borderId="4" xfId="0" applyFill="1" applyBorder="1" applyAlignment="1" applyProtection="1">
      <alignment horizontal="center" vertical="center"/>
      <protection hidden="1"/>
    </xf>
    <xf numFmtId="0" fontId="0" fillId="2" borderId="5" xfId="0" applyFill="1" applyBorder="1" applyAlignment="1" applyProtection="1">
      <alignment horizontal="center" vertical="center"/>
      <protection hidden="1"/>
    </xf>
    <xf numFmtId="0" fontId="0" fillId="2" borderId="10" xfId="0" applyFill="1" applyBorder="1" applyAlignment="1" applyProtection="1">
      <alignment horizontal="justify" vertical="center" wrapText="1"/>
      <protection hidden="1"/>
    </xf>
    <xf numFmtId="0" fontId="0" fillId="0" borderId="4" xfId="0" applyBorder="1" applyAlignment="1" applyProtection="1">
      <alignment horizontal="center" vertical="center" wrapText="1"/>
      <protection hidden="1"/>
    </xf>
    <xf numFmtId="0" fontId="0" fillId="0" borderId="10" xfId="0" applyBorder="1" applyAlignment="1" applyProtection="1">
      <alignment horizontal="center" vertical="center" wrapText="1"/>
      <protection hidden="1"/>
    </xf>
    <xf numFmtId="0" fontId="0" fillId="0" borderId="35" xfId="0" applyBorder="1" applyAlignment="1">
      <alignment horizontal="justify" vertical="center" wrapText="1"/>
    </xf>
    <xf numFmtId="0" fontId="0" fillId="0" borderId="37" xfId="0" applyBorder="1" applyAlignment="1">
      <alignment horizontal="justify" vertical="center" wrapText="1"/>
    </xf>
    <xf numFmtId="0" fontId="0" fillId="2" borderId="10" xfId="0" applyFill="1" applyBorder="1" applyAlignment="1" applyProtection="1">
      <alignment horizontal="center" vertical="center"/>
      <protection hidden="1"/>
    </xf>
    <xf numFmtId="0" fontId="0" fillId="0" borderId="1" xfId="0" applyBorder="1" applyAlignment="1" applyProtection="1">
      <alignment horizontal="justify" vertical="center" wrapText="1"/>
      <protection hidden="1"/>
    </xf>
    <xf numFmtId="0" fontId="0" fillId="2" borderId="4" xfId="0" applyFill="1" applyBorder="1" applyAlignment="1" applyProtection="1">
      <alignment horizontal="left" vertical="center" wrapText="1"/>
      <protection hidden="1"/>
    </xf>
    <xf numFmtId="0" fontId="0" fillId="2" borderId="10" xfId="0" applyFill="1" applyBorder="1" applyAlignment="1" applyProtection="1">
      <alignment horizontal="left" vertical="center" wrapText="1"/>
      <protection hidden="1"/>
    </xf>
    <xf numFmtId="0" fontId="0" fillId="0" borderId="4" xfId="0" applyBorder="1" applyAlignment="1" applyProtection="1">
      <alignment horizontal="left" vertical="center" wrapText="1"/>
      <protection hidden="1"/>
    </xf>
    <xf numFmtId="0" fontId="0" fillId="0" borderId="10" xfId="0" applyBorder="1" applyAlignment="1" applyProtection="1">
      <alignment horizontal="left" vertical="center" wrapText="1"/>
      <protection hidden="1"/>
    </xf>
    <xf numFmtId="0" fontId="0" fillId="0" borderId="5" xfId="0" applyBorder="1" applyAlignment="1" applyProtection="1">
      <alignment horizontal="left" vertical="center" wrapText="1"/>
      <protection hidden="1"/>
    </xf>
    <xf numFmtId="0" fontId="0" fillId="2" borderId="5" xfId="0" applyFill="1" applyBorder="1" applyAlignment="1" applyProtection="1">
      <alignment horizontal="left" vertical="center" wrapText="1"/>
      <protection hidden="1"/>
    </xf>
    <xf numFmtId="0" fontId="0" fillId="0" borderId="5" xfId="0" applyBorder="1" applyAlignment="1" applyProtection="1">
      <alignment horizontal="center" vertical="center" wrapText="1"/>
      <protection hidden="1"/>
    </xf>
    <xf numFmtId="0" fontId="0" fillId="0" borderId="5" xfId="0" applyBorder="1" applyAlignment="1" applyProtection="1">
      <alignment horizontal="justify" vertical="center" wrapText="1"/>
      <protection hidden="1"/>
    </xf>
    <xf numFmtId="14" fontId="0" fillId="2" borderId="4" xfId="0" applyNumberFormat="1" applyFill="1" applyBorder="1" applyAlignment="1" applyProtection="1">
      <alignment horizontal="justify" vertical="center" wrapText="1"/>
      <protection hidden="1"/>
    </xf>
    <xf numFmtId="14" fontId="0" fillId="2" borderId="10" xfId="0" applyNumberFormat="1" applyFill="1" applyBorder="1" applyAlignment="1" applyProtection="1">
      <alignment horizontal="justify" vertical="center" wrapText="1"/>
      <protection hidden="1"/>
    </xf>
    <xf numFmtId="0" fontId="0" fillId="19" borderId="1" xfId="0" applyFill="1" applyBorder="1" applyAlignment="1" applyProtection="1">
      <alignment horizontal="center" vertical="center" wrapText="1"/>
      <protection hidden="1"/>
    </xf>
    <xf numFmtId="0" fontId="0" fillId="19" borderId="4" xfId="0" applyFill="1" applyBorder="1" applyAlignment="1" applyProtection="1">
      <alignment horizontal="center" vertical="center" wrapText="1"/>
      <protection hidden="1"/>
    </xf>
    <xf numFmtId="0" fontId="0" fillId="19" borderId="10" xfId="0" applyFill="1" applyBorder="1" applyAlignment="1" applyProtection="1">
      <alignment horizontal="center" vertical="center" wrapText="1"/>
      <protection hidden="1"/>
    </xf>
    <xf numFmtId="0" fontId="0" fillId="19" borderId="5" xfId="0" applyFill="1" applyBorder="1" applyAlignment="1" applyProtection="1">
      <alignment horizontal="center" vertical="center" wrapText="1"/>
      <protection hidden="1"/>
    </xf>
    <xf numFmtId="14" fontId="0" fillId="2" borderId="4" xfId="0" applyNumberFormat="1" applyFill="1" applyBorder="1" applyAlignment="1" applyProtection="1">
      <alignment horizontal="center" vertical="center" wrapText="1"/>
      <protection hidden="1"/>
    </xf>
    <xf numFmtId="14" fontId="0" fillId="2" borderId="5" xfId="0" applyNumberFormat="1" applyFill="1" applyBorder="1" applyAlignment="1" applyProtection="1">
      <alignment horizontal="center" vertical="center" wrapText="1"/>
      <protection hidden="1"/>
    </xf>
    <xf numFmtId="0" fontId="36" fillId="0" borderId="1" xfId="0" applyFont="1" applyBorder="1" applyAlignment="1">
      <alignment horizontal="center" vertical="center"/>
    </xf>
    <xf numFmtId="0" fontId="0" fillId="0" borderId="4" xfId="0" applyBorder="1" applyAlignment="1">
      <alignment horizontal="center" vertical="center"/>
    </xf>
    <xf numFmtId="0" fontId="0" fillId="0" borderId="10" xfId="0" applyBorder="1" applyAlignment="1">
      <alignment horizontal="center" vertical="center"/>
    </xf>
    <xf numFmtId="0" fontId="0" fillId="0" borderId="4" xfId="0" applyBorder="1" applyAlignment="1">
      <alignment horizontal="center" vertical="center" wrapText="1"/>
    </xf>
    <xf numFmtId="0" fontId="0" fillId="0" borderId="10" xfId="0" applyBorder="1" applyAlignment="1">
      <alignment horizontal="center" vertical="center" wrapText="1"/>
    </xf>
    <xf numFmtId="164" fontId="0" fillId="0" borderId="4" xfId="0" applyNumberFormat="1" applyBorder="1" applyAlignment="1">
      <alignment horizontal="center" vertical="center" wrapText="1"/>
    </xf>
    <xf numFmtId="164" fontId="0" fillId="0" borderId="5" xfId="0" applyNumberFormat="1" applyBorder="1" applyAlignment="1">
      <alignment horizontal="center" vertical="center" wrapText="1"/>
    </xf>
    <xf numFmtId="164" fontId="0" fillId="0" borderId="10" xfId="0" applyNumberFormat="1" applyBorder="1" applyAlignment="1">
      <alignment horizontal="center" vertical="center" wrapText="1"/>
    </xf>
    <xf numFmtId="0" fontId="0" fillId="0" borderId="5" xfId="0" applyBorder="1" applyAlignment="1">
      <alignment horizontal="center" vertical="center" wrapText="1"/>
    </xf>
    <xf numFmtId="0" fontId="0" fillId="0" borderId="10" xfId="0" applyBorder="1" applyAlignment="1">
      <alignment horizontal="center"/>
    </xf>
    <xf numFmtId="0" fontId="0" fillId="0" borderId="5" xfId="0" applyBorder="1" applyAlignment="1">
      <alignment horizontal="center"/>
    </xf>
    <xf numFmtId="0" fontId="0" fillId="0" borderId="10" xfId="0" applyBorder="1" applyAlignment="1">
      <alignment horizontal="justify"/>
    </xf>
    <xf numFmtId="0" fontId="0" fillId="0" borderId="5" xfId="0" applyBorder="1" applyAlignment="1">
      <alignment horizontal="justify"/>
    </xf>
    <xf numFmtId="0" fontId="0" fillId="5" borderId="4" xfId="0" applyFill="1" applyBorder="1" applyAlignment="1">
      <alignment horizontal="center" vertical="center" wrapText="1"/>
    </xf>
    <xf numFmtId="0" fontId="0" fillId="5" borderId="5" xfId="0" applyFill="1" applyBorder="1" applyAlignment="1">
      <alignment horizontal="center" vertical="center" wrapText="1"/>
    </xf>
    <xf numFmtId="0" fontId="0" fillId="5" borderId="1" xfId="0" applyFill="1" applyBorder="1" applyAlignment="1">
      <alignment horizontal="center" vertical="center" wrapText="1"/>
    </xf>
    <xf numFmtId="17" fontId="0" fillId="2" borderId="1" xfId="0" applyNumberFormat="1" applyFill="1" applyBorder="1" applyAlignment="1">
      <alignment horizontal="center" vertical="center" wrapText="1"/>
    </xf>
    <xf numFmtId="14" fontId="0" fillId="0" borderId="1" xfId="0" applyNumberFormat="1" applyBorder="1" applyAlignment="1" applyProtection="1">
      <alignment horizontal="center" vertical="center" wrapText="1"/>
      <protection hidden="1"/>
    </xf>
    <xf numFmtId="0" fontId="0" fillId="0" borderId="1" xfId="0" applyBorder="1" applyAlignment="1" applyProtection="1">
      <alignment horizontal="center" vertical="center" wrapText="1"/>
      <protection hidden="1"/>
    </xf>
    <xf numFmtId="17" fontId="0" fillId="2" borderId="1" xfId="0" applyNumberFormat="1" applyFill="1" applyBorder="1" applyAlignment="1" applyProtection="1">
      <alignment horizontal="center" vertical="center" wrapText="1"/>
      <protection hidden="1"/>
    </xf>
    <xf numFmtId="17" fontId="0" fillId="2" borderId="4" xfId="0" applyNumberFormat="1" applyFill="1" applyBorder="1" applyAlignment="1" applyProtection="1">
      <alignment horizontal="center" vertical="center" wrapText="1"/>
      <protection hidden="1"/>
    </xf>
    <xf numFmtId="17" fontId="0" fillId="2" borderId="5" xfId="0" applyNumberFormat="1" applyFill="1" applyBorder="1" applyAlignment="1" applyProtection="1">
      <alignment horizontal="center" vertical="center" wrapText="1"/>
      <protection hidden="1"/>
    </xf>
    <xf numFmtId="0" fontId="0" fillId="0" borderId="4" xfId="0" applyBorder="1" applyAlignment="1" applyProtection="1">
      <alignment horizontal="left" vertical="center" wrapText="1"/>
      <protection locked="0"/>
    </xf>
    <xf numFmtId="0" fontId="0" fillId="0" borderId="10"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5" borderId="4" xfId="0" applyFill="1" applyBorder="1" applyAlignment="1" applyProtection="1">
      <alignment horizontal="center" vertical="center" wrapText="1"/>
      <protection hidden="1"/>
    </xf>
    <xf numFmtId="0" fontId="0" fillId="5" borderId="5" xfId="0" applyFill="1" applyBorder="1" applyAlignment="1" applyProtection="1">
      <alignment horizontal="center" vertical="center" wrapText="1"/>
      <protection hidden="1"/>
    </xf>
    <xf numFmtId="17" fontId="0" fillId="2" borderId="4" xfId="0" applyNumberFormat="1" applyFill="1" applyBorder="1" applyAlignment="1">
      <alignment horizontal="center" vertical="center" wrapText="1"/>
    </xf>
    <xf numFmtId="17" fontId="0" fillId="2" borderId="5" xfId="0" applyNumberFormat="1" applyFill="1" applyBorder="1" applyAlignment="1">
      <alignment horizontal="center" vertical="center" wrapText="1"/>
    </xf>
    <xf numFmtId="17" fontId="0" fillId="2" borderId="10" xfId="0" applyNumberFormat="1" applyFill="1" applyBorder="1" applyAlignment="1">
      <alignment horizontal="center" vertical="center" wrapText="1"/>
    </xf>
    <xf numFmtId="0" fontId="35" fillId="2" borderId="1" xfId="0" applyFont="1" applyFill="1" applyBorder="1" applyAlignment="1">
      <alignment horizontal="center" vertical="center" wrapText="1"/>
    </xf>
    <xf numFmtId="1" fontId="0" fillId="2" borderId="1" xfId="0" applyNumberFormat="1" applyFill="1" applyBorder="1" applyAlignment="1">
      <alignment horizontal="center" vertical="center" wrapText="1"/>
    </xf>
    <xf numFmtId="0" fontId="35" fillId="2" borderId="1" xfId="0" applyFont="1" applyFill="1" applyBorder="1" applyAlignment="1">
      <alignment horizontal="justify" vertical="center" wrapText="1"/>
    </xf>
    <xf numFmtId="0" fontId="0" fillId="2" borderId="1" xfId="0" applyFill="1" applyBorder="1" applyAlignment="1">
      <alignment horizontal="center" vertical="center"/>
    </xf>
    <xf numFmtId="0" fontId="43" fillId="0" borderId="1" xfId="0" applyFont="1" applyBorder="1" applyAlignment="1">
      <alignment horizontal="center" vertical="center" wrapText="1"/>
    </xf>
    <xf numFmtId="2" fontId="0" fillId="2" borderId="1" xfId="0" applyNumberFormat="1" applyFill="1" applyBorder="1" applyAlignment="1">
      <alignment horizontal="center" vertical="center" wrapText="1"/>
    </xf>
    <xf numFmtId="0" fontId="0" fillId="4" borderId="1" xfId="0" applyFill="1" applyBorder="1" applyAlignment="1">
      <alignment horizontal="center" vertical="center" wrapText="1"/>
    </xf>
    <xf numFmtId="0" fontId="32" fillId="2" borderId="1" xfId="0" applyFont="1" applyFill="1" applyBorder="1" applyAlignment="1">
      <alignment horizontal="justify" vertical="center" wrapText="1"/>
    </xf>
    <xf numFmtId="0" fontId="0" fillId="17" borderId="1" xfId="0" applyFill="1" applyBorder="1" applyAlignment="1">
      <alignment horizontal="center" vertical="center" wrapText="1"/>
    </xf>
    <xf numFmtId="0" fontId="0" fillId="19" borderId="1" xfId="0" applyFill="1" applyBorder="1" applyAlignment="1">
      <alignment horizontal="center" vertical="center" wrapText="1"/>
    </xf>
    <xf numFmtId="0" fontId="0" fillId="18" borderId="1" xfId="0" applyFill="1" applyBorder="1" applyAlignment="1">
      <alignment horizontal="center" vertical="center" wrapText="1"/>
    </xf>
    <xf numFmtId="14" fontId="0" fillId="2" borderId="1" xfId="0" applyNumberFormat="1" applyFill="1" applyBorder="1" applyAlignment="1" applyProtection="1">
      <alignment horizontal="center" vertical="center" wrapText="1"/>
      <protection hidden="1"/>
    </xf>
    <xf numFmtId="14" fontId="0" fillId="2" borderId="10" xfId="0" applyNumberFormat="1" applyFill="1" applyBorder="1" applyAlignment="1" applyProtection="1">
      <alignment horizontal="center" vertical="center" wrapText="1"/>
      <protection hidden="1"/>
    </xf>
    <xf numFmtId="14" fontId="0" fillId="2" borderId="5" xfId="0" applyNumberFormat="1" applyFill="1" applyBorder="1" applyAlignment="1" applyProtection="1">
      <alignment horizontal="justify" vertical="center" wrapText="1"/>
      <protection hidden="1"/>
    </xf>
    <xf numFmtId="0" fontId="0" fillId="5" borderId="10" xfId="0" applyFill="1" applyBorder="1" applyAlignment="1" applyProtection="1">
      <alignment horizontal="center" vertical="center" wrapText="1"/>
      <protection hidden="1"/>
    </xf>
    <xf numFmtId="17" fontId="0" fillId="2" borderId="10" xfId="0" applyNumberFormat="1" applyFill="1" applyBorder="1" applyAlignment="1" applyProtection="1">
      <alignment horizontal="center" vertical="center" wrapText="1"/>
      <protection hidden="1"/>
    </xf>
    <xf numFmtId="0" fontId="0" fillId="17" borderId="4" xfId="0" applyFill="1" applyBorder="1" applyAlignment="1" applyProtection="1">
      <alignment horizontal="center" vertical="center" wrapText="1"/>
      <protection hidden="1"/>
    </xf>
    <xf numFmtId="0" fontId="0" fillId="17" borderId="10" xfId="0" applyFill="1" applyBorder="1" applyAlignment="1" applyProtection="1">
      <alignment horizontal="center" vertical="center" wrapText="1"/>
      <protection hidden="1"/>
    </xf>
    <xf numFmtId="0" fontId="0" fillId="17" borderId="5" xfId="0" applyFill="1" applyBorder="1" applyAlignment="1" applyProtection="1">
      <alignment horizontal="center" vertical="center" wrapText="1"/>
      <protection hidden="1"/>
    </xf>
    <xf numFmtId="0" fontId="0" fillId="2" borderId="20" xfId="0" applyFill="1" applyBorder="1" applyAlignment="1" applyProtection="1">
      <alignment horizontal="justify" vertical="center" wrapText="1"/>
      <protection hidden="1"/>
    </xf>
    <xf numFmtId="0" fontId="0" fillId="2" borderId="21" xfId="0" applyFill="1" applyBorder="1" applyAlignment="1" applyProtection="1">
      <alignment horizontal="justify" vertical="center" wrapText="1"/>
      <protection hidden="1"/>
    </xf>
    <xf numFmtId="0" fontId="0" fillId="2" borderId="22" xfId="0" applyFill="1" applyBorder="1" applyAlignment="1" applyProtection="1">
      <alignment horizontal="justify" vertical="center" wrapText="1"/>
      <protection hidden="1"/>
    </xf>
    <xf numFmtId="14" fontId="0" fillId="2" borderId="3" xfId="0" applyNumberFormat="1" applyFill="1" applyBorder="1" applyAlignment="1" applyProtection="1">
      <alignment horizontal="center" vertical="center"/>
      <protection hidden="1"/>
    </xf>
    <xf numFmtId="14" fontId="0" fillId="2" borderId="8" xfId="0" applyNumberFormat="1" applyFill="1" applyBorder="1" applyAlignment="1" applyProtection="1">
      <alignment horizontal="center" vertical="center"/>
      <protection hidden="1"/>
    </xf>
    <xf numFmtId="14" fontId="0" fillId="2" borderId="23" xfId="0" applyNumberFormat="1" applyFill="1" applyBorder="1" applyAlignment="1" applyProtection="1">
      <alignment horizontal="center" vertical="center"/>
      <protection hidden="1"/>
    </xf>
    <xf numFmtId="0" fontId="35" fillId="2" borderId="4" xfId="0" applyFont="1" applyFill="1" applyBorder="1" applyAlignment="1" applyProtection="1">
      <alignment horizontal="justify" vertical="center" wrapText="1"/>
      <protection locked="0"/>
    </xf>
    <xf numFmtId="0" fontId="35" fillId="2" borderId="5" xfId="0" applyFont="1" applyFill="1" applyBorder="1" applyAlignment="1" applyProtection="1">
      <alignment horizontal="justify" vertical="center" wrapText="1"/>
      <protection locked="0"/>
    </xf>
    <xf numFmtId="17" fontId="35" fillId="2" borderId="4" xfId="0" applyNumberFormat="1" applyFont="1" applyFill="1" applyBorder="1" applyAlignment="1">
      <alignment horizontal="center" vertical="center" wrapText="1"/>
    </xf>
    <xf numFmtId="17" fontId="35" fillId="2" borderId="5" xfId="0" applyNumberFormat="1" applyFont="1" applyFill="1" applyBorder="1" applyAlignment="1">
      <alignment horizontal="center" vertical="center" wrapText="1"/>
    </xf>
    <xf numFmtId="0" fontId="35" fillId="2" borderId="4" xfId="0" applyFont="1" applyFill="1" applyBorder="1" applyAlignment="1">
      <alignment horizontal="center" vertical="center" wrapText="1"/>
    </xf>
    <xf numFmtId="0" fontId="35" fillId="2" borderId="10" xfId="0" applyFont="1" applyFill="1" applyBorder="1" applyAlignment="1">
      <alignment horizontal="center" vertical="center" wrapText="1"/>
    </xf>
    <xf numFmtId="0" fontId="35" fillId="2" borderId="5" xfId="0" applyFont="1" applyFill="1" applyBorder="1" applyAlignment="1">
      <alignment horizontal="center" vertical="center" wrapText="1"/>
    </xf>
    <xf numFmtId="14" fontId="0" fillId="0" borderId="4" xfId="0" applyNumberFormat="1" applyBorder="1" applyAlignment="1" applyProtection="1">
      <alignment horizontal="center" vertical="center"/>
      <protection hidden="1"/>
    </xf>
    <xf numFmtId="14" fontId="0" fillId="0" borderId="10" xfId="0" applyNumberFormat="1" applyBorder="1" applyAlignment="1" applyProtection="1">
      <alignment horizontal="center" vertical="center"/>
      <protection hidden="1"/>
    </xf>
    <xf numFmtId="0" fontId="0" fillId="2" borderId="1" xfId="0" applyFill="1" applyBorder="1" applyAlignment="1" applyProtection="1">
      <alignment horizontal="left" vertical="center" wrapText="1"/>
      <protection hidden="1"/>
    </xf>
    <xf numFmtId="0" fontId="0" fillId="2" borderId="4" xfId="0" applyFill="1" applyBorder="1" applyAlignment="1" applyProtection="1">
      <alignment horizontal="center"/>
      <protection hidden="1"/>
    </xf>
    <xf numFmtId="0" fontId="0" fillId="2" borderId="10" xfId="0" applyFill="1" applyBorder="1" applyAlignment="1" applyProtection="1">
      <alignment horizontal="center"/>
      <protection hidden="1"/>
    </xf>
    <xf numFmtId="0" fontId="0" fillId="2" borderId="5" xfId="0" applyFill="1" applyBorder="1" applyAlignment="1" applyProtection="1">
      <alignment horizontal="center"/>
      <protection hidden="1"/>
    </xf>
    <xf numFmtId="0" fontId="0" fillId="2" borderId="22" xfId="0" applyFill="1" applyBorder="1" applyAlignment="1" applyProtection="1">
      <alignment horizontal="center" vertical="center" wrapText="1"/>
      <protection hidden="1"/>
    </xf>
    <xf numFmtId="0" fontId="30" fillId="2" borderId="4" xfId="0" applyFont="1" applyFill="1" applyBorder="1" applyAlignment="1" applyProtection="1">
      <alignment horizontal="center" vertical="center" wrapText="1"/>
      <protection hidden="1"/>
    </xf>
    <xf numFmtId="0" fontId="30" fillId="2" borderId="10" xfId="0" applyFont="1" applyFill="1" applyBorder="1" applyAlignment="1" applyProtection="1">
      <alignment horizontal="center" vertical="center" wrapText="1"/>
      <protection hidden="1"/>
    </xf>
    <xf numFmtId="17" fontId="0" fillId="0" borderId="1" xfId="0" applyNumberFormat="1" applyBorder="1" applyAlignment="1" applyProtection="1">
      <alignment horizontal="center" vertical="center" wrapText="1"/>
      <protection hidden="1"/>
    </xf>
    <xf numFmtId="0" fontId="0" fillId="0" borderId="1" xfId="0" applyBorder="1" applyAlignment="1" applyProtection="1">
      <alignment vertical="center" wrapText="1"/>
      <protection hidden="1"/>
    </xf>
    <xf numFmtId="0" fontId="0" fillId="2" borderId="4" xfId="0" applyFill="1" applyBorder="1" applyAlignment="1" applyProtection="1">
      <alignment vertical="center" wrapText="1"/>
      <protection hidden="1"/>
    </xf>
    <xf numFmtId="0" fontId="0" fillId="2" borderId="10" xfId="0" applyFill="1" applyBorder="1" applyAlignment="1" applyProtection="1">
      <alignment vertical="center" wrapText="1"/>
      <protection hidden="1"/>
    </xf>
    <xf numFmtId="0" fontId="0" fillId="0" borderId="1" xfId="0" applyBorder="1" applyAlignment="1" applyProtection="1">
      <alignment horizontal="left" vertical="center" wrapText="1"/>
      <protection hidden="1"/>
    </xf>
    <xf numFmtId="0" fontId="0" fillId="2" borderId="1" xfId="0" applyFill="1" applyBorder="1" applyAlignment="1" applyProtection="1">
      <alignment horizontal="justify" vertical="center"/>
      <protection hidden="1"/>
    </xf>
    <xf numFmtId="0" fontId="35" fillId="2" borderId="4" xfId="0" applyFont="1" applyFill="1" applyBorder="1" applyAlignment="1" applyProtection="1">
      <alignment horizontal="center" vertical="center" wrapText="1"/>
      <protection hidden="1"/>
    </xf>
    <xf numFmtId="0" fontId="35" fillId="2" borderId="10" xfId="0" applyFont="1" applyFill="1" applyBorder="1" applyAlignment="1" applyProtection="1">
      <alignment horizontal="center" vertical="center" wrapText="1"/>
      <protection hidden="1"/>
    </xf>
    <xf numFmtId="3" fontId="0" fillId="2" borderId="4" xfId="0" applyNumberFormat="1" applyFill="1" applyBorder="1" applyAlignment="1" applyProtection="1">
      <alignment horizontal="center" vertical="center" wrapText="1"/>
      <protection hidden="1"/>
    </xf>
    <xf numFmtId="0" fontId="0" fillId="0" borderId="1" xfId="0" applyBorder="1" applyAlignment="1" applyProtection="1">
      <alignment horizontal="justify" vertical="center"/>
      <protection hidden="1"/>
    </xf>
    <xf numFmtId="0" fontId="0" fillId="0" borderId="4" xfId="0" applyBorder="1" applyAlignment="1" applyProtection="1">
      <alignment horizontal="justify" vertical="center"/>
      <protection hidden="1"/>
    </xf>
    <xf numFmtId="0" fontId="0" fillId="0" borderId="4" xfId="0" applyBorder="1" applyAlignment="1" applyProtection="1">
      <alignment horizontal="center"/>
      <protection hidden="1"/>
    </xf>
    <xf numFmtId="0" fontId="0" fillId="0" borderId="10" xfId="0" applyBorder="1" applyAlignment="1" applyProtection="1">
      <alignment horizontal="center"/>
      <protection hidden="1"/>
    </xf>
    <xf numFmtId="0" fontId="0" fillId="0" borderId="5" xfId="0" applyBorder="1" applyAlignment="1" applyProtection="1">
      <alignment horizontal="center"/>
      <protection hidden="1"/>
    </xf>
    <xf numFmtId="164" fontId="0" fillId="0" borderId="1" xfId="0" applyNumberFormat="1" applyBorder="1" applyAlignment="1" applyProtection="1">
      <alignment horizontal="center" vertical="center" wrapText="1"/>
      <protection hidden="1"/>
    </xf>
    <xf numFmtId="164" fontId="0" fillId="0" borderId="10" xfId="0" applyNumberFormat="1" applyBorder="1" applyAlignment="1" applyProtection="1">
      <alignment horizontal="center" vertical="center" wrapText="1"/>
      <protection hidden="1"/>
    </xf>
    <xf numFmtId="0" fontId="0" fillId="0" borderId="4" xfId="0" applyBorder="1" applyAlignment="1" applyProtection="1">
      <alignment horizontal="center" vertical="center"/>
      <protection hidden="1"/>
    </xf>
    <xf numFmtId="0" fontId="0" fillId="0" borderId="10" xfId="0" applyBorder="1" applyAlignment="1" applyProtection="1">
      <alignment horizontal="center" vertical="center"/>
      <protection hidden="1"/>
    </xf>
    <xf numFmtId="0" fontId="0" fillId="0" borderId="5" xfId="0" applyBorder="1" applyAlignment="1" applyProtection="1">
      <alignment horizontal="center" vertical="center"/>
      <protection hidden="1"/>
    </xf>
    <xf numFmtId="0" fontId="0" fillId="0" borderId="1" xfId="0" applyBorder="1" applyAlignment="1" applyProtection="1">
      <alignment horizontal="center" vertical="center"/>
      <protection hidden="1"/>
    </xf>
    <xf numFmtId="0" fontId="0" fillId="2" borderId="1" xfId="0" applyFill="1" applyBorder="1" applyAlignment="1" applyProtection="1">
      <alignment horizontal="center" vertical="center"/>
      <protection hidden="1"/>
    </xf>
    <xf numFmtId="0" fontId="0" fillId="5" borderId="1" xfId="0" applyFill="1" applyBorder="1" applyAlignment="1" applyProtection="1">
      <alignment horizontal="center" vertical="center"/>
      <protection hidden="1"/>
    </xf>
    <xf numFmtId="0" fontId="0" fillId="5" borderId="7" xfId="0" applyFill="1" applyBorder="1" applyAlignment="1" applyProtection="1">
      <alignment horizontal="center" vertical="center" wrapText="1"/>
      <protection hidden="1"/>
    </xf>
    <xf numFmtId="0" fontId="0" fillId="2" borderId="7" xfId="0" applyFill="1" applyBorder="1" applyAlignment="1" applyProtection="1">
      <alignment horizontal="justify" vertical="center" wrapText="1"/>
      <protection hidden="1"/>
    </xf>
    <xf numFmtId="17" fontId="0" fillId="2" borderId="2" xfId="0" applyNumberFormat="1" applyFill="1" applyBorder="1" applyAlignment="1" applyProtection="1">
      <alignment horizontal="center" vertical="center" wrapText="1"/>
      <protection hidden="1"/>
    </xf>
    <xf numFmtId="0" fontId="0" fillId="2" borderId="2" xfId="0" applyFill="1" applyBorder="1" applyAlignment="1" applyProtection="1">
      <alignment horizontal="justify" vertical="center" wrapText="1"/>
      <protection hidden="1"/>
    </xf>
    <xf numFmtId="0" fontId="0" fillId="2" borderId="2" xfId="0" applyFill="1" applyBorder="1" applyAlignment="1" applyProtection="1">
      <alignment horizontal="center" vertical="center" wrapText="1"/>
      <protection hidden="1"/>
    </xf>
    <xf numFmtId="0" fontId="0" fillId="2" borderId="4" xfId="0" applyFill="1" applyBorder="1" applyAlignment="1" applyProtection="1">
      <alignment horizontal="center" vertical="top" wrapText="1"/>
      <protection hidden="1"/>
    </xf>
    <xf numFmtId="0" fontId="0" fillId="2" borderId="10" xfId="0" applyFill="1" applyBorder="1" applyAlignment="1" applyProtection="1">
      <alignment horizontal="center" vertical="top" wrapText="1"/>
      <protection hidden="1"/>
    </xf>
    <xf numFmtId="0" fontId="0" fillId="2" borderId="5" xfId="0" applyFill="1" applyBorder="1" applyAlignment="1" applyProtection="1">
      <alignment horizontal="center" vertical="top" wrapText="1"/>
      <protection hidden="1"/>
    </xf>
    <xf numFmtId="0" fontId="35" fillId="2" borderId="5" xfId="0" applyFont="1" applyFill="1" applyBorder="1" applyAlignment="1" applyProtection="1">
      <alignment horizontal="center" vertical="center" wrapText="1"/>
      <protection hidden="1"/>
    </xf>
    <xf numFmtId="0" fontId="0" fillId="18" borderId="4" xfId="0" applyFill="1" applyBorder="1" applyAlignment="1" applyProtection="1">
      <alignment horizontal="center" vertical="center" wrapText="1"/>
      <protection hidden="1"/>
    </xf>
    <xf numFmtId="0" fontId="0" fillId="18" borderId="5" xfId="0" applyFill="1" applyBorder="1" applyAlignment="1" applyProtection="1">
      <alignment horizontal="center" vertical="center" wrapText="1"/>
      <protection hidden="1"/>
    </xf>
    <xf numFmtId="0" fontId="35" fillId="2" borderId="0" xfId="0" applyFont="1" applyFill="1" applyAlignment="1" applyProtection="1">
      <alignment horizontal="justify" vertical="center" wrapText="1"/>
      <protection hidden="1"/>
    </xf>
    <xf numFmtId="0" fontId="0" fillId="2" borderId="0" xfId="0" applyFill="1" applyAlignment="1" applyProtection="1">
      <alignment horizontal="justify" vertical="center" wrapText="1"/>
      <protection hidden="1"/>
    </xf>
    <xf numFmtId="0" fontId="35" fillId="2" borderId="10" xfId="0" applyFont="1" applyFill="1" applyBorder="1" applyAlignment="1" applyProtection="1">
      <alignment horizontal="justify" vertical="center" wrapText="1"/>
      <protection locked="0"/>
    </xf>
    <xf numFmtId="17" fontId="35" fillId="2" borderId="10" xfId="0" applyNumberFormat="1" applyFont="1" applyFill="1" applyBorder="1" applyAlignment="1">
      <alignment horizontal="center" vertical="center" wrapText="1"/>
    </xf>
    <xf numFmtId="0" fontId="0" fillId="2" borderId="7" xfId="0" applyFill="1" applyBorder="1" applyAlignment="1" applyProtection="1">
      <alignment horizontal="center" vertical="center" wrapText="1"/>
      <protection hidden="1"/>
    </xf>
    <xf numFmtId="0" fontId="35" fillId="2" borderId="4" xfId="0" applyFont="1" applyFill="1" applyBorder="1" applyAlignment="1" applyProtection="1">
      <alignment horizontal="justify" vertical="center" wrapText="1"/>
      <protection hidden="1"/>
    </xf>
    <xf numFmtId="0" fontId="35" fillId="2" borderId="5" xfId="0" applyFont="1" applyFill="1" applyBorder="1" applyAlignment="1" applyProtection="1">
      <alignment horizontal="justify" vertical="center" wrapText="1"/>
      <protection hidden="1"/>
    </xf>
    <xf numFmtId="164" fontId="35" fillId="2" borderId="4" xfId="0" applyNumberFormat="1" applyFont="1" applyFill="1" applyBorder="1" applyAlignment="1">
      <alignment horizontal="center" vertical="center" wrapText="1"/>
    </xf>
    <xf numFmtId="164" fontId="35" fillId="2" borderId="10" xfId="0" applyNumberFormat="1" applyFont="1" applyFill="1" applyBorder="1" applyAlignment="1">
      <alignment horizontal="center" vertical="center" wrapText="1"/>
    </xf>
    <xf numFmtId="164" fontId="35" fillId="2" borderId="5" xfId="0" applyNumberFormat="1" applyFont="1" applyFill="1" applyBorder="1" applyAlignment="1">
      <alignment horizontal="center" vertical="center" wrapText="1"/>
    </xf>
    <xf numFmtId="0" fontId="35" fillId="2" borderId="20" xfId="0" applyFont="1" applyFill="1" applyBorder="1" applyAlignment="1" applyProtection="1">
      <alignment horizontal="center" vertical="center" wrapText="1"/>
      <protection locked="0"/>
    </xf>
    <xf numFmtId="0" fontId="35" fillId="2" borderId="21" xfId="0" applyFont="1" applyFill="1" applyBorder="1" applyAlignment="1" applyProtection="1">
      <alignment horizontal="center" vertical="center" wrapText="1"/>
      <protection locked="0"/>
    </xf>
    <xf numFmtId="0" fontId="35" fillId="2" borderId="22" xfId="0" applyFont="1" applyFill="1" applyBorder="1" applyAlignment="1" applyProtection="1">
      <alignment horizontal="center" vertical="center" wrapText="1"/>
      <protection locked="0"/>
    </xf>
    <xf numFmtId="0" fontId="0" fillId="0" borderId="7" xfId="0" applyBorder="1" applyAlignment="1" applyProtection="1">
      <alignment horizontal="justify" vertical="center" wrapText="1"/>
      <protection hidden="1"/>
    </xf>
    <xf numFmtId="0" fontId="0" fillId="0" borderId="2" xfId="0" applyBorder="1" applyAlignment="1" applyProtection="1">
      <alignment horizontal="center" vertical="center" wrapText="1"/>
      <protection hidden="1"/>
    </xf>
    <xf numFmtId="14" fontId="0" fillId="2" borderId="2" xfId="0" applyNumberFormat="1" applyFill="1" applyBorder="1" applyAlignment="1" applyProtection="1">
      <alignment horizontal="center" vertical="center"/>
      <protection hidden="1"/>
    </xf>
    <xf numFmtId="14" fontId="0" fillId="2" borderId="1" xfId="0" applyNumberFormat="1" applyFill="1" applyBorder="1" applyAlignment="1" applyProtection="1">
      <alignment horizontal="center" vertical="center"/>
      <protection hidden="1"/>
    </xf>
    <xf numFmtId="14" fontId="0" fillId="2" borderId="4" xfId="0" applyNumberFormat="1" applyFill="1" applyBorder="1" applyAlignment="1" applyProtection="1">
      <alignment horizontal="center"/>
      <protection hidden="1"/>
    </xf>
    <xf numFmtId="17" fontId="35" fillId="2" borderId="4" xfId="0" applyNumberFormat="1" applyFont="1" applyFill="1" applyBorder="1" applyAlignment="1">
      <alignment horizontal="center" vertical="center"/>
    </xf>
    <xf numFmtId="17" fontId="35" fillId="2" borderId="5" xfId="0" applyNumberFormat="1" applyFont="1" applyFill="1" applyBorder="1" applyAlignment="1">
      <alignment horizontal="center" vertical="center"/>
    </xf>
    <xf numFmtId="0" fontId="35" fillId="2" borderId="4" xfId="0" applyFont="1" applyFill="1" applyBorder="1" applyAlignment="1">
      <alignment horizontal="justify" vertical="center" wrapText="1"/>
    </xf>
    <xf numFmtId="0" fontId="35" fillId="2" borderId="10" xfId="0" applyFont="1" applyFill="1" applyBorder="1" applyAlignment="1">
      <alignment horizontal="justify" vertical="center" wrapText="1"/>
    </xf>
    <xf numFmtId="0" fontId="35" fillId="2" borderId="5" xfId="0" applyFont="1" applyFill="1" applyBorder="1" applyAlignment="1">
      <alignment horizontal="justify" vertical="center" wrapText="1"/>
    </xf>
    <xf numFmtId="0" fontId="35" fillId="0" borderId="4" xfId="0" applyFont="1" applyBorder="1" applyAlignment="1">
      <alignment horizontal="justify" vertical="center" wrapText="1"/>
    </xf>
    <xf numFmtId="0" fontId="35" fillId="0" borderId="10" xfId="0" applyFont="1" applyBorder="1" applyAlignment="1">
      <alignment horizontal="justify" vertical="center" wrapText="1"/>
    </xf>
    <xf numFmtId="0" fontId="35" fillId="0" borderId="5" xfId="0" applyFont="1" applyBorder="1" applyAlignment="1">
      <alignment horizontal="justify" vertical="center" wrapText="1"/>
    </xf>
    <xf numFmtId="0" fontId="35" fillId="0" borderId="4" xfId="0" applyFont="1" applyBorder="1" applyAlignment="1" applyProtection="1">
      <alignment horizontal="justify" vertical="center" wrapText="1"/>
      <protection locked="0"/>
    </xf>
    <xf numFmtId="0" fontId="35" fillId="0" borderId="10" xfId="0" applyFont="1" applyBorder="1" applyAlignment="1" applyProtection="1">
      <alignment horizontal="justify" vertical="center" wrapText="1"/>
      <protection locked="0"/>
    </xf>
    <xf numFmtId="0" fontId="35" fillId="0" borderId="5" xfId="0" applyFont="1" applyBorder="1" applyAlignment="1" applyProtection="1">
      <alignment horizontal="justify" vertical="center" wrapText="1"/>
      <protection locked="0"/>
    </xf>
    <xf numFmtId="0" fontId="35" fillId="2" borderId="0" xfId="0" applyFont="1" applyFill="1" applyAlignment="1" applyProtection="1">
      <alignment horizontal="center" vertical="center" wrapText="1"/>
      <protection locked="0"/>
    </xf>
    <xf numFmtId="0" fontId="35" fillId="0" borderId="20" xfId="0" applyFont="1" applyBorder="1" applyAlignment="1" applyProtection="1">
      <alignment horizontal="center" vertical="center" wrapText="1"/>
      <protection locked="0"/>
    </xf>
    <xf numFmtId="0" fontId="35" fillId="0" borderId="21" xfId="0" applyFont="1" applyBorder="1" applyAlignment="1" applyProtection="1">
      <alignment horizontal="center" vertical="center" wrapText="1"/>
      <protection locked="0"/>
    </xf>
    <xf numFmtId="0" fontId="35" fillId="0" borderId="22" xfId="0" applyFont="1" applyBorder="1" applyAlignment="1" applyProtection="1">
      <alignment horizontal="center" vertical="center" wrapText="1"/>
      <protection locked="0"/>
    </xf>
    <xf numFmtId="0" fontId="35" fillId="2" borderId="3" xfId="0" applyFont="1" applyFill="1" applyBorder="1" applyAlignment="1" applyProtection="1">
      <alignment horizontal="center" vertical="center" wrapText="1"/>
      <protection locked="0"/>
    </xf>
    <xf numFmtId="0" fontId="35" fillId="2" borderId="8" xfId="0" applyFont="1" applyFill="1" applyBorder="1" applyAlignment="1" applyProtection="1">
      <alignment horizontal="center" vertical="center" wrapText="1"/>
      <protection locked="0"/>
    </xf>
    <xf numFmtId="0" fontId="35" fillId="2" borderId="23" xfId="0" applyFont="1" applyFill="1" applyBorder="1" applyAlignment="1" applyProtection="1">
      <alignment horizontal="center" vertical="center" wrapText="1"/>
      <protection locked="0"/>
    </xf>
    <xf numFmtId="0" fontId="0" fillId="18" borderId="1" xfId="0" applyFill="1" applyBorder="1" applyAlignment="1" applyProtection="1">
      <alignment horizontal="center" vertical="center"/>
      <protection hidden="1"/>
    </xf>
    <xf numFmtId="0" fontId="35" fillId="5" borderId="1" xfId="0" applyFont="1" applyFill="1" applyBorder="1" applyAlignment="1" applyProtection="1">
      <alignment horizontal="center" vertical="center" wrapText="1"/>
      <protection hidden="1"/>
    </xf>
    <xf numFmtId="0" fontId="3" fillId="2"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35" fillId="2" borderId="10" xfId="0" applyFont="1" applyFill="1" applyBorder="1" applyAlignment="1" applyProtection="1">
      <alignment horizontal="justify" vertical="center" wrapText="1"/>
      <protection hidden="1"/>
    </xf>
    <xf numFmtId="14" fontId="0" fillId="0" borderId="4" xfId="0" applyNumberFormat="1" applyBorder="1" applyAlignment="1">
      <alignment horizontal="center" vertical="center"/>
    </xf>
    <xf numFmtId="0" fontId="0" fillId="0" borderId="5" xfId="0" applyBorder="1" applyAlignment="1">
      <alignment horizontal="center" vertical="center"/>
    </xf>
    <xf numFmtId="0" fontId="0" fillId="2" borderId="4" xfId="0" applyFill="1" applyBorder="1" applyAlignment="1">
      <alignment horizontal="center"/>
    </xf>
    <xf numFmtId="0" fontId="0" fillId="2" borderId="10" xfId="0" applyFill="1" applyBorder="1" applyAlignment="1">
      <alignment horizontal="center"/>
    </xf>
    <xf numFmtId="0" fontId="1" fillId="2" borderId="1" xfId="0" applyFont="1" applyFill="1" applyBorder="1" applyAlignment="1" applyProtection="1">
      <alignment horizontal="justify" vertical="center" wrapText="1"/>
      <protection hidden="1"/>
    </xf>
    <xf numFmtId="14" fontId="0" fillId="2" borderId="20" xfId="0" applyNumberFormat="1" applyFill="1" applyBorder="1" applyAlignment="1" applyProtection="1">
      <alignment horizontal="center" vertical="center"/>
      <protection hidden="1"/>
    </xf>
    <xf numFmtId="14" fontId="0" fillId="2" borderId="22" xfId="0" applyNumberFormat="1" applyFill="1" applyBorder="1" applyAlignment="1" applyProtection="1">
      <alignment horizontal="center" vertical="center"/>
      <protection hidden="1"/>
    </xf>
    <xf numFmtId="14" fontId="0" fillId="2" borderId="21" xfId="0" applyNumberFormat="1" applyFill="1" applyBorder="1" applyAlignment="1" applyProtection="1">
      <alignment horizontal="center" vertical="center"/>
      <protection hidden="1"/>
    </xf>
    <xf numFmtId="14" fontId="0" fillId="2" borderId="1" xfId="0" applyNumberFormat="1" applyFill="1" applyBorder="1" applyAlignment="1" applyProtection="1">
      <alignment vertical="center"/>
      <protection hidden="1"/>
    </xf>
    <xf numFmtId="0" fontId="0" fillId="2" borderId="1" xfId="0" applyFill="1" applyBorder="1" applyAlignment="1" applyProtection="1">
      <alignment vertical="center" wrapText="1"/>
      <protection hidden="1"/>
    </xf>
    <xf numFmtId="0" fontId="0" fillId="0" borderId="10" xfId="0" applyBorder="1" applyProtection="1">
      <protection hidden="1"/>
    </xf>
    <xf numFmtId="0" fontId="0" fillId="0" borderId="5" xfId="0" applyBorder="1" applyProtection="1">
      <protection hidden="1"/>
    </xf>
    <xf numFmtId="0" fontId="0" fillId="0" borderId="10" xfId="0" applyBorder="1" applyAlignment="1" applyProtection="1">
      <alignment wrapText="1"/>
      <protection hidden="1"/>
    </xf>
    <xf numFmtId="0" fontId="0" fillId="0" borderId="5" xfId="0" applyBorder="1" applyAlignment="1" applyProtection="1">
      <alignment wrapText="1"/>
      <protection hidden="1"/>
    </xf>
    <xf numFmtId="0" fontId="36" fillId="2" borderId="4" xfId="0" applyFont="1" applyFill="1" applyBorder="1" applyAlignment="1" applyProtection="1">
      <alignment horizontal="justify" vertical="center" wrapText="1"/>
      <protection hidden="1"/>
    </xf>
    <xf numFmtId="0" fontId="0" fillId="0" borderId="10" xfId="0" applyBorder="1" applyAlignment="1" applyProtection="1">
      <alignment horizontal="justify" wrapText="1"/>
      <protection hidden="1"/>
    </xf>
    <xf numFmtId="0" fontId="0" fillId="0" borderId="5" xfId="0" applyBorder="1" applyAlignment="1" applyProtection="1">
      <alignment horizontal="justify" wrapText="1"/>
      <protection hidden="1"/>
    </xf>
    <xf numFmtId="0" fontId="0" fillId="5" borderId="20" xfId="0" applyFill="1" applyBorder="1" applyAlignment="1" applyProtection="1">
      <alignment horizontal="center" vertical="center" wrapText="1"/>
      <protection hidden="1"/>
    </xf>
    <xf numFmtId="0" fontId="0" fillId="5" borderId="22" xfId="0" applyFill="1" applyBorder="1" applyAlignment="1" applyProtection="1">
      <alignment horizontal="center" vertical="center" wrapText="1"/>
      <protection hidden="1"/>
    </xf>
    <xf numFmtId="0" fontId="0" fillId="2" borderId="3" xfId="0" applyFill="1" applyBorder="1" applyAlignment="1" applyProtection="1">
      <alignment horizontal="center" vertical="center" wrapText="1"/>
      <protection hidden="1"/>
    </xf>
    <xf numFmtId="0" fontId="0" fillId="2" borderId="23" xfId="0" applyFill="1" applyBorder="1" applyAlignment="1" applyProtection="1">
      <alignment horizontal="center" vertical="center" wrapText="1"/>
      <protection hidden="1"/>
    </xf>
    <xf numFmtId="0" fontId="35" fillId="0" borderId="1" xfId="0" applyFont="1" applyBorder="1" applyAlignment="1" applyProtection="1">
      <alignment horizontal="center" vertical="center" wrapText="1"/>
      <protection hidden="1"/>
    </xf>
    <xf numFmtId="0" fontId="35" fillId="0" borderId="1" xfId="0" applyFont="1" applyBorder="1" applyAlignment="1" applyProtection="1">
      <alignment horizontal="justify" vertical="center" wrapText="1"/>
      <protection hidden="1"/>
    </xf>
    <xf numFmtId="0" fontId="35" fillId="0" borderId="4" xfId="0" applyFont="1" applyBorder="1" applyAlignment="1" applyProtection="1">
      <alignment horizontal="justify" vertical="center" wrapText="1"/>
      <protection hidden="1"/>
    </xf>
    <xf numFmtId="0" fontId="35" fillId="0" borderId="5" xfId="0" applyFont="1" applyBorder="1" applyAlignment="1" applyProtection="1">
      <alignment horizontal="justify" vertical="center" wrapText="1"/>
      <protection hidden="1"/>
    </xf>
    <xf numFmtId="164" fontId="35" fillId="2" borderId="1" xfId="0" applyNumberFormat="1" applyFont="1" applyFill="1" applyBorder="1" applyAlignment="1" applyProtection="1">
      <alignment horizontal="center" vertical="center" wrapText="1"/>
      <protection hidden="1"/>
    </xf>
    <xf numFmtId="164" fontId="35" fillId="2" borderId="10" xfId="0" applyNumberFormat="1" applyFont="1" applyFill="1" applyBorder="1" applyAlignment="1" applyProtection="1">
      <alignment horizontal="center" vertical="center" wrapText="1"/>
      <protection hidden="1"/>
    </xf>
    <xf numFmtId="14" fontId="0" fillId="2" borderId="4" xfId="0" applyNumberFormat="1" applyFill="1" applyBorder="1" applyAlignment="1">
      <alignment vertical="center"/>
    </xf>
    <xf numFmtId="0" fontId="0" fillId="2" borderId="5" xfId="0" applyFill="1" applyBorder="1" applyAlignment="1">
      <alignment vertical="center"/>
    </xf>
    <xf numFmtId="0" fontId="1" fillId="7" borderId="1" xfId="0" applyFont="1" applyFill="1" applyBorder="1" applyAlignment="1">
      <alignment horizontal="center" vertical="center"/>
    </xf>
    <xf numFmtId="14" fontId="0" fillId="2" borderId="4" xfId="0" applyNumberFormat="1" applyFill="1" applyBorder="1" applyAlignment="1">
      <alignment horizontal="center" vertical="center" wrapText="1"/>
    </xf>
    <xf numFmtId="0" fontId="1" fillId="7" borderId="1" xfId="0" applyFont="1" applyFill="1" applyBorder="1" applyAlignment="1">
      <alignment horizontal="center" vertical="center" wrapText="1"/>
    </xf>
    <xf numFmtId="0" fontId="7" fillId="7" borderId="1" xfId="1" applyFill="1" applyBorder="1" applyAlignment="1">
      <alignment horizontal="center" vertical="center"/>
    </xf>
    <xf numFmtId="0" fontId="7" fillId="7" borderId="1" xfId="1" applyFill="1" applyBorder="1" applyAlignment="1">
      <alignment horizontal="center" vertical="center" wrapText="1"/>
    </xf>
    <xf numFmtId="0" fontId="0" fillId="7" borderId="1" xfId="1" applyFont="1" applyFill="1" applyBorder="1" applyAlignment="1">
      <alignment horizontal="center" vertical="center" wrapText="1"/>
    </xf>
    <xf numFmtId="0" fontId="13" fillId="7" borderId="1" xfId="1" applyFont="1" applyFill="1" applyBorder="1" applyAlignment="1">
      <alignment horizontal="center" vertical="center" wrapText="1"/>
    </xf>
    <xf numFmtId="0" fontId="1" fillId="7" borderId="1" xfId="1" applyFont="1" applyFill="1" applyBorder="1" applyAlignment="1">
      <alignment horizontal="center" vertical="center" wrapText="1"/>
    </xf>
    <xf numFmtId="0" fontId="12" fillId="7" borderId="1" xfId="1" applyFont="1" applyFill="1" applyBorder="1" applyAlignment="1">
      <alignment horizontal="center" vertical="center" wrapText="1"/>
    </xf>
    <xf numFmtId="0" fontId="3" fillId="0" borderId="2" xfId="0" applyFont="1" applyBorder="1" applyAlignment="1" applyProtection="1">
      <alignment horizontal="center" vertical="center"/>
      <protection locked="0"/>
    </xf>
    <xf numFmtId="0" fontId="3" fillId="0" borderId="1" xfId="0" applyFont="1" applyBorder="1" applyAlignment="1" applyProtection="1">
      <alignment horizontal="center" vertical="center"/>
      <protection locked="0"/>
    </xf>
    <xf numFmtId="0" fontId="3" fillId="14" borderId="1" xfId="0" applyFont="1" applyFill="1" applyBorder="1" applyAlignment="1">
      <alignment horizontal="center" vertical="center"/>
    </xf>
    <xf numFmtId="0" fontId="3" fillId="14" borderId="7" xfId="0" applyFont="1" applyFill="1" applyBorder="1" applyAlignment="1">
      <alignment horizontal="center" vertical="center"/>
    </xf>
    <xf numFmtId="0" fontId="3" fillId="0" borderId="20" xfId="0" applyFont="1" applyBorder="1" applyAlignment="1" applyProtection="1">
      <alignment horizontal="center" vertical="center"/>
      <protection locked="0"/>
    </xf>
    <xf numFmtId="0" fontId="3" fillId="0" borderId="6" xfId="0" applyFont="1" applyBorder="1" applyAlignment="1" applyProtection="1">
      <alignment horizontal="center" vertical="center"/>
      <protection locked="0"/>
    </xf>
    <xf numFmtId="0" fontId="3" fillId="0" borderId="3" xfId="0" applyFont="1" applyBorder="1" applyAlignment="1" applyProtection="1">
      <alignment horizontal="center" vertical="center"/>
      <protection locked="0"/>
    </xf>
    <xf numFmtId="0" fontId="3" fillId="0" borderId="22" xfId="0" applyFont="1" applyBorder="1" applyAlignment="1" applyProtection="1">
      <alignment horizontal="center" vertical="center"/>
      <protection locked="0"/>
    </xf>
    <xf numFmtId="0" fontId="3" fillId="0" borderId="19"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0" fillId="2" borderId="0" xfId="0" applyFill="1" applyAlignment="1">
      <alignment horizontal="center"/>
    </xf>
    <xf numFmtId="0" fontId="3" fillId="0" borderId="0" xfId="0" applyFont="1" applyAlignment="1" applyProtection="1">
      <alignment horizontal="left" vertical="center"/>
      <protection locked="0"/>
    </xf>
    <xf numFmtId="0" fontId="0" fillId="14" borderId="20" xfId="0" applyFill="1" applyBorder="1" applyAlignment="1">
      <alignment horizontal="center"/>
    </xf>
    <xf numFmtId="0" fontId="0" fillId="14" borderId="6" xfId="0" applyFill="1" applyBorder="1" applyAlignment="1">
      <alignment horizontal="center"/>
    </xf>
    <xf numFmtId="0" fontId="0" fillId="14" borderId="21" xfId="0" applyFill="1" applyBorder="1" applyAlignment="1">
      <alignment horizontal="center"/>
    </xf>
    <xf numFmtId="0" fontId="0" fillId="14" borderId="0" xfId="0" applyFill="1" applyAlignment="1">
      <alignment horizontal="center"/>
    </xf>
    <xf numFmtId="0" fontId="20" fillId="14" borderId="20" xfId="0" applyFont="1" applyFill="1" applyBorder="1" applyAlignment="1">
      <alignment horizontal="center"/>
    </xf>
    <xf numFmtId="0" fontId="20" fillId="14" borderId="6" xfId="0" applyFont="1" applyFill="1" applyBorder="1" applyAlignment="1">
      <alignment horizontal="center"/>
    </xf>
    <xf numFmtId="0" fontId="20" fillId="14" borderId="3" xfId="0" applyFont="1" applyFill="1" applyBorder="1" applyAlignment="1">
      <alignment horizontal="center"/>
    </xf>
    <xf numFmtId="0" fontId="20" fillId="14" borderId="21" xfId="0" applyFont="1" applyFill="1" applyBorder="1" applyAlignment="1">
      <alignment horizontal="center"/>
    </xf>
    <xf numFmtId="0" fontId="20" fillId="14" borderId="0" xfId="0" applyFont="1" applyFill="1" applyAlignment="1">
      <alignment horizontal="center"/>
    </xf>
    <xf numFmtId="0" fontId="20" fillId="14" borderId="8" xfId="0" applyFont="1" applyFill="1" applyBorder="1" applyAlignment="1">
      <alignment horizontal="center"/>
    </xf>
    <xf numFmtId="0" fontId="2" fillId="14" borderId="21" xfId="0" applyFont="1" applyFill="1" applyBorder="1" applyAlignment="1">
      <alignment horizontal="center"/>
    </xf>
    <xf numFmtId="0" fontId="2" fillId="14" borderId="0" xfId="0" applyFont="1" applyFill="1" applyAlignment="1">
      <alignment horizontal="center"/>
    </xf>
    <xf numFmtId="0" fontId="2" fillId="14" borderId="8" xfId="0" applyFont="1" applyFill="1" applyBorder="1" applyAlignment="1">
      <alignment horizontal="center"/>
    </xf>
    <xf numFmtId="0" fontId="1" fillId="7" borderId="1" xfId="0" applyFont="1" applyFill="1" applyBorder="1" applyAlignment="1">
      <alignment horizontal="center"/>
    </xf>
    <xf numFmtId="0" fontId="35" fillId="21" borderId="1" xfId="0" applyFont="1" applyFill="1" applyBorder="1" applyAlignment="1" applyProtection="1">
      <alignment horizontal="center" vertical="center" wrapText="1"/>
      <protection hidden="1"/>
    </xf>
    <xf numFmtId="17" fontId="35" fillId="0" borderId="1" xfId="0" applyNumberFormat="1" applyFont="1" applyBorder="1" applyAlignment="1" applyProtection="1">
      <alignment horizontal="center" vertical="center" wrapText="1"/>
      <protection hidden="1"/>
    </xf>
    <xf numFmtId="0" fontId="35" fillId="0" borderId="4" xfId="0" applyFont="1" applyBorder="1" applyAlignment="1" applyProtection="1">
      <alignment horizontal="center" vertical="center" wrapText="1"/>
      <protection hidden="1"/>
    </xf>
    <xf numFmtId="0" fontId="35" fillId="0" borderId="10" xfId="0" applyFont="1" applyBorder="1" applyAlignment="1" applyProtection="1">
      <alignment horizontal="center" vertical="center" wrapText="1"/>
      <protection hidden="1"/>
    </xf>
    <xf numFmtId="0" fontId="35" fillId="0" borderId="5" xfId="0" applyFont="1" applyBorder="1" applyAlignment="1" applyProtection="1">
      <alignment horizontal="center" vertical="center" wrapText="1"/>
      <protection hidden="1"/>
    </xf>
    <xf numFmtId="0" fontId="35" fillId="0" borderId="10" xfId="0" applyFont="1" applyBorder="1" applyAlignment="1" applyProtection="1">
      <alignment horizontal="justify" vertical="center" wrapText="1"/>
      <protection hidden="1"/>
    </xf>
    <xf numFmtId="164" fontId="35" fillId="2" borderId="4" xfId="0" applyNumberFormat="1" applyFont="1" applyFill="1" applyBorder="1" applyAlignment="1" applyProtection="1">
      <alignment horizontal="center" vertical="center" wrapText="1"/>
      <protection hidden="1"/>
    </xf>
    <xf numFmtId="164" fontId="35" fillId="0" borderId="10" xfId="0" applyNumberFormat="1" applyFont="1" applyBorder="1" applyAlignment="1" applyProtection="1">
      <alignment horizontal="center" vertical="center" wrapText="1"/>
      <protection hidden="1"/>
    </xf>
    <xf numFmtId="164" fontId="35" fillId="0" borderId="1" xfId="0" applyNumberFormat="1" applyFont="1" applyBorder="1" applyAlignment="1" applyProtection="1">
      <alignment horizontal="center" vertical="center" wrapText="1"/>
      <protection hidden="1"/>
    </xf>
    <xf numFmtId="0" fontId="35" fillId="0" borderId="10" xfId="0" applyFont="1" applyBorder="1" applyAlignment="1">
      <alignment horizontal="center" vertical="center" wrapText="1"/>
    </xf>
    <xf numFmtId="0" fontId="35" fillId="0" borderId="5" xfId="0" applyFont="1" applyBorder="1" applyAlignment="1">
      <alignment horizontal="center" vertical="center" wrapText="1"/>
    </xf>
    <xf numFmtId="0" fontId="35" fillId="19" borderId="1" xfId="0" applyFont="1" applyFill="1" applyBorder="1" applyAlignment="1" applyProtection="1">
      <alignment horizontal="center" vertical="center" wrapText="1"/>
      <protection hidden="1"/>
    </xf>
    <xf numFmtId="0" fontId="35" fillId="2" borderId="4" xfId="0" applyFont="1" applyFill="1" applyBorder="1" applyAlignment="1" applyProtection="1">
      <alignment horizontal="left" vertical="center" wrapText="1"/>
      <protection locked="0"/>
    </xf>
    <xf numFmtId="0" fontId="35" fillId="2" borderId="10" xfId="0" applyFont="1" applyFill="1" applyBorder="1" applyAlignment="1" applyProtection="1">
      <alignment horizontal="left" vertical="center" wrapText="1"/>
      <protection locked="0"/>
    </xf>
    <xf numFmtId="0" fontId="35" fillId="2" borderId="5" xfId="0" applyFont="1" applyFill="1" applyBorder="1" applyAlignment="1" applyProtection="1">
      <alignment horizontal="left" vertical="center" wrapText="1"/>
      <protection locked="0"/>
    </xf>
    <xf numFmtId="0" fontId="35" fillId="0" borderId="3" xfId="0" applyFont="1" applyBorder="1" applyAlignment="1" applyProtection="1">
      <alignment horizontal="center" vertical="center" wrapText="1"/>
      <protection locked="0"/>
    </xf>
    <xf numFmtId="0" fontId="35" fillId="0" borderId="8" xfId="0" applyFont="1" applyBorder="1" applyAlignment="1" applyProtection="1">
      <alignment horizontal="center" vertical="center" wrapText="1"/>
      <protection locked="0"/>
    </xf>
    <xf numFmtId="0" fontId="35" fillId="2" borderId="20" xfId="0" applyFont="1" applyFill="1" applyBorder="1" applyAlignment="1" applyProtection="1">
      <alignment horizontal="justify" vertical="center" wrapText="1"/>
      <protection locked="0"/>
    </xf>
    <xf numFmtId="0" fontId="35" fillId="2" borderId="21" xfId="0" applyFont="1" applyFill="1" applyBorder="1" applyAlignment="1" applyProtection="1">
      <alignment horizontal="justify" vertical="center" wrapText="1"/>
      <protection locked="0"/>
    </xf>
    <xf numFmtId="14" fontId="35" fillId="2" borderId="4" xfId="0" applyNumberFormat="1" applyFont="1" applyFill="1" applyBorder="1" applyAlignment="1">
      <alignment horizontal="center" vertical="center" wrapText="1"/>
    </xf>
    <xf numFmtId="14" fontId="35" fillId="2" borderId="4" xfId="0" applyNumberFormat="1" applyFont="1" applyFill="1" applyBorder="1" applyAlignment="1">
      <alignment horizontal="center" vertical="center"/>
    </xf>
    <xf numFmtId="14" fontId="35" fillId="2" borderId="5" xfId="0" applyNumberFormat="1" applyFont="1" applyFill="1" applyBorder="1" applyAlignment="1">
      <alignment horizontal="center" vertical="center"/>
    </xf>
    <xf numFmtId="0" fontId="35" fillId="2" borderId="4" xfId="0" applyFont="1" applyFill="1" applyBorder="1" applyAlignment="1">
      <alignment horizontal="center" vertical="center"/>
    </xf>
    <xf numFmtId="0" fontId="35" fillId="2" borderId="5" xfId="0" applyFont="1" applyFill="1" applyBorder="1" applyAlignment="1">
      <alignment horizontal="center" vertical="center"/>
    </xf>
    <xf numFmtId="14" fontId="35" fillId="2" borderId="3" xfId="0" applyNumberFormat="1" applyFont="1" applyFill="1" applyBorder="1" applyAlignment="1">
      <alignment horizontal="center" vertical="center"/>
    </xf>
    <xf numFmtId="14" fontId="35" fillId="2" borderId="23" xfId="0" applyNumberFormat="1" applyFont="1" applyFill="1" applyBorder="1" applyAlignment="1">
      <alignment horizontal="center" vertical="center"/>
    </xf>
    <xf numFmtId="14" fontId="35" fillId="2" borderId="4" xfId="0" applyNumberFormat="1" applyFont="1" applyFill="1" applyBorder="1" applyAlignment="1" applyProtection="1">
      <alignment horizontal="center" vertical="center"/>
      <protection hidden="1"/>
    </xf>
    <xf numFmtId="14" fontId="35" fillId="2" borderId="5" xfId="0" applyNumberFormat="1" applyFont="1" applyFill="1" applyBorder="1" applyAlignment="1" applyProtection="1">
      <alignment horizontal="center" vertical="center"/>
      <protection hidden="1"/>
    </xf>
    <xf numFmtId="0" fontId="35" fillId="2" borderId="4" xfId="0" applyFont="1" applyFill="1" applyBorder="1" applyAlignment="1" applyProtection="1">
      <alignment horizontal="center" vertical="center"/>
      <protection hidden="1"/>
    </xf>
    <xf numFmtId="0" fontId="35" fillId="2" borderId="5" xfId="0" applyFont="1" applyFill="1" applyBorder="1" applyAlignment="1" applyProtection="1">
      <alignment horizontal="center" vertical="center"/>
      <protection hidden="1"/>
    </xf>
    <xf numFmtId="0" fontId="42" fillId="0" borderId="4" xfId="0" applyFont="1" applyBorder="1" applyAlignment="1" applyProtection="1">
      <alignment horizontal="justify" vertical="center" wrapText="1"/>
      <protection hidden="1"/>
    </xf>
    <xf numFmtId="14" fontId="35" fillId="2" borderId="10" xfId="0" applyNumberFormat="1" applyFont="1" applyFill="1" applyBorder="1" applyAlignment="1" applyProtection="1">
      <alignment horizontal="center" vertical="center"/>
      <protection hidden="1"/>
    </xf>
    <xf numFmtId="0" fontId="41" fillId="5" borderId="4" xfId="0" applyFont="1" applyFill="1" applyBorder="1" applyAlignment="1" applyProtection="1">
      <alignment horizontal="center" vertical="center" wrapText="1"/>
      <protection hidden="1"/>
    </xf>
    <xf numFmtId="0" fontId="41" fillId="5" borderId="10" xfId="0" applyFont="1" applyFill="1" applyBorder="1" applyAlignment="1" applyProtection="1">
      <alignment horizontal="center" vertical="center" wrapText="1"/>
      <protection hidden="1"/>
    </xf>
    <xf numFmtId="0" fontId="41" fillId="5" borderId="5" xfId="0" applyFont="1" applyFill="1" applyBorder="1" applyAlignment="1" applyProtection="1">
      <alignment horizontal="center" vertical="center" wrapText="1"/>
      <protection hidden="1"/>
    </xf>
    <xf numFmtId="0" fontId="35" fillId="2" borderId="2" xfId="0" applyFont="1" applyFill="1" applyBorder="1" applyAlignment="1" applyProtection="1">
      <alignment horizontal="center" vertical="center" wrapText="1"/>
      <protection hidden="1"/>
    </xf>
    <xf numFmtId="0" fontId="0" fillId="0" borderId="20" xfId="0" applyBorder="1" applyAlignment="1" applyProtection="1">
      <alignment horizontal="center" vertical="center" wrapText="1"/>
      <protection hidden="1"/>
    </xf>
    <xf numFmtId="0" fontId="0" fillId="0" borderId="22" xfId="0" applyBorder="1" applyAlignment="1" applyProtection="1">
      <alignment horizontal="center" vertical="center" wrapText="1"/>
      <protection hidden="1"/>
    </xf>
    <xf numFmtId="0" fontId="0" fillId="0" borderId="7" xfId="0" applyBorder="1" applyAlignment="1" applyProtection="1">
      <alignment horizontal="center" vertical="center" wrapText="1"/>
      <protection hidden="1"/>
    </xf>
    <xf numFmtId="0" fontId="35" fillId="2" borderId="7" xfId="0" applyFont="1" applyFill="1" applyBorder="1" applyAlignment="1" applyProtection="1">
      <alignment horizontal="justify" vertical="center" wrapText="1"/>
      <protection hidden="1"/>
    </xf>
    <xf numFmtId="0" fontId="35" fillId="0" borderId="1" xfId="0" applyFont="1" applyBorder="1" applyAlignment="1" applyProtection="1">
      <alignment horizontal="justify" vertical="center" wrapText="1"/>
      <protection locked="0"/>
    </xf>
    <xf numFmtId="14" fontId="0" fillId="2" borderId="1" xfId="0" applyNumberFormat="1" applyFill="1" applyBorder="1" applyAlignment="1">
      <alignment horizontal="center" vertical="center" wrapText="1"/>
    </xf>
    <xf numFmtId="14" fontId="0" fillId="0" borderId="1" xfId="0" applyNumberFormat="1" applyBorder="1" applyAlignment="1">
      <alignment horizontal="center" vertical="center"/>
    </xf>
    <xf numFmtId="0" fontId="45" fillId="2" borderId="1" xfId="0" applyFont="1" applyFill="1" applyBorder="1" applyAlignment="1" applyProtection="1">
      <alignment horizontal="justify" vertical="center" wrapText="1"/>
      <protection hidden="1"/>
    </xf>
    <xf numFmtId="0" fontId="0" fillId="17" borderId="1" xfId="0" applyFill="1" applyBorder="1" applyAlignment="1" applyProtection="1">
      <alignment horizontal="center" vertical="center" wrapText="1"/>
      <protection hidden="1"/>
    </xf>
    <xf numFmtId="0" fontId="47" fillId="2" borderId="1" xfId="0" applyFont="1" applyFill="1" applyBorder="1" applyAlignment="1" applyProtection="1">
      <alignment horizontal="justify" vertical="center" wrapText="1"/>
      <protection hidden="1"/>
    </xf>
    <xf numFmtId="0" fontId="0" fillId="22" borderId="1" xfId="0" applyFill="1" applyBorder="1" applyAlignment="1" applyProtection="1">
      <alignment horizontal="center" vertical="center" wrapText="1"/>
      <protection hidden="1"/>
    </xf>
    <xf numFmtId="14" fontId="0" fillId="2" borderId="4" xfId="0" applyNumberFormat="1" applyFill="1" applyBorder="1" applyAlignment="1">
      <alignment horizontal="justify" vertical="center" wrapText="1"/>
    </xf>
    <xf numFmtId="14" fontId="0" fillId="2" borderId="10" xfId="0" applyNumberFormat="1" applyFill="1" applyBorder="1" applyAlignment="1">
      <alignment horizontal="center" vertical="center"/>
    </xf>
    <xf numFmtId="14" fontId="0" fillId="2" borderId="5" xfId="0" applyNumberFormat="1" applyFill="1" applyBorder="1" applyAlignment="1">
      <alignment horizontal="center" vertical="center"/>
    </xf>
    <xf numFmtId="1" fontId="0" fillId="2" borderId="1" xfId="0" applyNumberFormat="1" applyFill="1" applyBorder="1" applyAlignment="1" applyProtection="1">
      <alignment horizontal="center" vertical="center" wrapText="1"/>
      <protection hidden="1"/>
    </xf>
    <xf numFmtId="1" fontId="0" fillId="2" borderId="4" xfId="0" applyNumberFormat="1" applyFill="1" applyBorder="1" applyAlignment="1" applyProtection="1">
      <alignment horizontal="center" vertical="center" wrapText="1"/>
      <protection hidden="1"/>
    </xf>
    <xf numFmtId="0" fontId="35" fillId="2" borderId="1" xfId="0" applyFont="1" applyFill="1" applyBorder="1" applyAlignment="1" applyProtection="1">
      <alignment horizontal="left" vertical="center" wrapText="1"/>
      <protection locked="0"/>
    </xf>
    <xf numFmtId="0" fontId="22" fillId="14" borderId="24" xfId="3" applyFont="1" applyFill="1" applyBorder="1" applyAlignment="1">
      <alignment horizontal="center" vertical="center" wrapText="1"/>
    </xf>
    <xf numFmtId="0" fontId="22" fillId="14" borderId="25" xfId="3" applyFont="1" applyFill="1" applyBorder="1" applyAlignment="1">
      <alignment horizontal="center" vertical="center" wrapText="1"/>
    </xf>
    <xf numFmtId="0" fontId="29" fillId="15" borderId="4" xfId="0" applyFont="1" applyFill="1" applyBorder="1" applyAlignment="1">
      <alignment horizontal="center" vertical="center" wrapText="1"/>
    </xf>
    <xf numFmtId="0" fontId="29" fillId="15" borderId="5" xfId="0" applyFont="1" applyFill="1" applyBorder="1" applyAlignment="1">
      <alignment horizontal="center" vertical="center" wrapText="1"/>
    </xf>
    <xf numFmtId="9" fontId="28" fillId="15" borderId="1" xfId="0" applyNumberFormat="1" applyFont="1" applyFill="1" applyBorder="1" applyAlignment="1">
      <alignment horizontal="center" vertical="center"/>
    </xf>
    <xf numFmtId="0" fontId="28" fillId="16" borderId="1" xfId="0" applyFont="1" applyFill="1" applyBorder="1" applyAlignment="1">
      <alignment horizontal="center" vertical="center" wrapText="1"/>
    </xf>
    <xf numFmtId="0" fontId="29" fillId="15" borderId="1" xfId="0" applyFont="1" applyFill="1" applyBorder="1" applyAlignment="1">
      <alignment horizontal="center" vertical="center" wrapText="1"/>
    </xf>
    <xf numFmtId="0" fontId="28" fillId="9" borderId="1" xfId="0" applyFont="1" applyFill="1" applyBorder="1" applyAlignment="1">
      <alignment horizontal="center" vertical="center" wrapText="1"/>
    </xf>
    <xf numFmtId="0" fontId="28" fillId="13" borderId="1" xfId="0" applyFont="1" applyFill="1" applyBorder="1" applyAlignment="1">
      <alignment horizontal="center" vertical="center" wrapText="1"/>
    </xf>
    <xf numFmtId="0" fontId="28" fillId="5"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27" fillId="15" borderId="1" xfId="0" applyFont="1" applyFill="1" applyBorder="1" applyAlignment="1">
      <alignment horizontal="center" vertical="center" wrapText="1"/>
    </xf>
    <xf numFmtId="0" fontId="28" fillId="4" borderId="1" xfId="0" applyFont="1" applyFill="1" applyBorder="1" applyAlignment="1">
      <alignment horizontal="center" vertical="center" wrapText="1"/>
    </xf>
    <xf numFmtId="0" fontId="16" fillId="11" borderId="12" xfId="0" applyFont="1" applyFill="1" applyBorder="1" applyAlignment="1">
      <alignment horizontal="center" vertical="center" wrapText="1"/>
    </xf>
    <xf numFmtId="0" fontId="16" fillId="11" borderId="13" xfId="0" applyFont="1" applyFill="1" applyBorder="1" applyAlignment="1">
      <alignment horizontal="center" vertical="center" wrapText="1"/>
    </xf>
    <xf numFmtId="0" fontId="16" fillId="11" borderId="15" xfId="0" applyFont="1" applyFill="1" applyBorder="1" applyAlignment="1">
      <alignment horizontal="center" vertical="center" wrapText="1"/>
    </xf>
    <xf numFmtId="0" fontId="16" fillId="11" borderId="16" xfId="0" applyFont="1" applyFill="1" applyBorder="1" applyAlignment="1">
      <alignment horizontal="center" vertical="center" wrapText="1"/>
    </xf>
    <xf numFmtId="0" fontId="16" fillId="11" borderId="17" xfId="0" applyFont="1" applyFill="1" applyBorder="1" applyAlignment="1">
      <alignment horizontal="center" vertical="center" wrapText="1"/>
    </xf>
    <xf numFmtId="9" fontId="17" fillId="0" borderId="1" xfId="0" applyNumberFormat="1" applyFont="1" applyBorder="1" applyAlignment="1">
      <alignment horizontal="center" vertical="center" wrapText="1"/>
    </xf>
    <xf numFmtId="0" fontId="17" fillId="0" borderId="1" xfId="0" applyFont="1" applyBorder="1" applyAlignment="1">
      <alignment horizontal="center" vertical="center" wrapText="1"/>
    </xf>
    <xf numFmtId="0" fontId="17" fillId="5" borderId="1" xfId="0" applyFont="1" applyFill="1" applyBorder="1" applyAlignment="1">
      <alignment horizontal="center" vertical="center" wrapText="1"/>
    </xf>
    <xf numFmtId="0" fontId="17" fillId="13" borderId="1" xfId="0" applyFont="1" applyFill="1" applyBorder="1" applyAlignment="1">
      <alignment horizontal="center" vertical="center" wrapText="1"/>
    </xf>
    <xf numFmtId="49" fontId="17" fillId="0" borderId="1" xfId="0" applyNumberFormat="1" applyFont="1" applyBorder="1" applyAlignment="1">
      <alignment horizontal="center" vertical="center" wrapText="1"/>
    </xf>
    <xf numFmtId="0" fontId="17" fillId="4" borderId="1" xfId="0" applyFont="1" applyFill="1" applyBorder="1" applyAlignment="1">
      <alignment horizontal="center" vertical="center" wrapText="1"/>
    </xf>
    <xf numFmtId="0" fontId="3" fillId="2" borderId="0" xfId="0" applyFont="1" applyFill="1" applyAlignment="1">
      <alignment horizontal="left" vertical="center" wrapText="1"/>
    </xf>
    <xf numFmtId="0" fontId="8" fillId="10" borderId="1" xfId="2" applyFont="1" applyFill="1" applyBorder="1" applyAlignment="1">
      <alignment horizontal="center" vertical="center" wrapText="1"/>
    </xf>
    <xf numFmtId="0" fontId="42" fillId="23" borderId="1" xfId="0" quotePrefix="1" applyFont="1" applyFill="1" applyBorder="1" applyAlignment="1" applyProtection="1">
      <alignment horizontal="justify" vertical="center" wrapText="1"/>
      <protection hidden="1"/>
    </xf>
    <xf numFmtId="0" fontId="42" fillId="0" borderId="1" xfId="0" quotePrefix="1" applyFont="1" applyBorder="1" applyAlignment="1" applyProtection="1">
      <alignment horizontal="justify" vertical="center" wrapText="1"/>
      <protection hidden="1"/>
    </xf>
    <xf numFmtId="0" fontId="0" fillId="2" borderId="38" xfId="0" applyFill="1" applyBorder="1" applyAlignment="1" applyProtection="1">
      <alignment horizontal="center" vertical="center" wrapText="1"/>
      <protection locked="0"/>
    </xf>
    <xf numFmtId="0" fontId="0" fillId="2" borderId="38" xfId="0" applyFill="1" applyBorder="1" applyAlignment="1" applyProtection="1">
      <alignment horizontal="center" vertical="center" wrapText="1"/>
      <protection hidden="1"/>
    </xf>
  </cellXfs>
  <cellStyles count="4">
    <cellStyle name="Hipervínculo" xfId="1" builtinId="8"/>
    <cellStyle name="Normal" xfId="0" builtinId="0"/>
    <cellStyle name="Normal 2" xfId="3" xr:uid="{F73A6FED-14F1-46F7-AE67-DFEBF7A73324}"/>
    <cellStyle name="Normal 2 2" xfId="2" xr:uid="{00000000-0005-0000-0000-000002000000}"/>
  </cellStyles>
  <dxfs count="836">
    <dxf>
      <font>
        <b/>
        <i val="0"/>
      </font>
      <fill>
        <gradientFill degree="90">
          <stop position="0">
            <color theme="0"/>
          </stop>
          <stop position="1">
            <color rgb="FFEC1CD3"/>
          </stop>
        </gradientFill>
      </fill>
    </dxf>
    <dxf>
      <font>
        <b/>
        <i val="0"/>
        <color theme="1"/>
      </font>
      <fill>
        <gradientFill degree="90">
          <stop position="0">
            <color theme="0"/>
          </stop>
          <stop position="1">
            <color theme="5"/>
          </stop>
        </gradientFill>
      </fill>
    </dxf>
    <dxf>
      <font>
        <b/>
        <i val="0"/>
        <color theme="1"/>
      </font>
      <fill>
        <gradientFill type="path" left="0.5" right="0.5" top="0.5" bottom="0.5">
          <stop position="0">
            <color theme="0"/>
          </stop>
          <stop position="1">
            <color rgb="FFFFFF00"/>
          </stop>
        </gradientFill>
      </fill>
    </dxf>
    <dxf>
      <font>
        <b/>
        <i val="0"/>
        <color theme="1"/>
      </font>
      <fill>
        <gradientFill type="path" left="0.5" right="0.5" top="0.5" bottom="0.5">
          <stop position="0">
            <color theme="0"/>
          </stop>
          <stop position="1">
            <color rgb="FF92D050"/>
          </stop>
        </gradientFill>
      </fill>
    </dxf>
    <dxf>
      <font>
        <b/>
        <i val="0"/>
      </font>
      <fill>
        <gradientFill degree="90">
          <stop position="0">
            <color theme="0"/>
          </stop>
          <stop position="1">
            <color rgb="FFEC1CD3"/>
          </stop>
        </gradientFill>
      </fill>
    </dxf>
    <dxf>
      <font>
        <b/>
        <i val="0"/>
        <color theme="1"/>
      </font>
      <fill>
        <gradientFill degree="90">
          <stop position="0">
            <color theme="0"/>
          </stop>
          <stop position="1">
            <color theme="5"/>
          </stop>
        </gradientFill>
      </fill>
    </dxf>
    <dxf>
      <font>
        <b/>
        <i val="0"/>
        <color theme="1"/>
      </font>
      <fill>
        <gradientFill type="path" left="0.5" right="0.5" top="0.5" bottom="0.5">
          <stop position="0">
            <color theme="0"/>
          </stop>
          <stop position="1">
            <color rgb="FFFFFF00"/>
          </stop>
        </gradientFill>
      </fill>
    </dxf>
    <dxf>
      <font>
        <b/>
        <i val="0"/>
        <color theme="1"/>
      </font>
      <fill>
        <gradientFill type="path" left="0.5" right="0.5" top="0.5" bottom="0.5">
          <stop position="0">
            <color theme="0"/>
          </stop>
          <stop position="1">
            <color rgb="FF92D050"/>
          </stop>
        </gradientFill>
      </fill>
    </dxf>
    <dxf>
      <fill>
        <gradientFill degree="90">
          <stop position="0">
            <color theme="0"/>
          </stop>
          <stop position="1">
            <color rgb="FFEC1CD3"/>
          </stop>
        </gradientFill>
      </fill>
    </dxf>
    <dxf>
      <fill>
        <gradientFill degree="90">
          <stop position="0">
            <color theme="0"/>
          </stop>
          <stop position="1">
            <color theme="5"/>
          </stop>
        </gradientFill>
      </fill>
    </dxf>
    <dxf>
      <fill>
        <gradientFill degree="90">
          <stop position="0">
            <color theme="0"/>
          </stop>
          <stop position="1">
            <color rgb="FFFFFF00"/>
          </stop>
        </gradientFill>
      </fill>
    </dxf>
    <dxf>
      <fill>
        <gradientFill degree="90">
          <stop position="0">
            <color theme="0"/>
          </stop>
          <stop position="1">
            <color rgb="FF00B050"/>
          </stop>
        </gradientFill>
      </fill>
    </dxf>
    <dxf>
      <font>
        <b/>
        <i val="0"/>
      </font>
      <fill>
        <gradientFill degree="90">
          <stop position="0">
            <color theme="0"/>
          </stop>
          <stop position="1">
            <color rgb="FFEC1CD3"/>
          </stop>
        </gradientFill>
      </fill>
    </dxf>
    <dxf>
      <font>
        <b/>
        <i val="0"/>
        <color theme="1"/>
      </font>
      <fill>
        <gradientFill degree="90">
          <stop position="0">
            <color theme="0"/>
          </stop>
          <stop position="1">
            <color theme="5"/>
          </stop>
        </gradientFill>
      </fill>
    </dxf>
    <dxf>
      <font>
        <b/>
        <i val="0"/>
        <color theme="1"/>
      </font>
      <fill>
        <gradientFill type="path" left="0.5" right="0.5" top="0.5" bottom="0.5">
          <stop position="0">
            <color theme="0"/>
          </stop>
          <stop position="1">
            <color rgb="FFFFFF00"/>
          </stop>
        </gradientFill>
      </fill>
    </dxf>
    <dxf>
      <font>
        <b/>
        <i val="0"/>
        <color theme="1"/>
      </font>
      <fill>
        <gradientFill type="path" left="0.5" right="0.5" top="0.5" bottom="0.5">
          <stop position="0">
            <color theme="0"/>
          </stop>
          <stop position="1">
            <color rgb="FF92D050"/>
          </stop>
        </gradientFill>
      </fill>
    </dxf>
    <dxf>
      <font>
        <b/>
        <i val="0"/>
      </font>
      <fill>
        <gradientFill degree="90">
          <stop position="0">
            <color theme="0"/>
          </stop>
          <stop position="1">
            <color rgb="FFEC1CD3"/>
          </stop>
        </gradientFill>
      </fill>
    </dxf>
    <dxf>
      <font>
        <b/>
        <i val="0"/>
        <color theme="1"/>
      </font>
      <fill>
        <gradientFill degree="90">
          <stop position="0">
            <color theme="0"/>
          </stop>
          <stop position="1">
            <color theme="5"/>
          </stop>
        </gradientFill>
      </fill>
    </dxf>
    <dxf>
      <font>
        <b/>
        <i val="0"/>
        <color theme="1"/>
      </font>
      <fill>
        <gradientFill type="path" left="0.5" right="0.5" top="0.5" bottom="0.5">
          <stop position="0">
            <color theme="0"/>
          </stop>
          <stop position="1">
            <color rgb="FFFFFF00"/>
          </stop>
        </gradientFill>
      </fill>
    </dxf>
    <dxf>
      <font>
        <b/>
        <i val="0"/>
        <color theme="1"/>
      </font>
      <fill>
        <gradientFill type="path" left="0.5" right="0.5" top="0.5" bottom="0.5">
          <stop position="0">
            <color theme="0"/>
          </stop>
          <stop position="1">
            <color rgb="FF92D050"/>
          </stop>
        </gradientFill>
      </fill>
    </dxf>
    <dxf>
      <font>
        <b/>
        <i val="0"/>
      </font>
      <fill>
        <gradientFill degree="90">
          <stop position="0">
            <color theme="0"/>
          </stop>
          <stop position="1">
            <color rgb="FFEC1CD3"/>
          </stop>
        </gradientFill>
      </fill>
    </dxf>
    <dxf>
      <font>
        <b/>
        <i val="0"/>
        <color theme="1"/>
      </font>
      <fill>
        <gradientFill degree="90">
          <stop position="0">
            <color theme="0"/>
          </stop>
          <stop position="1">
            <color theme="5"/>
          </stop>
        </gradientFill>
      </fill>
    </dxf>
    <dxf>
      <font>
        <b/>
        <i val="0"/>
        <color theme="1"/>
      </font>
      <fill>
        <gradientFill type="path" left="0.5" right="0.5" top="0.5" bottom="0.5">
          <stop position="0">
            <color theme="0"/>
          </stop>
          <stop position="1">
            <color rgb="FFFFFF00"/>
          </stop>
        </gradientFill>
      </fill>
    </dxf>
    <dxf>
      <font>
        <b/>
        <i val="0"/>
        <color theme="1"/>
      </font>
      <fill>
        <gradientFill type="path" left="0.5" right="0.5" top="0.5" bottom="0.5">
          <stop position="0">
            <color theme="0"/>
          </stop>
          <stop position="1">
            <color rgb="FF92D050"/>
          </stop>
        </gradientFill>
      </fill>
    </dxf>
    <dxf>
      <font>
        <b/>
        <i val="0"/>
      </font>
      <fill>
        <gradientFill degree="90">
          <stop position="0">
            <color theme="0"/>
          </stop>
          <stop position="1">
            <color rgb="FFEC1CD3"/>
          </stop>
        </gradientFill>
      </fill>
    </dxf>
    <dxf>
      <font>
        <b/>
        <i val="0"/>
        <color theme="1"/>
      </font>
      <fill>
        <gradientFill degree="90">
          <stop position="0">
            <color theme="0"/>
          </stop>
          <stop position="1">
            <color theme="5"/>
          </stop>
        </gradientFill>
      </fill>
    </dxf>
    <dxf>
      <font>
        <b/>
        <i val="0"/>
        <color theme="1"/>
      </font>
      <fill>
        <gradientFill type="path" left="0.5" right="0.5" top="0.5" bottom="0.5">
          <stop position="0">
            <color theme="0"/>
          </stop>
          <stop position="1">
            <color rgb="FFFFFF00"/>
          </stop>
        </gradientFill>
      </fill>
    </dxf>
    <dxf>
      <font>
        <b/>
        <i val="0"/>
        <color theme="1"/>
      </font>
      <fill>
        <gradientFill type="path" left="0.5" right="0.5" top="0.5" bottom="0.5">
          <stop position="0">
            <color theme="0"/>
          </stop>
          <stop position="1">
            <color rgb="FF92D050"/>
          </stop>
        </gradientFill>
      </fill>
    </dxf>
    <dxf>
      <font>
        <b/>
        <i val="0"/>
      </font>
      <fill>
        <gradientFill degree="90">
          <stop position="0">
            <color theme="0"/>
          </stop>
          <stop position="1">
            <color rgb="FFEC1CD3"/>
          </stop>
        </gradientFill>
      </fill>
    </dxf>
    <dxf>
      <font>
        <b/>
        <i val="0"/>
        <color theme="1"/>
      </font>
      <fill>
        <gradientFill degree="90">
          <stop position="0">
            <color theme="0"/>
          </stop>
          <stop position="1">
            <color theme="5"/>
          </stop>
        </gradientFill>
      </fill>
    </dxf>
    <dxf>
      <font>
        <b/>
        <i val="0"/>
        <color theme="1"/>
      </font>
      <fill>
        <gradientFill type="path" left="0.5" right="0.5" top="0.5" bottom="0.5">
          <stop position="0">
            <color theme="0"/>
          </stop>
          <stop position="1">
            <color rgb="FFFFFF00"/>
          </stop>
        </gradientFill>
      </fill>
    </dxf>
    <dxf>
      <font>
        <b/>
        <i val="0"/>
        <color theme="1"/>
      </font>
      <fill>
        <gradientFill type="path" left="0.5" right="0.5" top="0.5" bottom="0.5">
          <stop position="0">
            <color theme="0"/>
          </stop>
          <stop position="1">
            <color rgb="FF92D050"/>
          </stop>
        </gradientFill>
      </fill>
    </dxf>
    <dxf>
      <font>
        <b/>
        <i val="0"/>
      </font>
      <fill>
        <gradientFill degree="90">
          <stop position="0">
            <color theme="0"/>
          </stop>
          <stop position="1">
            <color rgb="FFEC1CD3"/>
          </stop>
        </gradientFill>
      </fill>
    </dxf>
    <dxf>
      <font>
        <b/>
        <i val="0"/>
        <color theme="1"/>
      </font>
      <fill>
        <gradientFill degree="90">
          <stop position="0">
            <color theme="0"/>
          </stop>
          <stop position="1">
            <color theme="5"/>
          </stop>
        </gradientFill>
      </fill>
    </dxf>
    <dxf>
      <font>
        <b/>
        <i val="0"/>
        <color theme="1"/>
      </font>
      <fill>
        <gradientFill type="path" left="0.5" right="0.5" top="0.5" bottom="0.5">
          <stop position="0">
            <color theme="0"/>
          </stop>
          <stop position="1">
            <color rgb="FFFFFF00"/>
          </stop>
        </gradientFill>
      </fill>
    </dxf>
    <dxf>
      <font>
        <b/>
        <i val="0"/>
        <color theme="1"/>
      </font>
      <fill>
        <gradientFill type="path" left="0.5" right="0.5" top="0.5" bottom="0.5">
          <stop position="0">
            <color theme="0"/>
          </stop>
          <stop position="1">
            <color rgb="FF92D050"/>
          </stop>
        </gradientFill>
      </fill>
    </dxf>
    <dxf>
      <font>
        <b/>
        <i val="0"/>
      </font>
      <fill>
        <gradientFill degree="90">
          <stop position="0">
            <color theme="0"/>
          </stop>
          <stop position="1">
            <color rgb="FFEC1CD3"/>
          </stop>
        </gradientFill>
      </fill>
    </dxf>
    <dxf>
      <font>
        <b/>
        <i val="0"/>
        <color theme="1"/>
      </font>
      <fill>
        <gradientFill degree="90">
          <stop position="0">
            <color theme="0"/>
          </stop>
          <stop position="1">
            <color theme="5"/>
          </stop>
        </gradientFill>
      </fill>
    </dxf>
    <dxf>
      <font>
        <b/>
        <i val="0"/>
        <color theme="1"/>
      </font>
      <fill>
        <gradientFill type="path" left="0.5" right="0.5" top="0.5" bottom="0.5">
          <stop position="0">
            <color theme="0"/>
          </stop>
          <stop position="1">
            <color rgb="FFFFFF00"/>
          </stop>
        </gradientFill>
      </fill>
    </dxf>
    <dxf>
      <font>
        <b/>
        <i val="0"/>
        <color theme="1"/>
      </font>
      <fill>
        <gradientFill type="path" left="0.5" right="0.5" top="0.5" bottom="0.5">
          <stop position="0">
            <color theme="0"/>
          </stop>
          <stop position="1">
            <color rgb="FF92D050"/>
          </stop>
        </gradientFill>
      </fill>
    </dxf>
    <dxf>
      <font>
        <b/>
        <i val="0"/>
      </font>
      <fill>
        <gradientFill degree="90">
          <stop position="0">
            <color theme="0"/>
          </stop>
          <stop position="1">
            <color rgb="FFEC1CD3"/>
          </stop>
        </gradientFill>
      </fill>
    </dxf>
    <dxf>
      <font>
        <b/>
        <i val="0"/>
        <color theme="1"/>
      </font>
      <fill>
        <gradientFill degree="90">
          <stop position="0">
            <color theme="0"/>
          </stop>
          <stop position="1">
            <color theme="5"/>
          </stop>
        </gradientFill>
      </fill>
    </dxf>
    <dxf>
      <font>
        <b/>
        <i val="0"/>
        <color theme="1"/>
      </font>
      <fill>
        <gradientFill type="path" left="0.5" right="0.5" top="0.5" bottom="0.5">
          <stop position="0">
            <color theme="0"/>
          </stop>
          <stop position="1">
            <color rgb="FFFFFF00"/>
          </stop>
        </gradientFill>
      </fill>
    </dxf>
    <dxf>
      <font>
        <b/>
        <i val="0"/>
        <color theme="1"/>
      </font>
      <fill>
        <gradientFill type="path" left="0.5" right="0.5" top="0.5" bottom="0.5">
          <stop position="0">
            <color theme="0"/>
          </stop>
          <stop position="1">
            <color rgb="FF92D050"/>
          </stop>
        </gradientFill>
      </fill>
    </dxf>
    <dxf>
      <font>
        <b/>
        <i val="0"/>
      </font>
      <fill>
        <gradientFill degree="90">
          <stop position="0">
            <color theme="0"/>
          </stop>
          <stop position="1">
            <color rgb="FFEC1CD3"/>
          </stop>
        </gradientFill>
      </fill>
    </dxf>
    <dxf>
      <font>
        <b/>
        <i val="0"/>
        <color theme="1"/>
      </font>
      <fill>
        <gradientFill degree="90">
          <stop position="0">
            <color theme="0"/>
          </stop>
          <stop position="1">
            <color theme="5"/>
          </stop>
        </gradientFill>
      </fill>
    </dxf>
    <dxf>
      <font>
        <b/>
        <i val="0"/>
        <color theme="1"/>
      </font>
      <fill>
        <gradientFill type="path" left="0.5" right="0.5" top="0.5" bottom="0.5">
          <stop position="0">
            <color theme="0"/>
          </stop>
          <stop position="1">
            <color rgb="FFFFFF00"/>
          </stop>
        </gradientFill>
      </fill>
    </dxf>
    <dxf>
      <font>
        <b/>
        <i val="0"/>
        <color theme="1"/>
      </font>
      <fill>
        <gradientFill type="path" left="0.5" right="0.5" top="0.5" bottom="0.5">
          <stop position="0">
            <color theme="0"/>
          </stop>
          <stop position="1">
            <color rgb="FF92D050"/>
          </stop>
        </gradientFill>
      </fill>
    </dxf>
    <dxf>
      <font>
        <b/>
        <i val="0"/>
      </font>
      <fill>
        <gradientFill degree="90">
          <stop position="0">
            <color theme="0"/>
          </stop>
          <stop position="1">
            <color rgb="FFEC1CD3"/>
          </stop>
        </gradientFill>
      </fill>
    </dxf>
    <dxf>
      <font>
        <b/>
        <i val="0"/>
        <color theme="1"/>
      </font>
      <fill>
        <gradientFill degree="90">
          <stop position="0">
            <color theme="0"/>
          </stop>
          <stop position="1">
            <color theme="5"/>
          </stop>
        </gradientFill>
      </fill>
    </dxf>
    <dxf>
      <font>
        <b/>
        <i val="0"/>
        <color theme="1"/>
      </font>
      <fill>
        <gradientFill type="path" left="0.5" right="0.5" top="0.5" bottom="0.5">
          <stop position="0">
            <color theme="0"/>
          </stop>
          <stop position="1">
            <color rgb="FFFFFF00"/>
          </stop>
        </gradientFill>
      </fill>
    </dxf>
    <dxf>
      <font>
        <b/>
        <i val="0"/>
        <color theme="1"/>
      </font>
      <fill>
        <gradientFill type="path" left="0.5" right="0.5" top="0.5" bottom="0.5">
          <stop position="0">
            <color theme="0"/>
          </stop>
          <stop position="1">
            <color rgb="FF92D050"/>
          </stop>
        </gradientFill>
      </fill>
    </dxf>
    <dxf>
      <font>
        <b/>
        <i val="0"/>
      </font>
      <fill>
        <gradientFill degree="90">
          <stop position="0">
            <color theme="0"/>
          </stop>
          <stop position="1">
            <color rgb="FFEC1CD3"/>
          </stop>
        </gradientFill>
      </fill>
    </dxf>
    <dxf>
      <font>
        <b/>
        <i val="0"/>
        <color theme="1"/>
      </font>
      <fill>
        <gradientFill degree="90">
          <stop position="0">
            <color theme="0"/>
          </stop>
          <stop position="1">
            <color theme="5"/>
          </stop>
        </gradientFill>
      </fill>
    </dxf>
    <dxf>
      <font>
        <b/>
        <i val="0"/>
        <color theme="1"/>
      </font>
      <fill>
        <gradientFill type="path" left="0.5" right="0.5" top="0.5" bottom="0.5">
          <stop position="0">
            <color theme="0"/>
          </stop>
          <stop position="1">
            <color rgb="FFFFFF00"/>
          </stop>
        </gradientFill>
      </fill>
    </dxf>
    <dxf>
      <font>
        <b/>
        <i val="0"/>
        <color theme="1"/>
      </font>
      <fill>
        <gradientFill type="path" left="0.5" right="0.5" top="0.5" bottom="0.5">
          <stop position="0">
            <color theme="0"/>
          </stop>
          <stop position="1">
            <color rgb="FF92D050"/>
          </stop>
        </gradientFill>
      </fill>
    </dxf>
    <dxf>
      <font>
        <b/>
        <i val="0"/>
      </font>
      <fill>
        <gradientFill degree="90">
          <stop position="0">
            <color theme="0"/>
          </stop>
          <stop position="1">
            <color rgb="FFEC1CD3"/>
          </stop>
        </gradientFill>
      </fill>
    </dxf>
    <dxf>
      <font>
        <b/>
        <i val="0"/>
        <color theme="1"/>
      </font>
      <fill>
        <gradientFill degree="90">
          <stop position="0">
            <color theme="0"/>
          </stop>
          <stop position="1">
            <color theme="5"/>
          </stop>
        </gradientFill>
      </fill>
    </dxf>
    <dxf>
      <font>
        <b/>
        <i val="0"/>
        <color theme="1"/>
      </font>
      <fill>
        <gradientFill type="path" left="0.5" right="0.5" top="0.5" bottom="0.5">
          <stop position="0">
            <color theme="0"/>
          </stop>
          <stop position="1">
            <color rgb="FFFFFF00"/>
          </stop>
        </gradientFill>
      </fill>
    </dxf>
    <dxf>
      <font>
        <b/>
        <i val="0"/>
        <color theme="1"/>
      </font>
      <fill>
        <gradientFill type="path" left="0.5" right="0.5" top="0.5" bottom="0.5">
          <stop position="0">
            <color theme="0"/>
          </stop>
          <stop position="1">
            <color rgb="FF92D050"/>
          </stop>
        </gradientFill>
      </fill>
    </dxf>
    <dxf>
      <font>
        <b/>
        <i val="0"/>
      </font>
      <fill>
        <gradientFill degree="90">
          <stop position="0">
            <color theme="0"/>
          </stop>
          <stop position="1">
            <color rgb="FFEC1CD3"/>
          </stop>
        </gradientFill>
      </fill>
    </dxf>
    <dxf>
      <font>
        <b/>
        <i val="0"/>
        <color theme="1"/>
      </font>
      <fill>
        <gradientFill degree="90">
          <stop position="0">
            <color theme="0"/>
          </stop>
          <stop position="1">
            <color theme="5"/>
          </stop>
        </gradientFill>
      </fill>
    </dxf>
    <dxf>
      <font>
        <b/>
        <i val="0"/>
        <color theme="1"/>
      </font>
      <fill>
        <gradientFill type="path" left="0.5" right="0.5" top="0.5" bottom="0.5">
          <stop position="0">
            <color theme="0"/>
          </stop>
          <stop position="1">
            <color rgb="FFFFFF00"/>
          </stop>
        </gradientFill>
      </fill>
    </dxf>
    <dxf>
      <font>
        <b/>
        <i val="0"/>
        <color theme="1"/>
      </font>
      <fill>
        <gradientFill type="path" left="0.5" right="0.5" top="0.5" bottom="0.5">
          <stop position="0">
            <color theme="0"/>
          </stop>
          <stop position="1">
            <color rgb="FF92D050"/>
          </stop>
        </gradientFill>
      </fill>
    </dxf>
    <dxf>
      <font>
        <b/>
        <i val="0"/>
      </font>
      <fill>
        <gradientFill degree="90">
          <stop position="0">
            <color theme="0"/>
          </stop>
          <stop position="1">
            <color rgb="FFEC1CD3"/>
          </stop>
        </gradientFill>
      </fill>
    </dxf>
    <dxf>
      <font>
        <b/>
        <i val="0"/>
        <color theme="1"/>
      </font>
      <fill>
        <gradientFill degree="90">
          <stop position="0">
            <color theme="0"/>
          </stop>
          <stop position="1">
            <color theme="5"/>
          </stop>
        </gradientFill>
      </fill>
    </dxf>
    <dxf>
      <font>
        <b/>
        <i val="0"/>
        <color theme="1"/>
      </font>
      <fill>
        <gradientFill type="path" left="0.5" right="0.5" top="0.5" bottom="0.5">
          <stop position="0">
            <color theme="0"/>
          </stop>
          <stop position="1">
            <color rgb="FFFFFF00"/>
          </stop>
        </gradientFill>
      </fill>
    </dxf>
    <dxf>
      <font>
        <b/>
        <i val="0"/>
        <color theme="1"/>
      </font>
      <fill>
        <gradientFill type="path" left="0.5" right="0.5" top="0.5" bottom="0.5">
          <stop position="0">
            <color theme="0"/>
          </stop>
          <stop position="1">
            <color rgb="FF92D050"/>
          </stop>
        </gradientFill>
      </fill>
    </dxf>
    <dxf>
      <font>
        <b/>
        <i val="0"/>
      </font>
      <fill>
        <gradientFill degree="90">
          <stop position="0">
            <color theme="0"/>
          </stop>
          <stop position="1">
            <color rgb="FFEC1CD3"/>
          </stop>
        </gradientFill>
      </fill>
    </dxf>
    <dxf>
      <font>
        <b/>
        <i val="0"/>
        <color theme="1"/>
      </font>
      <fill>
        <gradientFill degree="90">
          <stop position="0">
            <color theme="0"/>
          </stop>
          <stop position="1">
            <color theme="5"/>
          </stop>
        </gradientFill>
      </fill>
    </dxf>
    <dxf>
      <font>
        <b/>
        <i val="0"/>
        <color theme="1"/>
      </font>
      <fill>
        <gradientFill type="path" left="0.5" right="0.5" top="0.5" bottom="0.5">
          <stop position="0">
            <color theme="0"/>
          </stop>
          <stop position="1">
            <color rgb="FFFFFF00"/>
          </stop>
        </gradientFill>
      </fill>
    </dxf>
    <dxf>
      <font>
        <b/>
        <i val="0"/>
        <color theme="1"/>
      </font>
      <fill>
        <gradientFill type="path" left="0.5" right="0.5" top="0.5" bottom="0.5">
          <stop position="0">
            <color theme="0"/>
          </stop>
          <stop position="1">
            <color rgb="FF92D050"/>
          </stop>
        </gradientFill>
      </fill>
    </dxf>
    <dxf>
      <font>
        <b/>
        <i val="0"/>
      </font>
      <fill>
        <gradientFill degree="90">
          <stop position="0">
            <color theme="0"/>
          </stop>
          <stop position="1">
            <color rgb="FFEC1CD3"/>
          </stop>
        </gradientFill>
      </fill>
    </dxf>
    <dxf>
      <font>
        <b/>
        <i val="0"/>
        <color theme="1"/>
      </font>
      <fill>
        <gradientFill degree="90">
          <stop position="0">
            <color theme="0"/>
          </stop>
          <stop position="1">
            <color theme="5"/>
          </stop>
        </gradientFill>
      </fill>
    </dxf>
    <dxf>
      <font>
        <b/>
        <i val="0"/>
        <color theme="1"/>
      </font>
      <fill>
        <gradientFill type="path" left="0.5" right="0.5" top="0.5" bottom="0.5">
          <stop position="0">
            <color theme="0"/>
          </stop>
          <stop position="1">
            <color rgb="FFFFFF00"/>
          </stop>
        </gradientFill>
      </fill>
    </dxf>
    <dxf>
      <font>
        <b/>
        <i val="0"/>
        <color theme="1"/>
      </font>
      <fill>
        <gradientFill type="path" left="0.5" right="0.5" top="0.5" bottom="0.5">
          <stop position="0">
            <color theme="0"/>
          </stop>
          <stop position="1">
            <color rgb="FF92D050"/>
          </stop>
        </gradientFill>
      </fill>
    </dxf>
    <dxf>
      <font>
        <b/>
        <i val="0"/>
      </font>
      <fill>
        <gradientFill degree="90">
          <stop position="0">
            <color theme="0"/>
          </stop>
          <stop position="1">
            <color rgb="FFEC1CD3"/>
          </stop>
        </gradientFill>
      </fill>
    </dxf>
    <dxf>
      <font>
        <b/>
        <i val="0"/>
        <color theme="1"/>
      </font>
      <fill>
        <gradientFill degree="90">
          <stop position="0">
            <color theme="0"/>
          </stop>
          <stop position="1">
            <color theme="5"/>
          </stop>
        </gradientFill>
      </fill>
    </dxf>
    <dxf>
      <font>
        <b/>
        <i val="0"/>
        <color theme="1"/>
      </font>
      <fill>
        <gradientFill type="path" left="0.5" right="0.5" top="0.5" bottom="0.5">
          <stop position="0">
            <color theme="0"/>
          </stop>
          <stop position="1">
            <color rgb="FFFFFF00"/>
          </stop>
        </gradientFill>
      </fill>
    </dxf>
    <dxf>
      <font>
        <b/>
        <i val="0"/>
        <color theme="1"/>
      </font>
      <fill>
        <gradientFill type="path" left="0.5" right="0.5" top="0.5" bottom="0.5">
          <stop position="0">
            <color theme="0"/>
          </stop>
          <stop position="1">
            <color rgb="FF92D050"/>
          </stop>
        </gradientFill>
      </fill>
    </dxf>
    <dxf>
      <font>
        <b/>
        <i val="0"/>
      </font>
      <fill>
        <gradientFill degree="90">
          <stop position="0">
            <color theme="0"/>
          </stop>
          <stop position="1">
            <color rgb="FFEC1CD3"/>
          </stop>
        </gradientFill>
      </fill>
    </dxf>
    <dxf>
      <font>
        <b/>
        <i val="0"/>
        <color theme="1"/>
      </font>
      <fill>
        <gradientFill degree="90">
          <stop position="0">
            <color theme="0"/>
          </stop>
          <stop position="1">
            <color theme="5"/>
          </stop>
        </gradientFill>
      </fill>
    </dxf>
    <dxf>
      <font>
        <b/>
        <i val="0"/>
        <color theme="1"/>
      </font>
      <fill>
        <gradientFill type="path" left="0.5" right="0.5" top="0.5" bottom="0.5">
          <stop position="0">
            <color theme="0"/>
          </stop>
          <stop position="1">
            <color rgb="FFFFFF00"/>
          </stop>
        </gradientFill>
      </fill>
    </dxf>
    <dxf>
      <font>
        <b/>
        <i val="0"/>
        <color theme="1"/>
      </font>
      <fill>
        <gradientFill type="path" left="0.5" right="0.5" top="0.5" bottom="0.5">
          <stop position="0">
            <color theme="0"/>
          </stop>
          <stop position="1">
            <color rgb="FF92D050"/>
          </stop>
        </gradientFill>
      </fill>
    </dxf>
    <dxf>
      <font>
        <b/>
        <i val="0"/>
      </font>
      <fill>
        <gradientFill degree="90">
          <stop position="0">
            <color theme="0"/>
          </stop>
          <stop position="1">
            <color rgb="FFEC1CD3"/>
          </stop>
        </gradientFill>
      </fill>
    </dxf>
    <dxf>
      <font>
        <b/>
        <i val="0"/>
        <color theme="1"/>
      </font>
      <fill>
        <gradientFill degree="90">
          <stop position="0">
            <color theme="0"/>
          </stop>
          <stop position="1">
            <color theme="5"/>
          </stop>
        </gradientFill>
      </fill>
    </dxf>
    <dxf>
      <font>
        <b/>
        <i val="0"/>
        <color theme="1"/>
      </font>
      <fill>
        <gradientFill type="path" left="0.5" right="0.5" top="0.5" bottom="0.5">
          <stop position="0">
            <color theme="0"/>
          </stop>
          <stop position="1">
            <color rgb="FFFFFF00"/>
          </stop>
        </gradientFill>
      </fill>
    </dxf>
    <dxf>
      <font>
        <b/>
        <i val="0"/>
        <color theme="1"/>
      </font>
      <fill>
        <gradientFill type="path" left="0.5" right="0.5" top="0.5" bottom="0.5">
          <stop position="0">
            <color theme="0"/>
          </stop>
          <stop position="1">
            <color rgb="FF92D050"/>
          </stop>
        </gradientFill>
      </fill>
    </dxf>
    <dxf>
      <font>
        <b/>
        <i val="0"/>
      </font>
      <fill>
        <gradientFill degree="90">
          <stop position="0">
            <color theme="0"/>
          </stop>
          <stop position="1">
            <color rgb="FFEC1CD3"/>
          </stop>
        </gradientFill>
      </fill>
    </dxf>
    <dxf>
      <font>
        <b/>
        <i val="0"/>
        <color theme="1"/>
      </font>
      <fill>
        <gradientFill degree="90">
          <stop position="0">
            <color theme="0"/>
          </stop>
          <stop position="1">
            <color theme="5"/>
          </stop>
        </gradientFill>
      </fill>
    </dxf>
    <dxf>
      <font>
        <b/>
        <i val="0"/>
        <color theme="1"/>
      </font>
      <fill>
        <gradientFill type="path" left="0.5" right="0.5" top="0.5" bottom="0.5">
          <stop position="0">
            <color theme="0"/>
          </stop>
          <stop position="1">
            <color rgb="FFFFFF00"/>
          </stop>
        </gradientFill>
      </fill>
    </dxf>
    <dxf>
      <font>
        <b/>
        <i val="0"/>
        <color theme="1"/>
      </font>
      <fill>
        <gradientFill type="path" left="0.5" right="0.5" top="0.5" bottom="0.5">
          <stop position="0">
            <color theme="0"/>
          </stop>
          <stop position="1">
            <color rgb="FF92D050"/>
          </stop>
        </gradientFill>
      </fill>
    </dxf>
    <dxf>
      <font>
        <b/>
        <i val="0"/>
      </font>
      <fill>
        <gradientFill degree="90">
          <stop position="0">
            <color theme="0"/>
          </stop>
          <stop position="1">
            <color rgb="FFEC1CD3"/>
          </stop>
        </gradientFill>
      </fill>
    </dxf>
    <dxf>
      <font>
        <b/>
        <i val="0"/>
        <color theme="1"/>
      </font>
      <fill>
        <gradientFill degree="90">
          <stop position="0">
            <color theme="0"/>
          </stop>
          <stop position="1">
            <color theme="5"/>
          </stop>
        </gradientFill>
      </fill>
    </dxf>
    <dxf>
      <font>
        <b/>
        <i val="0"/>
        <color theme="1"/>
      </font>
      <fill>
        <gradientFill type="path" left="0.5" right="0.5" top="0.5" bottom="0.5">
          <stop position="0">
            <color theme="0"/>
          </stop>
          <stop position="1">
            <color rgb="FFFFFF00"/>
          </stop>
        </gradientFill>
      </fill>
    </dxf>
    <dxf>
      <font>
        <b/>
        <i val="0"/>
        <color theme="1"/>
      </font>
      <fill>
        <gradientFill type="path" left="0.5" right="0.5" top="0.5" bottom="0.5">
          <stop position="0">
            <color theme="0"/>
          </stop>
          <stop position="1">
            <color rgb="FF92D050"/>
          </stop>
        </gradientFill>
      </fill>
    </dxf>
    <dxf>
      <font>
        <b/>
        <i val="0"/>
      </font>
      <fill>
        <gradientFill degree="90">
          <stop position="0">
            <color theme="0"/>
          </stop>
          <stop position="1">
            <color rgb="FFEC1CD3"/>
          </stop>
        </gradientFill>
      </fill>
    </dxf>
    <dxf>
      <font>
        <b/>
        <i val="0"/>
        <color theme="1"/>
      </font>
      <fill>
        <gradientFill degree="90">
          <stop position="0">
            <color theme="0"/>
          </stop>
          <stop position="1">
            <color theme="5"/>
          </stop>
        </gradientFill>
      </fill>
    </dxf>
    <dxf>
      <font>
        <b/>
        <i val="0"/>
        <color theme="1"/>
      </font>
      <fill>
        <gradientFill type="path" left="0.5" right="0.5" top="0.5" bottom="0.5">
          <stop position="0">
            <color theme="0"/>
          </stop>
          <stop position="1">
            <color rgb="FFFFFF00"/>
          </stop>
        </gradientFill>
      </fill>
    </dxf>
    <dxf>
      <font>
        <b/>
        <i val="0"/>
        <color theme="1"/>
      </font>
      <fill>
        <gradientFill type="path" left="0.5" right="0.5" top="0.5" bottom="0.5">
          <stop position="0">
            <color theme="0"/>
          </stop>
          <stop position="1">
            <color rgb="FF92D050"/>
          </stop>
        </gradientFill>
      </fill>
    </dxf>
    <dxf>
      <font>
        <b/>
        <i val="0"/>
      </font>
      <fill>
        <gradientFill degree="90">
          <stop position="0">
            <color theme="0"/>
          </stop>
          <stop position="1">
            <color rgb="FFEC1CD3"/>
          </stop>
        </gradientFill>
      </fill>
    </dxf>
    <dxf>
      <font>
        <b/>
        <i val="0"/>
        <color theme="1"/>
      </font>
      <fill>
        <gradientFill degree="90">
          <stop position="0">
            <color theme="0"/>
          </stop>
          <stop position="1">
            <color theme="5"/>
          </stop>
        </gradientFill>
      </fill>
    </dxf>
    <dxf>
      <font>
        <b/>
        <i val="0"/>
        <color theme="1"/>
      </font>
      <fill>
        <gradientFill type="path" left="0.5" right="0.5" top="0.5" bottom="0.5">
          <stop position="0">
            <color theme="0"/>
          </stop>
          <stop position="1">
            <color rgb="FFFFFF00"/>
          </stop>
        </gradientFill>
      </fill>
    </dxf>
    <dxf>
      <font>
        <b/>
        <i val="0"/>
        <color theme="1"/>
      </font>
      <fill>
        <gradientFill type="path" left="0.5" right="0.5" top="0.5" bottom="0.5">
          <stop position="0">
            <color theme="0"/>
          </stop>
          <stop position="1">
            <color rgb="FF92D050"/>
          </stop>
        </gradientFill>
      </fill>
    </dxf>
    <dxf>
      <font>
        <b/>
        <i val="0"/>
      </font>
      <fill>
        <gradientFill degree="90">
          <stop position="0">
            <color theme="0"/>
          </stop>
          <stop position="1">
            <color rgb="FFEC1CD3"/>
          </stop>
        </gradientFill>
      </fill>
    </dxf>
    <dxf>
      <font>
        <b/>
        <i val="0"/>
        <color theme="1"/>
      </font>
      <fill>
        <gradientFill degree="90">
          <stop position="0">
            <color theme="0"/>
          </stop>
          <stop position="1">
            <color theme="5"/>
          </stop>
        </gradientFill>
      </fill>
    </dxf>
    <dxf>
      <font>
        <b/>
        <i val="0"/>
        <color theme="1"/>
      </font>
      <fill>
        <gradientFill type="path" left="0.5" right="0.5" top="0.5" bottom="0.5">
          <stop position="0">
            <color theme="0"/>
          </stop>
          <stop position="1">
            <color rgb="FFFFFF00"/>
          </stop>
        </gradientFill>
      </fill>
    </dxf>
    <dxf>
      <font>
        <b/>
        <i val="0"/>
        <color theme="1"/>
      </font>
      <fill>
        <gradientFill type="path" left="0.5" right="0.5" top="0.5" bottom="0.5">
          <stop position="0">
            <color theme="0"/>
          </stop>
          <stop position="1">
            <color rgb="FF92D050"/>
          </stop>
        </gradientFill>
      </fill>
    </dxf>
    <dxf>
      <font>
        <b/>
        <i val="0"/>
      </font>
      <fill>
        <gradientFill degree="90">
          <stop position="0">
            <color theme="0"/>
          </stop>
          <stop position="1">
            <color rgb="FFEC1CD3"/>
          </stop>
        </gradientFill>
      </fill>
    </dxf>
    <dxf>
      <font>
        <b/>
        <i val="0"/>
        <color theme="1"/>
      </font>
      <fill>
        <gradientFill degree="90">
          <stop position="0">
            <color theme="0"/>
          </stop>
          <stop position="1">
            <color theme="5"/>
          </stop>
        </gradientFill>
      </fill>
    </dxf>
    <dxf>
      <font>
        <b/>
        <i val="0"/>
        <color theme="1"/>
      </font>
      <fill>
        <gradientFill type="path" left="0.5" right="0.5" top="0.5" bottom="0.5">
          <stop position="0">
            <color theme="0"/>
          </stop>
          <stop position="1">
            <color rgb="FFFFFF00"/>
          </stop>
        </gradientFill>
      </fill>
    </dxf>
    <dxf>
      <font>
        <b/>
        <i val="0"/>
        <color theme="1"/>
      </font>
      <fill>
        <gradientFill type="path" left="0.5" right="0.5" top="0.5" bottom="0.5">
          <stop position="0">
            <color theme="0"/>
          </stop>
          <stop position="1">
            <color rgb="FF92D050"/>
          </stop>
        </gradientFill>
      </fill>
    </dxf>
    <dxf>
      <font>
        <b/>
        <i val="0"/>
      </font>
      <fill>
        <gradientFill degree="90">
          <stop position="0">
            <color theme="0"/>
          </stop>
          <stop position="1">
            <color rgb="FFEC1CD3"/>
          </stop>
        </gradientFill>
      </fill>
    </dxf>
    <dxf>
      <font>
        <b/>
        <i val="0"/>
        <color theme="1"/>
      </font>
      <fill>
        <gradientFill degree="90">
          <stop position="0">
            <color theme="0"/>
          </stop>
          <stop position="1">
            <color theme="5"/>
          </stop>
        </gradientFill>
      </fill>
    </dxf>
    <dxf>
      <font>
        <b/>
        <i val="0"/>
        <color theme="1"/>
      </font>
      <fill>
        <gradientFill type="path" left="0.5" right="0.5" top="0.5" bottom="0.5">
          <stop position="0">
            <color theme="0"/>
          </stop>
          <stop position="1">
            <color rgb="FFFFFF00"/>
          </stop>
        </gradientFill>
      </fill>
    </dxf>
    <dxf>
      <font>
        <b/>
        <i val="0"/>
        <color theme="1"/>
      </font>
      <fill>
        <gradientFill type="path" left="0.5" right="0.5" top="0.5" bottom="0.5">
          <stop position="0">
            <color theme="0"/>
          </stop>
          <stop position="1">
            <color rgb="FF92D050"/>
          </stop>
        </gradientFill>
      </fill>
    </dxf>
    <dxf>
      <font>
        <b/>
        <i val="0"/>
      </font>
      <fill>
        <gradientFill degree="90">
          <stop position="0">
            <color theme="0"/>
          </stop>
          <stop position="1">
            <color rgb="FFEC1CD3"/>
          </stop>
        </gradientFill>
      </fill>
    </dxf>
    <dxf>
      <font>
        <b/>
        <i val="0"/>
        <color theme="1"/>
      </font>
      <fill>
        <gradientFill degree="90">
          <stop position="0">
            <color theme="0"/>
          </stop>
          <stop position="1">
            <color theme="5"/>
          </stop>
        </gradientFill>
      </fill>
    </dxf>
    <dxf>
      <font>
        <b/>
        <i val="0"/>
        <color theme="1"/>
      </font>
      <fill>
        <gradientFill type="path" left="0.5" right="0.5" top="0.5" bottom="0.5">
          <stop position="0">
            <color theme="0"/>
          </stop>
          <stop position="1">
            <color rgb="FFFFFF00"/>
          </stop>
        </gradientFill>
      </fill>
    </dxf>
    <dxf>
      <font>
        <b/>
        <i val="0"/>
        <color theme="1"/>
      </font>
      <fill>
        <gradientFill type="path" left="0.5" right="0.5" top="0.5" bottom="0.5">
          <stop position="0">
            <color theme="0"/>
          </stop>
          <stop position="1">
            <color rgb="FF92D050"/>
          </stop>
        </gradientFill>
      </fill>
    </dxf>
    <dxf>
      <font>
        <b/>
        <i val="0"/>
      </font>
      <fill>
        <gradientFill degree="90">
          <stop position="0">
            <color theme="0"/>
          </stop>
          <stop position="1">
            <color rgb="FFEC1CD3"/>
          </stop>
        </gradientFill>
      </fill>
    </dxf>
    <dxf>
      <font>
        <b/>
        <i val="0"/>
        <color theme="1"/>
      </font>
      <fill>
        <gradientFill degree="90">
          <stop position="0">
            <color theme="0"/>
          </stop>
          <stop position="1">
            <color theme="5"/>
          </stop>
        </gradientFill>
      </fill>
    </dxf>
    <dxf>
      <font>
        <b/>
        <i val="0"/>
        <color theme="1"/>
      </font>
      <fill>
        <gradientFill type="path" left="0.5" right="0.5" top="0.5" bottom="0.5">
          <stop position="0">
            <color theme="0"/>
          </stop>
          <stop position="1">
            <color rgb="FFFFFF00"/>
          </stop>
        </gradientFill>
      </fill>
    </dxf>
    <dxf>
      <font>
        <b/>
        <i val="0"/>
        <color theme="1"/>
      </font>
      <fill>
        <gradientFill type="path" left="0.5" right="0.5" top="0.5" bottom="0.5">
          <stop position="0">
            <color theme="0"/>
          </stop>
          <stop position="1">
            <color rgb="FF92D050"/>
          </stop>
        </gradientFill>
      </fill>
    </dxf>
    <dxf>
      <font>
        <b/>
        <i val="0"/>
      </font>
      <fill>
        <gradientFill degree="90">
          <stop position="0">
            <color theme="0"/>
          </stop>
          <stop position="1">
            <color rgb="FFEC1CD3"/>
          </stop>
        </gradientFill>
      </fill>
    </dxf>
    <dxf>
      <font>
        <b/>
        <i val="0"/>
        <color theme="1"/>
      </font>
      <fill>
        <gradientFill degree="90">
          <stop position="0">
            <color theme="0"/>
          </stop>
          <stop position="1">
            <color theme="5"/>
          </stop>
        </gradientFill>
      </fill>
    </dxf>
    <dxf>
      <font>
        <b/>
        <i val="0"/>
        <color theme="1"/>
      </font>
      <fill>
        <gradientFill type="path" left="0.5" right="0.5" top="0.5" bottom="0.5">
          <stop position="0">
            <color theme="0"/>
          </stop>
          <stop position="1">
            <color rgb="FFFFFF00"/>
          </stop>
        </gradientFill>
      </fill>
    </dxf>
    <dxf>
      <font>
        <b/>
        <i val="0"/>
        <color theme="1"/>
      </font>
      <fill>
        <gradientFill type="path" left="0.5" right="0.5" top="0.5" bottom="0.5">
          <stop position="0">
            <color theme="0"/>
          </stop>
          <stop position="1">
            <color rgb="FF92D050"/>
          </stop>
        </gradientFill>
      </fill>
    </dxf>
    <dxf>
      <font>
        <b/>
        <i val="0"/>
      </font>
      <fill>
        <gradientFill degree="90">
          <stop position="0">
            <color theme="0"/>
          </stop>
          <stop position="1">
            <color rgb="FFEC1CD3"/>
          </stop>
        </gradientFill>
      </fill>
    </dxf>
    <dxf>
      <font>
        <b/>
        <i val="0"/>
        <color theme="1"/>
      </font>
      <fill>
        <gradientFill degree="90">
          <stop position="0">
            <color theme="0"/>
          </stop>
          <stop position="1">
            <color theme="5"/>
          </stop>
        </gradientFill>
      </fill>
    </dxf>
    <dxf>
      <font>
        <b/>
        <i val="0"/>
        <color theme="1"/>
      </font>
      <fill>
        <gradientFill type="path" left="0.5" right="0.5" top="0.5" bottom="0.5">
          <stop position="0">
            <color theme="0"/>
          </stop>
          <stop position="1">
            <color rgb="FFFFFF00"/>
          </stop>
        </gradientFill>
      </fill>
    </dxf>
    <dxf>
      <font>
        <b/>
        <i val="0"/>
        <color theme="1"/>
      </font>
      <fill>
        <gradientFill type="path" left="0.5" right="0.5" top="0.5" bottom="0.5">
          <stop position="0">
            <color theme="0"/>
          </stop>
          <stop position="1">
            <color rgb="FF92D050"/>
          </stop>
        </gradientFill>
      </fill>
    </dxf>
    <dxf>
      <font>
        <b/>
        <i val="0"/>
      </font>
      <fill>
        <gradientFill degree="90">
          <stop position="0">
            <color theme="0"/>
          </stop>
          <stop position="1">
            <color rgb="FFEC1CD3"/>
          </stop>
        </gradientFill>
      </fill>
    </dxf>
    <dxf>
      <font>
        <b/>
        <i val="0"/>
        <color theme="1"/>
      </font>
      <fill>
        <gradientFill degree="90">
          <stop position="0">
            <color theme="0"/>
          </stop>
          <stop position="1">
            <color theme="5"/>
          </stop>
        </gradientFill>
      </fill>
    </dxf>
    <dxf>
      <font>
        <b/>
        <i val="0"/>
        <color theme="1"/>
      </font>
      <fill>
        <gradientFill type="path" left="0.5" right="0.5" top="0.5" bottom="0.5">
          <stop position="0">
            <color theme="0"/>
          </stop>
          <stop position="1">
            <color rgb="FFFFFF00"/>
          </stop>
        </gradientFill>
      </fill>
    </dxf>
    <dxf>
      <font>
        <b/>
        <i val="0"/>
        <color theme="1"/>
      </font>
      <fill>
        <gradientFill type="path" left="0.5" right="0.5" top="0.5" bottom="0.5">
          <stop position="0">
            <color theme="0"/>
          </stop>
          <stop position="1">
            <color rgb="FF92D050"/>
          </stop>
        </gradientFill>
      </fill>
    </dxf>
    <dxf>
      <font>
        <b/>
        <i val="0"/>
      </font>
      <fill>
        <gradientFill degree="90">
          <stop position="0">
            <color theme="0"/>
          </stop>
          <stop position="1">
            <color rgb="FFEC1CD3"/>
          </stop>
        </gradientFill>
      </fill>
    </dxf>
    <dxf>
      <font>
        <b/>
        <i val="0"/>
        <color theme="1"/>
      </font>
      <fill>
        <gradientFill degree="90">
          <stop position="0">
            <color theme="0"/>
          </stop>
          <stop position="1">
            <color theme="5"/>
          </stop>
        </gradientFill>
      </fill>
    </dxf>
    <dxf>
      <font>
        <b/>
        <i val="0"/>
        <color theme="1"/>
      </font>
      <fill>
        <gradientFill type="path" left="0.5" right="0.5" top="0.5" bottom="0.5">
          <stop position="0">
            <color theme="0"/>
          </stop>
          <stop position="1">
            <color rgb="FFFFFF00"/>
          </stop>
        </gradientFill>
      </fill>
    </dxf>
    <dxf>
      <font>
        <b/>
        <i val="0"/>
        <color theme="1"/>
      </font>
      <fill>
        <gradientFill type="path" left="0.5" right="0.5" top="0.5" bottom="0.5">
          <stop position="0">
            <color theme="0"/>
          </stop>
          <stop position="1">
            <color rgb="FF92D050"/>
          </stop>
        </gradientFill>
      </fill>
    </dxf>
    <dxf>
      <font>
        <b/>
        <i val="0"/>
      </font>
      <fill>
        <gradientFill degree="90">
          <stop position="0">
            <color theme="0"/>
          </stop>
          <stop position="1">
            <color rgb="FFEC1CD3"/>
          </stop>
        </gradientFill>
      </fill>
    </dxf>
    <dxf>
      <font>
        <b/>
        <i val="0"/>
        <color theme="1"/>
      </font>
      <fill>
        <gradientFill degree="90">
          <stop position="0">
            <color theme="0"/>
          </stop>
          <stop position="1">
            <color theme="5"/>
          </stop>
        </gradientFill>
      </fill>
    </dxf>
    <dxf>
      <font>
        <b/>
        <i val="0"/>
        <color theme="1"/>
      </font>
      <fill>
        <gradientFill type="path" left="0.5" right="0.5" top="0.5" bottom="0.5">
          <stop position="0">
            <color theme="0"/>
          </stop>
          <stop position="1">
            <color rgb="FFFFFF00"/>
          </stop>
        </gradientFill>
      </fill>
    </dxf>
    <dxf>
      <font>
        <b/>
        <i val="0"/>
        <color theme="1"/>
      </font>
      <fill>
        <gradientFill type="path" left="0.5" right="0.5" top="0.5" bottom="0.5">
          <stop position="0">
            <color theme="0"/>
          </stop>
          <stop position="1">
            <color rgb="FF92D050"/>
          </stop>
        </gradientFill>
      </fill>
    </dxf>
    <dxf>
      <font>
        <b/>
        <i val="0"/>
      </font>
      <fill>
        <gradientFill degree="90">
          <stop position="0">
            <color theme="0"/>
          </stop>
          <stop position="1">
            <color rgb="FFEC1CD3"/>
          </stop>
        </gradientFill>
      </fill>
    </dxf>
    <dxf>
      <font>
        <b/>
        <i val="0"/>
        <color theme="1"/>
      </font>
      <fill>
        <gradientFill degree="90">
          <stop position="0">
            <color theme="0"/>
          </stop>
          <stop position="1">
            <color theme="5"/>
          </stop>
        </gradientFill>
      </fill>
    </dxf>
    <dxf>
      <font>
        <b/>
        <i val="0"/>
        <color theme="1"/>
      </font>
      <fill>
        <gradientFill type="path" left="0.5" right="0.5" top="0.5" bottom="0.5">
          <stop position="0">
            <color theme="0"/>
          </stop>
          <stop position="1">
            <color rgb="FFFFFF00"/>
          </stop>
        </gradientFill>
      </fill>
    </dxf>
    <dxf>
      <font>
        <b/>
        <i val="0"/>
        <color theme="1"/>
      </font>
      <fill>
        <gradientFill type="path" left="0.5" right="0.5" top="0.5" bottom="0.5">
          <stop position="0">
            <color theme="0"/>
          </stop>
          <stop position="1">
            <color rgb="FF92D050"/>
          </stop>
        </gradientFill>
      </fill>
    </dxf>
    <dxf>
      <font>
        <b/>
        <i val="0"/>
      </font>
      <fill>
        <gradientFill degree="90">
          <stop position="0">
            <color theme="0"/>
          </stop>
          <stop position="1">
            <color rgb="FFEC1CD3"/>
          </stop>
        </gradientFill>
      </fill>
    </dxf>
    <dxf>
      <font>
        <b/>
        <i val="0"/>
        <color theme="1"/>
      </font>
      <fill>
        <gradientFill degree="90">
          <stop position="0">
            <color theme="0"/>
          </stop>
          <stop position="1">
            <color theme="5"/>
          </stop>
        </gradientFill>
      </fill>
    </dxf>
    <dxf>
      <font>
        <b/>
        <i val="0"/>
        <color theme="1"/>
      </font>
      <fill>
        <gradientFill type="path" left="0.5" right="0.5" top="0.5" bottom="0.5">
          <stop position="0">
            <color theme="0"/>
          </stop>
          <stop position="1">
            <color rgb="FFFFFF00"/>
          </stop>
        </gradientFill>
      </fill>
    </dxf>
    <dxf>
      <font>
        <b/>
        <i val="0"/>
        <color theme="1"/>
      </font>
      <fill>
        <gradientFill type="path" left="0.5" right="0.5" top="0.5" bottom="0.5">
          <stop position="0">
            <color theme="0"/>
          </stop>
          <stop position="1">
            <color rgb="FF92D050"/>
          </stop>
        </gradientFill>
      </fill>
    </dxf>
    <dxf>
      <font>
        <b/>
        <i val="0"/>
      </font>
      <fill>
        <gradientFill degree="90">
          <stop position="0">
            <color theme="0"/>
          </stop>
          <stop position="1">
            <color rgb="FFEC1CD3"/>
          </stop>
        </gradientFill>
      </fill>
    </dxf>
    <dxf>
      <font>
        <b/>
        <i val="0"/>
        <color theme="1"/>
      </font>
      <fill>
        <gradientFill degree="90">
          <stop position="0">
            <color theme="0"/>
          </stop>
          <stop position="1">
            <color theme="5"/>
          </stop>
        </gradientFill>
      </fill>
    </dxf>
    <dxf>
      <font>
        <b/>
        <i val="0"/>
        <color theme="1"/>
      </font>
      <fill>
        <gradientFill type="path" left="0.5" right="0.5" top="0.5" bottom="0.5">
          <stop position="0">
            <color theme="0"/>
          </stop>
          <stop position="1">
            <color rgb="FFFFFF00"/>
          </stop>
        </gradientFill>
      </fill>
    </dxf>
    <dxf>
      <font>
        <b/>
        <i val="0"/>
        <color theme="1"/>
      </font>
      <fill>
        <gradientFill type="path" left="0.5" right="0.5" top="0.5" bottom="0.5">
          <stop position="0">
            <color theme="0"/>
          </stop>
          <stop position="1">
            <color rgb="FF92D050"/>
          </stop>
        </gradientFill>
      </fill>
    </dxf>
    <dxf>
      <font>
        <b/>
        <i val="0"/>
      </font>
      <fill>
        <gradientFill degree="90">
          <stop position="0">
            <color theme="0"/>
          </stop>
          <stop position="1">
            <color rgb="FFEC1CD3"/>
          </stop>
        </gradientFill>
      </fill>
    </dxf>
    <dxf>
      <font>
        <b/>
        <i val="0"/>
        <color theme="1"/>
      </font>
      <fill>
        <gradientFill degree="90">
          <stop position="0">
            <color theme="0"/>
          </stop>
          <stop position="1">
            <color theme="5"/>
          </stop>
        </gradientFill>
      </fill>
    </dxf>
    <dxf>
      <font>
        <b/>
        <i val="0"/>
        <color theme="1"/>
      </font>
      <fill>
        <gradientFill type="path" left="0.5" right="0.5" top="0.5" bottom="0.5">
          <stop position="0">
            <color theme="0"/>
          </stop>
          <stop position="1">
            <color rgb="FFFFFF00"/>
          </stop>
        </gradientFill>
      </fill>
    </dxf>
    <dxf>
      <font>
        <b/>
        <i val="0"/>
        <color theme="1"/>
      </font>
      <fill>
        <gradientFill type="path" left="0.5" right="0.5" top="0.5" bottom="0.5">
          <stop position="0">
            <color theme="0"/>
          </stop>
          <stop position="1">
            <color rgb="FF92D050"/>
          </stop>
        </gradientFill>
      </fill>
    </dxf>
    <dxf>
      <font>
        <b/>
        <i val="0"/>
      </font>
      <fill>
        <gradientFill degree="90">
          <stop position="0">
            <color theme="0"/>
          </stop>
          <stop position="1">
            <color rgb="FFEC1CD3"/>
          </stop>
        </gradientFill>
      </fill>
    </dxf>
    <dxf>
      <font>
        <b/>
        <i val="0"/>
        <color theme="1"/>
      </font>
      <fill>
        <gradientFill degree="90">
          <stop position="0">
            <color theme="0"/>
          </stop>
          <stop position="1">
            <color theme="5"/>
          </stop>
        </gradientFill>
      </fill>
    </dxf>
    <dxf>
      <font>
        <b/>
        <i val="0"/>
        <color theme="1"/>
      </font>
      <fill>
        <gradientFill type="path" left="0.5" right="0.5" top="0.5" bottom="0.5">
          <stop position="0">
            <color theme="0"/>
          </stop>
          <stop position="1">
            <color rgb="FFFFFF00"/>
          </stop>
        </gradientFill>
      </fill>
    </dxf>
    <dxf>
      <font>
        <b/>
        <i val="0"/>
        <color theme="1"/>
      </font>
      <fill>
        <gradientFill type="path" left="0.5" right="0.5" top="0.5" bottom="0.5">
          <stop position="0">
            <color theme="0"/>
          </stop>
          <stop position="1">
            <color rgb="FF92D050"/>
          </stop>
        </gradientFill>
      </fill>
    </dxf>
    <dxf>
      <font>
        <b/>
        <i val="0"/>
      </font>
      <fill>
        <gradientFill degree="90">
          <stop position="0">
            <color theme="0"/>
          </stop>
          <stop position="1">
            <color rgb="FFEC1CD3"/>
          </stop>
        </gradientFill>
      </fill>
    </dxf>
    <dxf>
      <font>
        <b/>
        <i val="0"/>
        <color theme="1"/>
      </font>
      <fill>
        <gradientFill degree="90">
          <stop position="0">
            <color theme="0"/>
          </stop>
          <stop position="1">
            <color theme="5"/>
          </stop>
        </gradientFill>
      </fill>
    </dxf>
    <dxf>
      <font>
        <b/>
        <i val="0"/>
        <color theme="1"/>
      </font>
      <fill>
        <gradientFill type="path" left="0.5" right="0.5" top="0.5" bottom="0.5">
          <stop position="0">
            <color theme="0"/>
          </stop>
          <stop position="1">
            <color rgb="FFFFFF00"/>
          </stop>
        </gradientFill>
      </fill>
    </dxf>
    <dxf>
      <font>
        <b/>
        <i val="0"/>
        <color theme="1"/>
      </font>
      <fill>
        <gradientFill type="path" left="0.5" right="0.5" top="0.5" bottom="0.5">
          <stop position="0">
            <color theme="0"/>
          </stop>
          <stop position="1">
            <color rgb="FF92D050"/>
          </stop>
        </gradientFill>
      </fill>
    </dxf>
    <dxf>
      <font>
        <b/>
        <i val="0"/>
      </font>
      <fill>
        <gradientFill degree="90">
          <stop position="0">
            <color theme="0"/>
          </stop>
          <stop position="1">
            <color rgb="FFEC1CD3"/>
          </stop>
        </gradientFill>
      </fill>
    </dxf>
    <dxf>
      <font>
        <b/>
        <i val="0"/>
        <color theme="1"/>
      </font>
      <fill>
        <gradientFill degree="90">
          <stop position="0">
            <color theme="0"/>
          </stop>
          <stop position="1">
            <color theme="5"/>
          </stop>
        </gradientFill>
      </fill>
    </dxf>
    <dxf>
      <font>
        <b/>
        <i val="0"/>
        <color theme="1"/>
      </font>
      <fill>
        <gradientFill type="path" left="0.5" right="0.5" top="0.5" bottom="0.5">
          <stop position="0">
            <color theme="0"/>
          </stop>
          <stop position="1">
            <color rgb="FFFFFF00"/>
          </stop>
        </gradientFill>
      </fill>
    </dxf>
    <dxf>
      <font>
        <b/>
        <i val="0"/>
        <color theme="1"/>
      </font>
      <fill>
        <gradientFill type="path" left="0.5" right="0.5" top="0.5" bottom="0.5">
          <stop position="0">
            <color theme="0"/>
          </stop>
          <stop position="1">
            <color rgb="FF92D050"/>
          </stop>
        </gradientFill>
      </fill>
    </dxf>
    <dxf>
      <font>
        <b/>
        <i val="0"/>
      </font>
      <fill>
        <gradientFill degree="90">
          <stop position="0">
            <color theme="0"/>
          </stop>
          <stop position="1">
            <color rgb="FFEC1CD3"/>
          </stop>
        </gradientFill>
      </fill>
    </dxf>
    <dxf>
      <font>
        <b/>
        <i val="0"/>
        <color theme="1"/>
      </font>
      <fill>
        <gradientFill degree="90">
          <stop position="0">
            <color theme="0"/>
          </stop>
          <stop position="1">
            <color theme="5"/>
          </stop>
        </gradientFill>
      </fill>
    </dxf>
    <dxf>
      <font>
        <b/>
        <i val="0"/>
        <color theme="1"/>
      </font>
      <fill>
        <gradientFill type="path" left="0.5" right="0.5" top="0.5" bottom="0.5">
          <stop position="0">
            <color theme="0"/>
          </stop>
          <stop position="1">
            <color rgb="FFFFFF00"/>
          </stop>
        </gradientFill>
      </fill>
    </dxf>
    <dxf>
      <font>
        <b/>
        <i val="0"/>
        <color theme="1"/>
      </font>
      <fill>
        <gradientFill type="path" left="0.5" right="0.5" top="0.5" bottom="0.5">
          <stop position="0">
            <color theme="0"/>
          </stop>
          <stop position="1">
            <color rgb="FF92D050"/>
          </stop>
        </gradientFill>
      </fill>
    </dxf>
    <dxf>
      <font>
        <b/>
        <i val="0"/>
      </font>
      <fill>
        <gradientFill degree="90">
          <stop position="0">
            <color theme="0"/>
          </stop>
          <stop position="1">
            <color rgb="FFEC1CD3"/>
          </stop>
        </gradientFill>
      </fill>
    </dxf>
    <dxf>
      <font>
        <b/>
        <i val="0"/>
        <color theme="1"/>
      </font>
      <fill>
        <gradientFill degree="90">
          <stop position="0">
            <color theme="0"/>
          </stop>
          <stop position="1">
            <color theme="5"/>
          </stop>
        </gradientFill>
      </fill>
    </dxf>
    <dxf>
      <font>
        <b/>
        <i val="0"/>
        <color theme="1"/>
      </font>
      <fill>
        <gradientFill type="path" left="0.5" right="0.5" top="0.5" bottom="0.5">
          <stop position="0">
            <color theme="0"/>
          </stop>
          <stop position="1">
            <color rgb="FFFFFF00"/>
          </stop>
        </gradientFill>
      </fill>
    </dxf>
    <dxf>
      <font>
        <b/>
        <i val="0"/>
        <color theme="1"/>
      </font>
      <fill>
        <gradientFill type="path" left="0.5" right="0.5" top="0.5" bottom="0.5">
          <stop position="0">
            <color theme="0"/>
          </stop>
          <stop position="1">
            <color rgb="FF92D050"/>
          </stop>
        </gradientFill>
      </fill>
    </dxf>
    <dxf>
      <font>
        <b/>
        <i val="0"/>
      </font>
      <fill>
        <gradientFill degree="90">
          <stop position="0">
            <color theme="0"/>
          </stop>
          <stop position="1">
            <color rgb="FFEC1CD3"/>
          </stop>
        </gradientFill>
      </fill>
    </dxf>
    <dxf>
      <font>
        <b/>
        <i val="0"/>
        <color theme="1"/>
      </font>
      <fill>
        <gradientFill degree="90">
          <stop position="0">
            <color theme="0"/>
          </stop>
          <stop position="1">
            <color theme="5"/>
          </stop>
        </gradientFill>
      </fill>
    </dxf>
    <dxf>
      <font>
        <b/>
        <i val="0"/>
        <color theme="1"/>
      </font>
      <fill>
        <gradientFill type="path" left="0.5" right="0.5" top="0.5" bottom="0.5">
          <stop position="0">
            <color theme="0"/>
          </stop>
          <stop position="1">
            <color rgb="FFFFFF00"/>
          </stop>
        </gradientFill>
      </fill>
    </dxf>
    <dxf>
      <font>
        <b/>
        <i val="0"/>
        <color theme="1"/>
      </font>
      <fill>
        <gradientFill type="path" left="0.5" right="0.5" top="0.5" bottom="0.5">
          <stop position="0">
            <color theme="0"/>
          </stop>
          <stop position="1">
            <color rgb="FF92D050"/>
          </stop>
        </gradientFill>
      </fill>
    </dxf>
    <dxf>
      <font>
        <b/>
        <i val="0"/>
      </font>
      <fill>
        <gradientFill degree="90">
          <stop position="0">
            <color theme="0"/>
          </stop>
          <stop position="1">
            <color rgb="FFEC1CD3"/>
          </stop>
        </gradientFill>
      </fill>
    </dxf>
    <dxf>
      <font>
        <b/>
        <i val="0"/>
        <color theme="1"/>
      </font>
      <fill>
        <gradientFill degree="90">
          <stop position="0">
            <color theme="0"/>
          </stop>
          <stop position="1">
            <color theme="5"/>
          </stop>
        </gradientFill>
      </fill>
    </dxf>
    <dxf>
      <font>
        <b/>
        <i val="0"/>
        <color theme="1"/>
      </font>
      <fill>
        <gradientFill type="path" left="0.5" right="0.5" top="0.5" bottom="0.5">
          <stop position="0">
            <color theme="0"/>
          </stop>
          <stop position="1">
            <color rgb="FFFFFF00"/>
          </stop>
        </gradientFill>
      </fill>
    </dxf>
    <dxf>
      <font>
        <b/>
        <i val="0"/>
        <color theme="1"/>
      </font>
      <fill>
        <gradientFill type="path" left="0.5" right="0.5" top="0.5" bottom="0.5">
          <stop position="0">
            <color theme="0"/>
          </stop>
          <stop position="1">
            <color rgb="FF92D050"/>
          </stop>
        </gradientFill>
      </fill>
    </dxf>
    <dxf>
      <font>
        <b/>
        <i val="0"/>
      </font>
      <fill>
        <gradientFill degree="90">
          <stop position="0">
            <color theme="0"/>
          </stop>
          <stop position="1">
            <color rgb="FFEC1CD3"/>
          </stop>
        </gradientFill>
      </fill>
    </dxf>
    <dxf>
      <font>
        <b/>
        <i val="0"/>
        <color theme="1"/>
      </font>
      <fill>
        <gradientFill degree="90">
          <stop position="0">
            <color theme="0"/>
          </stop>
          <stop position="1">
            <color theme="5"/>
          </stop>
        </gradientFill>
      </fill>
    </dxf>
    <dxf>
      <font>
        <b/>
        <i val="0"/>
        <color theme="1"/>
      </font>
      <fill>
        <gradientFill type="path" left="0.5" right="0.5" top="0.5" bottom="0.5">
          <stop position="0">
            <color theme="0"/>
          </stop>
          <stop position="1">
            <color rgb="FFFFFF00"/>
          </stop>
        </gradientFill>
      </fill>
    </dxf>
    <dxf>
      <font>
        <b/>
        <i val="0"/>
        <color theme="1"/>
      </font>
      <fill>
        <gradientFill type="path" left="0.5" right="0.5" top="0.5" bottom="0.5">
          <stop position="0">
            <color theme="0"/>
          </stop>
          <stop position="1">
            <color rgb="FF92D050"/>
          </stop>
        </gradientFill>
      </fill>
    </dxf>
    <dxf>
      <font>
        <b/>
        <i val="0"/>
      </font>
      <fill>
        <gradientFill degree="90">
          <stop position="0">
            <color theme="0"/>
          </stop>
          <stop position="1">
            <color rgb="FFEC1CD3"/>
          </stop>
        </gradientFill>
      </fill>
    </dxf>
    <dxf>
      <font>
        <b/>
        <i val="0"/>
        <color theme="1"/>
      </font>
      <fill>
        <gradientFill degree="90">
          <stop position="0">
            <color theme="0"/>
          </stop>
          <stop position="1">
            <color theme="5"/>
          </stop>
        </gradientFill>
      </fill>
    </dxf>
    <dxf>
      <font>
        <b/>
        <i val="0"/>
        <color theme="1"/>
      </font>
      <fill>
        <gradientFill type="path" left="0.5" right="0.5" top="0.5" bottom="0.5">
          <stop position="0">
            <color theme="0"/>
          </stop>
          <stop position="1">
            <color rgb="FFFFFF00"/>
          </stop>
        </gradientFill>
      </fill>
    </dxf>
    <dxf>
      <font>
        <b/>
        <i val="0"/>
        <color theme="1"/>
      </font>
      <fill>
        <gradientFill type="path" left="0.5" right="0.5" top="0.5" bottom="0.5">
          <stop position="0">
            <color theme="0"/>
          </stop>
          <stop position="1">
            <color rgb="FF92D050"/>
          </stop>
        </gradientFill>
      </fill>
    </dxf>
    <dxf>
      <font>
        <b/>
        <i val="0"/>
      </font>
      <fill>
        <gradientFill degree="90">
          <stop position="0">
            <color theme="0"/>
          </stop>
          <stop position="1">
            <color rgb="FFEC1CD3"/>
          </stop>
        </gradientFill>
      </fill>
    </dxf>
    <dxf>
      <font>
        <b/>
        <i val="0"/>
        <color theme="1"/>
      </font>
      <fill>
        <gradientFill degree="90">
          <stop position="0">
            <color theme="0"/>
          </stop>
          <stop position="1">
            <color theme="5"/>
          </stop>
        </gradientFill>
      </fill>
    </dxf>
    <dxf>
      <font>
        <b/>
        <i val="0"/>
        <color theme="1"/>
      </font>
      <fill>
        <gradientFill type="path" left="0.5" right="0.5" top="0.5" bottom="0.5">
          <stop position="0">
            <color theme="0"/>
          </stop>
          <stop position="1">
            <color rgb="FFFFFF00"/>
          </stop>
        </gradientFill>
      </fill>
    </dxf>
    <dxf>
      <font>
        <b/>
        <i val="0"/>
        <color theme="1"/>
      </font>
      <fill>
        <gradientFill type="path" left="0.5" right="0.5" top="0.5" bottom="0.5">
          <stop position="0">
            <color theme="0"/>
          </stop>
          <stop position="1">
            <color rgb="FF92D050"/>
          </stop>
        </gradientFill>
      </fill>
    </dxf>
    <dxf>
      <font>
        <b/>
        <i val="0"/>
      </font>
      <fill>
        <gradientFill degree="90">
          <stop position="0">
            <color theme="0"/>
          </stop>
          <stop position="1">
            <color rgb="FFEC1CD3"/>
          </stop>
        </gradientFill>
      </fill>
    </dxf>
    <dxf>
      <font>
        <b/>
        <i val="0"/>
        <color theme="1"/>
      </font>
      <fill>
        <gradientFill degree="90">
          <stop position="0">
            <color theme="0"/>
          </stop>
          <stop position="1">
            <color theme="5"/>
          </stop>
        </gradientFill>
      </fill>
    </dxf>
    <dxf>
      <font>
        <b/>
        <i val="0"/>
        <color theme="1"/>
      </font>
      <fill>
        <gradientFill type="path" left="0.5" right="0.5" top="0.5" bottom="0.5">
          <stop position="0">
            <color theme="0"/>
          </stop>
          <stop position="1">
            <color rgb="FFFFFF00"/>
          </stop>
        </gradientFill>
      </fill>
    </dxf>
    <dxf>
      <font>
        <b/>
        <i val="0"/>
        <color theme="1"/>
      </font>
      <fill>
        <gradientFill type="path" left="0.5" right="0.5" top="0.5" bottom="0.5">
          <stop position="0">
            <color theme="0"/>
          </stop>
          <stop position="1">
            <color rgb="FF92D050"/>
          </stop>
        </gradientFill>
      </fill>
    </dxf>
    <dxf>
      <font>
        <b/>
        <i val="0"/>
      </font>
      <fill>
        <gradientFill degree="90">
          <stop position="0">
            <color theme="0"/>
          </stop>
          <stop position="1">
            <color rgb="FFEC1CD3"/>
          </stop>
        </gradientFill>
      </fill>
    </dxf>
    <dxf>
      <font>
        <b/>
        <i val="0"/>
        <color theme="1"/>
      </font>
      <fill>
        <gradientFill degree="90">
          <stop position="0">
            <color theme="0"/>
          </stop>
          <stop position="1">
            <color theme="5"/>
          </stop>
        </gradientFill>
      </fill>
    </dxf>
    <dxf>
      <font>
        <b/>
        <i val="0"/>
        <color theme="1"/>
      </font>
      <fill>
        <gradientFill type="path" left="0.5" right="0.5" top="0.5" bottom="0.5">
          <stop position="0">
            <color theme="0"/>
          </stop>
          <stop position="1">
            <color rgb="FFFFFF00"/>
          </stop>
        </gradientFill>
      </fill>
    </dxf>
    <dxf>
      <font>
        <b/>
        <i val="0"/>
        <color theme="1"/>
      </font>
      <fill>
        <gradientFill type="path" left="0.5" right="0.5" top="0.5" bottom="0.5">
          <stop position="0">
            <color theme="0"/>
          </stop>
          <stop position="1">
            <color rgb="FF92D050"/>
          </stop>
        </gradientFill>
      </fill>
    </dxf>
    <dxf>
      <font>
        <b/>
        <i val="0"/>
      </font>
      <fill>
        <gradientFill degree="90">
          <stop position="0">
            <color theme="0"/>
          </stop>
          <stop position="1">
            <color rgb="FFEC1CD3"/>
          </stop>
        </gradientFill>
      </fill>
    </dxf>
    <dxf>
      <font>
        <b/>
        <i val="0"/>
        <color theme="1"/>
      </font>
      <fill>
        <gradientFill degree="90">
          <stop position="0">
            <color theme="0"/>
          </stop>
          <stop position="1">
            <color theme="5"/>
          </stop>
        </gradientFill>
      </fill>
    </dxf>
    <dxf>
      <font>
        <b/>
        <i val="0"/>
        <color theme="1"/>
      </font>
      <fill>
        <gradientFill type="path" left="0.5" right="0.5" top="0.5" bottom="0.5">
          <stop position="0">
            <color theme="0"/>
          </stop>
          <stop position="1">
            <color rgb="FFFFFF00"/>
          </stop>
        </gradientFill>
      </fill>
    </dxf>
    <dxf>
      <font>
        <b/>
        <i val="0"/>
        <color theme="1"/>
      </font>
      <fill>
        <gradientFill type="path" left="0.5" right="0.5" top="0.5" bottom="0.5">
          <stop position="0">
            <color theme="0"/>
          </stop>
          <stop position="1">
            <color rgb="FF92D050"/>
          </stop>
        </gradientFill>
      </fill>
    </dxf>
    <dxf>
      <font>
        <b/>
        <i val="0"/>
      </font>
      <fill>
        <gradientFill degree="90">
          <stop position="0">
            <color theme="0"/>
          </stop>
          <stop position="1">
            <color rgb="FFEC1CD3"/>
          </stop>
        </gradientFill>
      </fill>
    </dxf>
    <dxf>
      <font>
        <b/>
        <i val="0"/>
        <color theme="1"/>
      </font>
      <fill>
        <gradientFill degree="90">
          <stop position="0">
            <color theme="0"/>
          </stop>
          <stop position="1">
            <color theme="5"/>
          </stop>
        </gradientFill>
      </fill>
    </dxf>
    <dxf>
      <font>
        <b/>
        <i val="0"/>
        <color theme="1"/>
      </font>
      <fill>
        <gradientFill type="path" left="0.5" right="0.5" top="0.5" bottom="0.5">
          <stop position="0">
            <color theme="0"/>
          </stop>
          <stop position="1">
            <color rgb="FFFFFF00"/>
          </stop>
        </gradientFill>
      </fill>
    </dxf>
    <dxf>
      <font>
        <b/>
        <i val="0"/>
        <color theme="1"/>
      </font>
      <fill>
        <gradientFill type="path" left="0.5" right="0.5" top="0.5" bottom="0.5">
          <stop position="0">
            <color theme="0"/>
          </stop>
          <stop position="1">
            <color rgb="FF92D050"/>
          </stop>
        </gradientFill>
      </fill>
    </dxf>
    <dxf>
      <font>
        <b/>
        <i val="0"/>
      </font>
      <fill>
        <gradientFill degree="90">
          <stop position="0">
            <color theme="0"/>
          </stop>
          <stop position="1">
            <color rgb="FFEC1CD3"/>
          </stop>
        </gradientFill>
      </fill>
    </dxf>
    <dxf>
      <font>
        <b/>
        <i val="0"/>
        <color theme="1"/>
      </font>
      <fill>
        <gradientFill degree="90">
          <stop position="0">
            <color theme="0"/>
          </stop>
          <stop position="1">
            <color theme="5"/>
          </stop>
        </gradientFill>
      </fill>
    </dxf>
    <dxf>
      <font>
        <b/>
        <i val="0"/>
        <color theme="1"/>
      </font>
      <fill>
        <gradientFill type="path" left="0.5" right="0.5" top="0.5" bottom="0.5">
          <stop position="0">
            <color theme="0"/>
          </stop>
          <stop position="1">
            <color rgb="FFFFFF00"/>
          </stop>
        </gradientFill>
      </fill>
    </dxf>
    <dxf>
      <font>
        <b/>
        <i val="0"/>
        <color theme="1"/>
      </font>
      <fill>
        <gradientFill type="path" left="0.5" right="0.5" top="0.5" bottom="0.5">
          <stop position="0">
            <color theme="0"/>
          </stop>
          <stop position="1">
            <color rgb="FF92D050"/>
          </stop>
        </gradientFill>
      </fill>
    </dxf>
    <dxf>
      <font>
        <b/>
        <i val="0"/>
      </font>
      <fill>
        <gradientFill degree="90">
          <stop position="0">
            <color theme="0"/>
          </stop>
          <stop position="1">
            <color rgb="FFEC1CD3"/>
          </stop>
        </gradientFill>
      </fill>
    </dxf>
    <dxf>
      <font>
        <b/>
        <i val="0"/>
        <color theme="1"/>
      </font>
      <fill>
        <gradientFill degree="90">
          <stop position="0">
            <color theme="0"/>
          </stop>
          <stop position="1">
            <color theme="5"/>
          </stop>
        </gradientFill>
      </fill>
    </dxf>
    <dxf>
      <font>
        <b/>
        <i val="0"/>
        <color theme="1"/>
      </font>
      <fill>
        <gradientFill type="path" left="0.5" right="0.5" top="0.5" bottom="0.5">
          <stop position="0">
            <color theme="0"/>
          </stop>
          <stop position="1">
            <color rgb="FFFFFF00"/>
          </stop>
        </gradientFill>
      </fill>
    </dxf>
    <dxf>
      <font>
        <b/>
        <i val="0"/>
        <color theme="1"/>
      </font>
      <fill>
        <gradientFill type="path" left="0.5" right="0.5" top="0.5" bottom="0.5">
          <stop position="0">
            <color theme="0"/>
          </stop>
          <stop position="1">
            <color rgb="FF92D050"/>
          </stop>
        </gradientFill>
      </fill>
    </dxf>
    <dxf>
      <font>
        <b/>
        <i val="0"/>
      </font>
      <fill>
        <gradientFill degree="90">
          <stop position="0">
            <color theme="0"/>
          </stop>
          <stop position="1">
            <color rgb="FFEC1CD3"/>
          </stop>
        </gradientFill>
      </fill>
    </dxf>
    <dxf>
      <font>
        <b/>
        <i val="0"/>
        <color theme="1"/>
      </font>
      <fill>
        <gradientFill degree="90">
          <stop position="0">
            <color theme="0"/>
          </stop>
          <stop position="1">
            <color theme="5"/>
          </stop>
        </gradientFill>
      </fill>
    </dxf>
    <dxf>
      <font>
        <b/>
        <i val="0"/>
        <color theme="1"/>
      </font>
      <fill>
        <gradientFill type="path" left="0.5" right="0.5" top="0.5" bottom="0.5">
          <stop position="0">
            <color theme="0"/>
          </stop>
          <stop position="1">
            <color rgb="FFFFFF00"/>
          </stop>
        </gradientFill>
      </fill>
    </dxf>
    <dxf>
      <font>
        <b/>
        <i val="0"/>
        <color theme="1"/>
      </font>
      <fill>
        <gradientFill type="path" left="0.5" right="0.5" top="0.5" bottom="0.5">
          <stop position="0">
            <color theme="0"/>
          </stop>
          <stop position="1">
            <color rgb="FF92D050"/>
          </stop>
        </gradientFill>
      </fill>
    </dxf>
    <dxf>
      <font>
        <b/>
        <i val="0"/>
      </font>
      <fill>
        <gradientFill degree="90">
          <stop position="0">
            <color theme="0"/>
          </stop>
          <stop position="1">
            <color rgb="FFEC1CD3"/>
          </stop>
        </gradientFill>
      </fill>
    </dxf>
    <dxf>
      <font>
        <b/>
        <i val="0"/>
        <color theme="1"/>
      </font>
      <fill>
        <gradientFill degree="90">
          <stop position="0">
            <color theme="0"/>
          </stop>
          <stop position="1">
            <color theme="5"/>
          </stop>
        </gradientFill>
      </fill>
    </dxf>
    <dxf>
      <font>
        <b/>
        <i val="0"/>
        <color theme="1"/>
      </font>
      <fill>
        <gradientFill type="path" left="0.5" right="0.5" top="0.5" bottom="0.5">
          <stop position="0">
            <color theme="0"/>
          </stop>
          <stop position="1">
            <color rgb="FFFFFF00"/>
          </stop>
        </gradientFill>
      </fill>
    </dxf>
    <dxf>
      <font>
        <b/>
        <i val="0"/>
        <color theme="1"/>
      </font>
      <fill>
        <gradientFill type="path" left="0.5" right="0.5" top="0.5" bottom="0.5">
          <stop position="0">
            <color theme="0"/>
          </stop>
          <stop position="1">
            <color rgb="FF92D050"/>
          </stop>
        </gradientFill>
      </fill>
    </dxf>
    <dxf>
      <font>
        <b/>
        <i val="0"/>
      </font>
      <fill>
        <gradientFill degree="90">
          <stop position="0">
            <color theme="0"/>
          </stop>
          <stop position="1">
            <color rgb="FFEC1CD3"/>
          </stop>
        </gradientFill>
      </fill>
    </dxf>
    <dxf>
      <font>
        <b/>
        <i val="0"/>
        <color theme="1"/>
      </font>
      <fill>
        <gradientFill degree="90">
          <stop position="0">
            <color theme="0"/>
          </stop>
          <stop position="1">
            <color theme="5"/>
          </stop>
        </gradientFill>
      </fill>
    </dxf>
    <dxf>
      <font>
        <b/>
        <i val="0"/>
        <color theme="1"/>
      </font>
      <fill>
        <gradientFill type="path" left="0.5" right="0.5" top="0.5" bottom="0.5">
          <stop position="0">
            <color theme="0"/>
          </stop>
          <stop position="1">
            <color rgb="FFFFFF00"/>
          </stop>
        </gradientFill>
      </fill>
    </dxf>
    <dxf>
      <font>
        <b/>
        <i val="0"/>
        <color theme="1"/>
      </font>
      <fill>
        <gradientFill type="path" left="0.5" right="0.5" top="0.5" bottom="0.5">
          <stop position="0">
            <color theme="0"/>
          </stop>
          <stop position="1">
            <color rgb="FF92D050"/>
          </stop>
        </gradientFill>
      </fill>
    </dxf>
    <dxf>
      <font>
        <b/>
        <i val="0"/>
      </font>
      <fill>
        <gradientFill degree="90">
          <stop position="0">
            <color theme="0"/>
          </stop>
          <stop position="1">
            <color rgb="FFEC1CD3"/>
          </stop>
        </gradientFill>
      </fill>
    </dxf>
    <dxf>
      <font>
        <b/>
        <i val="0"/>
        <color theme="1"/>
      </font>
      <fill>
        <gradientFill degree="90">
          <stop position="0">
            <color theme="0"/>
          </stop>
          <stop position="1">
            <color theme="5"/>
          </stop>
        </gradientFill>
      </fill>
    </dxf>
    <dxf>
      <font>
        <b/>
        <i val="0"/>
        <color theme="1"/>
      </font>
      <fill>
        <gradientFill type="path" left="0.5" right="0.5" top="0.5" bottom="0.5">
          <stop position="0">
            <color theme="0"/>
          </stop>
          <stop position="1">
            <color rgb="FFFFFF00"/>
          </stop>
        </gradientFill>
      </fill>
    </dxf>
    <dxf>
      <font>
        <b/>
        <i val="0"/>
        <color theme="1"/>
      </font>
      <fill>
        <gradientFill type="path" left="0.5" right="0.5" top="0.5" bottom="0.5">
          <stop position="0">
            <color theme="0"/>
          </stop>
          <stop position="1">
            <color rgb="FF92D050"/>
          </stop>
        </gradientFill>
      </fill>
    </dxf>
    <dxf>
      <font>
        <b/>
        <i val="0"/>
      </font>
      <fill>
        <gradientFill degree="90">
          <stop position="0">
            <color theme="0"/>
          </stop>
          <stop position="1">
            <color rgb="FFEC1CD3"/>
          </stop>
        </gradientFill>
      </fill>
    </dxf>
    <dxf>
      <font>
        <b/>
        <i val="0"/>
        <color theme="1"/>
      </font>
      <fill>
        <gradientFill degree="90">
          <stop position="0">
            <color theme="0"/>
          </stop>
          <stop position="1">
            <color theme="5"/>
          </stop>
        </gradientFill>
      </fill>
    </dxf>
    <dxf>
      <font>
        <b/>
        <i val="0"/>
        <color theme="1"/>
      </font>
      <fill>
        <gradientFill type="path" left="0.5" right="0.5" top="0.5" bottom="0.5">
          <stop position="0">
            <color theme="0"/>
          </stop>
          <stop position="1">
            <color rgb="FFFFFF00"/>
          </stop>
        </gradientFill>
      </fill>
    </dxf>
    <dxf>
      <font>
        <b/>
        <i val="0"/>
        <color theme="1"/>
      </font>
      <fill>
        <gradientFill type="path" left="0.5" right="0.5" top="0.5" bottom="0.5">
          <stop position="0">
            <color theme="0"/>
          </stop>
          <stop position="1">
            <color rgb="FF92D050"/>
          </stop>
        </gradientFill>
      </fill>
    </dxf>
    <dxf>
      <font>
        <b/>
        <i val="0"/>
      </font>
      <fill>
        <gradientFill degree="90">
          <stop position="0">
            <color theme="0"/>
          </stop>
          <stop position="1">
            <color rgb="FFEC1CD3"/>
          </stop>
        </gradientFill>
      </fill>
    </dxf>
    <dxf>
      <font>
        <b/>
        <i val="0"/>
        <color theme="1"/>
      </font>
      <fill>
        <gradientFill degree="90">
          <stop position="0">
            <color theme="0"/>
          </stop>
          <stop position="1">
            <color theme="5"/>
          </stop>
        </gradientFill>
      </fill>
    </dxf>
    <dxf>
      <font>
        <b/>
        <i val="0"/>
        <color theme="1"/>
      </font>
      <fill>
        <gradientFill type="path" left="0.5" right="0.5" top="0.5" bottom="0.5">
          <stop position="0">
            <color theme="0"/>
          </stop>
          <stop position="1">
            <color rgb="FFFFFF00"/>
          </stop>
        </gradientFill>
      </fill>
    </dxf>
    <dxf>
      <font>
        <b/>
        <i val="0"/>
        <color theme="1"/>
      </font>
      <fill>
        <gradientFill type="path" left="0.5" right="0.5" top="0.5" bottom="0.5">
          <stop position="0">
            <color theme="0"/>
          </stop>
          <stop position="1">
            <color rgb="FF92D050"/>
          </stop>
        </gradientFill>
      </fill>
    </dxf>
    <dxf>
      <font>
        <b/>
        <i val="0"/>
      </font>
      <fill>
        <gradientFill degree="90">
          <stop position="0">
            <color theme="0"/>
          </stop>
          <stop position="1">
            <color rgb="FFEC1CD3"/>
          </stop>
        </gradientFill>
      </fill>
    </dxf>
    <dxf>
      <font>
        <b/>
        <i val="0"/>
        <color theme="1"/>
      </font>
      <fill>
        <gradientFill degree="90">
          <stop position="0">
            <color theme="0"/>
          </stop>
          <stop position="1">
            <color theme="5"/>
          </stop>
        </gradientFill>
      </fill>
    </dxf>
    <dxf>
      <font>
        <b/>
        <i val="0"/>
        <color theme="1"/>
      </font>
      <fill>
        <gradientFill type="path" left="0.5" right="0.5" top="0.5" bottom="0.5">
          <stop position="0">
            <color theme="0"/>
          </stop>
          <stop position="1">
            <color rgb="FFFFFF00"/>
          </stop>
        </gradientFill>
      </fill>
    </dxf>
    <dxf>
      <font>
        <b/>
        <i val="0"/>
        <color theme="1"/>
      </font>
      <fill>
        <gradientFill type="path" left="0.5" right="0.5" top="0.5" bottom="0.5">
          <stop position="0">
            <color theme="0"/>
          </stop>
          <stop position="1">
            <color rgb="FF92D050"/>
          </stop>
        </gradientFill>
      </fill>
    </dxf>
    <dxf>
      <font>
        <b/>
        <i val="0"/>
      </font>
      <fill>
        <gradientFill degree="90">
          <stop position="0">
            <color theme="0"/>
          </stop>
          <stop position="1">
            <color rgb="FFEC1CD3"/>
          </stop>
        </gradientFill>
      </fill>
    </dxf>
    <dxf>
      <font>
        <b/>
        <i val="0"/>
        <color theme="1"/>
      </font>
      <fill>
        <gradientFill degree="90">
          <stop position="0">
            <color theme="0"/>
          </stop>
          <stop position="1">
            <color theme="5"/>
          </stop>
        </gradientFill>
      </fill>
    </dxf>
    <dxf>
      <font>
        <b/>
        <i val="0"/>
        <color theme="1"/>
      </font>
      <fill>
        <gradientFill type="path" left="0.5" right="0.5" top="0.5" bottom="0.5">
          <stop position="0">
            <color theme="0"/>
          </stop>
          <stop position="1">
            <color rgb="FFFFFF00"/>
          </stop>
        </gradientFill>
      </fill>
    </dxf>
    <dxf>
      <font>
        <b/>
        <i val="0"/>
        <color theme="1"/>
      </font>
      <fill>
        <gradientFill type="path" left="0.5" right="0.5" top="0.5" bottom="0.5">
          <stop position="0">
            <color theme="0"/>
          </stop>
          <stop position="1">
            <color rgb="FF92D050"/>
          </stop>
        </gradientFill>
      </fill>
    </dxf>
    <dxf>
      <font>
        <b/>
        <i val="0"/>
      </font>
      <fill>
        <gradientFill degree="90">
          <stop position="0">
            <color theme="0"/>
          </stop>
          <stop position="1">
            <color rgb="FFEC1CD3"/>
          </stop>
        </gradientFill>
      </fill>
    </dxf>
    <dxf>
      <font>
        <b/>
        <i val="0"/>
        <color theme="1"/>
      </font>
      <fill>
        <gradientFill degree="90">
          <stop position="0">
            <color theme="0"/>
          </stop>
          <stop position="1">
            <color theme="5"/>
          </stop>
        </gradientFill>
      </fill>
    </dxf>
    <dxf>
      <font>
        <b/>
        <i val="0"/>
        <color theme="1"/>
      </font>
      <fill>
        <gradientFill type="path" left="0.5" right="0.5" top="0.5" bottom="0.5">
          <stop position="0">
            <color theme="0"/>
          </stop>
          <stop position="1">
            <color rgb="FFFFFF00"/>
          </stop>
        </gradientFill>
      </fill>
    </dxf>
    <dxf>
      <font>
        <b/>
        <i val="0"/>
        <color theme="1"/>
      </font>
      <fill>
        <gradientFill type="path" left="0.5" right="0.5" top="0.5" bottom="0.5">
          <stop position="0">
            <color theme="0"/>
          </stop>
          <stop position="1">
            <color rgb="FF92D050"/>
          </stop>
        </gradientFill>
      </fill>
    </dxf>
    <dxf>
      <font>
        <b/>
        <i val="0"/>
      </font>
      <fill>
        <gradientFill degree="90">
          <stop position="0">
            <color theme="0"/>
          </stop>
          <stop position="1">
            <color rgb="FFEC1CD3"/>
          </stop>
        </gradientFill>
      </fill>
    </dxf>
    <dxf>
      <font>
        <b/>
        <i val="0"/>
        <color theme="1"/>
      </font>
      <fill>
        <gradientFill degree="90">
          <stop position="0">
            <color theme="0"/>
          </stop>
          <stop position="1">
            <color theme="5"/>
          </stop>
        </gradientFill>
      </fill>
    </dxf>
    <dxf>
      <font>
        <b/>
        <i val="0"/>
        <color theme="1"/>
      </font>
      <fill>
        <gradientFill type="path" left="0.5" right="0.5" top="0.5" bottom="0.5">
          <stop position="0">
            <color theme="0"/>
          </stop>
          <stop position="1">
            <color rgb="FFFFFF00"/>
          </stop>
        </gradientFill>
      </fill>
    </dxf>
    <dxf>
      <font>
        <b/>
        <i val="0"/>
        <color theme="1"/>
      </font>
      <fill>
        <gradientFill type="path" left="0.5" right="0.5" top="0.5" bottom="0.5">
          <stop position="0">
            <color theme="0"/>
          </stop>
          <stop position="1">
            <color rgb="FF92D050"/>
          </stop>
        </gradientFill>
      </fill>
    </dxf>
    <dxf>
      <font>
        <b/>
        <i val="0"/>
      </font>
      <fill>
        <gradientFill degree="90">
          <stop position="0">
            <color theme="0"/>
          </stop>
          <stop position="1">
            <color rgb="FFEC1CD3"/>
          </stop>
        </gradientFill>
      </fill>
    </dxf>
    <dxf>
      <font>
        <b/>
        <i val="0"/>
        <color theme="1"/>
      </font>
      <fill>
        <gradientFill degree="90">
          <stop position="0">
            <color theme="0"/>
          </stop>
          <stop position="1">
            <color theme="5"/>
          </stop>
        </gradientFill>
      </fill>
    </dxf>
    <dxf>
      <font>
        <b/>
        <i val="0"/>
        <color theme="1"/>
      </font>
      <fill>
        <gradientFill type="path" left="0.5" right="0.5" top="0.5" bottom="0.5">
          <stop position="0">
            <color theme="0"/>
          </stop>
          <stop position="1">
            <color rgb="FFFFFF00"/>
          </stop>
        </gradientFill>
      </fill>
    </dxf>
    <dxf>
      <font>
        <b/>
        <i val="0"/>
        <color theme="1"/>
      </font>
      <fill>
        <gradientFill type="path" left="0.5" right="0.5" top="0.5" bottom="0.5">
          <stop position="0">
            <color theme="0"/>
          </stop>
          <stop position="1">
            <color rgb="FF92D050"/>
          </stop>
        </gradientFill>
      </fill>
    </dxf>
    <dxf>
      <font>
        <b/>
        <i val="0"/>
      </font>
      <fill>
        <gradientFill degree="90">
          <stop position="0">
            <color theme="0"/>
          </stop>
          <stop position="1">
            <color rgb="FFEC1CD3"/>
          </stop>
        </gradientFill>
      </fill>
    </dxf>
    <dxf>
      <font>
        <b/>
        <i val="0"/>
        <color theme="1"/>
      </font>
      <fill>
        <gradientFill degree="90">
          <stop position="0">
            <color theme="0"/>
          </stop>
          <stop position="1">
            <color theme="5"/>
          </stop>
        </gradientFill>
      </fill>
    </dxf>
    <dxf>
      <font>
        <b/>
        <i val="0"/>
        <color theme="1"/>
      </font>
      <fill>
        <gradientFill type="path" left="0.5" right="0.5" top="0.5" bottom="0.5">
          <stop position="0">
            <color theme="0"/>
          </stop>
          <stop position="1">
            <color rgb="FFFFFF00"/>
          </stop>
        </gradientFill>
      </fill>
    </dxf>
    <dxf>
      <font>
        <b/>
        <i val="0"/>
        <color theme="1"/>
      </font>
      <fill>
        <gradientFill type="path" left="0.5" right="0.5" top="0.5" bottom="0.5">
          <stop position="0">
            <color theme="0"/>
          </stop>
          <stop position="1">
            <color rgb="FF92D050"/>
          </stop>
        </gradientFill>
      </fill>
    </dxf>
    <dxf>
      <font>
        <b/>
        <i val="0"/>
      </font>
      <fill>
        <gradientFill degree="90">
          <stop position="0">
            <color theme="0"/>
          </stop>
          <stop position="1">
            <color rgb="FFEC1CD3"/>
          </stop>
        </gradientFill>
      </fill>
    </dxf>
    <dxf>
      <font>
        <b/>
        <i val="0"/>
        <color theme="1"/>
      </font>
      <fill>
        <gradientFill degree="90">
          <stop position="0">
            <color theme="0"/>
          </stop>
          <stop position="1">
            <color theme="5"/>
          </stop>
        </gradientFill>
      </fill>
    </dxf>
    <dxf>
      <font>
        <b/>
        <i val="0"/>
        <color theme="1"/>
      </font>
      <fill>
        <gradientFill type="path" left="0.5" right="0.5" top="0.5" bottom="0.5">
          <stop position="0">
            <color theme="0"/>
          </stop>
          <stop position="1">
            <color rgb="FFFFFF00"/>
          </stop>
        </gradientFill>
      </fill>
    </dxf>
    <dxf>
      <font>
        <b/>
        <i val="0"/>
        <color theme="1"/>
      </font>
      <fill>
        <gradientFill type="path" left="0.5" right="0.5" top="0.5" bottom="0.5">
          <stop position="0">
            <color theme="0"/>
          </stop>
          <stop position="1">
            <color rgb="FF92D050"/>
          </stop>
        </gradientFill>
      </fill>
    </dxf>
    <dxf>
      <font>
        <b/>
        <i val="0"/>
      </font>
      <fill>
        <gradientFill degree="90">
          <stop position="0">
            <color theme="0"/>
          </stop>
          <stop position="1">
            <color rgb="FFEC1CD3"/>
          </stop>
        </gradientFill>
      </fill>
    </dxf>
    <dxf>
      <font>
        <b/>
        <i val="0"/>
        <color theme="1"/>
      </font>
      <fill>
        <gradientFill degree="90">
          <stop position="0">
            <color theme="0"/>
          </stop>
          <stop position="1">
            <color theme="5"/>
          </stop>
        </gradientFill>
      </fill>
    </dxf>
    <dxf>
      <font>
        <b/>
        <i val="0"/>
        <color theme="1"/>
      </font>
      <fill>
        <gradientFill type="path" left="0.5" right="0.5" top="0.5" bottom="0.5">
          <stop position="0">
            <color theme="0"/>
          </stop>
          <stop position="1">
            <color rgb="FFFFFF00"/>
          </stop>
        </gradientFill>
      </fill>
    </dxf>
    <dxf>
      <font>
        <b/>
        <i val="0"/>
        <color theme="1"/>
      </font>
      <fill>
        <gradientFill type="path" left="0.5" right="0.5" top="0.5" bottom="0.5">
          <stop position="0">
            <color theme="0"/>
          </stop>
          <stop position="1">
            <color rgb="FF92D050"/>
          </stop>
        </gradientFill>
      </fill>
    </dxf>
    <dxf>
      <font>
        <b/>
        <i val="0"/>
      </font>
      <fill>
        <gradientFill degree="90">
          <stop position="0">
            <color theme="0"/>
          </stop>
          <stop position="1">
            <color rgb="FFEC1CD3"/>
          </stop>
        </gradientFill>
      </fill>
    </dxf>
    <dxf>
      <font>
        <b/>
        <i val="0"/>
        <color theme="1"/>
      </font>
      <fill>
        <gradientFill degree="90">
          <stop position="0">
            <color theme="0"/>
          </stop>
          <stop position="1">
            <color theme="5"/>
          </stop>
        </gradientFill>
      </fill>
    </dxf>
    <dxf>
      <font>
        <b/>
        <i val="0"/>
        <color theme="1"/>
      </font>
      <fill>
        <gradientFill type="path" left="0.5" right="0.5" top="0.5" bottom="0.5">
          <stop position="0">
            <color theme="0"/>
          </stop>
          <stop position="1">
            <color rgb="FFFFFF00"/>
          </stop>
        </gradientFill>
      </fill>
    </dxf>
    <dxf>
      <font>
        <b/>
        <i val="0"/>
        <color theme="1"/>
      </font>
      <fill>
        <gradientFill type="path" left="0.5" right="0.5" top="0.5" bottom="0.5">
          <stop position="0">
            <color theme="0"/>
          </stop>
          <stop position="1">
            <color rgb="FF92D050"/>
          </stop>
        </gradientFill>
      </fill>
    </dxf>
    <dxf>
      <font>
        <b/>
        <i val="0"/>
      </font>
      <fill>
        <gradientFill degree="90">
          <stop position="0">
            <color theme="0"/>
          </stop>
          <stop position="1">
            <color rgb="FFEC1CD3"/>
          </stop>
        </gradientFill>
      </fill>
    </dxf>
    <dxf>
      <font>
        <b/>
        <i val="0"/>
        <color theme="1"/>
      </font>
      <fill>
        <gradientFill degree="90">
          <stop position="0">
            <color theme="0"/>
          </stop>
          <stop position="1">
            <color theme="5"/>
          </stop>
        </gradientFill>
      </fill>
    </dxf>
    <dxf>
      <font>
        <b/>
        <i val="0"/>
        <color theme="1"/>
      </font>
      <fill>
        <gradientFill type="path" left="0.5" right="0.5" top="0.5" bottom="0.5">
          <stop position="0">
            <color theme="0"/>
          </stop>
          <stop position="1">
            <color rgb="FFFFFF00"/>
          </stop>
        </gradientFill>
      </fill>
    </dxf>
    <dxf>
      <font>
        <b/>
        <i val="0"/>
        <color theme="1"/>
      </font>
      <fill>
        <gradientFill type="path" left="0.5" right="0.5" top="0.5" bottom="0.5">
          <stop position="0">
            <color theme="0"/>
          </stop>
          <stop position="1">
            <color rgb="FF92D050"/>
          </stop>
        </gradientFill>
      </fill>
    </dxf>
    <dxf>
      <font>
        <b/>
        <i val="0"/>
      </font>
      <fill>
        <gradientFill degree="90">
          <stop position="0">
            <color theme="0"/>
          </stop>
          <stop position="1">
            <color rgb="FFEC1CD3"/>
          </stop>
        </gradientFill>
      </fill>
    </dxf>
    <dxf>
      <font>
        <b/>
        <i val="0"/>
        <color theme="1"/>
      </font>
      <fill>
        <gradientFill degree="90">
          <stop position="0">
            <color theme="0"/>
          </stop>
          <stop position="1">
            <color theme="5"/>
          </stop>
        </gradientFill>
      </fill>
    </dxf>
    <dxf>
      <font>
        <b/>
        <i val="0"/>
        <color theme="1"/>
      </font>
      <fill>
        <gradientFill type="path" left="0.5" right="0.5" top="0.5" bottom="0.5">
          <stop position="0">
            <color theme="0"/>
          </stop>
          <stop position="1">
            <color rgb="FFFFFF00"/>
          </stop>
        </gradientFill>
      </fill>
    </dxf>
    <dxf>
      <font>
        <b/>
        <i val="0"/>
        <color theme="1"/>
      </font>
      <fill>
        <gradientFill type="path" left="0.5" right="0.5" top="0.5" bottom="0.5">
          <stop position="0">
            <color theme="0"/>
          </stop>
          <stop position="1">
            <color rgb="FF92D050"/>
          </stop>
        </gradientFill>
      </fill>
    </dxf>
    <dxf>
      <font>
        <b/>
        <i val="0"/>
      </font>
      <fill>
        <gradientFill degree="90">
          <stop position="0">
            <color theme="0"/>
          </stop>
          <stop position="1">
            <color rgb="FFEC1CD3"/>
          </stop>
        </gradientFill>
      </fill>
    </dxf>
    <dxf>
      <font>
        <b/>
        <i val="0"/>
        <color theme="1"/>
      </font>
      <fill>
        <gradientFill degree="90">
          <stop position="0">
            <color theme="0"/>
          </stop>
          <stop position="1">
            <color theme="5"/>
          </stop>
        </gradientFill>
      </fill>
    </dxf>
    <dxf>
      <font>
        <b/>
        <i val="0"/>
        <color theme="1"/>
      </font>
      <fill>
        <gradientFill type="path" left="0.5" right="0.5" top="0.5" bottom="0.5">
          <stop position="0">
            <color theme="0"/>
          </stop>
          <stop position="1">
            <color rgb="FFFFFF00"/>
          </stop>
        </gradientFill>
      </fill>
    </dxf>
    <dxf>
      <font>
        <b/>
        <i val="0"/>
        <color theme="1"/>
      </font>
      <fill>
        <gradientFill type="path" left="0.5" right="0.5" top="0.5" bottom="0.5">
          <stop position="0">
            <color theme="0"/>
          </stop>
          <stop position="1">
            <color rgb="FF92D050"/>
          </stop>
        </gradientFill>
      </fill>
    </dxf>
    <dxf>
      <font>
        <b/>
        <i val="0"/>
      </font>
      <fill>
        <gradientFill degree="90">
          <stop position="0">
            <color theme="0"/>
          </stop>
          <stop position="1">
            <color rgb="FFEC1CD3"/>
          </stop>
        </gradientFill>
      </fill>
    </dxf>
    <dxf>
      <font>
        <b/>
        <i val="0"/>
        <color theme="1"/>
      </font>
      <fill>
        <gradientFill degree="90">
          <stop position="0">
            <color theme="0"/>
          </stop>
          <stop position="1">
            <color theme="5"/>
          </stop>
        </gradientFill>
      </fill>
    </dxf>
    <dxf>
      <font>
        <b/>
        <i val="0"/>
        <color theme="1"/>
      </font>
      <fill>
        <gradientFill type="path" left="0.5" right="0.5" top="0.5" bottom="0.5">
          <stop position="0">
            <color theme="0"/>
          </stop>
          <stop position="1">
            <color rgb="FFFFFF00"/>
          </stop>
        </gradientFill>
      </fill>
    </dxf>
    <dxf>
      <font>
        <b/>
        <i val="0"/>
        <color theme="1"/>
      </font>
      <fill>
        <gradientFill type="path" left="0.5" right="0.5" top="0.5" bottom="0.5">
          <stop position="0">
            <color theme="0"/>
          </stop>
          <stop position="1">
            <color rgb="FF92D050"/>
          </stop>
        </gradientFill>
      </fill>
    </dxf>
    <dxf>
      <font>
        <b/>
        <i val="0"/>
      </font>
      <fill>
        <gradientFill degree="90">
          <stop position="0">
            <color theme="0"/>
          </stop>
          <stop position="1">
            <color rgb="FFEC1CD3"/>
          </stop>
        </gradientFill>
      </fill>
    </dxf>
    <dxf>
      <font>
        <b/>
        <i val="0"/>
        <color theme="1"/>
      </font>
      <fill>
        <gradientFill degree="90">
          <stop position="0">
            <color theme="0"/>
          </stop>
          <stop position="1">
            <color theme="5"/>
          </stop>
        </gradientFill>
      </fill>
    </dxf>
    <dxf>
      <font>
        <b/>
        <i val="0"/>
        <color theme="1"/>
      </font>
      <fill>
        <gradientFill type="path" left="0.5" right="0.5" top="0.5" bottom="0.5">
          <stop position="0">
            <color theme="0"/>
          </stop>
          <stop position="1">
            <color rgb="FFFFFF00"/>
          </stop>
        </gradientFill>
      </fill>
    </dxf>
    <dxf>
      <font>
        <b/>
        <i val="0"/>
        <color theme="1"/>
      </font>
      <fill>
        <gradientFill type="path" left="0.5" right="0.5" top="0.5" bottom="0.5">
          <stop position="0">
            <color theme="0"/>
          </stop>
          <stop position="1">
            <color rgb="FF92D050"/>
          </stop>
        </gradientFill>
      </fill>
    </dxf>
    <dxf>
      <font>
        <b/>
        <i val="0"/>
      </font>
      <fill>
        <gradientFill degree="90">
          <stop position="0">
            <color theme="0"/>
          </stop>
          <stop position="1">
            <color rgb="FFEC1CD3"/>
          </stop>
        </gradientFill>
      </fill>
    </dxf>
    <dxf>
      <font>
        <b/>
        <i val="0"/>
        <color theme="1"/>
      </font>
      <fill>
        <gradientFill degree="90">
          <stop position="0">
            <color theme="0"/>
          </stop>
          <stop position="1">
            <color theme="5"/>
          </stop>
        </gradientFill>
      </fill>
    </dxf>
    <dxf>
      <font>
        <b/>
        <i val="0"/>
        <color theme="1"/>
      </font>
      <fill>
        <gradientFill type="path" left="0.5" right="0.5" top="0.5" bottom="0.5">
          <stop position="0">
            <color theme="0"/>
          </stop>
          <stop position="1">
            <color rgb="FFFFFF00"/>
          </stop>
        </gradientFill>
      </fill>
    </dxf>
    <dxf>
      <font>
        <b/>
        <i val="0"/>
        <color theme="1"/>
      </font>
      <fill>
        <gradientFill type="path" left="0.5" right="0.5" top="0.5" bottom="0.5">
          <stop position="0">
            <color theme="0"/>
          </stop>
          <stop position="1">
            <color rgb="FF92D050"/>
          </stop>
        </gradientFill>
      </fill>
    </dxf>
    <dxf>
      <font>
        <b/>
        <i val="0"/>
      </font>
      <fill>
        <gradientFill degree="90">
          <stop position="0">
            <color theme="0"/>
          </stop>
          <stop position="1">
            <color rgb="FFEC1CD3"/>
          </stop>
        </gradientFill>
      </fill>
    </dxf>
    <dxf>
      <font>
        <b/>
        <i val="0"/>
        <color theme="1"/>
      </font>
      <fill>
        <gradientFill degree="90">
          <stop position="0">
            <color theme="0"/>
          </stop>
          <stop position="1">
            <color theme="5"/>
          </stop>
        </gradientFill>
      </fill>
    </dxf>
    <dxf>
      <font>
        <b/>
        <i val="0"/>
        <color theme="1"/>
      </font>
      <fill>
        <gradientFill type="path" left="0.5" right="0.5" top="0.5" bottom="0.5">
          <stop position="0">
            <color theme="0"/>
          </stop>
          <stop position="1">
            <color rgb="FFFFFF00"/>
          </stop>
        </gradientFill>
      </fill>
    </dxf>
    <dxf>
      <font>
        <b/>
        <i val="0"/>
        <color theme="1"/>
      </font>
      <fill>
        <gradientFill type="path" left="0.5" right="0.5" top="0.5" bottom="0.5">
          <stop position="0">
            <color theme="0"/>
          </stop>
          <stop position="1">
            <color rgb="FF92D050"/>
          </stop>
        </gradientFill>
      </fill>
    </dxf>
    <dxf>
      <font>
        <b/>
        <i val="0"/>
      </font>
      <fill>
        <gradientFill degree="90">
          <stop position="0">
            <color theme="0"/>
          </stop>
          <stop position="1">
            <color rgb="FFEC1CD3"/>
          </stop>
        </gradientFill>
      </fill>
    </dxf>
    <dxf>
      <font>
        <b/>
        <i val="0"/>
        <color theme="1"/>
      </font>
      <fill>
        <gradientFill degree="90">
          <stop position="0">
            <color theme="0"/>
          </stop>
          <stop position="1">
            <color theme="5"/>
          </stop>
        </gradientFill>
      </fill>
    </dxf>
    <dxf>
      <font>
        <b/>
        <i val="0"/>
        <color theme="1"/>
      </font>
      <fill>
        <gradientFill type="path" left="0.5" right="0.5" top="0.5" bottom="0.5">
          <stop position="0">
            <color theme="0"/>
          </stop>
          <stop position="1">
            <color rgb="FFFFFF00"/>
          </stop>
        </gradientFill>
      </fill>
    </dxf>
    <dxf>
      <font>
        <b/>
        <i val="0"/>
        <color theme="1"/>
      </font>
      <fill>
        <gradientFill type="path" left="0.5" right="0.5" top="0.5" bottom="0.5">
          <stop position="0">
            <color theme="0"/>
          </stop>
          <stop position="1">
            <color rgb="FF92D050"/>
          </stop>
        </gradientFill>
      </fill>
    </dxf>
    <dxf>
      <font>
        <b/>
        <i val="0"/>
      </font>
      <fill>
        <gradientFill degree="90">
          <stop position="0">
            <color theme="0"/>
          </stop>
          <stop position="1">
            <color rgb="FFEC1CD3"/>
          </stop>
        </gradientFill>
      </fill>
    </dxf>
    <dxf>
      <font>
        <b/>
        <i val="0"/>
        <color theme="1"/>
      </font>
      <fill>
        <gradientFill degree="90">
          <stop position="0">
            <color theme="0"/>
          </stop>
          <stop position="1">
            <color theme="5"/>
          </stop>
        </gradientFill>
      </fill>
    </dxf>
    <dxf>
      <font>
        <b/>
        <i val="0"/>
        <color theme="1"/>
      </font>
      <fill>
        <gradientFill type="path" left="0.5" right="0.5" top="0.5" bottom="0.5">
          <stop position="0">
            <color theme="0"/>
          </stop>
          <stop position="1">
            <color rgb="FFFFFF00"/>
          </stop>
        </gradientFill>
      </fill>
    </dxf>
    <dxf>
      <font>
        <b/>
        <i val="0"/>
        <color theme="1"/>
      </font>
      <fill>
        <gradientFill type="path" left="0.5" right="0.5" top="0.5" bottom="0.5">
          <stop position="0">
            <color theme="0"/>
          </stop>
          <stop position="1">
            <color rgb="FF92D050"/>
          </stop>
        </gradientFill>
      </fill>
    </dxf>
    <dxf>
      <font>
        <b/>
        <i val="0"/>
      </font>
      <fill>
        <gradientFill degree="90">
          <stop position="0">
            <color theme="0"/>
          </stop>
          <stop position="1">
            <color rgb="FFEC1CD3"/>
          </stop>
        </gradientFill>
      </fill>
    </dxf>
    <dxf>
      <font>
        <b/>
        <i val="0"/>
        <color theme="1"/>
      </font>
      <fill>
        <gradientFill degree="90">
          <stop position="0">
            <color theme="0"/>
          </stop>
          <stop position="1">
            <color theme="5"/>
          </stop>
        </gradientFill>
      </fill>
    </dxf>
    <dxf>
      <font>
        <b/>
        <i val="0"/>
        <color theme="1"/>
      </font>
      <fill>
        <gradientFill type="path" left="0.5" right="0.5" top="0.5" bottom="0.5">
          <stop position="0">
            <color theme="0"/>
          </stop>
          <stop position="1">
            <color rgb="FFFFFF00"/>
          </stop>
        </gradientFill>
      </fill>
    </dxf>
    <dxf>
      <font>
        <b/>
        <i val="0"/>
        <color theme="1"/>
      </font>
      <fill>
        <gradientFill type="path" left="0.5" right="0.5" top="0.5" bottom="0.5">
          <stop position="0">
            <color theme="0"/>
          </stop>
          <stop position="1">
            <color rgb="FF92D050"/>
          </stop>
        </gradientFill>
      </fill>
    </dxf>
    <dxf>
      <font>
        <b/>
        <i val="0"/>
      </font>
      <fill>
        <gradientFill degree="90">
          <stop position="0">
            <color theme="0"/>
          </stop>
          <stop position="1">
            <color rgb="FFEC1CD3"/>
          </stop>
        </gradientFill>
      </fill>
    </dxf>
    <dxf>
      <font>
        <b/>
        <i val="0"/>
        <color theme="1"/>
      </font>
      <fill>
        <gradientFill degree="90">
          <stop position="0">
            <color theme="0"/>
          </stop>
          <stop position="1">
            <color theme="5"/>
          </stop>
        </gradientFill>
      </fill>
    </dxf>
    <dxf>
      <font>
        <b/>
        <i val="0"/>
        <color theme="1"/>
      </font>
      <fill>
        <gradientFill type="path" left="0.5" right="0.5" top="0.5" bottom="0.5">
          <stop position="0">
            <color theme="0"/>
          </stop>
          <stop position="1">
            <color rgb="FFFFFF00"/>
          </stop>
        </gradientFill>
      </fill>
    </dxf>
    <dxf>
      <font>
        <b/>
        <i val="0"/>
        <color theme="1"/>
      </font>
      <fill>
        <gradientFill type="path" left="0.5" right="0.5" top="0.5" bottom="0.5">
          <stop position="0">
            <color theme="0"/>
          </stop>
          <stop position="1">
            <color rgb="FF92D050"/>
          </stop>
        </gradientFill>
      </fill>
    </dxf>
    <dxf>
      <font>
        <b/>
        <i val="0"/>
      </font>
      <fill>
        <gradientFill degree="90">
          <stop position="0">
            <color theme="0"/>
          </stop>
          <stop position="1">
            <color rgb="FFEC1CD3"/>
          </stop>
        </gradientFill>
      </fill>
    </dxf>
    <dxf>
      <font>
        <b/>
        <i val="0"/>
        <color theme="1"/>
      </font>
      <fill>
        <gradientFill degree="90">
          <stop position="0">
            <color theme="0"/>
          </stop>
          <stop position="1">
            <color theme="5"/>
          </stop>
        </gradientFill>
      </fill>
    </dxf>
    <dxf>
      <font>
        <b/>
        <i val="0"/>
        <color theme="1"/>
      </font>
      <fill>
        <gradientFill type="path" left="0.5" right="0.5" top="0.5" bottom="0.5">
          <stop position="0">
            <color theme="0"/>
          </stop>
          <stop position="1">
            <color rgb="FFFFFF00"/>
          </stop>
        </gradientFill>
      </fill>
    </dxf>
    <dxf>
      <font>
        <b/>
        <i val="0"/>
        <color theme="1"/>
      </font>
      <fill>
        <gradientFill type="path" left="0.5" right="0.5" top="0.5" bottom="0.5">
          <stop position="0">
            <color theme="0"/>
          </stop>
          <stop position="1">
            <color rgb="FF92D050"/>
          </stop>
        </gradientFill>
      </fill>
    </dxf>
    <dxf>
      <font>
        <b/>
        <i val="0"/>
      </font>
      <fill>
        <gradientFill degree="90">
          <stop position="0">
            <color theme="0"/>
          </stop>
          <stop position="1">
            <color rgb="FFEC1CD3"/>
          </stop>
        </gradientFill>
      </fill>
    </dxf>
    <dxf>
      <font>
        <b/>
        <i val="0"/>
        <color theme="1"/>
      </font>
      <fill>
        <gradientFill degree="90">
          <stop position="0">
            <color theme="0"/>
          </stop>
          <stop position="1">
            <color theme="5"/>
          </stop>
        </gradientFill>
      </fill>
    </dxf>
    <dxf>
      <font>
        <b/>
        <i val="0"/>
        <color theme="1"/>
      </font>
      <fill>
        <gradientFill type="path" left="0.5" right="0.5" top="0.5" bottom="0.5">
          <stop position="0">
            <color theme="0"/>
          </stop>
          <stop position="1">
            <color rgb="FFFFFF00"/>
          </stop>
        </gradientFill>
      </fill>
    </dxf>
    <dxf>
      <font>
        <b/>
        <i val="0"/>
        <color theme="1"/>
      </font>
      <fill>
        <gradientFill type="path" left="0.5" right="0.5" top="0.5" bottom="0.5">
          <stop position="0">
            <color theme="0"/>
          </stop>
          <stop position="1">
            <color rgb="FF92D050"/>
          </stop>
        </gradientFill>
      </fill>
    </dxf>
    <dxf>
      <font>
        <b/>
        <i val="0"/>
      </font>
      <fill>
        <gradientFill degree="90">
          <stop position="0">
            <color theme="0"/>
          </stop>
          <stop position="1">
            <color rgb="FFEC1CD3"/>
          </stop>
        </gradientFill>
      </fill>
    </dxf>
    <dxf>
      <font>
        <b/>
        <i val="0"/>
        <color theme="1"/>
      </font>
      <fill>
        <gradientFill degree="90">
          <stop position="0">
            <color theme="0"/>
          </stop>
          <stop position="1">
            <color theme="5"/>
          </stop>
        </gradientFill>
      </fill>
    </dxf>
    <dxf>
      <font>
        <b/>
        <i val="0"/>
        <color theme="1"/>
      </font>
      <fill>
        <gradientFill type="path" left="0.5" right="0.5" top="0.5" bottom="0.5">
          <stop position="0">
            <color theme="0"/>
          </stop>
          <stop position="1">
            <color rgb="FFFFFF00"/>
          </stop>
        </gradientFill>
      </fill>
    </dxf>
    <dxf>
      <font>
        <b/>
        <i val="0"/>
        <color theme="1"/>
      </font>
      <fill>
        <gradientFill type="path" left="0.5" right="0.5" top="0.5" bottom="0.5">
          <stop position="0">
            <color theme="0"/>
          </stop>
          <stop position="1">
            <color rgb="FF92D050"/>
          </stop>
        </gradientFill>
      </fill>
    </dxf>
    <dxf>
      <font>
        <b/>
        <i val="0"/>
      </font>
      <fill>
        <gradientFill degree="90">
          <stop position="0">
            <color theme="0"/>
          </stop>
          <stop position="1">
            <color rgb="FFEC1CD3"/>
          </stop>
        </gradientFill>
      </fill>
    </dxf>
    <dxf>
      <font>
        <b/>
        <i val="0"/>
        <color theme="1"/>
      </font>
      <fill>
        <gradientFill degree="90">
          <stop position="0">
            <color theme="0"/>
          </stop>
          <stop position="1">
            <color theme="5"/>
          </stop>
        </gradientFill>
      </fill>
    </dxf>
    <dxf>
      <font>
        <b/>
        <i val="0"/>
        <color theme="1"/>
      </font>
      <fill>
        <gradientFill type="path" left="0.5" right="0.5" top="0.5" bottom="0.5">
          <stop position="0">
            <color theme="0"/>
          </stop>
          <stop position="1">
            <color rgb="FFFFFF00"/>
          </stop>
        </gradientFill>
      </fill>
    </dxf>
    <dxf>
      <font>
        <b/>
        <i val="0"/>
        <color theme="1"/>
      </font>
      <fill>
        <gradientFill type="path" left="0.5" right="0.5" top="0.5" bottom="0.5">
          <stop position="0">
            <color theme="0"/>
          </stop>
          <stop position="1">
            <color rgb="FF92D050"/>
          </stop>
        </gradientFill>
      </fill>
    </dxf>
    <dxf>
      <font>
        <b/>
        <i val="0"/>
      </font>
      <fill>
        <gradientFill degree="90">
          <stop position="0">
            <color theme="0"/>
          </stop>
          <stop position="1">
            <color rgb="FFEC1CD3"/>
          </stop>
        </gradientFill>
      </fill>
    </dxf>
    <dxf>
      <font>
        <b/>
        <i val="0"/>
        <color theme="1"/>
      </font>
      <fill>
        <gradientFill degree="90">
          <stop position="0">
            <color theme="0"/>
          </stop>
          <stop position="1">
            <color theme="5"/>
          </stop>
        </gradientFill>
      </fill>
    </dxf>
    <dxf>
      <font>
        <b/>
        <i val="0"/>
        <color theme="1"/>
      </font>
      <fill>
        <gradientFill type="path" left="0.5" right="0.5" top="0.5" bottom="0.5">
          <stop position="0">
            <color theme="0"/>
          </stop>
          <stop position="1">
            <color rgb="FFFFFF00"/>
          </stop>
        </gradientFill>
      </fill>
    </dxf>
    <dxf>
      <font>
        <b/>
        <i val="0"/>
        <color theme="1"/>
      </font>
      <fill>
        <gradientFill type="path" left="0.5" right="0.5" top="0.5" bottom="0.5">
          <stop position="0">
            <color theme="0"/>
          </stop>
          <stop position="1">
            <color rgb="FF92D050"/>
          </stop>
        </gradientFill>
      </fill>
    </dxf>
    <dxf>
      <font>
        <b/>
        <i val="0"/>
      </font>
      <fill>
        <gradientFill degree="90">
          <stop position="0">
            <color theme="0"/>
          </stop>
          <stop position="1">
            <color rgb="FFEC1CD3"/>
          </stop>
        </gradientFill>
      </fill>
    </dxf>
    <dxf>
      <font>
        <b/>
        <i val="0"/>
        <color theme="1"/>
      </font>
      <fill>
        <gradientFill degree="90">
          <stop position="0">
            <color theme="0"/>
          </stop>
          <stop position="1">
            <color theme="5"/>
          </stop>
        </gradientFill>
      </fill>
    </dxf>
    <dxf>
      <font>
        <b/>
        <i val="0"/>
        <color theme="1"/>
      </font>
      <fill>
        <gradientFill type="path" left="0.5" right="0.5" top="0.5" bottom="0.5">
          <stop position="0">
            <color theme="0"/>
          </stop>
          <stop position="1">
            <color rgb="FFFFFF00"/>
          </stop>
        </gradientFill>
      </fill>
    </dxf>
    <dxf>
      <font>
        <b/>
        <i val="0"/>
        <color theme="1"/>
      </font>
      <fill>
        <gradientFill type="path" left="0.5" right="0.5" top="0.5" bottom="0.5">
          <stop position="0">
            <color theme="0"/>
          </stop>
          <stop position="1">
            <color rgb="FF92D050"/>
          </stop>
        </gradientFill>
      </fill>
    </dxf>
    <dxf>
      <font>
        <b/>
        <i val="0"/>
      </font>
      <fill>
        <gradientFill degree="90">
          <stop position="0">
            <color theme="0"/>
          </stop>
          <stop position="1">
            <color rgb="FFEC1CD3"/>
          </stop>
        </gradientFill>
      </fill>
    </dxf>
    <dxf>
      <font>
        <b/>
        <i val="0"/>
        <color theme="1"/>
      </font>
      <fill>
        <gradientFill degree="90">
          <stop position="0">
            <color theme="0"/>
          </stop>
          <stop position="1">
            <color theme="5"/>
          </stop>
        </gradientFill>
      </fill>
    </dxf>
    <dxf>
      <font>
        <b/>
        <i val="0"/>
        <color theme="1"/>
      </font>
      <fill>
        <gradientFill type="path" left="0.5" right="0.5" top="0.5" bottom="0.5">
          <stop position="0">
            <color theme="0"/>
          </stop>
          <stop position="1">
            <color rgb="FFFFFF00"/>
          </stop>
        </gradientFill>
      </fill>
    </dxf>
    <dxf>
      <font>
        <b/>
        <i val="0"/>
        <color theme="1"/>
      </font>
      <fill>
        <gradientFill type="path" left="0.5" right="0.5" top="0.5" bottom="0.5">
          <stop position="0">
            <color theme="0"/>
          </stop>
          <stop position="1">
            <color rgb="FF92D050"/>
          </stop>
        </gradientFill>
      </fill>
    </dxf>
    <dxf>
      <font>
        <b/>
        <i val="0"/>
      </font>
      <fill>
        <gradientFill degree="90">
          <stop position="0">
            <color theme="0"/>
          </stop>
          <stop position="1">
            <color rgb="FFEC1CD3"/>
          </stop>
        </gradientFill>
      </fill>
    </dxf>
    <dxf>
      <font>
        <b/>
        <i val="0"/>
        <color theme="1"/>
      </font>
      <fill>
        <gradientFill degree="90">
          <stop position="0">
            <color theme="0"/>
          </stop>
          <stop position="1">
            <color theme="5"/>
          </stop>
        </gradientFill>
      </fill>
    </dxf>
    <dxf>
      <font>
        <b/>
        <i val="0"/>
        <color theme="1"/>
      </font>
      <fill>
        <gradientFill type="path" left="0.5" right="0.5" top="0.5" bottom="0.5">
          <stop position="0">
            <color theme="0"/>
          </stop>
          <stop position="1">
            <color rgb="FFFFFF00"/>
          </stop>
        </gradientFill>
      </fill>
    </dxf>
    <dxf>
      <font>
        <b/>
        <i val="0"/>
        <color theme="1"/>
      </font>
      <fill>
        <gradientFill type="path" left="0.5" right="0.5" top="0.5" bottom="0.5">
          <stop position="0">
            <color theme="0"/>
          </stop>
          <stop position="1">
            <color rgb="FF92D050"/>
          </stop>
        </gradientFill>
      </fill>
    </dxf>
    <dxf>
      <font>
        <b/>
        <i val="0"/>
      </font>
      <fill>
        <gradientFill degree="90">
          <stop position="0">
            <color theme="0"/>
          </stop>
          <stop position="1">
            <color rgb="FFEC1CD3"/>
          </stop>
        </gradientFill>
      </fill>
    </dxf>
    <dxf>
      <font>
        <b/>
        <i val="0"/>
        <color theme="1"/>
      </font>
      <fill>
        <gradientFill degree="90">
          <stop position="0">
            <color theme="0"/>
          </stop>
          <stop position="1">
            <color theme="5"/>
          </stop>
        </gradientFill>
      </fill>
    </dxf>
    <dxf>
      <font>
        <b/>
        <i val="0"/>
        <color theme="1"/>
      </font>
      <fill>
        <gradientFill type="path" left="0.5" right="0.5" top="0.5" bottom="0.5">
          <stop position="0">
            <color theme="0"/>
          </stop>
          <stop position="1">
            <color rgb="FFFFFF00"/>
          </stop>
        </gradientFill>
      </fill>
    </dxf>
    <dxf>
      <font>
        <b/>
        <i val="0"/>
        <color theme="1"/>
      </font>
      <fill>
        <gradientFill type="path" left="0.5" right="0.5" top="0.5" bottom="0.5">
          <stop position="0">
            <color theme="0"/>
          </stop>
          <stop position="1">
            <color rgb="FF92D050"/>
          </stop>
        </gradientFill>
      </fill>
    </dxf>
    <dxf>
      <font>
        <b/>
        <i val="0"/>
      </font>
      <fill>
        <gradientFill degree="90">
          <stop position="0">
            <color theme="0"/>
          </stop>
          <stop position="1">
            <color rgb="FFEC1CD3"/>
          </stop>
        </gradientFill>
      </fill>
    </dxf>
    <dxf>
      <font>
        <b/>
        <i val="0"/>
        <color theme="1"/>
      </font>
      <fill>
        <gradientFill degree="90">
          <stop position="0">
            <color theme="0"/>
          </stop>
          <stop position="1">
            <color theme="5"/>
          </stop>
        </gradientFill>
      </fill>
    </dxf>
    <dxf>
      <font>
        <b/>
        <i val="0"/>
        <color theme="1"/>
      </font>
      <fill>
        <gradientFill type="path" left="0.5" right="0.5" top="0.5" bottom="0.5">
          <stop position="0">
            <color theme="0"/>
          </stop>
          <stop position="1">
            <color rgb="FFFFFF00"/>
          </stop>
        </gradientFill>
      </fill>
    </dxf>
    <dxf>
      <font>
        <b/>
        <i val="0"/>
        <color theme="1"/>
      </font>
      <fill>
        <gradientFill type="path" left="0.5" right="0.5" top="0.5" bottom="0.5">
          <stop position="0">
            <color theme="0"/>
          </stop>
          <stop position="1">
            <color rgb="FF92D050"/>
          </stop>
        </gradientFill>
      </fill>
    </dxf>
    <dxf>
      <font>
        <b/>
        <i val="0"/>
      </font>
      <fill>
        <gradientFill degree="90">
          <stop position="0">
            <color theme="0"/>
          </stop>
          <stop position="1">
            <color rgb="FFEC1CD3"/>
          </stop>
        </gradientFill>
      </fill>
    </dxf>
    <dxf>
      <font>
        <b/>
        <i val="0"/>
        <color theme="1"/>
      </font>
      <fill>
        <gradientFill degree="90">
          <stop position="0">
            <color theme="0"/>
          </stop>
          <stop position="1">
            <color theme="5"/>
          </stop>
        </gradientFill>
      </fill>
    </dxf>
    <dxf>
      <font>
        <b/>
        <i val="0"/>
        <color theme="1"/>
      </font>
      <fill>
        <gradientFill type="path" left="0.5" right="0.5" top="0.5" bottom="0.5">
          <stop position="0">
            <color theme="0"/>
          </stop>
          <stop position="1">
            <color rgb="FFFFFF00"/>
          </stop>
        </gradientFill>
      </fill>
    </dxf>
    <dxf>
      <font>
        <b/>
        <i val="0"/>
        <color theme="1"/>
      </font>
      <fill>
        <gradientFill type="path" left="0.5" right="0.5" top="0.5" bottom="0.5">
          <stop position="0">
            <color theme="0"/>
          </stop>
          <stop position="1">
            <color rgb="FF92D050"/>
          </stop>
        </gradientFill>
      </fill>
    </dxf>
    <dxf>
      <font>
        <b/>
        <i val="0"/>
      </font>
      <fill>
        <gradientFill degree="90">
          <stop position="0">
            <color theme="0"/>
          </stop>
          <stop position="1">
            <color rgb="FFEC1CD3"/>
          </stop>
        </gradientFill>
      </fill>
    </dxf>
    <dxf>
      <font>
        <b/>
        <i val="0"/>
        <color theme="1"/>
      </font>
      <fill>
        <gradientFill degree="90">
          <stop position="0">
            <color theme="0"/>
          </stop>
          <stop position="1">
            <color theme="5"/>
          </stop>
        </gradientFill>
      </fill>
    </dxf>
    <dxf>
      <font>
        <b/>
        <i val="0"/>
        <color theme="1"/>
      </font>
      <fill>
        <gradientFill type="path" left="0.5" right="0.5" top="0.5" bottom="0.5">
          <stop position="0">
            <color theme="0"/>
          </stop>
          <stop position="1">
            <color rgb="FFFFFF00"/>
          </stop>
        </gradientFill>
      </fill>
    </dxf>
    <dxf>
      <font>
        <b/>
        <i val="0"/>
        <color theme="1"/>
      </font>
      <fill>
        <gradientFill type="path" left="0.5" right="0.5" top="0.5" bottom="0.5">
          <stop position="0">
            <color theme="0"/>
          </stop>
          <stop position="1">
            <color rgb="FF92D050"/>
          </stop>
        </gradientFill>
      </fill>
    </dxf>
    <dxf>
      <font>
        <b/>
        <i val="0"/>
      </font>
      <fill>
        <gradientFill degree="90">
          <stop position="0">
            <color theme="0"/>
          </stop>
          <stop position="1">
            <color rgb="FFEC1CD3"/>
          </stop>
        </gradientFill>
      </fill>
    </dxf>
    <dxf>
      <font>
        <b/>
        <i val="0"/>
        <color theme="1"/>
      </font>
      <fill>
        <gradientFill degree="90">
          <stop position="0">
            <color theme="0"/>
          </stop>
          <stop position="1">
            <color theme="5"/>
          </stop>
        </gradientFill>
      </fill>
    </dxf>
    <dxf>
      <font>
        <b/>
        <i val="0"/>
        <color theme="1"/>
      </font>
      <fill>
        <gradientFill type="path" left="0.5" right="0.5" top="0.5" bottom="0.5">
          <stop position="0">
            <color theme="0"/>
          </stop>
          <stop position="1">
            <color rgb="FFFFFF00"/>
          </stop>
        </gradientFill>
      </fill>
    </dxf>
    <dxf>
      <font>
        <b/>
        <i val="0"/>
        <color theme="1"/>
      </font>
      <fill>
        <gradientFill type="path" left="0.5" right="0.5" top="0.5" bottom="0.5">
          <stop position="0">
            <color theme="0"/>
          </stop>
          <stop position="1">
            <color rgb="FF92D050"/>
          </stop>
        </gradientFill>
      </fill>
    </dxf>
    <dxf>
      <font>
        <b/>
        <i val="0"/>
      </font>
      <fill>
        <gradientFill degree="90">
          <stop position="0">
            <color theme="0"/>
          </stop>
          <stop position="1">
            <color rgb="FFEC1CD3"/>
          </stop>
        </gradientFill>
      </fill>
    </dxf>
    <dxf>
      <font>
        <b/>
        <i val="0"/>
        <color theme="1"/>
      </font>
      <fill>
        <gradientFill degree="90">
          <stop position="0">
            <color theme="0"/>
          </stop>
          <stop position="1">
            <color theme="5"/>
          </stop>
        </gradientFill>
      </fill>
    </dxf>
    <dxf>
      <font>
        <b/>
        <i val="0"/>
        <color theme="1"/>
      </font>
      <fill>
        <gradientFill type="path" left="0.5" right="0.5" top="0.5" bottom="0.5">
          <stop position="0">
            <color theme="0"/>
          </stop>
          <stop position="1">
            <color rgb="FFFFFF00"/>
          </stop>
        </gradientFill>
      </fill>
    </dxf>
    <dxf>
      <font>
        <b/>
        <i val="0"/>
        <color theme="1"/>
      </font>
      <fill>
        <gradientFill type="path" left="0.5" right="0.5" top="0.5" bottom="0.5">
          <stop position="0">
            <color theme="0"/>
          </stop>
          <stop position="1">
            <color rgb="FF92D050"/>
          </stop>
        </gradientFill>
      </fill>
    </dxf>
    <dxf>
      <font>
        <b/>
        <i val="0"/>
      </font>
      <fill>
        <gradientFill degree="90">
          <stop position="0">
            <color theme="0"/>
          </stop>
          <stop position="1">
            <color rgb="FFEC1CD3"/>
          </stop>
        </gradientFill>
      </fill>
    </dxf>
    <dxf>
      <font>
        <b/>
        <i val="0"/>
        <color theme="1"/>
      </font>
      <fill>
        <gradientFill degree="90">
          <stop position="0">
            <color theme="0"/>
          </stop>
          <stop position="1">
            <color theme="5"/>
          </stop>
        </gradientFill>
      </fill>
    </dxf>
    <dxf>
      <font>
        <b/>
        <i val="0"/>
        <color theme="1"/>
      </font>
      <fill>
        <gradientFill type="path" left="0.5" right="0.5" top="0.5" bottom="0.5">
          <stop position="0">
            <color theme="0"/>
          </stop>
          <stop position="1">
            <color rgb="FFFFFF00"/>
          </stop>
        </gradientFill>
      </fill>
    </dxf>
    <dxf>
      <font>
        <b/>
        <i val="0"/>
        <color theme="1"/>
      </font>
      <fill>
        <gradientFill type="path" left="0.5" right="0.5" top="0.5" bottom="0.5">
          <stop position="0">
            <color theme="0"/>
          </stop>
          <stop position="1">
            <color rgb="FF92D050"/>
          </stop>
        </gradientFill>
      </fill>
    </dxf>
    <dxf>
      <font>
        <b/>
        <i val="0"/>
      </font>
      <fill>
        <gradientFill degree="90">
          <stop position="0">
            <color theme="0"/>
          </stop>
          <stop position="1">
            <color rgb="FFEC1CD3"/>
          </stop>
        </gradientFill>
      </fill>
    </dxf>
    <dxf>
      <font>
        <b/>
        <i val="0"/>
        <color theme="1"/>
      </font>
      <fill>
        <gradientFill degree="90">
          <stop position="0">
            <color theme="0"/>
          </stop>
          <stop position="1">
            <color theme="5"/>
          </stop>
        </gradientFill>
      </fill>
    </dxf>
    <dxf>
      <font>
        <b/>
        <i val="0"/>
        <color theme="1"/>
      </font>
      <fill>
        <gradientFill type="path" left="0.5" right="0.5" top="0.5" bottom="0.5">
          <stop position="0">
            <color theme="0"/>
          </stop>
          <stop position="1">
            <color rgb="FFFFFF00"/>
          </stop>
        </gradientFill>
      </fill>
    </dxf>
    <dxf>
      <font>
        <b/>
        <i val="0"/>
        <color theme="1"/>
      </font>
      <fill>
        <gradientFill type="path" left="0.5" right="0.5" top="0.5" bottom="0.5">
          <stop position="0">
            <color theme="0"/>
          </stop>
          <stop position="1">
            <color rgb="FF92D050"/>
          </stop>
        </gradientFill>
      </fill>
    </dxf>
    <dxf>
      <font>
        <b/>
        <i val="0"/>
      </font>
      <fill>
        <gradientFill degree="90">
          <stop position="0">
            <color theme="0"/>
          </stop>
          <stop position="1">
            <color rgb="FFEC1CD3"/>
          </stop>
        </gradientFill>
      </fill>
    </dxf>
    <dxf>
      <font>
        <b/>
        <i val="0"/>
        <color theme="1"/>
      </font>
      <fill>
        <gradientFill degree="90">
          <stop position="0">
            <color theme="0"/>
          </stop>
          <stop position="1">
            <color theme="5"/>
          </stop>
        </gradientFill>
      </fill>
    </dxf>
    <dxf>
      <font>
        <b/>
        <i val="0"/>
        <color theme="1"/>
      </font>
      <fill>
        <gradientFill type="path" left="0.5" right="0.5" top="0.5" bottom="0.5">
          <stop position="0">
            <color theme="0"/>
          </stop>
          <stop position="1">
            <color rgb="FFFFFF00"/>
          </stop>
        </gradientFill>
      </fill>
    </dxf>
    <dxf>
      <font>
        <b/>
        <i val="0"/>
        <color theme="1"/>
      </font>
      <fill>
        <gradientFill type="path" left="0.5" right="0.5" top="0.5" bottom="0.5">
          <stop position="0">
            <color theme="0"/>
          </stop>
          <stop position="1">
            <color rgb="FF92D050"/>
          </stop>
        </gradientFill>
      </fill>
    </dxf>
    <dxf>
      <font>
        <b/>
        <i val="0"/>
      </font>
      <fill>
        <gradientFill degree="90">
          <stop position="0">
            <color theme="0"/>
          </stop>
          <stop position="1">
            <color rgb="FFEC1CD3"/>
          </stop>
        </gradientFill>
      </fill>
    </dxf>
    <dxf>
      <font>
        <b/>
        <i val="0"/>
        <color theme="1"/>
      </font>
      <fill>
        <gradientFill degree="90">
          <stop position="0">
            <color theme="0"/>
          </stop>
          <stop position="1">
            <color theme="5"/>
          </stop>
        </gradientFill>
      </fill>
    </dxf>
    <dxf>
      <font>
        <b/>
        <i val="0"/>
        <color theme="1"/>
      </font>
      <fill>
        <gradientFill type="path" left="0.5" right="0.5" top="0.5" bottom="0.5">
          <stop position="0">
            <color theme="0"/>
          </stop>
          <stop position="1">
            <color rgb="FFFFFF00"/>
          </stop>
        </gradientFill>
      </fill>
    </dxf>
    <dxf>
      <font>
        <b/>
        <i val="0"/>
        <color theme="1"/>
      </font>
      <fill>
        <gradientFill type="path" left="0.5" right="0.5" top="0.5" bottom="0.5">
          <stop position="0">
            <color theme="0"/>
          </stop>
          <stop position="1">
            <color rgb="FF92D050"/>
          </stop>
        </gradientFill>
      </fill>
    </dxf>
    <dxf>
      <font>
        <b/>
        <i val="0"/>
      </font>
      <fill>
        <gradientFill degree="90">
          <stop position="0">
            <color theme="0"/>
          </stop>
          <stop position="1">
            <color rgb="FFEC1CD3"/>
          </stop>
        </gradientFill>
      </fill>
    </dxf>
    <dxf>
      <font>
        <b/>
        <i val="0"/>
        <color theme="1"/>
      </font>
      <fill>
        <gradientFill degree="90">
          <stop position="0">
            <color theme="0"/>
          </stop>
          <stop position="1">
            <color theme="5"/>
          </stop>
        </gradientFill>
      </fill>
    </dxf>
    <dxf>
      <font>
        <b/>
        <i val="0"/>
        <color theme="1"/>
      </font>
      <fill>
        <gradientFill type="path" left="0.5" right="0.5" top="0.5" bottom="0.5">
          <stop position="0">
            <color theme="0"/>
          </stop>
          <stop position="1">
            <color rgb="FFFFFF00"/>
          </stop>
        </gradientFill>
      </fill>
    </dxf>
    <dxf>
      <font>
        <b/>
        <i val="0"/>
        <color theme="1"/>
      </font>
      <fill>
        <gradientFill type="path" left="0.5" right="0.5" top="0.5" bottom="0.5">
          <stop position="0">
            <color theme="0"/>
          </stop>
          <stop position="1">
            <color rgb="FF92D050"/>
          </stop>
        </gradientFill>
      </fill>
    </dxf>
    <dxf>
      <font>
        <b/>
        <i val="0"/>
      </font>
      <fill>
        <gradientFill degree="90">
          <stop position="0">
            <color theme="0"/>
          </stop>
          <stop position="1">
            <color rgb="FFEC1CD3"/>
          </stop>
        </gradientFill>
      </fill>
    </dxf>
    <dxf>
      <font>
        <b/>
        <i val="0"/>
        <color theme="1"/>
      </font>
      <fill>
        <gradientFill degree="90">
          <stop position="0">
            <color theme="0"/>
          </stop>
          <stop position="1">
            <color theme="5"/>
          </stop>
        </gradientFill>
      </fill>
    </dxf>
    <dxf>
      <font>
        <b/>
        <i val="0"/>
        <color theme="1"/>
      </font>
      <fill>
        <gradientFill type="path" left="0.5" right="0.5" top="0.5" bottom="0.5">
          <stop position="0">
            <color theme="0"/>
          </stop>
          <stop position="1">
            <color rgb="FFFFFF00"/>
          </stop>
        </gradientFill>
      </fill>
    </dxf>
    <dxf>
      <font>
        <b/>
        <i val="0"/>
        <color theme="1"/>
      </font>
      <fill>
        <gradientFill type="path" left="0.5" right="0.5" top="0.5" bottom="0.5">
          <stop position="0">
            <color theme="0"/>
          </stop>
          <stop position="1">
            <color rgb="FF92D050"/>
          </stop>
        </gradientFill>
      </fill>
    </dxf>
    <dxf>
      <font>
        <b/>
        <i val="0"/>
      </font>
      <fill>
        <gradientFill degree="90">
          <stop position="0">
            <color theme="0"/>
          </stop>
          <stop position="1">
            <color rgb="FFEC1CD3"/>
          </stop>
        </gradientFill>
      </fill>
    </dxf>
    <dxf>
      <font>
        <b/>
        <i val="0"/>
        <color theme="1"/>
      </font>
      <fill>
        <gradientFill degree="90">
          <stop position="0">
            <color theme="0"/>
          </stop>
          <stop position="1">
            <color theme="5"/>
          </stop>
        </gradientFill>
      </fill>
    </dxf>
    <dxf>
      <font>
        <b/>
        <i val="0"/>
        <color theme="1"/>
      </font>
      <fill>
        <gradientFill type="path" left="0.5" right="0.5" top="0.5" bottom="0.5">
          <stop position="0">
            <color theme="0"/>
          </stop>
          <stop position="1">
            <color rgb="FFFFFF00"/>
          </stop>
        </gradientFill>
      </fill>
    </dxf>
    <dxf>
      <font>
        <b/>
        <i val="0"/>
        <color theme="1"/>
      </font>
      <fill>
        <gradientFill type="path" left="0.5" right="0.5" top="0.5" bottom="0.5">
          <stop position="0">
            <color theme="0"/>
          </stop>
          <stop position="1">
            <color rgb="FF92D050"/>
          </stop>
        </gradientFill>
      </fill>
    </dxf>
    <dxf>
      <fill>
        <gradientFill degree="90">
          <stop position="0">
            <color theme="0"/>
          </stop>
          <stop position="1">
            <color rgb="FFEC1CD3"/>
          </stop>
        </gradientFill>
      </fill>
    </dxf>
    <dxf>
      <fill>
        <gradientFill degree="90">
          <stop position="0">
            <color theme="0"/>
          </stop>
          <stop position="1">
            <color theme="5"/>
          </stop>
        </gradientFill>
      </fill>
    </dxf>
    <dxf>
      <fill>
        <gradientFill degree="90">
          <stop position="0">
            <color theme="0"/>
          </stop>
          <stop position="1">
            <color rgb="FFFFFF00"/>
          </stop>
        </gradientFill>
      </fill>
    </dxf>
    <dxf>
      <fill>
        <gradientFill degree="90">
          <stop position="0">
            <color theme="0"/>
          </stop>
          <stop position="1">
            <color rgb="FF00B050"/>
          </stop>
        </gradientFill>
      </fill>
    </dxf>
    <dxf>
      <fill>
        <gradientFill degree="90">
          <stop position="0">
            <color theme="0"/>
          </stop>
          <stop position="1">
            <color rgb="FFEC1CD3"/>
          </stop>
        </gradientFill>
      </fill>
    </dxf>
    <dxf>
      <fill>
        <gradientFill degree="90">
          <stop position="0">
            <color theme="0"/>
          </stop>
          <stop position="1">
            <color theme="5"/>
          </stop>
        </gradientFill>
      </fill>
    </dxf>
    <dxf>
      <fill>
        <gradientFill degree="90">
          <stop position="0">
            <color theme="0"/>
          </stop>
          <stop position="1">
            <color rgb="FFFFFF00"/>
          </stop>
        </gradientFill>
      </fill>
    </dxf>
    <dxf>
      <fill>
        <gradientFill degree="90">
          <stop position="0">
            <color theme="0"/>
          </stop>
          <stop position="1">
            <color rgb="FF00B050"/>
          </stop>
        </gradientFill>
      </fill>
    </dxf>
    <dxf>
      <fill>
        <gradientFill degree="90">
          <stop position="0">
            <color theme="0"/>
          </stop>
          <stop position="1">
            <color rgb="FFEC1CD3"/>
          </stop>
        </gradientFill>
      </fill>
    </dxf>
    <dxf>
      <fill>
        <gradientFill degree="90">
          <stop position="0">
            <color theme="0"/>
          </stop>
          <stop position="1">
            <color theme="5"/>
          </stop>
        </gradientFill>
      </fill>
    </dxf>
    <dxf>
      <fill>
        <gradientFill degree="90">
          <stop position="0">
            <color theme="0"/>
          </stop>
          <stop position="1">
            <color rgb="FFFFFF00"/>
          </stop>
        </gradientFill>
      </fill>
    </dxf>
    <dxf>
      <fill>
        <gradientFill degree="90">
          <stop position="0">
            <color theme="0"/>
          </stop>
          <stop position="1">
            <color rgb="FF00B050"/>
          </stop>
        </gradientFill>
      </fill>
    </dxf>
    <dxf>
      <fill>
        <gradientFill degree="90">
          <stop position="0">
            <color theme="0"/>
          </stop>
          <stop position="1">
            <color rgb="FFEC1CD3"/>
          </stop>
        </gradientFill>
      </fill>
    </dxf>
    <dxf>
      <fill>
        <gradientFill degree="90">
          <stop position="0">
            <color theme="0"/>
          </stop>
          <stop position="1">
            <color theme="5"/>
          </stop>
        </gradientFill>
      </fill>
    </dxf>
    <dxf>
      <fill>
        <gradientFill degree="90">
          <stop position="0">
            <color theme="0"/>
          </stop>
          <stop position="1">
            <color rgb="FFFFFF00"/>
          </stop>
        </gradientFill>
      </fill>
    </dxf>
    <dxf>
      <fill>
        <gradientFill degree="90">
          <stop position="0">
            <color theme="0"/>
          </stop>
          <stop position="1">
            <color rgb="FF00B050"/>
          </stop>
        </gradientFill>
      </fill>
    </dxf>
    <dxf>
      <fill>
        <gradientFill degree="90">
          <stop position="0">
            <color theme="0"/>
          </stop>
          <stop position="1">
            <color rgb="FFEC1CD3"/>
          </stop>
        </gradientFill>
      </fill>
    </dxf>
    <dxf>
      <fill>
        <gradientFill degree="90">
          <stop position="0">
            <color theme="0"/>
          </stop>
          <stop position="1">
            <color theme="5"/>
          </stop>
        </gradientFill>
      </fill>
    </dxf>
    <dxf>
      <fill>
        <gradientFill degree="90">
          <stop position="0">
            <color theme="0"/>
          </stop>
          <stop position="1">
            <color rgb="FFFFFF00"/>
          </stop>
        </gradientFill>
      </fill>
    </dxf>
    <dxf>
      <fill>
        <gradientFill degree="90">
          <stop position="0">
            <color theme="0"/>
          </stop>
          <stop position="1">
            <color rgb="FF00B050"/>
          </stop>
        </gradientFill>
      </fill>
    </dxf>
    <dxf>
      <fill>
        <gradientFill degree="90">
          <stop position="0">
            <color theme="0"/>
          </stop>
          <stop position="1">
            <color rgb="FFEC1CD3"/>
          </stop>
        </gradientFill>
      </fill>
    </dxf>
    <dxf>
      <fill>
        <gradientFill degree="90">
          <stop position="0">
            <color theme="0"/>
          </stop>
          <stop position="1">
            <color theme="5"/>
          </stop>
        </gradientFill>
      </fill>
    </dxf>
    <dxf>
      <fill>
        <gradientFill degree="90">
          <stop position="0">
            <color theme="0"/>
          </stop>
          <stop position="1">
            <color rgb="FFFFFF00"/>
          </stop>
        </gradientFill>
      </fill>
    </dxf>
    <dxf>
      <fill>
        <gradientFill degree="90">
          <stop position="0">
            <color theme="0"/>
          </stop>
          <stop position="1">
            <color rgb="FF00B050"/>
          </stop>
        </gradientFill>
      </fill>
    </dxf>
    <dxf>
      <fill>
        <gradientFill degree="90">
          <stop position="0">
            <color theme="0"/>
          </stop>
          <stop position="1">
            <color rgb="FFEC1CD3"/>
          </stop>
        </gradientFill>
      </fill>
    </dxf>
    <dxf>
      <fill>
        <gradientFill degree="90">
          <stop position="0">
            <color theme="0"/>
          </stop>
          <stop position="1">
            <color theme="5"/>
          </stop>
        </gradientFill>
      </fill>
    </dxf>
    <dxf>
      <fill>
        <gradientFill degree="90">
          <stop position="0">
            <color theme="0"/>
          </stop>
          <stop position="1">
            <color rgb="FFFFFF00"/>
          </stop>
        </gradientFill>
      </fill>
    </dxf>
    <dxf>
      <fill>
        <gradientFill degree="90">
          <stop position="0">
            <color theme="0"/>
          </stop>
          <stop position="1">
            <color rgb="FF00B050"/>
          </stop>
        </gradientFill>
      </fill>
    </dxf>
    <dxf>
      <fill>
        <gradientFill degree="90">
          <stop position="0">
            <color theme="0"/>
          </stop>
          <stop position="1">
            <color rgb="FFEC1CD3"/>
          </stop>
        </gradientFill>
      </fill>
    </dxf>
    <dxf>
      <fill>
        <gradientFill degree="90">
          <stop position="0">
            <color theme="0"/>
          </stop>
          <stop position="1">
            <color theme="5"/>
          </stop>
        </gradientFill>
      </fill>
    </dxf>
    <dxf>
      <fill>
        <gradientFill degree="90">
          <stop position="0">
            <color theme="0"/>
          </stop>
          <stop position="1">
            <color rgb="FFFFFF00"/>
          </stop>
        </gradientFill>
      </fill>
    </dxf>
    <dxf>
      <fill>
        <gradientFill degree="90">
          <stop position="0">
            <color theme="0"/>
          </stop>
          <stop position="1">
            <color rgb="FF00B050"/>
          </stop>
        </gradientFill>
      </fill>
    </dxf>
    <dxf>
      <fill>
        <gradientFill degree="90">
          <stop position="0">
            <color theme="0"/>
          </stop>
          <stop position="1">
            <color rgb="FFEC1CD3"/>
          </stop>
        </gradientFill>
      </fill>
    </dxf>
    <dxf>
      <fill>
        <gradientFill degree="90">
          <stop position="0">
            <color theme="0"/>
          </stop>
          <stop position="1">
            <color theme="5"/>
          </stop>
        </gradientFill>
      </fill>
    </dxf>
    <dxf>
      <fill>
        <gradientFill degree="90">
          <stop position="0">
            <color theme="0"/>
          </stop>
          <stop position="1">
            <color rgb="FFFFFF00"/>
          </stop>
        </gradientFill>
      </fill>
    </dxf>
    <dxf>
      <fill>
        <gradientFill degree="90">
          <stop position="0">
            <color theme="0"/>
          </stop>
          <stop position="1">
            <color rgb="FF00B050"/>
          </stop>
        </gradientFill>
      </fill>
    </dxf>
    <dxf>
      <fill>
        <gradientFill degree="90">
          <stop position="0">
            <color theme="0"/>
          </stop>
          <stop position="1">
            <color rgb="FFEC1CD3"/>
          </stop>
        </gradientFill>
      </fill>
    </dxf>
    <dxf>
      <fill>
        <gradientFill degree="90">
          <stop position="0">
            <color theme="0"/>
          </stop>
          <stop position="1">
            <color theme="5"/>
          </stop>
        </gradientFill>
      </fill>
    </dxf>
    <dxf>
      <fill>
        <gradientFill degree="90">
          <stop position="0">
            <color theme="0"/>
          </stop>
          <stop position="1">
            <color rgb="FFFFFF00"/>
          </stop>
        </gradientFill>
      </fill>
    </dxf>
    <dxf>
      <fill>
        <gradientFill degree="90">
          <stop position="0">
            <color theme="0"/>
          </stop>
          <stop position="1">
            <color rgb="FF00B050"/>
          </stop>
        </gradientFill>
      </fill>
    </dxf>
    <dxf>
      <fill>
        <gradientFill degree="90">
          <stop position="0">
            <color theme="0"/>
          </stop>
          <stop position="1">
            <color rgb="FFEC1CD3"/>
          </stop>
        </gradientFill>
      </fill>
    </dxf>
    <dxf>
      <fill>
        <gradientFill degree="90">
          <stop position="0">
            <color theme="0"/>
          </stop>
          <stop position="1">
            <color theme="5"/>
          </stop>
        </gradientFill>
      </fill>
    </dxf>
    <dxf>
      <fill>
        <gradientFill degree="90">
          <stop position="0">
            <color theme="0"/>
          </stop>
          <stop position="1">
            <color rgb="FFFFFF00"/>
          </stop>
        </gradientFill>
      </fill>
    </dxf>
    <dxf>
      <fill>
        <gradientFill degree="90">
          <stop position="0">
            <color theme="0"/>
          </stop>
          <stop position="1">
            <color rgb="FF00B050"/>
          </stop>
        </gradientFill>
      </fill>
    </dxf>
    <dxf>
      <fill>
        <gradientFill degree="90">
          <stop position="0">
            <color theme="0"/>
          </stop>
          <stop position="1">
            <color rgb="FFEC1CD3"/>
          </stop>
        </gradientFill>
      </fill>
    </dxf>
    <dxf>
      <fill>
        <gradientFill degree="90">
          <stop position="0">
            <color theme="0"/>
          </stop>
          <stop position="1">
            <color theme="5"/>
          </stop>
        </gradientFill>
      </fill>
    </dxf>
    <dxf>
      <fill>
        <gradientFill degree="90">
          <stop position="0">
            <color theme="0"/>
          </stop>
          <stop position="1">
            <color rgb="FFFFFF00"/>
          </stop>
        </gradientFill>
      </fill>
    </dxf>
    <dxf>
      <fill>
        <gradientFill degree="90">
          <stop position="0">
            <color theme="0"/>
          </stop>
          <stop position="1">
            <color rgb="FF00B050"/>
          </stop>
        </gradientFill>
      </fill>
    </dxf>
    <dxf>
      <fill>
        <gradientFill degree="90">
          <stop position="0">
            <color theme="0"/>
          </stop>
          <stop position="1">
            <color rgb="FFEC1CD3"/>
          </stop>
        </gradientFill>
      </fill>
    </dxf>
    <dxf>
      <fill>
        <gradientFill degree="90">
          <stop position="0">
            <color theme="0"/>
          </stop>
          <stop position="1">
            <color theme="5"/>
          </stop>
        </gradientFill>
      </fill>
    </dxf>
    <dxf>
      <fill>
        <gradientFill degree="90">
          <stop position="0">
            <color theme="0"/>
          </stop>
          <stop position="1">
            <color rgb="FFFFFF00"/>
          </stop>
        </gradientFill>
      </fill>
    </dxf>
    <dxf>
      <fill>
        <gradientFill degree="90">
          <stop position="0">
            <color theme="0"/>
          </stop>
          <stop position="1">
            <color rgb="FF00B050"/>
          </stop>
        </gradientFill>
      </fill>
    </dxf>
    <dxf>
      <fill>
        <gradientFill degree="90">
          <stop position="0">
            <color theme="0"/>
          </stop>
          <stop position="1">
            <color rgb="FFEC1CD3"/>
          </stop>
        </gradientFill>
      </fill>
    </dxf>
    <dxf>
      <fill>
        <gradientFill degree="90">
          <stop position="0">
            <color theme="0"/>
          </stop>
          <stop position="1">
            <color theme="5"/>
          </stop>
        </gradientFill>
      </fill>
    </dxf>
    <dxf>
      <fill>
        <gradientFill degree="90">
          <stop position="0">
            <color theme="0"/>
          </stop>
          <stop position="1">
            <color rgb="FFFFFF00"/>
          </stop>
        </gradientFill>
      </fill>
    </dxf>
    <dxf>
      <fill>
        <gradientFill degree="90">
          <stop position="0">
            <color theme="0"/>
          </stop>
          <stop position="1">
            <color rgb="FF00B050"/>
          </stop>
        </gradientFill>
      </fill>
    </dxf>
    <dxf>
      <fill>
        <gradientFill degree="90">
          <stop position="0">
            <color theme="0"/>
          </stop>
          <stop position="1">
            <color rgb="FFEC1CD3"/>
          </stop>
        </gradientFill>
      </fill>
    </dxf>
    <dxf>
      <fill>
        <gradientFill degree="90">
          <stop position="0">
            <color theme="0"/>
          </stop>
          <stop position="1">
            <color theme="5"/>
          </stop>
        </gradientFill>
      </fill>
    </dxf>
    <dxf>
      <fill>
        <gradientFill degree="90">
          <stop position="0">
            <color theme="0"/>
          </stop>
          <stop position="1">
            <color rgb="FFFFFF00"/>
          </stop>
        </gradientFill>
      </fill>
    </dxf>
    <dxf>
      <fill>
        <gradientFill degree="90">
          <stop position="0">
            <color theme="0"/>
          </stop>
          <stop position="1">
            <color rgb="FF00B050"/>
          </stop>
        </gradientFill>
      </fill>
    </dxf>
    <dxf>
      <fill>
        <gradientFill degree="90">
          <stop position="0">
            <color theme="0"/>
          </stop>
          <stop position="1">
            <color rgb="FFEC1CD3"/>
          </stop>
        </gradientFill>
      </fill>
    </dxf>
    <dxf>
      <fill>
        <gradientFill degree="90">
          <stop position="0">
            <color theme="0"/>
          </stop>
          <stop position="1">
            <color theme="5"/>
          </stop>
        </gradientFill>
      </fill>
    </dxf>
    <dxf>
      <fill>
        <gradientFill degree="90">
          <stop position="0">
            <color theme="0"/>
          </stop>
          <stop position="1">
            <color rgb="FFFFFF00"/>
          </stop>
        </gradientFill>
      </fill>
    </dxf>
    <dxf>
      <fill>
        <gradientFill degree="90">
          <stop position="0">
            <color theme="0"/>
          </stop>
          <stop position="1">
            <color rgb="FF00B050"/>
          </stop>
        </gradientFill>
      </fill>
    </dxf>
    <dxf>
      <fill>
        <gradientFill degree="90">
          <stop position="0">
            <color theme="0"/>
          </stop>
          <stop position="1">
            <color rgb="FFEC1CD3"/>
          </stop>
        </gradientFill>
      </fill>
    </dxf>
    <dxf>
      <fill>
        <gradientFill degree="90">
          <stop position="0">
            <color theme="0"/>
          </stop>
          <stop position="1">
            <color theme="5"/>
          </stop>
        </gradientFill>
      </fill>
    </dxf>
    <dxf>
      <fill>
        <gradientFill degree="90">
          <stop position="0">
            <color theme="0"/>
          </stop>
          <stop position="1">
            <color rgb="FFFFFF00"/>
          </stop>
        </gradientFill>
      </fill>
    </dxf>
    <dxf>
      <fill>
        <gradientFill degree="90">
          <stop position="0">
            <color theme="0"/>
          </stop>
          <stop position="1">
            <color rgb="FF00B050"/>
          </stop>
        </gradientFill>
      </fill>
    </dxf>
    <dxf>
      <fill>
        <gradientFill degree="90">
          <stop position="0">
            <color theme="0"/>
          </stop>
          <stop position="1">
            <color rgb="FFEC1CD3"/>
          </stop>
        </gradientFill>
      </fill>
    </dxf>
    <dxf>
      <fill>
        <gradientFill degree="90">
          <stop position="0">
            <color theme="0"/>
          </stop>
          <stop position="1">
            <color theme="5"/>
          </stop>
        </gradientFill>
      </fill>
    </dxf>
    <dxf>
      <fill>
        <gradientFill degree="90">
          <stop position="0">
            <color theme="0"/>
          </stop>
          <stop position="1">
            <color rgb="FFFFFF00"/>
          </stop>
        </gradientFill>
      </fill>
    </dxf>
    <dxf>
      <fill>
        <gradientFill degree="90">
          <stop position="0">
            <color theme="0"/>
          </stop>
          <stop position="1">
            <color rgb="FF00B050"/>
          </stop>
        </gradientFill>
      </fill>
    </dxf>
    <dxf>
      <fill>
        <gradientFill degree="90">
          <stop position="0">
            <color theme="0"/>
          </stop>
          <stop position="1">
            <color rgb="FFEC1CD3"/>
          </stop>
        </gradientFill>
      </fill>
    </dxf>
    <dxf>
      <fill>
        <gradientFill degree="90">
          <stop position="0">
            <color theme="0"/>
          </stop>
          <stop position="1">
            <color theme="5"/>
          </stop>
        </gradientFill>
      </fill>
    </dxf>
    <dxf>
      <fill>
        <gradientFill degree="90">
          <stop position="0">
            <color theme="0"/>
          </stop>
          <stop position="1">
            <color rgb="FFFFFF00"/>
          </stop>
        </gradientFill>
      </fill>
    </dxf>
    <dxf>
      <fill>
        <gradientFill degree="90">
          <stop position="0">
            <color theme="0"/>
          </stop>
          <stop position="1">
            <color rgb="FF00B050"/>
          </stop>
        </gradientFill>
      </fill>
    </dxf>
    <dxf>
      <fill>
        <gradientFill degree="90">
          <stop position="0">
            <color theme="0"/>
          </stop>
          <stop position="1">
            <color rgb="FFEC1CD3"/>
          </stop>
        </gradientFill>
      </fill>
    </dxf>
    <dxf>
      <fill>
        <gradientFill degree="90">
          <stop position="0">
            <color theme="0"/>
          </stop>
          <stop position="1">
            <color theme="5"/>
          </stop>
        </gradientFill>
      </fill>
    </dxf>
    <dxf>
      <fill>
        <gradientFill degree="90">
          <stop position="0">
            <color theme="0"/>
          </stop>
          <stop position="1">
            <color rgb="FFFFFF00"/>
          </stop>
        </gradientFill>
      </fill>
    </dxf>
    <dxf>
      <fill>
        <gradientFill degree="90">
          <stop position="0">
            <color theme="0"/>
          </stop>
          <stop position="1">
            <color rgb="FF00B050"/>
          </stop>
        </gradientFill>
      </fill>
    </dxf>
    <dxf>
      <fill>
        <gradientFill degree="90">
          <stop position="0">
            <color theme="0"/>
          </stop>
          <stop position="1">
            <color rgb="FFEC1CD3"/>
          </stop>
        </gradientFill>
      </fill>
    </dxf>
    <dxf>
      <fill>
        <gradientFill degree="90">
          <stop position="0">
            <color theme="0"/>
          </stop>
          <stop position="1">
            <color theme="5"/>
          </stop>
        </gradientFill>
      </fill>
    </dxf>
    <dxf>
      <fill>
        <gradientFill degree="90">
          <stop position="0">
            <color theme="0"/>
          </stop>
          <stop position="1">
            <color rgb="FFFFFF00"/>
          </stop>
        </gradientFill>
      </fill>
    </dxf>
    <dxf>
      <fill>
        <gradientFill degree="90">
          <stop position="0">
            <color theme="0"/>
          </stop>
          <stop position="1">
            <color rgb="FF00B050"/>
          </stop>
        </gradientFill>
      </fill>
    </dxf>
    <dxf>
      <fill>
        <gradientFill degree="90">
          <stop position="0">
            <color theme="0"/>
          </stop>
          <stop position="1">
            <color rgb="FFEC1CD3"/>
          </stop>
        </gradientFill>
      </fill>
    </dxf>
    <dxf>
      <fill>
        <gradientFill degree="90">
          <stop position="0">
            <color theme="0"/>
          </stop>
          <stop position="1">
            <color theme="5"/>
          </stop>
        </gradientFill>
      </fill>
    </dxf>
    <dxf>
      <fill>
        <gradientFill degree="90">
          <stop position="0">
            <color theme="0"/>
          </stop>
          <stop position="1">
            <color rgb="FFFFFF00"/>
          </stop>
        </gradientFill>
      </fill>
    </dxf>
    <dxf>
      <fill>
        <gradientFill degree="90">
          <stop position="0">
            <color theme="0"/>
          </stop>
          <stop position="1">
            <color rgb="FF00B050"/>
          </stop>
        </gradientFill>
      </fill>
    </dxf>
    <dxf>
      <fill>
        <gradientFill degree="90">
          <stop position="0">
            <color theme="0"/>
          </stop>
          <stop position="1">
            <color rgb="FFEC1CD3"/>
          </stop>
        </gradientFill>
      </fill>
    </dxf>
    <dxf>
      <fill>
        <gradientFill degree="90">
          <stop position="0">
            <color theme="0"/>
          </stop>
          <stop position="1">
            <color theme="5"/>
          </stop>
        </gradientFill>
      </fill>
    </dxf>
    <dxf>
      <fill>
        <gradientFill degree="90">
          <stop position="0">
            <color theme="0"/>
          </stop>
          <stop position="1">
            <color rgb="FFFFFF00"/>
          </stop>
        </gradientFill>
      </fill>
    </dxf>
    <dxf>
      <fill>
        <gradientFill degree="90">
          <stop position="0">
            <color theme="0"/>
          </stop>
          <stop position="1">
            <color rgb="FF00B050"/>
          </stop>
        </gradientFill>
      </fill>
    </dxf>
    <dxf>
      <fill>
        <gradientFill degree="90">
          <stop position="0">
            <color theme="0"/>
          </stop>
          <stop position="1">
            <color rgb="FFEC1CD3"/>
          </stop>
        </gradientFill>
      </fill>
    </dxf>
    <dxf>
      <fill>
        <gradientFill degree="90">
          <stop position="0">
            <color theme="0"/>
          </stop>
          <stop position="1">
            <color theme="5"/>
          </stop>
        </gradientFill>
      </fill>
    </dxf>
    <dxf>
      <fill>
        <gradientFill degree="90">
          <stop position="0">
            <color theme="0"/>
          </stop>
          <stop position="1">
            <color rgb="FFFFFF00"/>
          </stop>
        </gradientFill>
      </fill>
    </dxf>
    <dxf>
      <fill>
        <gradientFill degree="90">
          <stop position="0">
            <color theme="0"/>
          </stop>
          <stop position="1">
            <color rgb="FF00B050"/>
          </stop>
        </gradientFill>
      </fill>
    </dxf>
    <dxf>
      <fill>
        <gradientFill degree="90">
          <stop position="0">
            <color theme="0"/>
          </stop>
          <stop position="1">
            <color rgb="FFEC1CD3"/>
          </stop>
        </gradientFill>
      </fill>
    </dxf>
    <dxf>
      <fill>
        <gradientFill degree="90">
          <stop position="0">
            <color theme="0"/>
          </stop>
          <stop position="1">
            <color theme="5"/>
          </stop>
        </gradientFill>
      </fill>
    </dxf>
    <dxf>
      <fill>
        <gradientFill degree="90">
          <stop position="0">
            <color theme="0"/>
          </stop>
          <stop position="1">
            <color rgb="FFFFFF00"/>
          </stop>
        </gradientFill>
      </fill>
    </dxf>
    <dxf>
      <fill>
        <gradientFill degree="90">
          <stop position="0">
            <color theme="0"/>
          </stop>
          <stop position="1">
            <color rgb="FF00B050"/>
          </stop>
        </gradientFill>
      </fill>
    </dxf>
    <dxf>
      <fill>
        <gradientFill degree="90">
          <stop position="0">
            <color theme="0"/>
          </stop>
          <stop position="1">
            <color rgb="FFEC1CD3"/>
          </stop>
        </gradientFill>
      </fill>
    </dxf>
    <dxf>
      <fill>
        <gradientFill degree="90">
          <stop position="0">
            <color theme="0"/>
          </stop>
          <stop position="1">
            <color theme="5"/>
          </stop>
        </gradientFill>
      </fill>
    </dxf>
    <dxf>
      <fill>
        <gradientFill degree="90">
          <stop position="0">
            <color theme="0"/>
          </stop>
          <stop position="1">
            <color rgb="FFFFFF00"/>
          </stop>
        </gradientFill>
      </fill>
    </dxf>
    <dxf>
      <fill>
        <gradientFill degree="90">
          <stop position="0">
            <color theme="0"/>
          </stop>
          <stop position="1">
            <color rgb="FF00B050"/>
          </stop>
        </gradientFill>
      </fill>
    </dxf>
    <dxf>
      <fill>
        <gradientFill degree="90">
          <stop position="0">
            <color theme="0"/>
          </stop>
          <stop position="1">
            <color rgb="FFEC1CD3"/>
          </stop>
        </gradientFill>
      </fill>
    </dxf>
    <dxf>
      <fill>
        <gradientFill degree="90">
          <stop position="0">
            <color theme="0"/>
          </stop>
          <stop position="1">
            <color theme="5"/>
          </stop>
        </gradientFill>
      </fill>
    </dxf>
    <dxf>
      <fill>
        <gradientFill degree="90">
          <stop position="0">
            <color theme="0"/>
          </stop>
          <stop position="1">
            <color rgb="FFFFFF00"/>
          </stop>
        </gradientFill>
      </fill>
    </dxf>
    <dxf>
      <fill>
        <gradientFill degree="90">
          <stop position="0">
            <color theme="0"/>
          </stop>
          <stop position="1">
            <color rgb="FF00B050"/>
          </stop>
        </gradientFill>
      </fill>
    </dxf>
    <dxf>
      <fill>
        <gradientFill degree="90">
          <stop position="0">
            <color theme="0"/>
          </stop>
          <stop position="1">
            <color rgb="FFEC1CD3"/>
          </stop>
        </gradientFill>
      </fill>
    </dxf>
    <dxf>
      <fill>
        <gradientFill degree="90">
          <stop position="0">
            <color theme="0"/>
          </stop>
          <stop position="1">
            <color theme="5"/>
          </stop>
        </gradientFill>
      </fill>
    </dxf>
    <dxf>
      <fill>
        <gradientFill degree="90">
          <stop position="0">
            <color theme="0"/>
          </stop>
          <stop position="1">
            <color rgb="FFFFFF00"/>
          </stop>
        </gradientFill>
      </fill>
    </dxf>
    <dxf>
      <fill>
        <gradientFill degree="90">
          <stop position="0">
            <color theme="0"/>
          </stop>
          <stop position="1">
            <color rgb="FF00B050"/>
          </stop>
        </gradientFill>
      </fill>
    </dxf>
    <dxf>
      <fill>
        <gradientFill degree="90">
          <stop position="0">
            <color theme="0"/>
          </stop>
          <stop position="1">
            <color rgb="FFEC1CD3"/>
          </stop>
        </gradientFill>
      </fill>
    </dxf>
    <dxf>
      <fill>
        <gradientFill degree="90">
          <stop position="0">
            <color theme="0"/>
          </stop>
          <stop position="1">
            <color theme="5"/>
          </stop>
        </gradientFill>
      </fill>
    </dxf>
    <dxf>
      <fill>
        <gradientFill degree="90">
          <stop position="0">
            <color theme="0"/>
          </stop>
          <stop position="1">
            <color rgb="FFFFFF00"/>
          </stop>
        </gradientFill>
      </fill>
    </dxf>
    <dxf>
      <fill>
        <gradientFill degree="90">
          <stop position="0">
            <color theme="0"/>
          </stop>
          <stop position="1">
            <color rgb="FF00B050"/>
          </stop>
        </gradientFill>
      </fill>
    </dxf>
    <dxf>
      <fill>
        <gradientFill degree="90">
          <stop position="0">
            <color theme="0"/>
          </stop>
          <stop position="1">
            <color rgb="FFEC1CD3"/>
          </stop>
        </gradientFill>
      </fill>
    </dxf>
    <dxf>
      <fill>
        <gradientFill degree="90">
          <stop position="0">
            <color theme="0"/>
          </stop>
          <stop position="1">
            <color theme="5"/>
          </stop>
        </gradientFill>
      </fill>
    </dxf>
    <dxf>
      <fill>
        <gradientFill degree="90">
          <stop position="0">
            <color theme="0"/>
          </stop>
          <stop position="1">
            <color rgb="FFFFFF00"/>
          </stop>
        </gradientFill>
      </fill>
    </dxf>
    <dxf>
      <fill>
        <gradientFill degree="90">
          <stop position="0">
            <color theme="0"/>
          </stop>
          <stop position="1">
            <color rgb="FF00B050"/>
          </stop>
        </gradientFill>
      </fill>
    </dxf>
    <dxf>
      <fill>
        <gradientFill degree="90">
          <stop position="0">
            <color theme="0"/>
          </stop>
          <stop position="1">
            <color rgb="FFEC1CD3"/>
          </stop>
        </gradientFill>
      </fill>
    </dxf>
    <dxf>
      <fill>
        <gradientFill degree="90">
          <stop position="0">
            <color theme="0"/>
          </stop>
          <stop position="1">
            <color theme="5"/>
          </stop>
        </gradientFill>
      </fill>
    </dxf>
    <dxf>
      <fill>
        <gradientFill degree="90">
          <stop position="0">
            <color theme="0"/>
          </stop>
          <stop position="1">
            <color rgb="FFFFFF00"/>
          </stop>
        </gradientFill>
      </fill>
    </dxf>
    <dxf>
      <fill>
        <gradientFill degree="90">
          <stop position="0">
            <color theme="0"/>
          </stop>
          <stop position="1">
            <color rgb="FF00B050"/>
          </stop>
        </gradientFill>
      </fill>
    </dxf>
    <dxf>
      <fill>
        <gradientFill degree="90">
          <stop position="0">
            <color theme="0"/>
          </stop>
          <stop position="1">
            <color rgb="FFEC1CD3"/>
          </stop>
        </gradientFill>
      </fill>
    </dxf>
    <dxf>
      <fill>
        <gradientFill degree="90">
          <stop position="0">
            <color theme="0"/>
          </stop>
          <stop position="1">
            <color theme="5"/>
          </stop>
        </gradientFill>
      </fill>
    </dxf>
    <dxf>
      <fill>
        <gradientFill degree="90">
          <stop position="0">
            <color theme="0"/>
          </stop>
          <stop position="1">
            <color rgb="FFFFFF00"/>
          </stop>
        </gradientFill>
      </fill>
    </dxf>
    <dxf>
      <fill>
        <gradientFill degree="90">
          <stop position="0">
            <color theme="0"/>
          </stop>
          <stop position="1">
            <color rgb="FF00B050"/>
          </stop>
        </gradientFill>
      </fill>
    </dxf>
    <dxf>
      <fill>
        <gradientFill degree="90">
          <stop position="0">
            <color theme="0"/>
          </stop>
          <stop position="1">
            <color rgb="FFEC1CD3"/>
          </stop>
        </gradientFill>
      </fill>
    </dxf>
    <dxf>
      <fill>
        <gradientFill degree="90">
          <stop position="0">
            <color theme="0"/>
          </stop>
          <stop position="1">
            <color theme="5"/>
          </stop>
        </gradientFill>
      </fill>
    </dxf>
    <dxf>
      <fill>
        <gradientFill degree="90">
          <stop position="0">
            <color theme="0"/>
          </stop>
          <stop position="1">
            <color rgb="FFFFFF00"/>
          </stop>
        </gradientFill>
      </fill>
    </dxf>
    <dxf>
      <fill>
        <gradientFill degree="90">
          <stop position="0">
            <color theme="0"/>
          </stop>
          <stop position="1">
            <color rgb="FF00B050"/>
          </stop>
        </gradientFill>
      </fill>
    </dxf>
    <dxf>
      <fill>
        <gradientFill degree="90">
          <stop position="0">
            <color theme="0"/>
          </stop>
          <stop position="1">
            <color rgb="FFEC1CD3"/>
          </stop>
        </gradientFill>
      </fill>
    </dxf>
    <dxf>
      <fill>
        <gradientFill degree="90">
          <stop position="0">
            <color theme="0"/>
          </stop>
          <stop position="1">
            <color theme="5"/>
          </stop>
        </gradientFill>
      </fill>
    </dxf>
    <dxf>
      <fill>
        <gradientFill degree="90">
          <stop position="0">
            <color theme="0"/>
          </stop>
          <stop position="1">
            <color rgb="FFFFFF00"/>
          </stop>
        </gradientFill>
      </fill>
    </dxf>
    <dxf>
      <fill>
        <gradientFill degree="90">
          <stop position="0">
            <color theme="0"/>
          </stop>
          <stop position="1">
            <color rgb="FF00B050"/>
          </stop>
        </gradientFill>
      </fill>
    </dxf>
    <dxf>
      <fill>
        <gradientFill degree="90">
          <stop position="0">
            <color theme="0"/>
          </stop>
          <stop position="1">
            <color rgb="FFEC1CD3"/>
          </stop>
        </gradientFill>
      </fill>
    </dxf>
    <dxf>
      <fill>
        <gradientFill degree="90">
          <stop position="0">
            <color theme="0"/>
          </stop>
          <stop position="1">
            <color theme="5"/>
          </stop>
        </gradientFill>
      </fill>
    </dxf>
    <dxf>
      <fill>
        <gradientFill degree="90">
          <stop position="0">
            <color theme="0"/>
          </stop>
          <stop position="1">
            <color rgb="FFFFFF00"/>
          </stop>
        </gradientFill>
      </fill>
    </dxf>
    <dxf>
      <fill>
        <gradientFill degree="90">
          <stop position="0">
            <color theme="0"/>
          </stop>
          <stop position="1">
            <color rgb="FF00B050"/>
          </stop>
        </gradientFill>
      </fill>
    </dxf>
    <dxf>
      <fill>
        <gradientFill degree="90">
          <stop position="0">
            <color theme="0"/>
          </stop>
          <stop position="1">
            <color rgb="FFEC1CD3"/>
          </stop>
        </gradientFill>
      </fill>
    </dxf>
    <dxf>
      <fill>
        <gradientFill degree="90">
          <stop position="0">
            <color theme="0"/>
          </stop>
          <stop position="1">
            <color theme="5"/>
          </stop>
        </gradientFill>
      </fill>
    </dxf>
    <dxf>
      <fill>
        <gradientFill degree="90">
          <stop position="0">
            <color theme="0"/>
          </stop>
          <stop position="1">
            <color rgb="FFFFFF00"/>
          </stop>
        </gradientFill>
      </fill>
    </dxf>
    <dxf>
      <fill>
        <gradientFill degree="90">
          <stop position="0">
            <color theme="0"/>
          </stop>
          <stop position="1">
            <color rgb="FF00B050"/>
          </stop>
        </gradientFill>
      </fill>
    </dxf>
    <dxf>
      <fill>
        <gradientFill degree="90">
          <stop position="0">
            <color theme="0"/>
          </stop>
          <stop position="1">
            <color rgb="FFEC1CD3"/>
          </stop>
        </gradientFill>
      </fill>
    </dxf>
    <dxf>
      <fill>
        <gradientFill degree="90">
          <stop position="0">
            <color theme="0"/>
          </stop>
          <stop position="1">
            <color theme="5"/>
          </stop>
        </gradientFill>
      </fill>
    </dxf>
    <dxf>
      <fill>
        <gradientFill degree="90">
          <stop position="0">
            <color theme="0"/>
          </stop>
          <stop position="1">
            <color rgb="FFFFFF00"/>
          </stop>
        </gradientFill>
      </fill>
    </dxf>
    <dxf>
      <fill>
        <gradientFill degree="90">
          <stop position="0">
            <color theme="0"/>
          </stop>
          <stop position="1">
            <color rgb="FF00B050"/>
          </stop>
        </gradientFill>
      </fill>
    </dxf>
    <dxf>
      <fill>
        <gradientFill degree="90">
          <stop position="0">
            <color theme="0"/>
          </stop>
          <stop position="1">
            <color rgb="FFEC1CD3"/>
          </stop>
        </gradientFill>
      </fill>
    </dxf>
    <dxf>
      <fill>
        <gradientFill degree="90">
          <stop position="0">
            <color theme="0"/>
          </stop>
          <stop position="1">
            <color theme="5"/>
          </stop>
        </gradientFill>
      </fill>
    </dxf>
    <dxf>
      <fill>
        <gradientFill degree="90">
          <stop position="0">
            <color theme="0"/>
          </stop>
          <stop position="1">
            <color rgb="FFFFFF00"/>
          </stop>
        </gradientFill>
      </fill>
    </dxf>
    <dxf>
      <fill>
        <gradientFill degree="90">
          <stop position="0">
            <color theme="0"/>
          </stop>
          <stop position="1">
            <color rgb="FF00B050"/>
          </stop>
        </gradientFill>
      </fill>
    </dxf>
    <dxf>
      <fill>
        <gradientFill degree="90">
          <stop position="0">
            <color theme="0"/>
          </stop>
          <stop position="1">
            <color rgb="FFEC1CD3"/>
          </stop>
        </gradientFill>
      </fill>
    </dxf>
    <dxf>
      <fill>
        <gradientFill degree="90">
          <stop position="0">
            <color theme="0"/>
          </stop>
          <stop position="1">
            <color theme="5"/>
          </stop>
        </gradientFill>
      </fill>
    </dxf>
    <dxf>
      <fill>
        <gradientFill degree="90">
          <stop position="0">
            <color theme="0"/>
          </stop>
          <stop position="1">
            <color rgb="FFFFFF00"/>
          </stop>
        </gradientFill>
      </fill>
    </dxf>
    <dxf>
      <fill>
        <gradientFill degree="90">
          <stop position="0">
            <color theme="0"/>
          </stop>
          <stop position="1">
            <color rgb="FF00B050"/>
          </stop>
        </gradientFill>
      </fill>
    </dxf>
    <dxf>
      <fill>
        <gradientFill degree="90">
          <stop position="0">
            <color theme="0"/>
          </stop>
          <stop position="1">
            <color rgb="FFEC1CD3"/>
          </stop>
        </gradientFill>
      </fill>
    </dxf>
    <dxf>
      <fill>
        <gradientFill degree="90">
          <stop position="0">
            <color theme="0"/>
          </stop>
          <stop position="1">
            <color theme="5"/>
          </stop>
        </gradientFill>
      </fill>
    </dxf>
    <dxf>
      <fill>
        <gradientFill degree="90">
          <stop position="0">
            <color theme="0"/>
          </stop>
          <stop position="1">
            <color rgb="FFFFFF00"/>
          </stop>
        </gradientFill>
      </fill>
    </dxf>
    <dxf>
      <fill>
        <gradientFill degree="90">
          <stop position="0">
            <color theme="0"/>
          </stop>
          <stop position="1">
            <color rgb="FF00B050"/>
          </stop>
        </gradientFill>
      </fill>
    </dxf>
    <dxf>
      <fill>
        <gradientFill degree="90">
          <stop position="0">
            <color theme="0"/>
          </stop>
          <stop position="1">
            <color rgb="FFEC1CD3"/>
          </stop>
        </gradientFill>
      </fill>
    </dxf>
    <dxf>
      <fill>
        <gradientFill degree="90">
          <stop position="0">
            <color theme="0"/>
          </stop>
          <stop position="1">
            <color theme="5"/>
          </stop>
        </gradientFill>
      </fill>
    </dxf>
    <dxf>
      <fill>
        <gradientFill degree="90">
          <stop position="0">
            <color theme="0"/>
          </stop>
          <stop position="1">
            <color rgb="FFFFFF00"/>
          </stop>
        </gradientFill>
      </fill>
    </dxf>
    <dxf>
      <fill>
        <gradientFill degree="90">
          <stop position="0">
            <color theme="0"/>
          </stop>
          <stop position="1">
            <color rgb="FF00B050"/>
          </stop>
        </gradientFill>
      </fill>
    </dxf>
    <dxf>
      <fill>
        <gradientFill degree="90">
          <stop position="0">
            <color theme="0"/>
          </stop>
          <stop position="1">
            <color rgb="FFEC1CD3"/>
          </stop>
        </gradientFill>
      </fill>
    </dxf>
    <dxf>
      <fill>
        <gradientFill degree="90">
          <stop position="0">
            <color theme="0"/>
          </stop>
          <stop position="1">
            <color theme="5"/>
          </stop>
        </gradientFill>
      </fill>
    </dxf>
    <dxf>
      <fill>
        <gradientFill degree="90">
          <stop position="0">
            <color theme="0"/>
          </stop>
          <stop position="1">
            <color rgb="FFFFFF00"/>
          </stop>
        </gradientFill>
      </fill>
    </dxf>
    <dxf>
      <fill>
        <gradientFill degree="90">
          <stop position="0">
            <color theme="0"/>
          </stop>
          <stop position="1">
            <color rgb="FF00B050"/>
          </stop>
        </gradientFill>
      </fill>
    </dxf>
    <dxf>
      <fill>
        <gradientFill degree="90">
          <stop position="0">
            <color theme="0"/>
          </stop>
          <stop position="1">
            <color rgb="FFEC1CD3"/>
          </stop>
        </gradientFill>
      </fill>
    </dxf>
    <dxf>
      <fill>
        <gradientFill degree="90">
          <stop position="0">
            <color theme="0"/>
          </stop>
          <stop position="1">
            <color theme="5"/>
          </stop>
        </gradientFill>
      </fill>
    </dxf>
    <dxf>
      <fill>
        <gradientFill degree="90">
          <stop position="0">
            <color theme="0"/>
          </stop>
          <stop position="1">
            <color rgb="FFFFFF00"/>
          </stop>
        </gradientFill>
      </fill>
    </dxf>
    <dxf>
      <fill>
        <gradientFill degree="90">
          <stop position="0">
            <color theme="0"/>
          </stop>
          <stop position="1">
            <color rgb="FF00B050"/>
          </stop>
        </gradientFill>
      </fill>
    </dxf>
    <dxf>
      <fill>
        <gradientFill degree="90">
          <stop position="0">
            <color theme="0"/>
          </stop>
          <stop position="1">
            <color rgb="FFEC1CD3"/>
          </stop>
        </gradientFill>
      </fill>
    </dxf>
    <dxf>
      <fill>
        <gradientFill degree="90">
          <stop position="0">
            <color theme="0"/>
          </stop>
          <stop position="1">
            <color theme="5"/>
          </stop>
        </gradientFill>
      </fill>
    </dxf>
    <dxf>
      <fill>
        <gradientFill degree="90">
          <stop position="0">
            <color theme="0"/>
          </stop>
          <stop position="1">
            <color rgb="FFFFFF00"/>
          </stop>
        </gradientFill>
      </fill>
    </dxf>
    <dxf>
      <fill>
        <gradientFill degree="90">
          <stop position="0">
            <color theme="0"/>
          </stop>
          <stop position="1">
            <color rgb="FF00B050"/>
          </stop>
        </gradientFill>
      </fill>
    </dxf>
    <dxf>
      <fill>
        <gradientFill degree="90">
          <stop position="0">
            <color theme="0"/>
          </stop>
          <stop position="1">
            <color rgb="FFEC1CD3"/>
          </stop>
        </gradientFill>
      </fill>
    </dxf>
    <dxf>
      <fill>
        <gradientFill degree="90">
          <stop position="0">
            <color theme="0"/>
          </stop>
          <stop position="1">
            <color theme="5"/>
          </stop>
        </gradientFill>
      </fill>
    </dxf>
    <dxf>
      <fill>
        <gradientFill degree="90">
          <stop position="0">
            <color theme="0"/>
          </stop>
          <stop position="1">
            <color rgb="FFFFFF00"/>
          </stop>
        </gradientFill>
      </fill>
    </dxf>
    <dxf>
      <fill>
        <gradientFill degree="90">
          <stop position="0">
            <color theme="0"/>
          </stop>
          <stop position="1">
            <color rgb="FF00B050"/>
          </stop>
        </gradientFill>
      </fill>
    </dxf>
    <dxf>
      <fill>
        <gradientFill degree="90">
          <stop position="0">
            <color theme="0"/>
          </stop>
          <stop position="1">
            <color rgb="FFEC1CD3"/>
          </stop>
        </gradientFill>
      </fill>
    </dxf>
    <dxf>
      <fill>
        <gradientFill degree="90">
          <stop position="0">
            <color theme="0"/>
          </stop>
          <stop position="1">
            <color theme="5"/>
          </stop>
        </gradientFill>
      </fill>
    </dxf>
    <dxf>
      <fill>
        <gradientFill degree="90">
          <stop position="0">
            <color theme="0"/>
          </stop>
          <stop position="1">
            <color rgb="FFFFFF00"/>
          </stop>
        </gradientFill>
      </fill>
    </dxf>
    <dxf>
      <fill>
        <gradientFill degree="90">
          <stop position="0">
            <color theme="0"/>
          </stop>
          <stop position="1">
            <color rgb="FF00B050"/>
          </stop>
        </gradientFill>
      </fill>
    </dxf>
    <dxf>
      <fill>
        <gradientFill degree="90">
          <stop position="0">
            <color theme="0"/>
          </stop>
          <stop position="1">
            <color rgb="FFEC1CD3"/>
          </stop>
        </gradientFill>
      </fill>
    </dxf>
    <dxf>
      <fill>
        <gradientFill degree="90">
          <stop position="0">
            <color theme="0"/>
          </stop>
          <stop position="1">
            <color theme="5"/>
          </stop>
        </gradientFill>
      </fill>
    </dxf>
    <dxf>
      <fill>
        <gradientFill degree="90">
          <stop position="0">
            <color theme="0"/>
          </stop>
          <stop position="1">
            <color rgb="FFFFFF00"/>
          </stop>
        </gradientFill>
      </fill>
    </dxf>
    <dxf>
      <fill>
        <gradientFill degree="90">
          <stop position="0">
            <color theme="0"/>
          </stop>
          <stop position="1">
            <color rgb="FF00B050"/>
          </stop>
        </gradientFill>
      </fill>
    </dxf>
    <dxf>
      <fill>
        <gradientFill degree="90">
          <stop position="0">
            <color theme="0"/>
          </stop>
          <stop position="1">
            <color rgb="FFEC1CD3"/>
          </stop>
        </gradientFill>
      </fill>
    </dxf>
    <dxf>
      <fill>
        <gradientFill degree="90">
          <stop position="0">
            <color theme="0"/>
          </stop>
          <stop position="1">
            <color theme="5"/>
          </stop>
        </gradientFill>
      </fill>
    </dxf>
    <dxf>
      <fill>
        <gradientFill degree="90">
          <stop position="0">
            <color theme="0"/>
          </stop>
          <stop position="1">
            <color rgb="FFFFFF00"/>
          </stop>
        </gradientFill>
      </fill>
    </dxf>
    <dxf>
      <fill>
        <gradientFill degree="90">
          <stop position="0">
            <color theme="0"/>
          </stop>
          <stop position="1">
            <color rgb="FF00B050"/>
          </stop>
        </gradientFill>
      </fill>
    </dxf>
    <dxf>
      <fill>
        <gradientFill degree="90">
          <stop position="0">
            <color theme="0"/>
          </stop>
          <stop position="1">
            <color rgb="FFEC1CD3"/>
          </stop>
        </gradientFill>
      </fill>
    </dxf>
    <dxf>
      <fill>
        <gradientFill degree="90">
          <stop position="0">
            <color theme="0"/>
          </stop>
          <stop position="1">
            <color theme="5"/>
          </stop>
        </gradientFill>
      </fill>
    </dxf>
    <dxf>
      <fill>
        <gradientFill degree="90">
          <stop position="0">
            <color theme="0"/>
          </stop>
          <stop position="1">
            <color rgb="FFFFFF00"/>
          </stop>
        </gradientFill>
      </fill>
    </dxf>
    <dxf>
      <fill>
        <gradientFill degree="90">
          <stop position="0">
            <color theme="0"/>
          </stop>
          <stop position="1">
            <color rgb="FF00B050"/>
          </stop>
        </gradientFill>
      </fill>
    </dxf>
    <dxf>
      <fill>
        <gradientFill degree="90">
          <stop position="0">
            <color theme="0"/>
          </stop>
          <stop position="1">
            <color rgb="FFEC1CD3"/>
          </stop>
        </gradientFill>
      </fill>
    </dxf>
    <dxf>
      <fill>
        <gradientFill degree="90">
          <stop position="0">
            <color theme="0"/>
          </stop>
          <stop position="1">
            <color theme="5"/>
          </stop>
        </gradientFill>
      </fill>
    </dxf>
    <dxf>
      <fill>
        <gradientFill degree="90">
          <stop position="0">
            <color theme="0"/>
          </stop>
          <stop position="1">
            <color rgb="FFFFFF00"/>
          </stop>
        </gradientFill>
      </fill>
    </dxf>
    <dxf>
      <fill>
        <gradientFill degree="90">
          <stop position="0">
            <color theme="0"/>
          </stop>
          <stop position="1">
            <color rgb="FF00B050"/>
          </stop>
        </gradientFill>
      </fill>
    </dxf>
    <dxf>
      <fill>
        <gradientFill degree="90">
          <stop position="0">
            <color theme="0"/>
          </stop>
          <stop position="1">
            <color rgb="FFEC1CD3"/>
          </stop>
        </gradientFill>
      </fill>
    </dxf>
    <dxf>
      <fill>
        <gradientFill degree="90">
          <stop position="0">
            <color theme="0"/>
          </stop>
          <stop position="1">
            <color theme="5"/>
          </stop>
        </gradientFill>
      </fill>
    </dxf>
    <dxf>
      <fill>
        <gradientFill degree="90">
          <stop position="0">
            <color theme="0"/>
          </stop>
          <stop position="1">
            <color rgb="FFFFFF00"/>
          </stop>
        </gradientFill>
      </fill>
    </dxf>
    <dxf>
      <fill>
        <gradientFill degree="90">
          <stop position="0">
            <color theme="0"/>
          </stop>
          <stop position="1">
            <color rgb="FF00B050"/>
          </stop>
        </gradientFill>
      </fill>
    </dxf>
    <dxf>
      <fill>
        <gradientFill degree="90">
          <stop position="0">
            <color theme="0"/>
          </stop>
          <stop position="1">
            <color rgb="FFEC1CD3"/>
          </stop>
        </gradientFill>
      </fill>
    </dxf>
    <dxf>
      <fill>
        <gradientFill degree="90">
          <stop position="0">
            <color theme="0"/>
          </stop>
          <stop position="1">
            <color theme="5"/>
          </stop>
        </gradientFill>
      </fill>
    </dxf>
    <dxf>
      <fill>
        <gradientFill degree="90">
          <stop position="0">
            <color theme="0"/>
          </stop>
          <stop position="1">
            <color rgb="FFFFFF00"/>
          </stop>
        </gradientFill>
      </fill>
    </dxf>
    <dxf>
      <fill>
        <gradientFill degree="90">
          <stop position="0">
            <color theme="0"/>
          </stop>
          <stop position="1">
            <color rgb="FF00B050"/>
          </stop>
        </gradientFill>
      </fill>
    </dxf>
    <dxf>
      <fill>
        <gradientFill degree="90">
          <stop position="0">
            <color theme="0"/>
          </stop>
          <stop position="1">
            <color rgb="FFEC1CD3"/>
          </stop>
        </gradientFill>
      </fill>
    </dxf>
    <dxf>
      <fill>
        <gradientFill degree="90">
          <stop position="0">
            <color theme="0"/>
          </stop>
          <stop position="1">
            <color theme="5"/>
          </stop>
        </gradientFill>
      </fill>
    </dxf>
    <dxf>
      <fill>
        <gradientFill degree="90">
          <stop position="0">
            <color theme="0"/>
          </stop>
          <stop position="1">
            <color rgb="FFFFFF00"/>
          </stop>
        </gradientFill>
      </fill>
    </dxf>
    <dxf>
      <fill>
        <gradientFill degree="90">
          <stop position="0">
            <color theme="0"/>
          </stop>
          <stop position="1">
            <color rgb="FF00B050"/>
          </stop>
        </gradientFill>
      </fill>
    </dxf>
    <dxf>
      <fill>
        <gradientFill degree="90">
          <stop position="0">
            <color theme="0"/>
          </stop>
          <stop position="1">
            <color rgb="FFEC1CD3"/>
          </stop>
        </gradientFill>
      </fill>
    </dxf>
    <dxf>
      <fill>
        <gradientFill degree="90">
          <stop position="0">
            <color theme="0"/>
          </stop>
          <stop position="1">
            <color theme="5"/>
          </stop>
        </gradientFill>
      </fill>
    </dxf>
    <dxf>
      <fill>
        <gradientFill degree="90">
          <stop position="0">
            <color theme="0"/>
          </stop>
          <stop position="1">
            <color rgb="FFFFFF00"/>
          </stop>
        </gradientFill>
      </fill>
    </dxf>
    <dxf>
      <fill>
        <gradientFill degree="90">
          <stop position="0">
            <color theme="0"/>
          </stop>
          <stop position="1">
            <color rgb="FF00B050"/>
          </stop>
        </gradientFill>
      </fill>
    </dxf>
    <dxf>
      <fill>
        <gradientFill degree="90">
          <stop position="0">
            <color theme="0"/>
          </stop>
          <stop position="1">
            <color rgb="FFEC1CD3"/>
          </stop>
        </gradientFill>
      </fill>
    </dxf>
    <dxf>
      <fill>
        <gradientFill degree="90">
          <stop position="0">
            <color theme="0"/>
          </stop>
          <stop position="1">
            <color theme="5"/>
          </stop>
        </gradientFill>
      </fill>
    </dxf>
    <dxf>
      <fill>
        <gradientFill degree="90">
          <stop position="0">
            <color theme="0"/>
          </stop>
          <stop position="1">
            <color rgb="FFFFFF00"/>
          </stop>
        </gradientFill>
      </fill>
    </dxf>
    <dxf>
      <fill>
        <gradientFill degree="90">
          <stop position="0">
            <color theme="0"/>
          </stop>
          <stop position="1">
            <color rgb="FF00B050"/>
          </stop>
        </gradientFill>
      </fill>
    </dxf>
    <dxf>
      <fill>
        <gradientFill degree="90">
          <stop position="0">
            <color theme="0"/>
          </stop>
          <stop position="1">
            <color rgb="FFEC1CD3"/>
          </stop>
        </gradientFill>
      </fill>
    </dxf>
    <dxf>
      <fill>
        <gradientFill degree="90">
          <stop position="0">
            <color theme="0"/>
          </stop>
          <stop position="1">
            <color theme="5"/>
          </stop>
        </gradientFill>
      </fill>
    </dxf>
    <dxf>
      <fill>
        <gradientFill degree="90">
          <stop position="0">
            <color theme="0"/>
          </stop>
          <stop position="1">
            <color rgb="FFFFFF00"/>
          </stop>
        </gradientFill>
      </fill>
    </dxf>
    <dxf>
      <fill>
        <gradientFill degree="90">
          <stop position="0">
            <color theme="0"/>
          </stop>
          <stop position="1">
            <color rgb="FF00B050"/>
          </stop>
        </gradientFill>
      </fill>
    </dxf>
    <dxf>
      <fill>
        <gradientFill degree="90">
          <stop position="0">
            <color theme="0"/>
          </stop>
          <stop position="1">
            <color rgb="FFEC1CD3"/>
          </stop>
        </gradientFill>
      </fill>
    </dxf>
    <dxf>
      <fill>
        <gradientFill degree="90">
          <stop position="0">
            <color theme="0"/>
          </stop>
          <stop position="1">
            <color theme="5"/>
          </stop>
        </gradientFill>
      </fill>
    </dxf>
    <dxf>
      <fill>
        <gradientFill degree="90">
          <stop position="0">
            <color theme="0"/>
          </stop>
          <stop position="1">
            <color rgb="FFFFFF00"/>
          </stop>
        </gradientFill>
      </fill>
    </dxf>
    <dxf>
      <fill>
        <gradientFill degree="90">
          <stop position="0">
            <color theme="0"/>
          </stop>
          <stop position="1">
            <color rgb="FF00B050"/>
          </stop>
        </gradientFill>
      </fill>
    </dxf>
    <dxf>
      <fill>
        <gradientFill degree="90">
          <stop position="0">
            <color theme="0"/>
          </stop>
          <stop position="1">
            <color rgb="FFEC1CD3"/>
          </stop>
        </gradientFill>
      </fill>
    </dxf>
    <dxf>
      <fill>
        <gradientFill degree="90">
          <stop position="0">
            <color theme="0"/>
          </stop>
          <stop position="1">
            <color theme="5"/>
          </stop>
        </gradientFill>
      </fill>
    </dxf>
    <dxf>
      <fill>
        <gradientFill degree="90">
          <stop position="0">
            <color theme="0"/>
          </stop>
          <stop position="1">
            <color rgb="FFFFFF00"/>
          </stop>
        </gradientFill>
      </fill>
    </dxf>
    <dxf>
      <fill>
        <gradientFill degree="90">
          <stop position="0">
            <color theme="0"/>
          </stop>
          <stop position="1">
            <color rgb="FF00B050"/>
          </stop>
        </gradientFill>
      </fill>
    </dxf>
    <dxf>
      <fill>
        <gradientFill degree="90">
          <stop position="0">
            <color theme="0"/>
          </stop>
          <stop position="1">
            <color rgb="FFEC1CD3"/>
          </stop>
        </gradientFill>
      </fill>
    </dxf>
    <dxf>
      <fill>
        <gradientFill degree="90">
          <stop position="0">
            <color theme="0"/>
          </stop>
          <stop position="1">
            <color theme="5"/>
          </stop>
        </gradientFill>
      </fill>
    </dxf>
    <dxf>
      <fill>
        <gradientFill degree="90">
          <stop position="0">
            <color theme="0"/>
          </stop>
          <stop position="1">
            <color rgb="FFFFFF00"/>
          </stop>
        </gradientFill>
      </fill>
    </dxf>
    <dxf>
      <fill>
        <gradientFill degree="90">
          <stop position="0">
            <color theme="0"/>
          </stop>
          <stop position="1">
            <color rgb="FF00B050"/>
          </stop>
        </gradientFill>
      </fill>
    </dxf>
    <dxf>
      <fill>
        <gradientFill degree="90">
          <stop position="0">
            <color theme="0"/>
          </stop>
          <stop position="1">
            <color rgb="FFEC1CD3"/>
          </stop>
        </gradientFill>
      </fill>
    </dxf>
    <dxf>
      <fill>
        <gradientFill degree="90">
          <stop position="0">
            <color theme="0"/>
          </stop>
          <stop position="1">
            <color theme="5"/>
          </stop>
        </gradientFill>
      </fill>
    </dxf>
    <dxf>
      <fill>
        <gradientFill degree="90">
          <stop position="0">
            <color theme="0"/>
          </stop>
          <stop position="1">
            <color rgb="FFFFFF00"/>
          </stop>
        </gradientFill>
      </fill>
    </dxf>
    <dxf>
      <fill>
        <gradientFill degree="90">
          <stop position="0">
            <color theme="0"/>
          </stop>
          <stop position="1">
            <color rgb="FF00B050"/>
          </stop>
        </gradientFill>
      </fill>
    </dxf>
    <dxf>
      <fill>
        <gradientFill degree="90">
          <stop position="0">
            <color theme="0"/>
          </stop>
          <stop position="1">
            <color rgb="FFEC1CD3"/>
          </stop>
        </gradientFill>
      </fill>
    </dxf>
    <dxf>
      <fill>
        <gradientFill degree="90">
          <stop position="0">
            <color theme="0"/>
          </stop>
          <stop position="1">
            <color theme="5"/>
          </stop>
        </gradientFill>
      </fill>
    </dxf>
    <dxf>
      <fill>
        <gradientFill degree="90">
          <stop position="0">
            <color theme="0"/>
          </stop>
          <stop position="1">
            <color rgb="FFFFFF00"/>
          </stop>
        </gradientFill>
      </fill>
    </dxf>
    <dxf>
      <fill>
        <gradientFill degree="90">
          <stop position="0">
            <color theme="0"/>
          </stop>
          <stop position="1">
            <color rgb="FF00B050"/>
          </stop>
        </gradientFill>
      </fill>
    </dxf>
    <dxf>
      <fill>
        <gradientFill degree="90">
          <stop position="0">
            <color theme="0"/>
          </stop>
          <stop position="1">
            <color rgb="FFEC1CD3"/>
          </stop>
        </gradientFill>
      </fill>
    </dxf>
    <dxf>
      <fill>
        <gradientFill degree="90">
          <stop position="0">
            <color theme="0"/>
          </stop>
          <stop position="1">
            <color theme="5"/>
          </stop>
        </gradientFill>
      </fill>
    </dxf>
    <dxf>
      <fill>
        <gradientFill degree="90">
          <stop position="0">
            <color theme="0"/>
          </stop>
          <stop position="1">
            <color rgb="FFFFFF00"/>
          </stop>
        </gradientFill>
      </fill>
    </dxf>
    <dxf>
      <fill>
        <gradientFill degree="90">
          <stop position="0">
            <color theme="0"/>
          </stop>
          <stop position="1">
            <color rgb="FF00B050"/>
          </stop>
        </gradientFill>
      </fill>
    </dxf>
    <dxf>
      <fill>
        <gradientFill degree="90">
          <stop position="0">
            <color theme="0"/>
          </stop>
          <stop position="1">
            <color rgb="FFEC1CD3"/>
          </stop>
        </gradientFill>
      </fill>
    </dxf>
    <dxf>
      <fill>
        <gradientFill degree="90">
          <stop position="0">
            <color theme="0"/>
          </stop>
          <stop position="1">
            <color theme="5"/>
          </stop>
        </gradientFill>
      </fill>
    </dxf>
    <dxf>
      <fill>
        <gradientFill degree="90">
          <stop position="0">
            <color theme="0"/>
          </stop>
          <stop position="1">
            <color rgb="FFFFFF00"/>
          </stop>
        </gradientFill>
      </fill>
    </dxf>
    <dxf>
      <fill>
        <gradientFill degree="90">
          <stop position="0">
            <color theme="0"/>
          </stop>
          <stop position="1">
            <color rgb="FF00B050"/>
          </stop>
        </gradientFill>
      </fill>
    </dxf>
    <dxf>
      <fill>
        <gradientFill degree="90">
          <stop position="0">
            <color theme="0"/>
          </stop>
          <stop position="1">
            <color rgb="FFEC1CD3"/>
          </stop>
        </gradientFill>
      </fill>
    </dxf>
    <dxf>
      <fill>
        <gradientFill degree="90">
          <stop position="0">
            <color theme="0"/>
          </stop>
          <stop position="1">
            <color theme="5"/>
          </stop>
        </gradientFill>
      </fill>
    </dxf>
    <dxf>
      <fill>
        <gradientFill degree="90">
          <stop position="0">
            <color theme="0"/>
          </stop>
          <stop position="1">
            <color rgb="FFFFFF00"/>
          </stop>
        </gradientFill>
      </fill>
    </dxf>
    <dxf>
      <fill>
        <gradientFill degree="90">
          <stop position="0">
            <color theme="0"/>
          </stop>
          <stop position="1">
            <color rgb="FF00B050"/>
          </stop>
        </gradientFill>
      </fill>
    </dxf>
    <dxf>
      <fill>
        <gradientFill degree="90">
          <stop position="0">
            <color theme="0"/>
          </stop>
          <stop position="1">
            <color rgb="FFEC1CD3"/>
          </stop>
        </gradientFill>
      </fill>
    </dxf>
    <dxf>
      <fill>
        <gradientFill degree="90">
          <stop position="0">
            <color theme="0"/>
          </stop>
          <stop position="1">
            <color theme="5"/>
          </stop>
        </gradientFill>
      </fill>
    </dxf>
    <dxf>
      <fill>
        <gradientFill degree="90">
          <stop position="0">
            <color theme="0"/>
          </stop>
          <stop position="1">
            <color rgb="FFFFFF00"/>
          </stop>
        </gradientFill>
      </fill>
    </dxf>
    <dxf>
      <fill>
        <gradientFill degree="90">
          <stop position="0">
            <color theme="0"/>
          </stop>
          <stop position="1">
            <color rgb="FF00B050"/>
          </stop>
        </gradientFill>
      </fill>
    </dxf>
    <dxf>
      <fill>
        <gradientFill degree="90">
          <stop position="0">
            <color theme="0"/>
          </stop>
          <stop position="1">
            <color rgb="FFEC1CD3"/>
          </stop>
        </gradientFill>
      </fill>
    </dxf>
    <dxf>
      <fill>
        <gradientFill degree="90">
          <stop position="0">
            <color theme="0"/>
          </stop>
          <stop position="1">
            <color theme="5"/>
          </stop>
        </gradientFill>
      </fill>
    </dxf>
    <dxf>
      <fill>
        <gradientFill degree="90">
          <stop position="0">
            <color theme="0"/>
          </stop>
          <stop position="1">
            <color rgb="FFFFFF00"/>
          </stop>
        </gradientFill>
      </fill>
    </dxf>
    <dxf>
      <fill>
        <gradientFill degree="90">
          <stop position="0">
            <color theme="0"/>
          </stop>
          <stop position="1">
            <color rgb="FF00B050"/>
          </stop>
        </gradientFill>
      </fill>
    </dxf>
    <dxf>
      <fill>
        <gradientFill degree="90">
          <stop position="0">
            <color theme="0"/>
          </stop>
          <stop position="1">
            <color rgb="FFEC1CD3"/>
          </stop>
        </gradientFill>
      </fill>
    </dxf>
    <dxf>
      <fill>
        <gradientFill degree="90">
          <stop position="0">
            <color theme="0"/>
          </stop>
          <stop position="1">
            <color theme="5"/>
          </stop>
        </gradientFill>
      </fill>
    </dxf>
    <dxf>
      <fill>
        <gradientFill degree="90">
          <stop position="0">
            <color theme="0"/>
          </stop>
          <stop position="1">
            <color rgb="FFFFFF00"/>
          </stop>
        </gradientFill>
      </fill>
    </dxf>
    <dxf>
      <fill>
        <gradientFill degree="90">
          <stop position="0">
            <color theme="0"/>
          </stop>
          <stop position="1">
            <color rgb="FF00B050"/>
          </stop>
        </gradientFill>
      </fill>
    </dxf>
    <dxf>
      <fill>
        <gradientFill degree="90">
          <stop position="0">
            <color theme="0"/>
          </stop>
          <stop position="1">
            <color rgb="FFEC1CD3"/>
          </stop>
        </gradientFill>
      </fill>
    </dxf>
    <dxf>
      <fill>
        <gradientFill degree="90">
          <stop position="0">
            <color theme="0"/>
          </stop>
          <stop position="1">
            <color theme="5"/>
          </stop>
        </gradientFill>
      </fill>
    </dxf>
    <dxf>
      <fill>
        <gradientFill degree="90">
          <stop position="0">
            <color theme="0"/>
          </stop>
          <stop position="1">
            <color rgb="FFFFFF00"/>
          </stop>
        </gradientFill>
      </fill>
    </dxf>
    <dxf>
      <fill>
        <gradientFill degree="90">
          <stop position="0">
            <color theme="0"/>
          </stop>
          <stop position="1">
            <color rgb="FF00B050"/>
          </stop>
        </gradientFill>
      </fill>
    </dxf>
    <dxf>
      <fill>
        <gradientFill degree="90">
          <stop position="0">
            <color theme="0"/>
          </stop>
          <stop position="1">
            <color rgb="FFEC1CD3"/>
          </stop>
        </gradientFill>
      </fill>
    </dxf>
    <dxf>
      <fill>
        <gradientFill degree="90">
          <stop position="0">
            <color theme="0"/>
          </stop>
          <stop position="1">
            <color theme="5"/>
          </stop>
        </gradientFill>
      </fill>
    </dxf>
    <dxf>
      <fill>
        <gradientFill degree="90">
          <stop position="0">
            <color theme="0"/>
          </stop>
          <stop position="1">
            <color rgb="FFFFFF00"/>
          </stop>
        </gradientFill>
      </fill>
    </dxf>
    <dxf>
      <fill>
        <gradientFill degree="90">
          <stop position="0">
            <color theme="0"/>
          </stop>
          <stop position="1">
            <color rgb="FF00B050"/>
          </stop>
        </gradientFill>
      </fill>
    </dxf>
    <dxf>
      <fill>
        <gradientFill degree="90">
          <stop position="0">
            <color theme="0"/>
          </stop>
          <stop position="1">
            <color rgb="FFEC1CD3"/>
          </stop>
        </gradientFill>
      </fill>
    </dxf>
    <dxf>
      <fill>
        <gradientFill degree="90">
          <stop position="0">
            <color theme="0"/>
          </stop>
          <stop position="1">
            <color theme="5"/>
          </stop>
        </gradientFill>
      </fill>
    </dxf>
    <dxf>
      <fill>
        <gradientFill degree="90">
          <stop position="0">
            <color theme="0"/>
          </stop>
          <stop position="1">
            <color rgb="FFFFFF00"/>
          </stop>
        </gradientFill>
      </fill>
    </dxf>
    <dxf>
      <fill>
        <gradientFill degree="90">
          <stop position="0">
            <color theme="0"/>
          </stop>
          <stop position="1">
            <color rgb="FF00B050"/>
          </stop>
        </gradientFill>
      </fill>
    </dxf>
    <dxf>
      <fill>
        <gradientFill degree="90">
          <stop position="0">
            <color theme="0"/>
          </stop>
          <stop position="1">
            <color rgb="FFEC1CD3"/>
          </stop>
        </gradientFill>
      </fill>
    </dxf>
    <dxf>
      <fill>
        <gradientFill degree="90">
          <stop position="0">
            <color theme="0"/>
          </stop>
          <stop position="1">
            <color theme="5"/>
          </stop>
        </gradientFill>
      </fill>
    </dxf>
    <dxf>
      <fill>
        <gradientFill degree="90">
          <stop position="0">
            <color theme="0"/>
          </stop>
          <stop position="1">
            <color rgb="FFFFFF00"/>
          </stop>
        </gradientFill>
      </fill>
    </dxf>
    <dxf>
      <fill>
        <gradientFill degree="90">
          <stop position="0">
            <color theme="0"/>
          </stop>
          <stop position="1">
            <color rgb="FF00B050"/>
          </stop>
        </gradientFill>
      </fill>
    </dxf>
    <dxf>
      <fill>
        <gradientFill degree="90">
          <stop position="0">
            <color theme="0"/>
          </stop>
          <stop position="1">
            <color rgb="FFEC1CD3"/>
          </stop>
        </gradientFill>
      </fill>
    </dxf>
    <dxf>
      <fill>
        <gradientFill degree="90">
          <stop position="0">
            <color theme="0"/>
          </stop>
          <stop position="1">
            <color theme="5"/>
          </stop>
        </gradientFill>
      </fill>
    </dxf>
    <dxf>
      <fill>
        <gradientFill degree="90">
          <stop position="0">
            <color theme="0"/>
          </stop>
          <stop position="1">
            <color rgb="FFFFFF00"/>
          </stop>
        </gradientFill>
      </fill>
    </dxf>
    <dxf>
      <fill>
        <gradientFill degree="90">
          <stop position="0">
            <color theme="0"/>
          </stop>
          <stop position="1">
            <color rgb="FF00B050"/>
          </stop>
        </gradientFill>
      </fill>
    </dxf>
    <dxf>
      <fill>
        <gradientFill degree="90">
          <stop position="0">
            <color theme="0"/>
          </stop>
          <stop position="1">
            <color rgb="FFEC1CD3"/>
          </stop>
        </gradientFill>
      </fill>
    </dxf>
    <dxf>
      <fill>
        <gradientFill degree="90">
          <stop position="0">
            <color theme="0"/>
          </stop>
          <stop position="1">
            <color theme="5"/>
          </stop>
        </gradientFill>
      </fill>
    </dxf>
    <dxf>
      <fill>
        <gradientFill degree="90">
          <stop position="0">
            <color theme="0"/>
          </stop>
          <stop position="1">
            <color rgb="FFFFFF00"/>
          </stop>
        </gradientFill>
      </fill>
    </dxf>
    <dxf>
      <fill>
        <gradientFill degree="90">
          <stop position="0">
            <color theme="0"/>
          </stop>
          <stop position="1">
            <color rgb="FF00B050"/>
          </stop>
        </gradientFill>
      </fill>
    </dxf>
    <dxf>
      <fill>
        <gradientFill degree="90">
          <stop position="0">
            <color theme="0"/>
          </stop>
          <stop position="1">
            <color rgb="FFEC1CD3"/>
          </stop>
        </gradientFill>
      </fill>
    </dxf>
    <dxf>
      <fill>
        <gradientFill degree="90">
          <stop position="0">
            <color theme="0"/>
          </stop>
          <stop position="1">
            <color theme="5"/>
          </stop>
        </gradientFill>
      </fill>
    </dxf>
    <dxf>
      <fill>
        <gradientFill degree="90">
          <stop position="0">
            <color theme="0"/>
          </stop>
          <stop position="1">
            <color rgb="FFFFFF00"/>
          </stop>
        </gradientFill>
      </fill>
    </dxf>
    <dxf>
      <fill>
        <gradientFill degree="90">
          <stop position="0">
            <color theme="0"/>
          </stop>
          <stop position="1">
            <color rgb="FF00B050"/>
          </stop>
        </gradientFill>
      </fill>
    </dxf>
    <dxf>
      <fill>
        <gradientFill degree="90">
          <stop position="0">
            <color theme="0"/>
          </stop>
          <stop position="1">
            <color rgb="FFEC1CD3"/>
          </stop>
        </gradientFill>
      </fill>
    </dxf>
    <dxf>
      <fill>
        <gradientFill degree="90">
          <stop position="0">
            <color theme="0"/>
          </stop>
          <stop position="1">
            <color theme="5"/>
          </stop>
        </gradientFill>
      </fill>
    </dxf>
    <dxf>
      <fill>
        <gradientFill degree="90">
          <stop position="0">
            <color theme="0"/>
          </stop>
          <stop position="1">
            <color rgb="FFFFFF00"/>
          </stop>
        </gradientFill>
      </fill>
    </dxf>
    <dxf>
      <fill>
        <gradientFill degree="90">
          <stop position="0">
            <color theme="0"/>
          </stop>
          <stop position="1">
            <color rgb="FF00B050"/>
          </stop>
        </gradientFill>
      </fill>
    </dxf>
    <dxf>
      <fill>
        <gradientFill degree="90">
          <stop position="0">
            <color theme="0"/>
          </stop>
          <stop position="1">
            <color rgb="FFEC1CD3"/>
          </stop>
        </gradientFill>
      </fill>
    </dxf>
    <dxf>
      <fill>
        <gradientFill degree="90">
          <stop position="0">
            <color theme="0"/>
          </stop>
          <stop position="1">
            <color theme="5"/>
          </stop>
        </gradientFill>
      </fill>
    </dxf>
    <dxf>
      <fill>
        <gradientFill degree="90">
          <stop position="0">
            <color theme="0"/>
          </stop>
          <stop position="1">
            <color rgb="FFFFFF00"/>
          </stop>
        </gradientFill>
      </fill>
    </dxf>
    <dxf>
      <fill>
        <gradientFill degree="90">
          <stop position="0">
            <color theme="0"/>
          </stop>
          <stop position="1">
            <color rgb="FF00B050"/>
          </stop>
        </gradientFill>
      </fill>
    </dxf>
    <dxf>
      <fill>
        <gradientFill degree="90">
          <stop position="0">
            <color theme="0"/>
          </stop>
          <stop position="1">
            <color rgb="FFEC1CD3"/>
          </stop>
        </gradientFill>
      </fill>
    </dxf>
    <dxf>
      <fill>
        <gradientFill degree="90">
          <stop position="0">
            <color theme="0"/>
          </stop>
          <stop position="1">
            <color theme="5"/>
          </stop>
        </gradientFill>
      </fill>
    </dxf>
    <dxf>
      <fill>
        <gradientFill degree="90">
          <stop position="0">
            <color theme="0"/>
          </stop>
          <stop position="1">
            <color rgb="FFFFFF00"/>
          </stop>
        </gradientFill>
      </fill>
    </dxf>
    <dxf>
      <fill>
        <gradientFill degree="90">
          <stop position="0">
            <color theme="0"/>
          </stop>
          <stop position="1">
            <color rgb="FF00B050"/>
          </stop>
        </gradientFill>
      </fill>
    </dxf>
    <dxf>
      <fill>
        <gradientFill degree="90">
          <stop position="0">
            <color theme="0"/>
          </stop>
          <stop position="1">
            <color rgb="FFEC1CD3"/>
          </stop>
        </gradientFill>
      </fill>
    </dxf>
    <dxf>
      <fill>
        <gradientFill degree="90">
          <stop position="0">
            <color theme="0"/>
          </stop>
          <stop position="1">
            <color theme="5"/>
          </stop>
        </gradientFill>
      </fill>
    </dxf>
    <dxf>
      <fill>
        <gradientFill degree="90">
          <stop position="0">
            <color theme="0"/>
          </stop>
          <stop position="1">
            <color rgb="FFFFFF00"/>
          </stop>
        </gradientFill>
      </fill>
    </dxf>
    <dxf>
      <fill>
        <gradientFill degree="90">
          <stop position="0">
            <color theme="0"/>
          </stop>
          <stop position="1">
            <color rgb="FF00B050"/>
          </stop>
        </gradientFill>
      </fill>
    </dxf>
    <dxf>
      <fill>
        <gradientFill degree="90">
          <stop position="0">
            <color theme="0"/>
          </stop>
          <stop position="1">
            <color rgb="FFEC1CD3"/>
          </stop>
        </gradientFill>
      </fill>
    </dxf>
    <dxf>
      <fill>
        <gradientFill degree="90">
          <stop position="0">
            <color theme="0"/>
          </stop>
          <stop position="1">
            <color theme="5"/>
          </stop>
        </gradientFill>
      </fill>
    </dxf>
    <dxf>
      <fill>
        <gradientFill degree="90">
          <stop position="0">
            <color theme="0"/>
          </stop>
          <stop position="1">
            <color rgb="FFFFFF00"/>
          </stop>
        </gradientFill>
      </fill>
    </dxf>
    <dxf>
      <fill>
        <gradientFill degree="90">
          <stop position="0">
            <color theme="0"/>
          </stop>
          <stop position="1">
            <color rgb="FF00B050"/>
          </stop>
        </gradientFill>
      </fill>
    </dxf>
    <dxf>
      <fill>
        <gradientFill degree="90">
          <stop position="0">
            <color theme="0"/>
          </stop>
          <stop position="1">
            <color rgb="FFEC1CD3"/>
          </stop>
        </gradientFill>
      </fill>
    </dxf>
    <dxf>
      <fill>
        <gradientFill degree="90">
          <stop position="0">
            <color theme="0"/>
          </stop>
          <stop position="1">
            <color theme="5"/>
          </stop>
        </gradientFill>
      </fill>
    </dxf>
    <dxf>
      <fill>
        <gradientFill degree="90">
          <stop position="0">
            <color theme="0"/>
          </stop>
          <stop position="1">
            <color rgb="FFFFFF00"/>
          </stop>
        </gradientFill>
      </fill>
    </dxf>
    <dxf>
      <fill>
        <gradientFill degree="90">
          <stop position="0">
            <color theme="0"/>
          </stop>
          <stop position="1">
            <color rgb="FF00B050"/>
          </stop>
        </gradientFill>
      </fill>
    </dxf>
    <dxf>
      <fill>
        <gradientFill degree="90">
          <stop position="0">
            <color theme="0"/>
          </stop>
          <stop position="1">
            <color rgb="FFEC1CD3"/>
          </stop>
        </gradientFill>
      </fill>
    </dxf>
    <dxf>
      <fill>
        <gradientFill degree="90">
          <stop position="0">
            <color theme="0"/>
          </stop>
          <stop position="1">
            <color theme="5"/>
          </stop>
        </gradientFill>
      </fill>
    </dxf>
    <dxf>
      <fill>
        <gradientFill degree="90">
          <stop position="0">
            <color theme="0"/>
          </stop>
          <stop position="1">
            <color rgb="FFFFFF00"/>
          </stop>
        </gradientFill>
      </fill>
    </dxf>
    <dxf>
      <fill>
        <gradientFill degree="90">
          <stop position="0">
            <color theme="0"/>
          </stop>
          <stop position="1">
            <color rgb="FF00B050"/>
          </stop>
        </gradientFill>
      </fill>
    </dxf>
    <dxf>
      <fill>
        <gradientFill degree="90">
          <stop position="0">
            <color theme="0"/>
          </stop>
          <stop position="1">
            <color rgb="FFEC1CD3"/>
          </stop>
        </gradientFill>
      </fill>
    </dxf>
    <dxf>
      <fill>
        <gradientFill degree="90">
          <stop position="0">
            <color theme="0"/>
          </stop>
          <stop position="1">
            <color theme="5"/>
          </stop>
        </gradientFill>
      </fill>
    </dxf>
    <dxf>
      <fill>
        <gradientFill degree="90">
          <stop position="0">
            <color theme="0"/>
          </stop>
          <stop position="1">
            <color rgb="FFFFFF00"/>
          </stop>
        </gradientFill>
      </fill>
    </dxf>
    <dxf>
      <fill>
        <gradientFill degree="90">
          <stop position="0">
            <color theme="0"/>
          </stop>
          <stop position="1">
            <color rgb="FF00B050"/>
          </stop>
        </gradientFill>
      </fill>
    </dxf>
    <dxf>
      <fill>
        <gradientFill degree="90">
          <stop position="0">
            <color theme="0"/>
          </stop>
          <stop position="1">
            <color rgb="FFEC1CD3"/>
          </stop>
        </gradientFill>
      </fill>
    </dxf>
    <dxf>
      <fill>
        <gradientFill degree="90">
          <stop position="0">
            <color theme="0"/>
          </stop>
          <stop position="1">
            <color theme="5"/>
          </stop>
        </gradientFill>
      </fill>
    </dxf>
    <dxf>
      <fill>
        <gradientFill degree="90">
          <stop position="0">
            <color theme="0"/>
          </stop>
          <stop position="1">
            <color rgb="FFFFFF00"/>
          </stop>
        </gradientFill>
      </fill>
    </dxf>
    <dxf>
      <fill>
        <gradientFill degree="90">
          <stop position="0">
            <color theme="0"/>
          </stop>
          <stop position="1">
            <color rgb="FF00B050"/>
          </stop>
        </gradientFill>
      </fill>
    </dxf>
    <dxf>
      <fill>
        <gradientFill degree="90">
          <stop position="0">
            <color theme="0"/>
          </stop>
          <stop position="1">
            <color rgb="FFEC1CD3"/>
          </stop>
        </gradientFill>
      </fill>
    </dxf>
    <dxf>
      <fill>
        <gradientFill degree="90">
          <stop position="0">
            <color theme="0"/>
          </stop>
          <stop position="1">
            <color theme="5"/>
          </stop>
        </gradientFill>
      </fill>
    </dxf>
    <dxf>
      <fill>
        <gradientFill degree="90">
          <stop position="0">
            <color theme="0"/>
          </stop>
          <stop position="1">
            <color rgb="FFFFFF00"/>
          </stop>
        </gradientFill>
      </fill>
    </dxf>
    <dxf>
      <fill>
        <gradientFill degree="90">
          <stop position="0">
            <color theme="0"/>
          </stop>
          <stop position="1">
            <color rgb="FF00B050"/>
          </stop>
        </gradientFill>
      </fill>
    </dxf>
    <dxf>
      <fill>
        <gradientFill degree="90">
          <stop position="0">
            <color theme="0"/>
          </stop>
          <stop position="1">
            <color rgb="FFEC1CD3"/>
          </stop>
        </gradientFill>
      </fill>
    </dxf>
    <dxf>
      <fill>
        <gradientFill degree="90">
          <stop position="0">
            <color theme="0"/>
          </stop>
          <stop position="1">
            <color theme="5"/>
          </stop>
        </gradientFill>
      </fill>
    </dxf>
    <dxf>
      <fill>
        <gradientFill degree="90">
          <stop position="0">
            <color theme="0"/>
          </stop>
          <stop position="1">
            <color rgb="FFFFFF00"/>
          </stop>
        </gradientFill>
      </fill>
    </dxf>
    <dxf>
      <fill>
        <gradientFill degree="90">
          <stop position="0">
            <color theme="0"/>
          </stop>
          <stop position="1">
            <color rgb="FF00B050"/>
          </stop>
        </gradientFill>
      </fill>
    </dxf>
    <dxf>
      <fill>
        <gradientFill degree="90">
          <stop position="0">
            <color theme="0"/>
          </stop>
          <stop position="1">
            <color rgb="FFEC1CD3"/>
          </stop>
        </gradientFill>
      </fill>
    </dxf>
    <dxf>
      <fill>
        <gradientFill degree="90">
          <stop position="0">
            <color theme="0"/>
          </stop>
          <stop position="1">
            <color theme="5"/>
          </stop>
        </gradientFill>
      </fill>
    </dxf>
    <dxf>
      <fill>
        <gradientFill degree="90">
          <stop position="0">
            <color theme="0"/>
          </stop>
          <stop position="1">
            <color rgb="FFFFFF00"/>
          </stop>
        </gradientFill>
      </fill>
    </dxf>
    <dxf>
      <fill>
        <gradientFill degree="90">
          <stop position="0">
            <color theme="0"/>
          </stop>
          <stop position="1">
            <color rgb="FF00B050"/>
          </stop>
        </gradientFill>
      </fill>
    </dxf>
    <dxf>
      <fill>
        <gradientFill degree="90">
          <stop position="0">
            <color theme="0"/>
          </stop>
          <stop position="1">
            <color rgb="FFEC1CD3"/>
          </stop>
        </gradientFill>
      </fill>
    </dxf>
    <dxf>
      <fill>
        <gradientFill degree="90">
          <stop position="0">
            <color theme="0"/>
          </stop>
          <stop position="1">
            <color theme="5"/>
          </stop>
        </gradientFill>
      </fill>
    </dxf>
    <dxf>
      <fill>
        <gradientFill degree="90">
          <stop position="0">
            <color theme="0"/>
          </stop>
          <stop position="1">
            <color rgb="FFFFFF00"/>
          </stop>
        </gradientFill>
      </fill>
    </dxf>
    <dxf>
      <fill>
        <gradientFill degree="90">
          <stop position="0">
            <color theme="0"/>
          </stop>
          <stop position="1">
            <color rgb="FF00B050"/>
          </stop>
        </gradientFill>
      </fill>
    </dxf>
    <dxf>
      <fill>
        <gradientFill degree="90">
          <stop position="0">
            <color theme="0"/>
          </stop>
          <stop position="1">
            <color rgb="FFEC1CD3"/>
          </stop>
        </gradientFill>
      </fill>
    </dxf>
    <dxf>
      <fill>
        <gradientFill degree="90">
          <stop position="0">
            <color theme="0"/>
          </stop>
          <stop position="1">
            <color theme="5"/>
          </stop>
        </gradientFill>
      </fill>
    </dxf>
    <dxf>
      <fill>
        <gradientFill degree="90">
          <stop position="0">
            <color theme="0"/>
          </stop>
          <stop position="1">
            <color rgb="FFFFFF00"/>
          </stop>
        </gradientFill>
      </fill>
    </dxf>
    <dxf>
      <fill>
        <gradientFill degree="90">
          <stop position="0">
            <color theme="0"/>
          </stop>
          <stop position="1">
            <color rgb="FF00B050"/>
          </stop>
        </gradientFill>
      </fill>
    </dxf>
    <dxf>
      <fill>
        <gradientFill degree="90">
          <stop position="0">
            <color theme="0"/>
          </stop>
          <stop position="1">
            <color rgb="FFEC1CD3"/>
          </stop>
        </gradientFill>
      </fill>
    </dxf>
    <dxf>
      <fill>
        <gradientFill degree="90">
          <stop position="0">
            <color theme="0"/>
          </stop>
          <stop position="1">
            <color theme="5"/>
          </stop>
        </gradientFill>
      </fill>
    </dxf>
    <dxf>
      <fill>
        <gradientFill degree="90">
          <stop position="0">
            <color theme="0"/>
          </stop>
          <stop position="1">
            <color rgb="FFFFFF00"/>
          </stop>
        </gradientFill>
      </fill>
    </dxf>
    <dxf>
      <fill>
        <gradientFill degree="90">
          <stop position="0">
            <color theme="0"/>
          </stop>
          <stop position="1">
            <color rgb="FF00B050"/>
          </stop>
        </gradientFill>
      </fill>
    </dxf>
    <dxf>
      <fill>
        <gradientFill degree="90">
          <stop position="0">
            <color theme="0"/>
          </stop>
          <stop position="1">
            <color rgb="FFEC1CD3"/>
          </stop>
        </gradientFill>
      </fill>
    </dxf>
    <dxf>
      <fill>
        <gradientFill degree="90">
          <stop position="0">
            <color theme="0"/>
          </stop>
          <stop position="1">
            <color theme="5"/>
          </stop>
        </gradientFill>
      </fill>
    </dxf>
    <dxf>
      <fill>
        <gradientFill degree="90">
          <stop position="0">
            <color theme="0"/>
          </stop>
          <stop position="1">
            <color rgb="FFFFFF00"/>
          </stop>
        </gradientFill>
      </fill>
    </dxf>
    <dxf>
      <fill>
        <gradientFill degree="90">
          <stop position="0">
            <color theme="0"/>
          </stop>
          <stop position="1">
            <color rgb="FF00B050"/>
          </stop>
        </gradientFill>
      </fill>
    </dxf>
    <dxf>
      <fill>
        <gradientFill degree="90">
          <stop position="0">
            <color theme="0"/>
          </stop>
          <stop position="1">
            <color rgb="FFEC1CD3"/>
          </stop>
        </gradientFill>
      </fill>
    </dxf>
    <dxf>
      <fill>
        <gradientFill degree="90">
          <stop position="0">
            <color theme="0"/>
          </stop>
          <stop position="1">
            <color theme="5"/>
          </stop>
        </gradientFill>
      </fill>
    </dxf>
    <dxf>
      <fill>
        <gradientFill degree="90">
          <stop position="0">
            <color theme="0"/>
          </stop>
          <stop position="1">
            <color rgb="FFFFFF00"/>
          </stop>
        </gradientFill>
      </fill>
    </dxf>
    <dxf>
      <fill>
        <gradientFill degree="90">
          <stop position="0">
            <color theme="0"/>
          </stop>
          <stop position="1">
            <color rgb="FF00B050"/>
          </stop>
        </gradientFill>
      </fill>
    </dxf>
    <dxf>
      <fill>
        <gradientFill degree="90">
          <stop position="0">
            <color theme="0"/>
          </stop>
          <stop position="1">
            <color rgb="FFEC1CD3"/>
          </stop>
        </gradientFill>
      </fill>
    </dxf>
    <dxf>
      <fill>
        <gradientFill degree="90">
          <stop position="0">
            <color theme="0"/>
          </stop>
          <stop position="1">
            <color theme="5"/>
          </stop>
        </gradientFill>
      </fill>
    </dxf>
    <dxf>
      <fill>
        <gradientFill degree="90">
          <stop position="0">
            <color theme="0"/>
          </stop>
          <stop position="1">
            <color rgb="FFFFFF00"/>
          </stop>
        </gradientFill>
      </fill>
    </dxf>
    <dxf>
      <fill>
        <gradientFill degree="90">
          <stop position="0">
            <color theme="0"/>
          </stop>
          <stop position="1">
            <color rgb="FF00B050"/>
          </stop>
        </gradientFill>
      </fill>
    </dxf>
    <dxf>
      <fill>
        <gradientFill degree="90">
          <stop position="0">
            <color theme="0"/>
          </stop>
          <stop position="1">
            <color rgb="FFEC1CD3"/>
          </stop>
        </gradientFill>
      </fill>
    </dxf>
    <dxf>
      <fill>
        <gradientFill degree="90">
          <stop position="0">
            <color theme="0"/>
          </stop>
          <stop position="1">
            <color theme="5"/>
          </stop>
        </gradientFill>
      </fill>
    </dxf>
    <dxf>
      <fill>
        <gradientFill degree="90">
          <stop position="0">
            <color theme="0"/>
          </stop>
          <stop position="1">
            <color rgb="FFFFFF00"/>
          </stop>
        </gradientFill>
      </fill>
    </dxf>
    <dxf>
      <fill>
        <gradientFill degree="90">
          <stop position="0">
            <color theme="0"/>
          </stop>
          <stop position="1">
            <color rgb="FF00B050"/>
          </stop>
        </gradientFill>
      </fill>
    </dxf>
    <dxf>
      <fill>
        <gradientFill degree="90">
          <stop position="0">
            <color theme="0"/>
          </stop>
          <stop position="1">
            <color rgb="FFEC1CD3"/>
          </stop>
        </gradientFill>
      </fill>
    </dxf>
    <dxf>
      <fill>
        <gradientFill degree="90">
          <stop position="0">
            <color theme="0"/>
          </stop>
          <stop position="1">
            <color theme="5"/>
          </stop>
        </gradientFill>
      </fill>
    </dxf>
    <dxf>
      <fill>
        <gradientFill degree="90">
          <stop position="0">
            <color theme="0"/>
          </stop>
          <stop position="1">
            <color rgb="FFFFFF00"/>
          </stop>
        </gradientFill>
      </fill>
    </dxf>
    <dxf>
      <fill>
        <gradientFill degree="90">
          <stop position="0">
            <color theme="0"/>
          </stop>
          <stop position="1">
            <color rgb="FF00B050"/>
          </stop>
        </gradientFill>
      </fill>
    </dxf>
    <dxf>
      <fill>
        <gradientFill degree="90">
          <stop position="0">
            <color theme="0"/>
          </stop>
          <stop position="1">
            <color rgb="FFEC1CD3"/>
          </stop>
        </gradientFill>
      </fill>
    </dxf>
    <dxf>
      <fill>
        <gradientFill degree="90">
          <stop position="0">
            <color theme="0"/>
          </stop>
          <stop position="1">
            <color theme="5"/>
          </stop>
        </gradientFill>
      </fill>
    </dxf>
    <dxf>
      <fill>
        <gradientFill degree="90">
          <stop position="0">
            <color theme="0"/>
          </stop>
          <stop position="1">
            <color rgb="FFFFFF00"/>
          </stop>
        </gradientFill>
      </fill>
    </dxf>
    <dxf>
      <fill>
        <gradientFill degree="90">
          <stop position="0">
            <color theme="0"/>
          </stop>
          <stop position="1">
            <color rgb="FF00B050"/>
          </stop>
        </gradientFill>
      </fill>
    </dxf>
    <dxf>
      <fill>
        <gradientFill degree="90">
          <stop position="0">
            <color theme="0"/>
          </stop>
          <stop position="1">
            <color rgb="FFEC1CD3"/>
          </stop>
        </gradientFill>
      </fill>
    </dxf>
    <dxf>
      <fill>
        <gradientFill degree="90">
          <stop position="0">
            <color theme="0"/>
          </stop>
          <stop position="1">
            <color theme="5"/>
          </stop>
        </gradientFill>
      </fill>
    </dxf>
    <dxf>
      <fill>
        <gradientFill degree="90">
          <stop position="0">
            <color theme="0"/>
          </stop>
          <stop position="1">
            <color rgb="FFFFFF00"/>
          </stop>
        </gradientFill>
      </fill>
    </dxf>
    <dxf>
      <fill>
        <gradientFill degree="90">
          <stop position="0">
            <color theme="0"/>
          </stop>
          <stop position="1">
            <color rgb="FF00B050"/>
          </stop>
        </gradientFill>
      </fill>
    </dxf>
    <dxf>
      <fill>
        <gradientFill degree="90">
          <stop position="0">
            <color theme="0"/>
          </stop>
          <stop position="1">
            <color rgb="FFEC1CD3"/>
          </stop>
        </gradientFill>
      </fill>
    </dxf>
    <dxf>
      <fill>
        <gradientFill degree="90">
          <stop position="0">
            <color theme="0"/>
          </stop>
          <stop position="1">
            <color theme="5"/>
          </stop>
        </gradientFill>
      </fill>
    </dxf>
    <dxf>
      <fill>
        <gradientFill degree="90">
          <stop position="0">
            <color theme="0"/>
          </stop>
          <stop position="1">
            <color rgb="FFFFFF00"/>
          </stop>
        </gradientFill>
      </fill>
    </dxf>
    <dxf>
      <fill>
        <gradientFill degree="90">
          <stop position="0">
            <color theme="0"/>
          </stop>
          <stop position="1">
            <color rgb="FF00B050"/>
          </stop>
        </gradientFill>
      </fill>
    </dxf>
    <dxf>
      <fill>
        <gradientFill degree="90">
          <stop position="0">
            <color theme="0"/>
          </stop>
          <stop position="1">
            <color rgb="FFEC1CD3"/>
          </stop>
        </gradientFill>
      </fill>
    </dxf>
    <dxf>
      <fill>
        <gradientFill degree="90">
          <stop position="0">
            <color theme="0"/>
          </stop>
          <stop position="1">
            <color theme="5"/>
          </stop>
        </gradientFill>
      </fill>
    </dxf>
    <dxf>
      <fill>
        <gradientFill degree="90">
          <stop position="0">
            <color theme="0"/>
          </stop>
          <stop position="1">
            <color rgb="FFFFFF00"/>
          </stop>
        </gradientFill>
      </fill>
    </dxf>
    <dxf>
      <fill>
        <gradientFill degree="90">
          <stop position="0">
            <color theme="0"/>
          </stop>
          <stop position="1">
            <color rgb="FF00B050"/>
          </stop>
        </gradientFill>
      </fill>
    </dxf>
    <dxf>
      <fill>
        <gradientFill degree="90">
          <stop position="0">
            <color theme="0"/>
          </stop>
          <stop position="1">
            <color rgb="FFEC1CD3"/>
          </stop>
        </gradientFill>
      </fill>
    </dxf>
    <dxf>
      <fill>
        <gradientFill degree="90">
          <stop position="0">
            <color theme="0"/>
          </stop>
          <stop position="1">
            <color theme="5"/>
          </stop>
        </gradientFill>
      </fill>
    </dxf>
    <dxf>
      <fill>
        <gradientFill degree="90">
          <stop position="0">
            <color theme="0"/>
          </stop>
          <stop position="1">
            <color rgb="FFFFFF00"/>
          </stop>
        </gradientFill>
      </fill>
    </dxf>
    <dxf>
      <fill>
        <gradientFill degree="90">
          <stop position="0">
            <color theme="0"/>
          </stop>
          <stop position="1">
            <color rgb="FF00B050"/>
          </stop>
        </gradientFill>
      </fill>
    </dxf>
    <dxf>
      <fill>
        <gradientFill degree="90">
          <stop position="0">
            <color theme="0"/>
          </stop>
          <stop position="1">
            <color rgb="FFEC1CD3"/>
          </stop>
        </gradientFill>
      </fill>
    </dxf>
    <dxf>
      <fill>
        <gradientFill degree="90">
          <stop position="0">
            <color theme="0"/>
          </stop>
          <stop position="1">
            <color theme="5"/>
          </stop>
        </gradientFill>
      </fill>
    </dxf>
    <dxf>
      <fill>
        <gradientFill degree="90">
          <stop position="0">
            <color theme="0"/>
          </stop>
          <stop position="1">
            <color rgb="FFFFFF00"/>
          </stop>
        </gradientFill>
      </fill>
    </dxf>
    <dxf>
      <fill>
        <gradientFill degree="90">
          <stop position="0">
            <color theme="0"/>
          </stop>
          <stop position="1">
            <color rgb="FF00B050"/>
          </stop>
        </gradientFill>
      </fill>
    </dxf>
    <dxf>
      <fill>
        <gradientFill degree="90">
          <stop position="0">
            <color theme="0"/>
          </stop>
          <stop position="1">
            <color rgb="FFEC1CD3"/>
          </stop>
        </gradientFill>
      </fill>
    </dxf>
    <dxf>
      <fill>
        <gradientFill degree="90">
          <stop position="0">
            <color theme="0"/>
          </stop>
          <stop position="1">
            <color theme="5"/>
          </stop>
        </gradientFill>
      </fill>
    </dxf>
    <dxf>
      <fill>
        <gradientFill degree="90">
          <stop position="0">
            <color theme="0"/>
          </stop>
          <stop position="1">
            <color rgb="FFFFFF00"/>
          </stop>
        </gradientFill>
      </fill>
    </dxf>
    <dxf>
      <fill>
        <gradientFill degree="90">
          <stop position="0">
            <color theme="0"/>
          </stop>
          <stop position="1">
            <color rgb="FF00B050"/>
          </stop>
        </gradientFill>
      </fill>
    </dxf>
    <dxf>
      <fill>
        <gradientFill degree="90">
          <stop position="0">
            <color theme="0"/>
          </stop>
          <stop position="1">
            <color rgb="FFEC1CD3"/>
          </stop>
        </gradientFill>
      </fill>
    </dxf>
    <dxf>
      <fill>
        <gradientFill degree="90">
          <stop position="0">
            <color theme="0"/>
          </stop>
          <stop position="1">
            <color theme="5"/>
          </stop>
        </gradientFill>
      </fill>
    </dxf>
    <dxf>
      <fill>
        <gradientFill degree="90">
          <stop position="0">
            <color theme="0"/>
          </stop>
          <stop position="1">
            <color rgb="FFFFFF00"/>
          </stop>
        </gradientFill>
      </fill>
    </dxf>
    <dxf>
      <fill>
        <gradientFill degree="90">
          <stop position="0">
            <color theme="0"/>
          </stop>
          <stop position="1">
            <color rgb="FF00B050"/>
          </stop>
        </gradientFill>
      </fill>
    </dxf>
    <dxf>
      <fill>
        <gradientFill degree="90">
          <stop position="0">
            <color theme="0"/>
          </stop>
          <stop position="1">
            <color rgb="FFEC1CD3"/>
          </stop>
        </gradientFill>
      </fill>
    </dxf>
    <dxf>
      <fill>
        <gradientFill degree="90">
          <stop position="0">
            <color theme="0"/>
          </stop>
          <stop position="1">
            <color theme="5"/>
          </stop>
        </gradientFill>
      </fill>
    </dxf>
    <dxf>
      <fill>
        <gradientFill degree="90">
          <stop position="0">
            <color theme="0"/>
          </stop>
          <stop position="1">
            <color rgb="FFFFFF00"/>
          </stop>
        </gradientFill>
      </fill>
    </dxf>
    <dxf>
      <fill>
        <gradientFill degree="90">
          <stop position="0">
            <color theme="0"/>
          </stop>
          <stop position="1">
            <color rgb="FF00B050"/>
          </stop>
        </gradientFill>
      </fill>
    </dxf>
    <dxf>
      <fill>
        <gradientFill degree="90">
          <stop position="0">
            <color theme="0"/>
          </stop>
          <stop position="1">
            <color rgb="FFEC1CD3"/>
          </stop>
        </gradientFill>
      </fill>
    </dxf>
    <dxf>
      <fill>
        <gradientFill degree="90">
          <stop position="0">
            <color theme="0"/>
          </stop>
          <stop position="1">
            <color theme="5"/>
          </stop>
        </gradientFill>
      </fill>
    </dxf>
    <dxf>
      <fill>
        <gradientFill degree="90">
          <stop position="0">
            <color theme="0"/>
          </stop>
          <stop position="1">
            <color rgb="FFFFFF00"/>
          </stop>
        </gradientFill>
      </fill>
    </dxf>
    <dxf>
      <fill>
        <gradientFill degree="90">
          <stop position="0">
            <color theme="0"/>
          </stop>
          <stop position="1">
            <color rgb="FF00B050"/>
          </stop>
        </gradientFill>
      </fill>
    </dxf>
    <dxf>
      <fill>
        <gradientFill degree="90">
          <stop position="0">
            <color theme="0"/>
          </stop>
          <stop position="1">
            <color rgb="FFEC1CD3"/>
          </stop>
        </gradientFill>
      </fill>
    </dxf>
    <dxf>
      <fill>
        <gradientFill degree="90">
          <stop position="0">
            <color theme="0"/>
          </stop>
          <stop position="1">
            <color theme="5"/>
          </stop>
        </gradientFill>
      </fill>
    </dxf>
    <dxf>
      <fill>
        <gradientFill degree="90">
          <stop position="0">
            <color theme="0"/>
          </stop>
          <stop position="1">
            <color rgb="FFFFFF00"/>
          </stop>
        </gradientFill>
      </fill>
    </dxf>
    <dxf>
      <fill>
        <gradientFill degree="90">
          <stop position="0">
            <color theme="0"/>
          </stop>
          <stop position="1">
            <color rgb="FF00B050"/>
          </stop>
        </gradientFill>
      </fill>
    </dxf>
    <dxf>
      <fill>
        <gradientFill degree="90">
          <stop position="0">
            <color theme="0"/>
          </stop>
          <stop position="1">
            <color rgb="FFEC1CD3"/>
          </stop>
        </gradientFill>
      </fill>
    </dxf>
    <dxf>
      <fill>
        <gradientFill degree="90">
          <stop position="0">
            <color theme="0"/>
          </stop>
          <stop position="1">
            <color theme="5"/>
          </stop>
        </gradientFill>
      </fill>
    </dxf>
    <dxf>
      <fill>
        <gradientFill degree="90">
          <stop position="0">
            <color theme="0"/>
          </stop>
          <stop position="1">
            <color rgb="FFFFFF00"/>
          </stop>
        </gradientFill>
      </fill>
    </dxf>
    <dxf>
      <fill>
        <gradientFill degree="90">
          <stop position="0">
            <color theme="0"/>
          </stop>
          <stop position="1">
            <color rgb="FF00B050"/>
          </stop>
        </gradientFill>
      </fill>
    </dxf>
  </dxfs>
  <tableStyles count="0" defaultTableStyle="TableStyleMedium2" defaultPivotStyle="PivotStyleLight16"/>
  <colors>
    <mruColors>
      <color rgb="FFEC1CD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17/10/relationships/person" Target="persons/perso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hyperlink" Target="#'Mapa de Riesgos'!A1"/></Relationships>
</file>

<file path=xl/drawings/_rels/drawing3.xml.rels><?xml version="1.0" encoding="UTF-8" standalone="yes"?>
<Relationships xmlns="http://schemas.openxmlformats.org/package/2006/relationships"><Relationship Id="rId1" Type="http://schemas.openxmlformats.org/officeDocument/2006/relationships/hyperlink" Target="#'Mapa de Riesgos'!A1"/></Relationships>
</file>

<file path=xl/drawings/_rels/drawing4.xml.rels><?xml version="1.0" encoding="UTF-8" standalone="yes"?>
<Relationships xmlns="http://schemas.openxmlformats.org/package/2006/relationships"><Relationship Id="rId1" Type="http://schemas.openxmlformats.org/officeDocument/2006/relationships/hyperlink" Target="#'Mapa de Riesgos'!A1"/></Relationships>
</file>

<file path=xl/drawings/_rels/drawing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hyperlink" Target="#'Mapa de Riesgos'!A1"/><Relationship Id="rId1" Type="http://schemas.openxmlformats.org/officeDocument/2006/relationships/image" Target="../media/image2.emf"/><Relationship Id="rId5" Type="http://schemas.openxmlformats.org/officeDocument/2006/relationships/image" Target="../media/image5.png"/><Relationship Id="rId4" Type="http://schemas.openxmlformats.org/officeDocument/2006/relationships/image" Target="../media/image4.png"/></Relationships>
</file>

<file path=xl/drawings/_rels/drawing6.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hyperlink" Target="#'Mapa de Riesgos'!A1"/><Relationship Id="rId5" Type="http://schemas.openxmlformats.org/officeDocument/2006/relationships/image" Target="../media/image9.png"/><Relationship Id="rId4" Type="http://schemas.openxmlformats.org/officeDocument/2006/relationships/image" Target="../media/image8.png"/></Relationships>
</file>

<file path=xl/drawings/_rels/drawing7.xml.rels><?xml version="1.0" encoding="UTF-8" standalone="yes"?>
<Relationships xmlns="http://schemas.openxmlformats.org/package/2006/relationships"><Relationship Id="rId1" Type="http://schemas.openxmlformats.org/officeDocument/2006/relationships/hyperlink" Target="#'Mapa de Riesgos'!A1"/></Relationships>
</file>

<file path=xl/drawings/_rels/drawing8.xml.rels><?xml version="1.0" encoding="UTF-8" standalone="yes"?>
<Relationships xmlns="http://schemas.openxmlformats.org/package/2006/relationships"><Relationship Id="rId2" Type="http://schemas.openxmlformats.org/officeDocument/2006/relationships/hyperlink" Target="#'Mapa de Riesgos'!A1"/><Relationship Id="rId1" Type="http://schemas.openxmlformats.org/officeDocument/2006/relationships/image" Target="../media/image10.png"/></Relationships>
</file>

<file path=xl/drawings/drawing1.xml><?xml version="1.0" encoding="utf-8"?>
<xdr:wsDr xmlns:xdr="http://schemas.openxmlformats.org/drawingml/2006/spreadsheetDrawing" xmlns:a="http://schemas.openxmlformats.org/drawingml/2006/main">
  <xdr:twoCellAnchor editAs="oneCell">
    <xdr:from>
      <xdr:col>1</xdr:col>
      <xdr:colOff>1382662</xdr:colOff>
      <xdr:row>0</xdr:row>
      <xdr:rowOff>102419</xdr:rowOff>
    </xdr:from>
    <xdr:to>
      <xdr:col>2</xdr:col>
      <xdr:colOff>389193</xdr:colOff>
      <xdr:row>3</xdr:row>
      <xdr:rowOff>291862</xdr:rowOff>
    </xdr:to>
    <xdr:pic>
      <xdr:nvPicPr>
        <xdr:cNvPr id="3" name="Imagen 2">
          <a:extLst>
            <a:ext uri="{FF2B5EF4-FFF2-40B4-BE49-F238E27FC236}">
              <a16:creationId xmlns:a16="http://schemas.microsoft.com/office/drawing/2014/main" id="{0D11FD54-19B4-A68D-3466-B6A92740849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97178" y="102419"/>
          <a:ext cx="1269999" cy="120339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0</xdr:colOff>
      <xdr:row>5</xdr:row>
      <xdr:rowOff>0</xdr:rowOff>
    </xdr:from>
    <xdr:to>
      <xdr:col>5</xdr:col>
      <xdr:colOff>571500</xdr:colOff>
      <xdr:row>7</xdr:row>
      <xdr:rowOff>57150</xdr:rowOff>
    </xdr:to>
    <xdr:sp macro="" textlink="">
      <xdr:nvSpPr>
        <xdr:cNvPr id="3" name="Flecha: a la derecha 2">
          <a:hlinkClick xmlns:r="http://schemas.openxmlformats.org/officeDocument/2006/relationships" r:id="rId1"/>
          <a:extLst>
            <a:ext uri="{FF2B5EF4-FFF2-40B4-BE49-F238E27FC236}">
              <a16:creationId xmlns:a16="http://schemas.microsoft.com/office/drawing/2014/main" id="{B441B3D9-B59B-47B2-B72F-2B66368740FE}"/>
            </a:ext>
          </a:extLst>
        </xdr:cNvPr>
        <xdr:cNvSpPr/>
      </xdr:nvSpPr>
      <xdr:spPr>
        <a:xfrm>
          <a:off x="5581650" y="2686050"/>
          <a:ext cx="1333500" cy="819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Volver a Tabla</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476250</xdr:colOff>
      <xdr:row>5</xdr:row>
      <xdr:rowOff>142875</xdr:rowOff>
    </xdr:from>
    <xdr:to>
      <xdr:col>6</xdr:col>
      <xdr:colOff>285750</xdr:colOff>
      <xdr:row>6</xdr:row>
      <xdr:rowOff>447675</xdr:rowOff>
    </xdr:to>
    <xdr:sp macro="" textlink="">
      <xdr:nvSpPr>
        <xdr:cNvPr id="3" name="Flecha: a la derecha 2">
          <a:hlinkClick xmlns:r="http://schemas.openxmlformats.org/officeDocument/2006/relationships" r:id="rId1"/>
          <a:extLst>
            <a:ext uri="{FF2B5EF4-FFF2-40B4-BE49-F238E27FC236}">
              <a16:creationId xmlns:a16="http://schemas.microsoft.com/office/drawing/2014/main" id="{E2F6B3CD-0082-4FB2-B29D-4A0FEFD73FEE}"/>
            </a:ext>
          </a:extLst>
        </xdr:cNvPr>
        <xdr:cNvSpPr/>
      </xdr:nvSpPr>
      <xdr:spPr>
        <a:xfrm>
          <a:off x="8743950" y="2914650"/>
          <a:ext cx="1333500" cy="10001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Volver a Tabla</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523875</xdr:colOff>
      <xdr:row>1</xdr:row>
      <xdr:rowOff>28575</xdr:rowOff>
    </xdr:from>
    <xdr:to>
      <xdr:col>0</xdr:col>
      <xdr:colOff>533400</xdr:colOff>
      <xdr:row>5</xdr:row>
      <xdr:rowOff>247650</xdr:rowOff>
    </xdr:to>
    <xdr:cxnSp macro="">
      <xdr:nvCxnSpPr>
        <xdr:cNvPr id="2" name="Conector recto de flecha 1">
          <a:extLst>
            <a:ext uri="{FF2B5EF4-FFF2-40B4-BE49-F238E27FC236}">
              <a16:creationId xmlns:a16="http://schemas.microsoft.com/office/drawing/2014/main" id="{25A939A8-6EA9-4C44-955C-F7EAD05E045A}"/>
            </a:ext>
          </a:extLst>
        </xdr:cNvPr>
        <xdr:cNvCxnSpPr/>
      </xdr:nvCxnSpPr>
      <xdr:spPr>
        <a:xfrm flipV="1">
          <a:off x="523875" y="219075"/>
          <a:ext cx="9525" cy="3981450"/>
        </a:xfrm>
        <a:prstGeom prst="straightConnector1">
          <a:avLst/>
        </a:prstGeom>
        <a:ln w="3175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119062</xdr:colOff>
      <xdr:row>1</xdr:row>
      <xdr:rowOff>185737</xdr:rowOff>
    </xdr:from>
    <xdr:to>
      <xdr:col>0</xdr:col>
      <xdr:colOff>452437</xdr:colOff>
      <xdr:row>5</xdr:row>
      <xdr:rowOff>14288</xdr:rowOff>
    </xdr:to>
    <xdr:sp macro="" textlink="">
      <xdr:nvSpPr>
        <xdr:cNvPr id="3" name="CuadroTexto 2">
          <a:extLst>
            <a:ext uri="{FF2B5EF4-FFF2-40B4-BE49-F238E27FC236}">
              <a16:creationId xmlns:a16="http://schemas.microsoft.com/office/drawing/2014/main" id="{A590FF33-FA7E-4501-8FB2-18C1494E1DE8}"/>
            </a:ext>
          </a:extLst>
        </xdr:cNvPr>
        <xdr:cNvSpPr txBox="1"/>
      </xdr:nvSpPr>
      <xdr:spPr>
        <a:xfrm rot="16200000">
          <a:off x="-1509713" y="2005012"/>
          <a:ext cx="3590926" cy="3333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600" b="1"/>
            <a:t>Probabilidad</a:t>
          </a:r>
        </a:p>
      </xdr:txBody>
    </xdr:sp>
    <xdr:clientData/>
  </xdr:twoCellAnchor>
  <xdr:twoCellAnchor>
    <xdr:from>
      <xdr:col>1</xdr:col>
      <xdr:colOff>885423</xdr:colOff>
      <xdr:row>0</xdr:row>
      <xdr:rowOff>180975</xdr:rowOff>
    </xdr:from>
    <xdr:to>
      <xdr:col>2</xdr:col>
      <xdr:colOff>1</xdr:colOff>
      <xdr:row>6</xdr:row>
      <xdr:rowOff>0</xdr:rowOff>
    </xdr:to>
    <xdr:cxnSp macro="">
      <xdr:nvCxnSpPr>
        <xdr:cNvPr id="4" name="Conector recto 3">
          <a:extLst>
            <a:ext uri="{FF2B5EF4-FFF2-40B4-BE49-F238E27FC236}">
              <a16:creationId xmlns:a16="http://schemas.microsoft.com/office/drawing/2014/main" id="{D8266E6A-B1A4-47B1-B71E-5D506BA28344}"/>
            </a:ext>
          </a:extLst>
        </xdr:cNvPr>
        <xdr:cNvCxnSpPr/>
      </xdr:nvCxnSpPr>
      <xdr:spPr>
        <a:xfrm flipH="1">
          <a:off x="1647423" y="180975"/>
          <a:ext cx="9928" cy="4933950"/>
        </a:xfrm>
        <a:prstGeom prst="line">
          <a:avLst/>
        </a:prstGeom>
        <a:ln w="317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877420</xdr:colOff>
      <xdr:row>6</xdr:row>
      <xdr:rowOff>3674</xdr:rowOff>
    </xdr:from>
    <xdr:to>
      <xdr:col>6</xdr:col>
      <xdr:colOff>937846</xdr:colOff>
      <xdr:row>6</xdr:row>
      <xdr:rowOff>14654</xdr:rowOff>
    </xdr:to>
    <xdr:cxnSp macro="">
      <xdr:nvCxnSpPr>
        <xdr:cNvPr id="5" name="Conector recto 4">
          <a:extLst>
            <a:ext uri="{FF2B5EF4-FFF2-40B4-BE49-F238E27FC236}">
              <a16:creationId xmlns:a16="http://schemas.microsoft.com/office/drawing/2014/main" id="{8E7C0BFA-52FE-40D7-927B-9D7332E6C036}"/>
            </a:ext>
          </a:extLst>
        </xdr:cNvPr>
        <xdr:cNvCxnSpPr/>
      </xdr:nvCxnSpPr>
      <xdr:spPr>
        <a:xfrm>
          <a:off x="1639420" y="5118599"/>
          <a:ext cx="4356201" cy="10980"/>
        </a:xfrm>
        <a:prstGeom prst="line">
          <a:avLst/>
        </a:prstGeom>
        <a:ln w="317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142875</xdr:colOff>
      <xdr:row>8</xdr:row>
      <xdr:rowOff>133350</xdr:rowOff>
    </xdr:from>
    <xdr:to>
      <xdr:col>6</xdr:col>
      <xdr:colOff>590550</xdr:colOff>
      <xdr:row>8</xdr:row>
      <xdr:rowOff>133350</xdr:rowOff>
    </xdr:to>
    <xdr:cxnSp macro="">
      <xdr:nvCxnSpPr>
        <xdr:cNvPr id="6" name="Conector recto de flecha 5">
          <a:extLst>
            <a:ext uri="{FF2B5EF4-FFF2-40B4-BE49-F238E27FC236}">
              <a16:creationId xmlns:a16="http://schemas.microsoft.com/office/drawing/2014/main" id="{82086DDA-8FEC-45FD-BE79-3485F03FECFA}"/>
            </a:ext>
          </a:extLst>
        </xdr:cNvPr>
        <xdr:cNvCxnSpPr/>
      </xdr:nvCxnSpPr>
      <xdr:spPr>
        <a:xfrm>
          <a:off x="1800225" y="5829300"/>
          <a:ext cx="3848100" cy="0"/>
        </a:xfrm>
        <a:prstGeom prst="straightConnector1">
          <a:avLst/>
        </a:prstGeom>
        <a:ln w="3175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552449</xdr:colOff>
      <xdr:row>9</xdr:row>
      <xdr:rowOff>38100</xdr:rowOff>
    </xdr:from>
    <xdr:to>
      <xdr:col>4</xdr:col>
      <xdr:colOff>723900</xdr:colOff>
      <xdr:row>10</xdr:row>
      <xdr:rowOff>180975</xdr:rowOff>
    </xdr:to>
    <xdr:sp macro="" textlink="">
      <xdr:nvSpPr>
        <xdr:cNvPr id="7" name="CuadroTexto 6">
          <a:extLst>
            <a:ext uri="{FF2B5EF4-FFF2-40B4-BE49-F238E27FC236}">
              <a16:creationId xmlns:a16="http://schemas.microsoft.com/office/drawing/2014/main" id="{02D716C2-B2B9-4017-A3F5-80CFA8DA866E}"/>
            </a:ext>
          </a:extLst>
        </xdr:cNvPr>
        <xdr:cNvSpPr txBox="1"/>
      </xdr:nvSpPr>
      <xdr:spPr>
        <a:xfrm>
          <a:off x="3324224" y="5924550"/>
          <a:ext cx="933451" cy="3333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600" b="1"/>
            <a:t>Impacto</a:t>
          </a:r>
        </a:p>
      </xdr:txBody>
    </xdr:sp>
    <xdr:clientData/>
  </xdr:twoCellAnchor>
  <xdr:twoCellAnchor>
    <xdr:from>
      <xdr:col>8</xdr:col>
      <xdr:colOff>80108</xdr:colOff>
      <xdr:row>4</xdr:row>
      <xdr:rowOff>642572</xdr:rowOff>
    </xdr:from>
    <xdr:to>
      <xdr:col>9</xdr:col>
      <xdr:colOff>655759</xdr:colOff>
      <xdr:row>5</xdr:row>
      <xdr:rowOff>643549</xdr:rowOff>
    </xdr:to>
    <xdr:sp macro="" textlink="">
      <xdr:nvSpPr>
        <xdr:cNvPr id="9" name="Flecha: a la derecha 8">
          <a:hlinkClick xmlns:r="http://schemas.openxmlformats.org/officeDocument/2006/relationships" r:id="rId1"/>
          <a:extLst>
            <a:ext uri="{FF2B5EF4-FFF2-40B4-BE49-F238E27FC236}">
              <a16:creationId xmlns:a16="http://schemas.microsoft.com/office/drawing/2014/main" id="{4C923725-12E8-43CE-8DBE-3834B9C20EE9}"/>
            </a:ext>
          </a:extLst>
        </xdr:cNvPr>
        <xdr:cNvSpPr/>
      </xdr:nvSpPr>
      <xdr:spPr>
        <a:xfrm>
          <a:off x="6820877" y="3243630"/>
          <a:ext cx="1332767" cy="83136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Volver a Tabla</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57150</xdr:rowOff>
    </xdr:from>
    <xdr:to>
      <xdr:col>23</xdr:col>
      <xdr:colOff>638175</xdr:colOff>
      <xdr:row>49</xdr:row>
      <xdr:rowOff>95250</xdr:rowOff>
    </xdr:to>
    <xdr:pic>
      <xdr:nvPicPr>
        <xdr:cNvPr id="2" name="Imagen 1">
          <a:extLst>
            <a:ext uri="{FF2B5EF4-FFF2-40B4-BE49-F238E27FC236}">
              <a16:creationId xmlns:a16="http://schemas.microsoft.com/office/drawing/2014/main" id="{845E0168-4453-4AB9-8AC7-6DEB4EFF68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7150"/>
          <a:ext cx="18164175" cy="9372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10</xdr:col>
      <xdr:colOff>180975</xdr:colOff>
      <xdr:row>20</xdr:row>
      <xdr:rowOff>19050</xdr:rowOff>
    </xdr:from>
    <xdr:to>
      <xdr:col>11</xdr:col>
      <xdr:colOff>752475</xdr:colOff>
      <xdr:row>24</xdr:row>
      <xdr:rowOff>76200</xdr:rowOff>
    </xdr:to>
    <xdr:sp macro="" textlink="">
      <xdr:nvSpPr>
        <xdr:cNvPr id="6" name="Flecha: a la derecha 5">
          <a:hlinkClick xmlns:r="http://schemas.openxmlformats.org/officeDocument/2006/relationships" r:id="rId2"/>
          <a:extLst>
            <a:ext uri="{FF2B5EF4-FFF2-40B4-BE49-F238E27FC236}">
              <a16:creationId xmlns:a16="http://schemas.microsoft.com/office/drawing/2014/main" id="{43B86FE1-BF6B-435C-ADD5-26665E827CF3}"/>
            </a:ext>
          </a:extLst>
        </xdr:cNvPr>
        <xdr:cNvSpPr/>
      </xdr:nvSpPr>
      <xdr:spPr>
        <a:xfrm>
          <a:off x="7800975" y="3829050"/>
          <a:ext cx="1333500" cy="819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Volver a Tabla</a:t>
          </a:r>
        </a:p>
      </xdr:txBody>
    </xdr:sp>
    <xdr:clientData/>
  </xdr:twoCellAnchor>
  <xdr:twoCellAnchor editAs="oneCell">
    <xdr:from>
      <xdr:col>0</xdr:col>
      <xdr:colOff>276225</xdr:colOff>
      <xdr:row>16</xdr:row>
      <xdr:rowOff>95250</xdr:rowOff>
    </xdr:from>
    <xdr:to>
      <xdr:col>9</xdr:col>
      <xdr:colOff>103939</xdr:colOff>
      <xdr:row>27</xdr:row>
      <xdr:rowOff>56893</xdr:rowOff>
    </xdr:to>
    <xdr:pic>
      <xdr:nvPicPr>
        <xdr:cNvPr id="8" name="Imagen 7">
          <a:extLst>
            <a:ext uri="{FF2B5EF4-FFF2-40B4-BE49-F238E27FC236}">
              <a16:creationId xmlns:a16="http://schemas.microsoft.com/office/drawing/2014/main" id="{CEC338D7-ABED-4AB5-AC12-C7CF26F1EBC7}"/>
            </a:ext>
          </a:extLst>
        </xdr:cNvPr>
        <xdr:cNvPicPr>
          <a:picLocks noChangeAspect="1"/>
        </xdr:cNvPicPr>
      </xdr:nvPicPr>
      <xdr:blipFill>
        <a:blip xmlns:r="http://schemas.openxmlformats.org/officeDocument/2006/relationships" r:embed="rId3"/>
        <a:stretch>
          <a:fillRect/>
        </a:stretch>
      </xdr:blipFill>
      <xdr:spPr>
        <a:xfrm>
          <a:off x="276225" y="3143250"/>
          <a:ext cx="6685714" cy="2057143"/>
        </a:xfrm>
        <a:prstGeom prst="rect">
          <a:avLst/>
        </a:prstGeom>
      </xdr:spPr>
    </xdr:pic>
    <xdr:clientData/>
  </xdr:twoCellAnchor>
  <xdr:twoCellAnchor editAs="oneCell">
    <xdr:from>
      <xdr:col>0</xdr:col>
      <xdr:colOff>295275</xdr:colOff>
      <xdr:row>30</xdr:row>
      <xdr:rowOff>95249</xdr:rowOff>
    </xdr:from>
    <xdr:to>
      <xdr:col>9</xdr:col>
      <xdr:colOff>75370</xdr:colOff>
      <xdr:row>44</xdr:row>
      <xdr:rowOff>104774</xdr:rowOff>
    </xdr:to>
    <xdr:pic>
      <xdr:nvPicPr>
        <xdr:cNvPr id="9" name="Imagen 8">
          <a:extLst>
            <a:ext uri="{FF2B5EF4-FFF2-40B4-BE49-F238E27FC236}">
              <a16:creationId xmlns:a16="http://schemas.microsoft.com/office/drawing/2014/main" id="{5AE1BDC6-D989-4062-9F6E-38A705491E8C}"/>
            </a:ext>
          </a:extLst>
        </xdr:cNvPr>
        <xdr:cNvPicPr>
          <a:picLocks noChangeAspect="1"/>
        </xdr:cNvPicPr>
      </xdr:nvPicPr>
      <xdr:blipFill>
        <a:blip xmlns:r="http://schemas.openxmlformats.org/officeDocument/2006/relationships" r:embed="rId4"/>
        <a:stretch>
          <a:fillRect/>
        </a:stretch>
      </xdr:blipFill>
      <xdr:spPr>
        <a:xfrm>
          <a:off x="295275" y="5810249"/>
          <a:ext cx="6638095" cy="2676525"/>
        </a:xfrm>
        <a:prstGeom prst="rect">
          <a:avLst/>
        </a:prstGeom>
      </xdr:spPr>
    </xdr:pic>
    <xdr:clientData/>
  </xdr:twoCellAnchor>
  <xdr:twoCellAnchor editAs="oneCell">
    <xdr:from>
      <xdr:col>0</xdr:col>
      <xdr:colOff>742950</xdr:colOff>
      <xdr:row>0</xdr:row>
      <xdr:rowOff>104775</xdr:rowOff>
    </xdr:from>
    <xdr:to>
      <xdr:col>8</xdr:col>
      <xdr:colOff>742188</xdr:colOff>
      <xdr:row>17</xdr:row>
      <xdr:rowOff>113894</xdr:rowOff>
    </xdr:to>
    <xdr:pic>
      <xdr:nvPicPr>
        <xdr:cNvPr id="3" name="Imagen 2">
          <a:extLst>
            <a:ext uri="{FF2B5EF4-FFF2-40B4-BE49-F238E27FC236}">
              <a16:creationId xmlns:a16="http://schemas.microsoft.com/office/drawing/2014/main" id="{9CA5B5FB-17B3-4F86-9A0E-7ABF9BBD0FA6}"/>
            </a:ext>
          </a:extLst>
        </xdr:cNvPr>
        <xdr:cNvPicPr>
          <a:picLocks noChangeAspect="1"/>
        </xdr:cNvPicPr>
      </xdr:nvPicPr>
      <xdr:blipFill>
        <a:blip xmlns:r="http://schemas.openxmlformats.org/officeDocument/2006/relationships" r:embed="rId5"/>
        <a:stretch>
          <a:fillRect/>
        </a:stretch>
      </xdr:blipFill>
      <xdr:spPr>
        <a:xfrm>
          <a:off x="742950" y="104775"/>
          <a:ext cx="6095238" cy="324761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66675</xdr:colOff>
      <xdr:row>0</xdr:row>
      <xdr:rowOff>152400</xdr:rowOff>
    </xdr:from>
    <xdr:to>
      <xdr:col>0</xdr:col>
      <xdr:colOff>419100</xdr:colOff>
      <xdr:row>2</xdr:row>
      <xdr:rowOff>123825</xdr:rowOff>
    </xdr:to>
    <xdr:sp macro="" textlink="">
      <xdr:nvSpPr>
        <xdr:cNvPr id="6" name="Elipse 5">
          <a:extLst>
            <a:ext uri="{FF2B5EF4-FFF2-40B4-BE49-F238E27FC236}">
              <a16:creationId xmlns:a16="http://schemas.microsoft.com/office/drawing/2014/main" id="{2CE13D8B-7029-43FB-95F9-0D2E24F6DEEE}"/>
            </a:ext>
          </a:extLst>
        </xdr:cNvPr>
        <xdr:cNvSpPr/>
      </xdr:nvSpPr>
      <xdr:spPr>
        <a:xfrm>
          <a:off x="66675" y="152400"/>
          <a:ext cx="352425" cy="352425"/>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1</a:t>
          </a:r>
        </a:p>
      </xdr:txBody>
    </xdr:sp>
    <xdr:clientData/>
  </xdr:twoCellAnchor>
  <xdr:twoCellAnchor>
    <xdr:from>
      <xdr:col>9</xdr:col>
      <xdr:colOff>514350</xdr:colOff>
      <xdr:row>0</xdr:row>
      <xdr:rowOff>180975</xdr:rowOff>
    </xdr:from>
    <xdr:to>
      <xdr:col>10</xdr:col>
      <xdr:colOff>104775</xdr:colOff>
      <xdr:row>2</xdr:row>
      <xdr:rowOff>152400</xdr:rowOff>
    </xdr:to>
    <xdr:sp macro="" textlink="">
      <xdr:nvSpPr>
        <xdr:cNvPr id="7" name="Elipse 6">
          <a:extLst>
            <a:ext uri="{FF2B5EF4-FFF2-40B4-BE49-F238E27FC236}">
              <a16:creationId xmlns:a16="http://schemas.microsoft.com/office/drawing/2014/main" id="{5312BBA0-0F66-4573-9B46-DDE9A28BAF9E}"/>
            </a:ext>
          </a:extLst>
        </xdr:cNvPr>
        <xdr:cNvSpPr/>
      </xdr:nvSpPr>
      <xdr:spPr>
        <a:xfrm>
          <a:off x="7372350" y="180975"/>
          <a:ext cx="352425" cy="352425"/>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2</a:t>
          </a:r>
        </a:p>
      </xdr:txBody>
    </xdr:sp>
    <xdr:clientData/>
  </xdr:twoCellAnchor>
  <xdr:twoCellAnchor>
    <xdr:from>
      <xdr:col>10</xdr:col>
      <xdr:colOff>552450</xdr:colOff>
      <xdr:row>29</xdr:row>
      <xdr:rowOff>95250</xdr:rowOff>
    </xdr:from>
    <xdr:to>
      <xdr:col>12</xdr:col>
      <xdr:colOff>361950</xdr:colOff>
      <xdr:row>33</xdr:row>
      <xdr:rowOff>152400</xdr:rowOff>
    </xdr:to>
    <xdr:sp macro="" textlink="">
      <xdr:nvSpPr>
        <xdr:cNvPr id="9" name="Flecha: a la derecha 8">
          <a:hlinkClick xmlns:r="http://schemas.openxmlformats.org/officeDocument/2006/relationships" r:id="rId1"/>
          <a:extLst>
            <a:ext uri="{FF2B5EF4-FFF2-40B4-BE49-F238E27FC236}">
              <a16:creationId xmlns:a16="http://schemas.microsoft.com/office/drawing/2014/main" id="{EFFA9015-A92C-4045-8CBC-C28E5B7B3EC6}"/>
            </a:ext>
          </a:extLst>
        </xdr:cNvPr>
        <xdr:cNvSpPr/>
      </xdr:nvSpPr>
      <xdr:spPr>
        <a:xfrm>
          <a:off x="8172450" y="5619750"/>
          <a:ext cx="1333500" cy="819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Volver a Tabla</a:t>
          </a:r>
        </a:p>
      </xdr:txBody>
    </xdr:sp>
    <xdr:clientData/>
  </xdr:twoCellAnchor>
  <xdr:twoCellAnchor editAs="oneCell">
    <xdr:from>
      <xdr:col>0</xdr:col>
      <xdr:colOff>590551</xdr:colOff>
      <xdr:row>0</xdr:row>
      <xdr:rowOff>152400</xdr:rowOff>
    </xdr:from>
    <xdr:to>
      <xdr:col>9</xdr:col>
      <xdr:colOff>180959</xdr:colOff>
      <xdr:row>21</xdr:row>
      <xdr:rowOff>66675</xdr:rowOff>
    </xdr:to>
    <xdr:pic>
      <xdr:nvPicPr>
        <xdr:cNvPr id="4" name="Imagen 3">
          <a:extLst>
            <a:ext uri="{FF2B5EF4-FFF2-40B4-BE49-F238E27FC236}">
              <a16:creationId xmlns:a16="http://schemas.microsoft.com/office/drawing/2014/main" id="{D23ED585-CF1C-449D-9875-26AEB2E2CE3B}"/>
            </a:ext>
          </a:extLst>
        </xdr:cNvPr>
        <xdr:cNvPicPr>
          <a:picLocks noChangeAspect="1"/>
        </xdr:cNvPicPr>
      </xdr:nvPicPr>
      <xdr:blipFill>
        <a:blip xmlns:r="http://schemas.openxmlformats.org/officeDocument/2006/relationships" r:embed="rId2"/>
        <a:stretch>
          <a:fillRect/>
        </a:stretch>
      </xdr:blipFill>
      <xdr:spPr>
        <a:xfrm>
          <a:off x="590551" y="152400"/>
          <a:ext cx="6448408" cy="3914775"/>
        </a:xfrm>
        <a:prstGeom prst="rect">
          <a:avLst/>
        </a:prstGeom>
      </xdr:spPr>
    </xdr:pic>
    <xdr:clientData/>
  </xdr:twoCellAnchor>
  <xdr:twoCellAnchor editAs="oneCell">
    <xdr:from>
      <xdr:col>10</xdr:col>
      <xdr:colOff>304800</xdr:colOff>
      <xdr:row>0</xdr:row>
      <xdr:rowOff>152400</xdr:rowOff>
    </xdr:from>
    <xdr:to>
      <xdr:col>16</xdr:col>
      <xdr:colOff>695325</xdr:colOff>
      <xdr:row>12</xdr:row>
      <xdr:rowOff>130182</xdr:rowOff>
    </xdr:to>
    <xdr:pic>
      <xdr:nvPicPr>
        <xdr:cNvPr id="10" name="Imagen 9">
          <a:extLst>
            <a:ext uri="{FF2B5EF4-FFF2-40B4-BE49-F238E27FC236}">
              <a16:creationId xmlns:a16="http://schemas.microsoft.com/office/drawing/2014/main" id="{B37D4C20-F5EE-4E20-AE02-F6F94B4053E7}"/>
            </a:ext>
          </a:extLst>
        </xdr:cNvPr>
        <xdr:cNvPicPr>
          <a:picLocks noChangeAspect="1"/>
        </xdr:cNvPicPr>
      </xdr:nvPicPr>
      <xdr:blipFill>
        <a:blip xmlns:r="http://schemas.openxmlformats.org/officeDocument/2006/relationships" r:embed="rId3"/>
        <a:stretch>
          <a:fillRect/>
        </a:stretch>
      </xdr:blipFill>
      <xdr:spPr>
        <a:xfrm>
          <a:off x="7924800" y="152400"/>
          <a:ext cx="4962525" cy="2263782"/>
        </a:xfrm>
        <a:prstGeom prst="rect">
          <a:avLst/>
        </a:prstGeom>
      </xdr:spPr>
    </xdr:pic>
    <xdr:clientData/>
  </xdr:twoCellAnchor>
  <xdr:twoCellAnchor>
    <xdr:from>
      <xdr:col>0</xdr:col>
      <xdr:colOff>161925</xdr:colOff>
      <xdr:row>24</xdr:row>
      <xdr:rowOff>171450</xdr:rowOff>
    </xdr:from>
    <xdr:to>
      <xdr:col>0</xdr:col>
      <xdr:colOff>514350</xdr:colOff>
      <xdr:row>26</xdr:row>
      <xdr:rowOff>142875</xdr:rowOff>
    </xdr:to>
    <xdr:sp macro="" textlink="">
      <xdr:nvSpPr>
        <xdr:cNvPr id="11" name="Elipse 10">
          <a:extLst>
            <a:ext uri="{FF2B5EF4-FFF2-40B4-BE49-F238E27FC236}">
              <a16:creationId xmlns:a16="http://schemas.microsoft.com/office/drawing/2014/main" id="{CD1BAD6D-ED2E-4D3B-A6E2-FCD2CEFF4536}"/>
            </a:ext>
          </a:extLst>
        </xdr:cNvPr>
        <xdr:cNvSpPr/>
      </xdr:nvSpPr>
      <xdr:spPr>
        <a:xfrm>
          <a:off x="161925" y="4743450"/>
          <a:ext cx="352425" cy="352425"/>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3</a:t>
          </a:r>
        </a:p>
      </xdr:txBody>
    </xdr:sp>
    <xdr:clientData/>
  </xdr:twoCellAnchor>
  <xdr:twoCellAnchor editAs="oneCell">
    <xdr:from>
      <xdr:col>10</xdr:col>
      <xdr:colOff>276225</xdr:colOff>
      <xdr:row>13</xdr:row>
      <xdr:rowOff>28575</xdr:rowOff>
    </xdr:from>
    <xdr:to>
      <xdr:col>16</xdr:col>
      <xdr:colOff>752475</xdr:colOff>
      <xdr:row>23</xdr:row>
      <xdr:rowOff>117888</xdr:rowOff>
    </xdr:to>
    <xdr:pic>
      <xdr:nvPicPr>
        <xdr:cNvPr id="12" name="Imagen 11">
          <a:extLst>
            <a:ext uri="{FF2B5EF4-FFF2-40B4-BE49-F238E27FC236}">
              <a16:creationId xmlns:a16="http://schemas.microsoft.com/office/drawing/2014/main" id="{78BA7DA3-C1FB-4E30-823C-E14A6C1F7AC1}"/>
            </a:ext>
          </a:extLst>
        </xdr:cNvPr>
        <xdr:cNvPicPr>
          <a:picLocks noChangeAspect="1"/>
        </xdr:cNvPicPr>
      </xdr:nvPicPr>
      <xdr:blipFill>
        <a:blip xmlns:r="http://schemas.openxmlformats.org/officeDocument/2006/relationships" r:embed="rId4"/>
        <a:stretch>
          <a:fillRect/>
        </a:stretch>
      </xdr:blipFill>
      <xdr:spPr>
        <a:xfrm>
          <a:off x="7896225" y="2505075"/>
          <a:ext cx="5048250" cy="1994313"/>
        </a:xfrm>
        <a:prstGeom prst="rect">
          <a:avLst/>
        </a:prstGeom>
      </xdr:spPr>
    </xdr:pic>
    <xdr:clientData/>
  </xdr:twoCellAnchor>
  <xdr:twoCellAnchor editAs="oneCell">
    <xdr:from>
      <xdr:col>1</xdr:col>
      <xdr:colOff>0</xdr:colOff>
      <xdr:row>25</xdr:row>
      <xdr:rowOff>1</xdr:rowOff>
    </xdr:from>
    <xdr:to>
      <xdr:col>9</xdr:col>
      <xdr:colOff>581147</xdr:colOff>
      <xdr:row>42</xdr:row>
      <xdr:rowOff>85725</xdr:rowOff>
    </xdr:to>
    <xdr:pic>
      <xdr:nvPicPr>
        <xdr:cNvPr id="13" name="Imagen 12">
          <a:extLst>
            <a:ext uri="{FF2B5EF4-FFF2-40B4-BE49-F238E27FC236}">
              <a16:creationId xmlns:a16="http://schemas.microsoft.com/office/drawing/2014/main" id="{4F31F13A-CDB5-422D-B06E-CE601FD805EB}"/>
            </a:ext>
          </a:extLst>
        </xdr:cNvPr>
        <xdr:cNvPicPr>
          <a:picLocks noChangeAspect="1"/>
        </xdr:cNvPicPr>
      </xdr:nvPicPr>
      <xdr:blipFill>
        <a:blip xmlns:r="http://schemas.openxmlformats.org/officeDocument/2006/relationships" r:embed="rId5"/>
        <a:stretch>
          <a:fillRect/>
        </a:stretch>
      </xdr:blipFill>
      <xdr:spPr>
        <a:xfrm>
          <a:off x="762000" y="4762501"/>
          <a:ext cx="6677147" cy="3324224"/>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2</xdr:col>
      <xdr:colOff>438150</xdr:colOff>
      <xdr:row>6</xdr:row>
      <xdr:rowOff>104775</xdr:rowOff>
    </xdr:from>
    <xdr:to>
      <xdr:col>4</xdr:col>
      <xdr:colOff>247650</xdr:colOff>
      <xdr:row>8</xdr:row>
      <xdr:rowOff>142875</xdr:rowOff>
    </xdr:to>
    <xdr:sp macro="" textlink="">
      <xdr:nvSpPr>
        <xdr:cNvPr id="2" name="Flecha: a la derecha 1">
          <a:hlinkClick xmlns:r="http://schemas.openxmlformats.org/officeDocument/2006/relationships" r:id="rId1"/>
          <a:extLst>
            <a:ext uri="{FF2B5EF4-FFF2-40B4-BE49-F238E27FC236}">
              <a16:creationId xmlns:a16="http://schemas.microsoft.com/office/drawing/2014/main" id="{007FE4C1-44EE-447F-B11B-553030C962EE}"/>
            </a:ext>
          </a:extLst>
        </xdr:cNvPr>
        <xdr:cNvSpPr/>
      </xdr:nvSpPr>
      <xdr:spPr>
        <a:xfrm>
          <a:off x="6086475" y="1952625"/>
          <a:ext cx="1333500" cy="819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Volver a Tabla</a:t>
          </a: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371475</xdr:colOff>
      <xdr:row>0</xdr:row>
      <xdr:rowOff>180975</xdr:rowOff>
    </xdr:from>
    <xdr:to>
      <xdr:col>8</xdr:col>
      <xdr:colOff>180237</xdr:colOff>
      <xdr:row>26</xdr:row>
      <xdr:rowOff>47023</xdr:rowOff>
    </xdr:to>
    <xdr:pic>
      <xdr:nvPicPr>
        <xdr:cNvPr id="2" name="Imagen 1">
          <a:extLst>
            <a:ext uri="{FF2B5EF4-FFF2-40B4-BE49-F238E27FC236}">
              <a16:creationId xmlns:a16="http://schemas.microsoft.com/office/drawing/2014/main" id="{6808A9CB-DF36-4AD3-A6D2-21819EC03504}"/>
            </a:ext>
          </a:extLst>
        </xdr:cNvPr>
        <xdr:cNvPicPr>
          <a:picLocks noChangeAspect="1"/>
        </xdr:cNvPicPr>
      </xdr:nvPicPr>
      <xdr:blipFill>
        <a:blip xmlns:r="http://schemas.openxmlformats.org/officeDocument/2006/relationships" r:embed="rId1"/>
        <a:stretch>
          <a:fillRect/>
        </a:stretch>
      </xdr:blipFill>
      <xdr:spPr>
        <a:xfrm>
          <a:off x="371475" y="180975"/>
          <a:ext cx="5904762" cy="4819048"/>
        </a:xfrm>
        <a:prstGeom prst="rect">
          <a:avLst/>
        </a:prstGeom>
      </xdr:spPr>
    </xdr:pic>
    <xdr:clientData/>
  </xdr:twoCellAnchor>
  <xdr:twoCellAnchor>
    <xdr:from>
      <xdr:col>9</xdr:col>
      <xdr:colOff>352425</xdr:colOff>
      <xdr:row>9</xdr:row>
      <xdr:rowOff>57150</xdr:rowOff>
    </xdr:from>
    <xdr:to>
      <xdr:col>11</xdr:col>
      <xdr:colOff>161925</xdr:colOff>
      <xdr:row>13</xdr:row>
      <xdr:rowOff>114300</xdr:rowOff>
    </xdr:to>
    <xdr:sp macro="" textlink="">
      <xdr:nvSpPr>
        <xdr:cNvPr id="3" name="Flecha: a la derecha 2">
          <a:hlinkClick xmlns:r="http://schemas.openxmlformats.org/officeDocument/2006/relationships" r:id="rId2"/>
          <a:extLst>
            <a:ext uri="{FF2B5EF4-FFF2-40B4-BE49-F238E27FC236}">
              <a16:creationId xmlns:a16="http://schemas.microsoft.com/office/drawing/2014/main" id="{9E052964-86E2-4100-816D-25B6BD37B052}"/>
            </a:ext>
          </a:extLst>
        </xdr:cNvPr>
        <xdr:cNvSpPr/>
      </xdr:nvSpPr>
      <xdr:spPr>
        <a:xfrm>
          <a:off x="7210425" y="1771650"/>
          <a:ext cx="1333500" cy="819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Volver a Tabla</a:t>
          </a:r>
        </a:p>
      </xdr:txBody>
    </xdr:sp>
    <xdr:clientData/>
  </xdr:twoCellAnchor>
</xdr:wsDr>
</file>

<file path=xl/persons/person.xml><?xml version="1.0" encoding="utf-8"?>
<personList xmlns="http://schemas.microsoft.com/office/spreadsheetml/2018/threadedcomments" xmlns:x="http://schemas.openxmlformats.org/spreadsheetml/2006/main">
  <person displayName="César Lozano Villa" id="{8443222C-C327-4044-BC1E-40F66565925A}" userId="5116ba9774e2b5d8" providerId="Windows Live"/>
  <person displayName="Cesar Hernando Lozano Villa" id="{A1AB3CBE-CD83-4F5B-A8E0-ED69A40B3CC1}" userId="S::cesar.lozano@unidadvictimas.gov.co::092e3044-844f-4917-8a20-d16756ad9b36" providerId="AD"/>
  <person displayName="Sara Melissa Gonzalez Palacio" id="{DF0CD09D-D5D6-432E-A563-4584671419CA}" userId="S::sara.gonzalez@unidadvictimas.gov.co::04a78721-1012-46cf-9ff2-4d480a1d0791" providerId="AD"/>
  <person displayName="Jaime Guerrero Clavijo" id="{4E977826-7103-4A85-9E70-E64C52F3A8CF}" userId="S::jaime.guerrerocla@unidadvictimas.gov.co::07bc94e8-ac48-4be5-9054-b2b7b67de925"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N187" dT="2024-11-28T19:25:32.25" personId="{4E977826-7103-4A85-9E70-E64C52F3A8CF}" id="{B59E00DD-37AE-4F0E-9789-1478F88EC1B4}">
    <text xml:space="preserve">Revisar la calificación puesto que el riesgo residual debió bajar </text>
  </threadedComment>
  <threadedComment ref="N240" dT="2024-11-07T15:06:44.20" personId="{A1AB3CBE-CD83-4F5B-A8E0-ED69A40B3CC1}" id="{9F84F542-3B24-4652-B0F0-C2FF5C883874}">
    <text>Revisar si hay activos críticos asociados</text>
  </threadedComment>
  <threadedComment ref="L252" dT="2024-11-07T15:47:15.93" personId="{A1AB3CBE-CD83-4F5B-A8E0-ED69A40B3CC1}" id="{EFCA1A9C-156B-4519-8C94-6D8DDCAB18BD}">
    <text>Ajustar riesgo</text>
  </threadedComment>
  <threadedComment ref="L287" dT="2024-11-08T14:20:23.56" personId="{8443222C-C327-4044-BC1E-40F66565925A}" id="{29B577EE-5924-4BC9-A948-4C2B4D58506D}">
    <text>Quitar la parte que habla sobre el objetivo del proyecto, ya que esto no tiene que ver con el planteamiento del riesgo</text>
  </threadedComment>
  <threadedComment ref="W417" dT="2024-11-18T19:10:47.30" personId="{DF0CD09D-D5D6-432E-A563-4584671419CA}" id="{E44DE6A7-DE69-46DC-983F-61B6E624CA2D}">
    <text>En caso de no realizarse la actividad qué es lo que se haría. Evidencia del control.</text>
  </threadedComment>
  <threadedComment ref="W418" dT="2024-11-18T19:11:31.38" personId="{DF0CD09D-D5D6-432E-A563-4584671419CA}" id="{58583107-D44C-41E2-80B9-9A28E7015EBA}">
    <text>Quien realiza la actividad, periodicidad, propósito explicar con mayor detalle como se realiza la actividad y desviación. Evidencia del control</text>
  </threadedComment>
  <threadedComment ref="W478" dT="2024-11-18T19:10:47.30" personId="{DF0CD09D-D5D6-432E-A563-4584671419CA}" id="{7EE20D25-A319-49F5-8385-8D774FA4D684}">
    <text>En caso de no realizarse la actividad qué es lo que se haría. Evidencia del control.</text>
  </threadedComment>
  <threadedComment ref="W480" dT="2024-11-18T19:10:47.30" personId="{DF0CD09D-D5D6-432E-A563-4584671419CA}" id="{2C3458D0-9F92-4ED4-9F13-7074374D122A}">
    <text>En caso de no realizarse la actividad qué es lo que se haría. Evidencia del control.</text>
  </threadedComment>
  <threadedComment ref="W498" dT="2024-11-13T20:18:49.91" personId="{A1AB3CBE-CD83-4F5B-A8E0-ED69A40B3CC1}" id="{DE9BF11D-DBEE-4A6E-870B-629D538843F6}">
    <text>Ajustar la periodicidad en la que se aplica este control</text>
  </threadedComment>
  <threadedComment ref="W568" dT="2024-11-13T13:26:14.38" personId="{8443222C-C327-4044-BC1E-40F66565925A}" id="{F274778D-A38F-47F9-8E56-743A08D8526E}">
    <text>Hace falta incluir cada cuanto se realiza este control</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Q700"/>
  <sheetViews>
    <sheetView tabSelected="1" zoomScale="55" zoomScaleNormal="55" workbookViewId="0">
      <selection activeCell="D235" sqref="D235"/>
    </sheetView>
  </sheetViews>
  <sheetFormatPr baseColWidth="10" defaultColWidth="11.42578125" defaultRowHeight="15"/>
  <cols>
    <col min="1" max="1" width="9.28515625" style="1" customWidth="1"/>
    <col min="2" max="2" width="34" style="1" customWidth="1"/>
    <col min="3" max="3" width="64.85546875" style="1" customWidth="1"/>
    <col min="4" max="4" width="152.7109375" style="1" customWidth="1"/>
    <col min="5" max="5" width="35.140625" style="30" hidden="1" customWidth="1"/>
    <col min="6" max="6" width="30.5703125" style="30" hidden="1" customWidth="1"/>
    <col min="7" max="7" width="31.5703125" style="30" hidden="1" customWidth="1"/>
    <col min="8" max="11" width="23.5703125" style="30" hidden="1" customWidth="1"/>
    <col min="12" max="12" width="44.140625" style="30" customWidth="1"/>
    <col min="13" max="14" width="26.85546875" style="30" customWidth="1"/>
    <col min="15" max="15" width="20.85546875" style="1" customWidth="1"/>
    <col min="16" max="17" width="17.42578125" style="1" customWidth="1"/>
    <col min="18" max="19" width="13.7109375" style="1" customWidth="1"/>
    <col min="20" max="20" width="14.28515625" style="1" customWidth="1"/>
    <col min="21" max="21" width="11.7109375" style="1" customWidth="1"/>
    <col min="22" max="22" width="16.42578125" style="1" customWidth="1"/>
    <col min="23" max="23" width="157.7109375" style="30" customWidth="1"/>
    <col min="24" max="24" width="17.140625" style="1" customWidth="1"/>
    <col min="25" max="25" width="15.28515625" style="1" customWidth="1"/>
    <col min="26" max="26" width="15.85546875" style="1" customWidth="1"/>
    <col min="27" max="27" width="15.5703125" style="1" customWidth="1"/>
    <col min="28" max="29" width="11.42578125" style="1"/>
    <col min="30" max="30" width="13.7109375" style="1" customWidth="1"/>
    <col min="31" max="34" width="8.5703125" style="1" hidden="1" customWidth="1"/>
    <col min="35" max="35" width="13.7109375" style="1" customWidth="1"/>
    <col min="36" max="36" width="13.140625" style="1" hidden="1" customWidth="1"/>
    <col min="37" max="37" width="16.28515625" style="1" hidden="1" customWidth="1"/>
    <col min="38" max="38" width="8.7109375" style="1" hidden="1" customWidth="1"/>
    <col min="39" max="39" width="8.42578125" style="1" hidden="1" customWidth="1"/>
    <col min="40" max="40" width="20.5703125" style="1" customWidth="1"/>
    <col min="41" max="42" width="16.85546875" style="1" customWidth="1"/>
    <col min="43" max="43" width="41.42578125" style="1" customWidth="1"/>
    <col min="44" max="44" width="11.42578125" style="1"/>
    <col min="45" max="45" width="12.42578125" style="1" customWidth="1"/>
    <col min="46" max="46" width="18.85546875" style="1" customWidth="1"/>
    <col min="47" max="47" width="19.140625" style="1" customWidth="1"/>
    <col min="48" max="16384" width="11.42578125" style="1"/>
  </cols>
  <sheetData>
    <row r="1" spans="1:47" ht="26.25">
      <c r="A1" s="561"/>
      <c r="B1" s="562"/>
      <c r="C1" s="562"/>
      <c r="D1" s="565" t="s">
        <v>0</v>
      </c>
      <c r="E1" s="566"/>
      <c r="F1" s="566"/>
      <c r="G1" s="566"/>
      <c r="H1" s="566"/>
      <c r="I1" s="566"/>
      <c r="J1" s="566"/>
      <c r="K1" s="566"/>
      <c r="L1" s="566"/>
      <c r="M1" s="566"/>
      <c r="N1" s="566"/>
      <c r="O1" s="566"/>
      <c r="P1" s="566"/>
      <c r="Q1" s="566"/>
      <c r="R1" s="566"/>
      <c r="S1" s="566"/>
      <c r="T1" s="566"/>
      <c r="U1" s="566"/>
      <c r="V1" s="566"/>
      <c r="W1" s="566"/>
      <c r="X1" s="566"/>
      <c r="Y1" s="566"/>
      <c r="Z1" s="566"/>
      <c r="AA1" s="566"/>
      <c r="AB1" s="566"/>
      <c r="AC1" s="566"/>
      <c r="AD1" s="566"/>
      <c r="AE1" s="566"/>
      <c r="AF1" s="566"/>
      <c r="AG1" s="566"/>
      <c r="AH1" s="566"/>
      <c r="AI1" s="566"/>
      <c r="AJ1" s="566"/>
      <c r="AK1" s="566"/>
      <c r="AL1" s="566"/>
      <c r="AM1" s="566"/>
      <c r="AN1" s="566"/>
      <c r="AO1" s="566"/>
      <c r="AP1" s="566"/>
      <c r="AQ1" s="567"/>
      <c r="AR1" s="549" t="s">
        <v>1</v>
      </c>
      <c r="AS1" s="550"/>
      <c r="AT1" s="550"/>
      <c r="AU1" s="550"/>
    </row>
    <row r="2" spans="1:47" ht="26.25" customHeight="1">
      <c r="A2" s="563"/>
      <c r="B2" s="564"/>
      <c r="C2" s="564"/>
      <c r="D2" s="568" t="s">
        <v>2</v>
      </c>
      <c r="E2" s="569"/>
      <c r="F2" s="569"/>
      <c r="G2" s="569"/>
      <c r="H2" s="569"/>
      <c r="I2" s="569"/>
      <c r="J2" s="569"/>
      <c r="K2" s="569"/>
      <c r="L2" s="569"/>
      <c r="M2" s="569"/>
      <c r="N2" s="569"/>
      <c r="O2" s="569"/>
      <c r="P2" s="569"/>
      <c r="Q2" s="569"/>
      <c r="R2" s="569"/>
      <c r="S2" s="569"/>
      <c r="T2" s="569"/>
      <c r="U2" s="569"/>
      <c r="V2" s="569"/>
      <c r="W2" s="569"/>
      <c r="X2" s="569"/>
      <c r="Y2" s="569"/>
      <c r="Z2" s="569"/>
      <c r="AA2" s="569"/>
      <c r="AB2" s="569"/>
      <c r="AC2" s="569"/>
      <c r="AD2" s="569"/>
      <c r="AE2" s="569"/>
      <c r="AF2" s="569"/>
      <c r="AG2" s="569"/>
      <c r="AH2" s="569"/>
      <c r="AI2" s="569"/>
      <c r="AJ2" s="569"/>
      <c r="AK2" s="569"/>
      <c r="AL2" s="569"/>
      <c r="AM2" s="569"/>
      <c r="AN2" s="569"/>
      <c r="AO2" s="569"/>
      <c r="AP2" s="569"/>
      <c r="AQ2" s="570"/>
      <c r="AR2" s="549" t="s">
        <v>3</v>
      </c>
      <c r="AS2" s="550"/>
      <c r="AT2" s="550"/>
      <c r="AU2" s="550"/>
    </row>
    <row r="3" spans="1:47" ht="26.25">
      <c r="A3" s="563"/>
      <c r="B3" s="564"/>
      <c r="C3" s="564"/>
      <c r="D3" s="571" t="s">
        <v>4</v>
      </c>
      <c r="E3" s="572"/>
      <c r="F3" s="572"/>
      <c r="G3" s="572"/>
      <c r="H3" s="572"/>
      <c r="I3" s="572"/>
      <c r="J3" s="572"/>
      <c r="K3" s="572"/>
      <c r="L3" s="572"/>
      <c r="M3" s="572"/>
      <c r="N3" s="572"/>
      <c r="O3" s="572"/>
      <c r="P3" s="572"/>
      <c r="Q3" s="572"/>
      <c r="R3" s="572"/>
      <c r="S3" s="572"/>
      <c r="T3" s="572"/>
      <c r="U3" s="572"/>
      <c r="V3" s="572"/>
      <c r="W3" s="572"/>
      <c r="X3" s="572"/>
      <c r="Y3" s="572"/>
      <c r="Z3" s="572"/>
      <c r="AA3" s="572"/>
      <c r="AB3" s="572"/>
      <c r="AC3" s="572"/>
      <c r="AD3" s="572"/>
      <c r="AE3" s="572"/>
      <c r="AF3" s="572"/>
      <c r="AG3" s="572"/>
      <c r="AH3" s="572"/>
      <c r="AI3" s="572"/>
      <c r="AJ3" s="572"/>
      <c r="AK3" s="572"/>
      <c r="AL3" s="572"/>
      <c r="AM3" s="572"/>
      <c r="AN3" s="572"/>
      <c r="AO3" s="572"/>
      <c r="AP3" s="572"/>
      <c r="AQ3" s="573"/>
      <c r="AR3" s="549" t="s">
        <v>5</v>
      </c>
      <c r="AS3" s="550"/>
      <c r="AT3" s="550"/>
      <c r="AU3" s="550"/>
    </row>
    <row r="4" spans="1:47" ht="26.25">
      <c r="A4" s="563"/>
      <c r="B4" s="564"/>
      <c r="C4" s="564"/>
      <c r="D4" s="58"/>
      <c r="E4" s="59"/>
      <c r="F4" s="59"/>
      <c r="G4" s="59"/>
      <c r="H4" s="59"/>
      <c r="I4" s="59"/>
      <c r="J4" s="59"/>
      <c r="K4" s="59"/>
      <c r="L4" s="59"/>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60"/>
      <c r="AR4" s="553" t="s">
        <v>6</v>
      </c>
      <c r="AS4" s="554"/>
      <c r="AT4" s="554"/>
      <c r="AU4" s="555"/>
    </row>
    <row r="5" spans="1:47" ht="26.25">
      <c r="A5" s="551" t="s">
        <v>7</v>
      </c>
      <c r="B5" s="551"/>
      <c r="C5" s="552"/>
      <c r="D5" s="61"/>
      <c r="E5" s="62"/>
      <c r="F5" s="62"/>
      <c r="G5" s="62"/>
      <c r="H5" s="62"/>
      <c r="I5" s="62"/>
      <c r="J5" s="62"/>
      <c r="K5" s="62"/>
      <c r="L5" s="62"/>
      <c r="M5" s="62"/>
      <c r="N5" s="62"/>
      <c r="O5" s="62"/>
      <c r="P5" s="62"/>
      <c r="Q5" s="62"/>
      <c r="R5" s="62"/>
      <c r="S5" s="62"/>
      <c r="T5" s="62"/>
      <c r="U5" s="62"/>
      <c r="V5" s="62"/>
      <c r="W5" s="62"/>
      <c r="X5" s="62"/>
      <c r="Y5" s="62"/>
      <c r="Z5" s="62"/>
      <c r="AA5" s="62"/>
      <c r="AB5" s="62"/>
      <c r="AC5" s="62"/>
      <c r="AD5" s="62"/>
      <c r="AE5" s="62"/>
      <c r="AF5" s="62"/>
      <c r="AG5" s="62"/>
      <c r="AH5" s="62"/>
      <c r="AI5" s="62"/>
      <c r="AJ5" s="62"/>
      <c r="AK5" s="62"/>
      <c r="AL5" s="62"/>
      <c r="AM5" s="62"/>
      <c r="AN5" s="62"/>
      <c r="AO5" s="62"/>
      <c r="AP5" s="62"/>
      <c r="AQ5" s="63"/>
      <c r="AR5" s="556"/>
      <c r="AS5" s="557"/>
      <c r="AT5" s="557"/>
      <c r="AU5" s="558"/>
    </row>
    <row r="6" spans="1:47" ht="15.75">
      <c r="E6" s="559"/>
      <c r="F6" s="559"/>
      <c r="G6" s="559"/>
      <c r="H6" s="559"/>
      <c r="I6" s="559"/>
      <c r="J6" s="559"/>
      <c r="K6" s="559"/>
      <c r="L6" s="559"/>
      <c r="M6" s="559"/>
      <c r="N6" s="559"/>
      <c r="O6" s="559"/>
      <c r="P6" s="559"/>
      <c r="Q6" s="559"/>
      <c r="R6" s="559"/>
      <c r="S6" s="559"/>
      <c r="T6" s="559"/>
      <c r="U6" s="559"/>
      <c r="V6" s="559"/>
      <c r="W6" s="559"/>
      <c r="X6" s="559"/>
      <c r="Y6" s="559"/>
      <c r="Z6" s="559"/>
      <c r="AA6" s="559"/>
      <c r="AB6" s="559"/>
      <c r="AC6" s="559"/>
      <c r="AD6" s="559"/>
      <c r="AE6" s="559"/>
      <c r="AF6" s="559"/>
      <c r="AG6" s="559"/>
      <c r="AH6" s="559"/>
      <c r="AI6" s="559"/>
      <c r="AJ6" s="559"/>
      <c r="AK6" s="559"/>
      <c r="AL6" s="559"/>
      <c r="AM6" s="559"/>
      <c r="AN6" s="559"/>
      <c r="AO6" s="559"/>
      <c r="AP6" s="7"/>
      <c r="AR6" s="560"/>
      <c r="AS6" s="560"/>
    </row>
    <row r="7" spans="1:47">
      <c r="A7" s="542" t="s">
        <v>8</v>
      </c>
      <c r="B7" s="542" t="s">
        <v>9</v>
      </c>
      <c r="C7" s="540" t="s">
        <v>10</v>
      </c>
      <c r="D7" s="540" t="s">
        <v>11</v>
      </c>
      <c r="E7" s="574" t="s">
        <v>12</v>
      </c>
      <c r="F7" s="574"/>
      <c r="G7" s="574"/>
      <c r="H7" s="574" t="s">
        <v>13</v>
      </c>
      <c r="I7" s="574"/>
      <c r="J7" s="574"/>
      <c r="K7" s="574"/>
      <c r="L7" s="543" t="s">
        <v>14</v>
      </c>
      <c r="M7" s="540" t="s">
        <v>15</v>
      </c>
      <c r="N7" s="540" t="s">
        <v>16</v>
      </c>
      <c r="O7" s="540" t="s">
        <v>17</v>
      </c>
      <c r="P7" s="544" t="s">
        <v>18</v>
      </c>
      <c r="Q7" s="547" t="s">
        <v>19</v>
      </c>
      <c r="R7" s="544" t="s">
        <v>20</v>
      </c>
      <c r="S7" s="548" t="s">
        <v>21</v>
      </c>
      <c r="T7" s="544" t="s">
        <v>22</v>
      </c>
      <c r="U7" s="548" t="s">
        <v>23</v>
      </c>
      <c r="V7" s="544" t="s">
        <v>24</v>
      </c>
      <c r="W7" s="540" t="s">
        <v>25</v>
      </c>
      <c r="X7" s="542" t="s">
        <v>26</v>
      </c>
      <c r="Y7" s="543" t="s">
        <v>27</v>
      </c>
      <c r="Z7" s="540" t="s">
        <v>28</v>
      </c>
      <c r="AA7" s="540" t="s">
        <v>29</v>
      </c>
      <c r="AB7" s="540" t="s">
        <v>30</v>
      </c>
      <c r="AC7" s="540" t="s">
        <v>31</v>
      </c>
      <c r="AD7" s="544" t="s">
        <v>32</v>
      </c>
      <c r="AE7" s="545" t="s">
        <v>33</v>
      </c>
      <c r="AF7" s="73"/>
      <c r="AG7" s="73"/>
      <c r="AH7" s="73"/>
      <c r="AI7" s="546" t="s">
        <v>34</v>
      </c>
      <c r="AJ7" s="73"/>
      <c r="AK7" s="73"/>
      <c r="AL7" s="73"/>
      <c r="AM7" s="73"/>
      <c r="AN7" s="544" t="s">
        <v>35</v>
      </c>
      <c r="AO7" s="542" t="s">
        <v>36</v>
      </c>
      <c r="AP7" s="542" t="s">
        <v>37</v>
      </c>
      <c r="AQ7" s="542" t="s">
        <v>38</v>
      </c>
      <c r="AR7" s="542" t="s">
        <v>39</v>
      </c>
      <c r="AS7" s="542" t="s">
        <v>40</v>
      </c>
      <c r="AT7" s="542" t="s">
        <v>41</v>
      </c>
      <c r="AU7" s="542" t="s">
        <v>42</v>
      </c>
    </row>
    <row r="8" spans="1:47" ht="58.5" customHeight="1">
      <c r="A8" s="542"/>
      <c r="B8" s="542"/>
      <c r="C8" s="540"/>
      <c r="D8" s="540"/>
      <c r="E8" s="70" t="s">
        <v>43</v>
      </c>
      <c r="F8" s="70" t="s">
        <v>44</v>
      </c>
      <c r="G8" s="70" t="s">
        <v>45</v>
      </c>
      <c r="H8" s="70" t="s">
        <v>46</v>
      </c>
      <c r="I8" s="70" t="s">
        <v>47</v>
      </c>
      <c r="J8" s="9" t="s">
        <v>48</v>
      </c>
      <c r="K8" s="9" t="s">
        <v>49</v>
      </c>
      <c r="L8" s="543"/>
      <c r="M8" s="540"/>
      <c r="N8" s="540"/>
      <c r="O8" s="540"/>
      <c r="P8" s="544"/>
      <c r="Q8" s="547"/>
      <c r="R8" s="544"/>
      <c r="S8" s="548"/>
      <c r="T8" s="544"/>
      <c r="U8" s="548"/>
      <c r="V8" s="544"/>
      <c r="W8" s="540"/>
      <c r="X8" s="542"/>
      <c r="Y8" s="543"/>
      <c r="Z8" s="540"/>
      <c r="AA8" s="540"/>
      <c r="AB8" s="540"/>
      <c r="AC8" s="540"/>
      <c r="AD8" s="544"/>
      <c r="AE8" s="545"/>
      <c r="AF8" s="72" t="s">
        <v>50</v>
      </c>
      <c r="AG8" s="71" t="s">
        <v>51</v>
      </c>
      <c r="AH8" s="72" t="s">
        <v>52</v>
      </c>
      <c r="AI8" s="546"/>
      <c r="AJ8" s="72" t="s">
        <v>53</v>
      </c>
      <c r="AK8" s="72" t="s">
        <v>54</v>
      </c>
      <c r="AL8" s="72" t="s">
        <v>55</v>
      </c>
      <c r="AM8" s="72" t="s">
        <v>56</v>
      </c>
      <c r="AN8" s="544"/>
      <c r="AO8" s="542"/>
      <c r="AP8" s="542"/>
      <c r="AQ8" s="542"/>
      <c r="AR8" s="542"/>
      <c r="AS8" s="542"/>
      <c r="AT8" s="542"/>
      <c r="AU8" s="542"/>
    </row>
    <row r="9" spans="1:47" s="8" customFormat="1" ht="257.25" customHeight="1">
      <c r="A9" s="268"/>
      <c r="B9" s="268" t="s">
        <v>57</v>
      </c>
      <c r="C9" s="262" t="s">
        <v>58</v>
      </c>
      <c r="D9" s="284" t="s">
        <v>59</v>
      </c>
      <c r="E9" s="277" t="s">
        <v>60</v>
      </c>
      <c r="F9" s="284" t="s">
        <v>61</v>
      </c>
      <c r="G9" s="284" t="s">
        <v>62</v>
      </c>
      <c r="H9" s="284"/>
      <c r="I9" s="284"/>
      <c r="J9" s="284"/>
      <c r="K9" s="284"/>
      <c r="L9" s="290" t="str">
        <f>IF(F9&lt;&gt;"",CONCATENATE(E9," ",F9),CONCATENATE(H9," ",I9," ",J9," ",K9))</f>
        <v xml:space="preserve">Posibilidad de pérdida económica y reputacional ante nuestras partes interesadas por quejas o sanciones ocasionados por la generación de comunicación externa y/o interna inadecuada  </v>
      </c>
      <c r="M9" s="287" t="s">
        <v>63</v>
      </c>
      <c r="N9" s="287"/>
      <c r="O9" s="268" t="s">
        <v>64</v>
      </c>
      <c r="P9" s="268" t="s">
        <v>65</v>
      </c>
      <c r="Q9" s="268" t="s">
        <v>66</v>
      </c>
      <c r="R9" s="268" t="s">
        <v>67</v>
      </c>
      <c r="S9" s="265">
        <f>IF(R9="Muy alta",100,IF(R9="Alta",80,IF(R9="Media",60,IF(R9="Baja",40,IF(R9="Muy baja",20,IF(R9="Casi Seguro",100,IF(R9="Probable",80,IF(R9="Posible",60,IF(R9="Improbable",40,IF(R9="Rara vez",20,0))))))))))</f>
        <v>60</v>
      </c>
      <c r="T9" s="268" t="s">
        <v>68</v>
      </c>
      <c r="U9" s="265">
        <f>IF(T9="Catastrófico",100,IF(T9="Mayor",80,IF(T9="Moderado",60,IF(T9="Menor",40,IF(T9="Leve",20,0)))))</f>
        <v>80</v>
      </c>
      <c r="V9" s="268" t="s">
        <v>69</v>
      </c>
      <c r="W9" s="77" t="s">
        <v>70</v>
      </c>
      <c r="X9" s="16" t="str">
        <f>IF(OR(Y9="Preventivo",Y9="Detectivo"),"Probabilidad",IF(Y9="Correctivo","Impacto"," "))</f>
        <v>Probabilidad</v>
      </c>
      <c r="Y9" s="33" t="s">
        <v>71</v>
      </c>
      <c r="Z9" s="33" t="s">
        <v>72</v>
      </c>
      <c r="AA9" s="33" t="s">
        <v>73</v>
      </c>
      <c r="AB9" s="33" t="s">
        <v>74</v>
      </c>
      <c r="AC9" s="33" t="s">
        <v>75</v>
      </c>
      <c r="AD9" s="271">
        <f>AH10</f>
        <v>36</v>
      </c>
      <c r="AE9" s="16">
        <f>IF(Y9="Preventivo",25,IF(Y9="Detectivo",15,0))</f>
        <v>25</v>
      </c>
      <c r="AF9" s="16">
        <f>IF(Y9="Correctivo",0,IF(Z9="Automatizado",25,IF(Z9="Manual",15,0)))</f>
        <v>15</v>
      </c>
      <c r="AG9" s="16">
        <f>($S$9*((AE9+AF9))/100)</f>
        <v>24</v>
      </c>
      <c r="AH9" s="16">
        <f>S9-AG9</f>
        <v>36</v>
      </c>
      <c r="AI9" s="271">
        <f>AM10</f>
        <v>60</v>
      </c>
      <c r="AJ9" s="16">
        <f>IF(Y9="Correctivo",10,0)</f>
        <v>0</v>
      </c>
      <c r="AK9" s="16">
        <f>IF(X9="Probabilidad",0,IF(Z9="Automatizado",25,IF(Z9="Manual",15,0)))</f>
        <v>0</v>
      </c>
      <c r="AL9" s="16">
        <f>($U$9*((AJ9+AK9))/100)</f>
        <v>0</v>
      </c>
      <c r="AM9" s="16">
        <f>U9-AL9</f>
        <v>80</v>
      </c>
      <c r="AN9" s="268" t="s">
        <v>76</v>
      </c>
      <c r="AO9" s="268" t="s">
        <v>77</v>
      </c>
      <c r="AP9" s="277" t="s">
        <v>78</v>
      </c>
      <c r="AQ9" s="277" t="s">
        <v>79</v>
      </c>
      <c r="AR9" s="541">
        <v>45658</v>
      </c>
      <c r="AS9" s="541">
        <v>46022</v>
      </c>
      <c r="AT9" s="265" t="s">
        <v>80</v>
      </c>
      <c r="AU9" s="265" t="s">
        <v>81</v>
      </c>
    </row>
    <row r="10" spans="1:47" ht="222.75" customHeight="1">
      <c r="A10" s="269"/>
      <c r="B10" s="269"/>
      <c r="C10" s="263"/>
      <c r="D10" s="285"/>
      <c r="E10" s="278"/>
      <c r="F10" s="285"/>
      <c r="G10" s="285"/>
      <c r="H10" s="285"/>
      <c r="I10" s="285"/>
      <c r="J10" s="285"/>
      <c r="K10" s="285"/>
      <c r="L10" s="291"/>
      <c r="M10" s="288"/>
      <c r="N10" s="288"/>
      <c r="O10" s="269"/>
      <c r="P10" s="269"/>
      <c r="Q10" s="269"/>
      <c r="R10" s="269"/>
      <c r="S10" s="266"/>
      <c r="T10" s="269"/>
      <c r="U10" s="266"/>
      <c r="V10" s="269"/>
      <c r="W10" s="31" t="s">
        <v>82</v>
      </c>
      <c r="X10" s="16" t="str">
        <f t="shared" ref="X10:X23" si="0">IF(OR(Y10="Preventivo",Y10="Detectivo"),"Probabilidad",IF(Y10="Correctivo","Impacto"," "))</f>
        <v>Impacto</v>
      </c>
      <c r="Y10" s="33" t="s">
        <v>83</v>
      </c>
      <c r="Z10" s="33" t="s">
        <v>72</v>
      </c>
      <c r="AA10" s="33" t="s">
        <v>73</v>
      </c>
      <c r="AB10" s="33" t="s">
        <v>74</v>
      </c>
      <c r="AC10" s="33" t="s">
        <v>75</v>
      </c>
      <c r="AD10" s="272"/>
      <c r="AE10" s="16">
        <f t="shared" ref="AE10:AE44" si="1">IF(Y10="Preventivo",25,IF(Y10="Detectivo",15,0))</f>
        <v>0</v>
      </c>
      <c r="AF10" s="16">
        <f t="shared" ref="AF10:AF44" si="2">IF(Y10="Correctivo",0,IF(Z10="Automatizado",25,IF(Z10="Manual",15,0)))</f>
        <v>0</v>
      </c>
      <c r="AG10" s="16">
        <f>($AH$9*((AE10+AF10))/100)</f>
        <v>0</v>
      </c>
      <c r="AH10" s="16">
        <f>AH9-AG10</f>
        <v>36</v>
      </c>
      <c r="AI10" s="272"/>
      <c r="AJ10" s="16">
        <f t="shared" ref="AJ10:AJ44" si="3">IF(Y10="Correctivo",10,0)</f>
        <v>10</v>
      </c>
      <c r="AK10" s="16">
        <f t="shared" ref="AK10:AK44" si="4">IF(X10="Probabilidad",0,IF(Z10="Automatizado",25,IF(Z10="Manual",15,0)))</f>
        <v>15</v>
      </c>
      <c r="AL10" s="16">
        <f>($AM$9*((AJ10+AK10))/100)</f>
        <v>20</v>
      </c>
      <c r="AM10" s="16">
        <f>AM9-AL10</f>
        <v>60</v>
      </c>
      <c r="AN10" s="269"/>
      <c r="AO10" s="269"/>
      <c r="AP10" s="278"/>
      <c r="AQ10" s="278"/>
      <c r="AR10" s="267"/>
      <c r="AS10" s="267"/>
      <c r="AT10" s="267"/>
      <c r="AU10" s="267"/>
    </row>
    <row r="11" spans="1:47" ht="267.75" customHeight="1">
      <c r="A11" s="268"/>
      <c r="B11" s="268" t="s">
        <v>57</v>
      </c>
      <c r="C11" s="262" t="s">
        <v>58</v>
      </c>
      <c r="D11" s="284" t="s">
        <v>59</v>
      </c>
      <c r="E11" s="277"/>
      <c r="F11" s="284"/>
      <c r="G11" s="284"/>
      <c r="H11" s="262" t="s">
        <v>84</v>
      </c>
      <c r="I11" s="262" t="s">
        <v>85</v>
      </c>
      <c r="J11" s="262" t="s">
        <v>86</v>
      </c>
      <c r="K11" s="262" t="s">
        <v>87</v>
      </c>
      <c r="L11" s="290" t="str">
        <f t="shared" ref="L11" si="5">IF(F11&lt;&gt;"",CONCATENATE(E11," ",F11),CONCATENATE(H11," ",I11," ",J11," ",K11))</f>
        <v>Uso indebido de información  por parte de funcionarios y contratistas  que tienen acceso a obras literarias, artísticas, musicales, científicas o didácticas publicadas o inéditas pertenecientes a una víctima  para beneficio propio y/o de terceros</v>
      </c>
      <c r="M11" s="287" t="s">
        <v>88</v>
      </c>
      <c r="N11" s="287"/>
      <c r="O11" s="268" t="s">
        <v>89</v>
      </c>
      <c r="P11" s="268" t="s">
        <v>90</v>
      </c>
      <c r="Q11" s="268" t="s">
        <v>66</v>
      </c>
      <c r="R11" s="268" t="s">
        <v>91</v>
      </c>
      <c r="S11" s="265">
        <f t="shared" ref="S11" si="6">IF(R11="Muy alta",100,IF(R11="Alta",80,IF(R11="Media",60,IF(R11="Baja",40,IF(R11="Muy baja",20,IF(R11="Casi Seguro",100,IF(R11="Probable",80,IF(R11="Posible",60,IF(R11="Improbable",40,IF(R11="Rara vez",20,0))))))))))</f>
        <v>60</v>
      </c>
      <c r="T11" s="268" t="s">
        <v>68</v>
      </c>
      <c r="U11" s="265">
        <f t="shared" ref="U11" si="7">IF(T11="Catastrófico",100,IF(T11="Mayor",80,IF(T11="Moderado",60,IF(T11="Menor",40,IF(T11="Leve",20,0)))))</f>
        <v>80</v>
      </c>
      <c r="V11" s="268" t="s">
        <v>69</v>
      </c>
      <c r="W11" s="31" t="s">
        <v>92</v>
      </c>
      <c r="X11" s="16" t="str">
        <f t="shared" si="0"/>
        <v>Probabilidad</v>
      </c>
      <c r="Y11" s="33" t="s">
        <v>93</v>
      </c>
      <c r="Z11" s="33" t="s">
        <v>72</v>
      </c>
      <c r="AA11" s="33" t="s">
        <v>73</v>
      </c>
      <c r="AB11" s="33" t="s">
        <v>94</v>
      </c>
      <c r="AC11" s="33" t="s">
        <v>75</v>
      </c>
      <c r="AD11" s="271">
        <f>AH12</f>
        <v>25.2</v>
      </c>
      <c r="AE11" s="16">
        <f t="shared" si="1"/>
        <v>15</v>
      </c>
      <c r="AF11" s="16">
        <f t="shared" si="2"/>
        <v>15</v>
      </c>
      <c r="AG11" s="16">
        <f>($S$11*((AE11+AF11))/100)</f>
        <v>18</v>
      </c>
      <c r="AH11" s="16">
        <f>S11-AG11</f>
        <v>42</v>
      </c>
      <c r="AI11" s="271">
        <f>AM12</f>
        <v>80</v>
      </c>
      <c r="AJ11" s="16">
        <f t="shared" si="3"/>
        <v>0</v>
      </c>
      <c r="AK11" s="16">
        <f t="shared" si="4"/>
        <v>0</v>
      </c>
      <c r="AL11" s="16">
        <f>($U$11*((AJ11+AK11))/100)</f>
        <v>0</v>
      </c>
      <c r="AM11" s="16">
        <f>U11-AL11</f>
        <v>80</v>
      </c>
      <c r="AN11" s="268" t="s">
        <v>69</v>
      </c>
      <c r="AO11" s="268" t="s">
        <v>77</v>
      </c>
      <c r="AP11" s="277" t="s">
        <v>78</v>
      </c>
      <c r="AQ11" s="277" t="s">
        <v>95</v>
      </c>
      <c r="AR11" s="538">
        <v>45658</v>
      </c>
      <c r="AS11" s="538">
        <v>46022</v>
      </c>
      <c r="AT11" s="265" t="s">
        <v>96</v>
      </c>
      <c r="AU11" s="265" t="s">
        <v>81</v>
      </c>
    </row>
    <row r="12" spans="1:47" ht="273" customHeight="1">
      <c r="A12" s="269"/>
      <c r="B12" s="269"/>
      <c r="C12" s="263"/>
      <c r="D12" s="285"/>
      <c r="E12" s="278"/>
      <c r="F12" s="285"/>
      <c r="G12" s="285"/>
      <c r="H12" s="263"/>
      <c r="I12" s="263"/>
      <c r="J12" s="263"/>
      <c r="K12" s="263"/>
      <c r="L12" s="291"/>
      <c r="M12" s="288"/>
      <c r="N12" s="288"/>
      <c r="O12" s="269"/>
      <c r="P12" s="269"/>
      <c r="Q12" s="269"/>
      <c r="R12" s="269"/>
      <c r="S12" s="266"/>
      <c r="T12" s="269"/>
      <c r="U12" s="266"/>
      <c r="V12" s="269"/>
      <c r="W12" s="77" t="s">
        <v>70</v>
      </c>
      <c r="X12" s="16" t="str">
        <f t="shared" si="0"/>
        <v>Probabilidad</v>
      </c>
      <c r="Y12" s="33" t="s">
        <v>71</v>
      </c>
      <c r="Z12" s="33" t="s">
        <v>72</v>
      </c>
      <c r="AA12" s="33" t="s">
        <v>73</v>
      </c>
      <c r="AB12" s="33" t="s">
        <v>94</v>
      </c>
      <c r="AC12" s="33" t="s">
        <v>75</v>
      </c>
      <c r="AD12" s="272"/>
      <c r="AE12" s="16">
        <f t="shared" si="1"/>
        <v>25</v>
      </c>
      <c r="AF12" s="16">
        <f t="shared" si="2"/>
        <v>15</v>
      </c>
      <c r="AG12" s="16">
        <f>($AH$11*((AE12+AF12))/100)</f>
        <v>16.8</v>
      </c>
      <c r="AH12" s="16">
        <f>AH11-AG12</f>
        <v>25.2</v>
      </c>
      <c r="AI12" s="272"/>
      <c r="AJ12" s="16">
        <f t="shared" si="3"/>
        <v>0</v>
      </c>
      <c r="AK12" s="16">
        <f t="shared" si="4"/>
        <v>0</v>
      </c>
      <c r="AL12" s="16">
        <f>($AM$11*((AJ12+AK12))/100)</f>
        <v>0</v>
      </c>
      <c r="AM12" s="16">
        <f>AM11-AL12</f>
        <v>80</v>
      </c>
      <c r="AN12" s="269"/>
      <c r="AO12" s="269"/>
      <c r="AP12" s="278"/>
      <c r="AQ12" s="278"/>
      <c r="AR12" s="539"/>
      <c r="AS12" s="539"/>
      <c r="AT12" s="267"/>
      <c r="AU12" s="267"/>
    </row>
    <row r="13" spans="1:47" ht="255.75" customHeight="1">
      <c r="A13" s="268"/>
      <c r="B13" s="268" t="s">
        <v>57</v>
      </c>
      <c r="C13" s="262" t="s">
        <v>58</v>
      </c>
      <c r="D13" s="277" t="s">
        <v>97</v>
      </c>
      <c r="E13" s="277"/>
      <c r="F13" s="284"/>
      <c r="G13" s="284"/>
      <c r="H13" s="262" t="s">
        <v>98</v>
      </c>
      <c r="I13" s="262" t="s">
        <v>99</v>
      </c>
      <c r="J13" s="262" t="s">
        <v>100</v>
      </c>
      <c r="K13" s="262" t="s">
        <v>101</v>
      </c>
      <c r="L13" s="290" t="str">
        <f t="shared" ref="L13" si="8">IF(F13&lt;&gt;"",CONCATENATE(E13," ",F13),CONCATENATE(H13," ",I13," ",J13," ",K13))</f>
        <v>Utilización indebida de los productos de comunicación de la oficina  por parte de los funcionarios y/o contratistas  que los producen y divulgan para lograr beneficios personales.</v>
      </c>
      <c r="M13" s="287" t="s">
        <v>88</v>
      </c>
      <c r="N13" s="287"/>
      <c r="O13" s="268" t="s">
        <v>89</v>
      </c>
      <c r="P13" s="268" t="s">
        <v>102</v>
      </c>
      <c r="Q13" s="268" t="s">
        <v>66</v>
      </c>
      <c r="R13" s="268" t="s">
        <v>91</v>
      </c>
      <c r="S13" s="265">
        <f t="shared" ref="S13" si="9">IF(R13="Muy alta",100,IF(R13="Alta",80,IF(R13="Media",60,IF(R13="Baja",40,IF(R13="Muy baja",20,IF(R13="Casi Seguro",100,IF(R13="Probable",80,IF(R13="Posible",60,IF(R13="Improbable",40,IF(R13="Rara vez",20,0))))))))))</f>
        <v>60</v>
      </c>
      <c r="T13" s="268" t="s">
        <v>68</v>
      </c>
      <c r="U13" s="265">
        <f t="shared" ref="U13" si="10">IF(T13="Catastrófico",100,IF(T13="Mayor",80,IF(T13="Moderado",60,IF(T13="Menor",40,IF(T13="Leve",20,0)))))</f>
        <v>80</v>
      </c>
      <c r="V13" s="268" t="s">
        <v>69</v>
      </c>
      <c r="W13" s="31" t="s">
        <v>103</v>
      </c>
      <c r="X13" s="16" t="str">
        <f t="shared" si="0"/>
        <v>Probabilidad</v>
      </c>
      <c r="Y13" s="33" t="s">
        <v>71</v>
      </c>
      <c r="Z13" s="33" t="s">
        <v>72</v>
      </c>
      <c r="AA13" s="33" t="s">
        <v>73</v>
      </c>
      <c r="AB13" s="33" t="s">
        <v>74</v>
      </c>
      <c r="AC13" s="33" t="s">
        <v>75</v>
      </c>
      <c r="AD13" s="271">
        <f>AH15</f>
        <v>25.2</v>
      </c>
      <c r="AE13" s="16">
        <f t="shared" si="1"/>
        <v>25</v>
      </c>
      <c r="AF13" s="16">
        <f t="shared" si="2"/>
        <v>15</v>
      </c>
      <c r="AG13" s="16">
        <f>($S$13*((AE13+AF13))/100)</f>
        <v>24</v>
      </c>
      <c r="AH13" s="16">
        <f>S13-AG13</f>
        <v>36</v>
      </c>
      <c r="AI13" s="271">
        <f>AM15</f>
        <v>60</v>
      </c>
      <c r="AJ13" s="16">
        <f t="shared" si="3"/>
        <v>0</v>
      </c>
      <c r="AK13" s="16">
        <f t="shared" si="4"/>
        <v>0</v>
      </c>
      <c r="AL13" s="16">
        <f>($U$13*((AJ13+AK13))/100)</f>
        <v>0</v>
      </c>
      <c r="AM13" s="16">
        <f>U13-AL13</f>
        <v>80</v>
      </c>
      <c r="AN13" s="268" t="s">
        <v>76</v>
      </c>
      <c r="AO13" s="268"/>
      <c r="AP13" s="277" t="s">
        <v>78</v>
      </c>
      <c r="AQ13" s="277" t="s">
        <v>104</v>
      </c>
      <c r="AR13" s="280">
        <v>45658</v>
      </c>
      <c r="AS13" s="280">
        <v>46022</v>
      </c>
      <c r="AT13" s="274" t="s">
        <v>80</v>
      </c>
      <c r="AU13" s="265" t="s">
        <v>81</v>
      </c>
    </row>
    <row r="14" spans="1:47" ht="222.75" customHeight="1">
      <c r="A14" s="269"/>
      <c r="B14" s="269"/>
      <c r="C14" s="263"/>
      <c r="D14" s="278"/>
      <c r="E14" s="278"/>
      <c r="F14" s="285"/>
      <c r="G14" s="285"/>
      <c r="H14" s="263"/>
      <c r="I14" s="263"/>
      <c r="J14" s="263"/>
      <c r="K14" s="263"/>
      <c r="L14" s="291"/>
      <c r="M14" s="288"/>
      <c r="N14" s="288"/>
      <c r="O14" s="269"/>
      <c r="P14" s="269"/>
      <c r="Q14" s="269"/>
      <c r="R14" s="269"/>
      <c r="S14" s="266"/>
      <c r="T14" s="269"/>
      <c r="U14" s="266"/>
      <c r="V14" s="269"/>
      <c r="W14" s="31" t="s">
        <v>105</v>
      </c>
      <c r="X14" s="16" t="str">
        <f t="shared" si="0"/>
        <v>Probabilidad</v>
      </c>
      <c r="Y14" s="33" t="s">
        <v>93</v>
      </c>
      <c r="Z14" s="33" t="s">
        <v>72</v>
      </c>
      <c r="AA14" s="33" t="s">
        <v>73</v>
      </c>
      <c r="AB14" s="33" t="s">
        <v>74</v>
      </c>
      <c r="AC14" s="33" t="s">
        <v>75</v>
      </c>
      <c r="AD14" s="272"/>
      <c r="AE14" s="16">
        <f t="shared" si="1"/>
        <v>15</v>
      </c>
      <c r="AF14" s="16">
        <f t="shared" si="2"/>
        <v>15</v>
      </c>
      <c r="AG14" s="16">
        <f>($AH$13*((AE14+AF14))/100)</f>
        <v>10.8</v>
      </c>
      <c r="AH14" s="16">
        <f>AH13-AG14</f>
        <v>25.2</v>
      </c>
      <c r="AI14" s="272"/>
      <c r="AJ14" s="16">
        <f t="shared" si="3"/>
        <v>0</v>
      </c>
      <c r="AK14" s="16">
        <f t="shared" si="4"/>
        <v>0</v>
      </c>
      <c r="AL14" s="16">
        <f>($AM$13*((AJ14+AK14))/100)</f>
        <v>0</v>
      </c>
      <c r="AM14" s="16">
        <f>AM13-AL14</f>
        <v>80</v>
      </c>
      <c r="AN14" s="269"/>
      <c r="AO14" s="269"/>
      <c r="AP14" s="278"/>
      <c r="AQ14" s="278"/>
      <c r="AR14" s="275"/>
      <c r="AS14" s="275"/>
      <c r="AT14" s="275"/>
      <c r="AU14" s="266"/>
    </row>
    <row r="15" spans="1:47" ht="252" customHeight="1">
      <c r="A15" s="270"/>
      <c r="B15" s="270"/>
      <c r="C15" s="264"/>
      <c r="D15" s="279"/>
      <c r="E15" s="279"/>
      <c r="F15" s="286"/>
      <c r="G15" s="286"/>
      <c r="H15" s="264"/>
      <c r="I15" s="264"/>
      <c r="J15" s="264"/>
      <c r="K15" s="264"/>
      <c r="L15" s="292"/>
      <c r="M15" s="289"/>
      <c r="N15" s="289"/>
      <c r="O15" s="270"/>
      <c r="P15" s="270"/>
      <c r="Q15" s="270"/>
      <c r="R15" s="270"/>
      <c r="S15" s="267"/>
      <c r="T15" s="270"/>
      <c r="U15" s="267"/>
      <c r="V15" s="270"/>
      <c r="W15" s="31" t="s">
        <v>106</v>
      </c>
      <c r="X15" s="16" t="str">
        <f t="shared" si="0"/>
        <v>Impacto</v>
      </c>
      <c r="Y15" s="33" t="s">
        <v>83</v>
      </c>
      <c r="Z15" s="33" t="s">
        <v>72</v>
      </c>
      <c r="AA15" s="33" t="s">
        <v>73</v>
      </c>
      <c r="AB15" s="33" t="s">
        <v>74</v>
      </c>
      <c r="AC15" s="33" t="s">
        <v>75</v>
      </c>
      <c r="AD15" s="273"/>
      <c r="AE15" s="16">
        <f t="shared" si="1"/>
        <v>0</v>
      </c>
      <c r="AF15" s="16">
        <f t="shared" si="2"/>
        <v>0</v>
      </c>
      <c r="AG15" s="16">
        <f>($AH$14*((AE15+AF15))/100)</f>
        <v>0</v>
      </c>
      <c r="AH15" s="16">
        <f>AH14-AG15</f>
        <v>25.2</v>
      </c>
      <c r="AI15" s="273"/>
      <c r="AJ15" s="16">
        <f t="shared" si="3"/>
        <v>10</v>
      </c>
      <c r="AK15" s="16">
        <f t="shared" si="4"/>
        <v>15</v>
      </c>
      <c r="AL15" s="16">
        <f>($AM$14*((AJ15+AK15))/100)</f>
        <v>20</v>
      </c>
      <c r="AM15" s="16">
        <f>AM14-AL15</f>
        <v>60</v>
      </c>
      <c r="AN15" s="270"/>
      <c r="AO15" s="270"/>
      <c r="AP15" s="279"/>
      <c r="AQ15" s="279"/>
      <c r="AR15" s="276"/>
      <c r="AS15" s="276"/>
      <c r="AT15" s="276"/>
      <c r="AU15" s="267"/>
    </row>
    <row r="16" spans="1:47" s="110" customFormat="1" ht="216" customHeight="1">
      <c r="A16" s="101"/>
      <c r="B16" s="101" t="s">
        <v>165</v>
      </c>
      <c r="C16" s="108" t="s">
        <v>166</v>
      </c>
      <c r="D16" s="108" t="s">
        <v>1954</v>
      </c>
      <c r="E16" s="185" t="s">
        <v>167</v>
      </c>
      <c r="F16" s="116" t="s">
        <v>1955</v>
      </c>
      <c r="G16" s="184" t="s">
        <v>1956</v>
      </c>
      <c r="H16" s="184"/>
      <c r="I16" s="184"/>
      <c r="J16" s="184"/>
      <c r="K16" s="184"/>
      <c r="L16" s="116" t="str">
        <f t="shared" ref="L16:L20" si="11">IF(F16&lt;&gt;"",CONCATENATE(E16," ",F16),CONCATENATE(H16," ",I16," ",J16," ",K16))</f>
        <v>Posibilidad de pérdida reputacional ante las partes interesadas  por no efectuar una correcta evaluación de la noticia disciplinaria</v>
      </c>
      <c r="M16" s="184" t="s">
        <v>63</v>
      </c>
      <c r="N16" s="184"/>
      <c r="O16" s="101" t="s">
        <v>64</v>
      </c>
      <c r="P16" s="101" t="s">
        <v>176</v>
      </c>
      <c r="Q16" s="101">
        <v>133</v>
      </c>
      <c r="R16" s="101" t="s">
        <v>129</v>
      </c>
      <c r="S16" s="101">
        <f t="shared" ref="S16:S21" si="12">IF(R16="Muy alta",100,IF(R16="Alta",80,IF(R16="Media",60,IF(R16="Baja",40,IF(R16="Muy baja",20,IF(R16="Casi Seguro",100,IF(R16="Probable",80,IF(R16="Posible",60,IF(R16="Improbable",40,IF(R16="Rara vez",20,0))))))))))</f>
        <v>40</v>
      </c>
      <c r="T16" s="101" t="s">
        <v>117</v>
      </c>
      <c r="U16" s="101">
        <f t="shared" ref="U16:U21" si="13">IF(T16="Catastrófico",100,IF(T16="Mayor",80,IF(T16="Moderado",60,IF(T16="Menor",40,IF(T16="Leve",20,0)))))</f>
        <v>40</v>
      </c>
      <c r="V16" s="101" t="s">
        <v>76</v>
      </c>
      <c r="W16" s="116" t="s">
        <v>1957</v>
      </c>
      <c r="X16" s="99" t="str">
        <f t="shared" si="0"/>
        <v>Probabilidad</v>
      </c>
      <c r="Y16" s="99" t="s">
        <v>71</v>
      </c>
      <c r="Z16" s="99" t="s">
        <v>72</v>
      </c>
      <c r="AA16" s="99" t="s">
        <v>73</v>
      </c>
      <c r="AB16" s="99" t="s">
        <v>74</v>
      </c>
      <c r="AC16" s="99" t="s">
        <v>187</v>
      </c>
      <c r="AD16" s="122">
        <f t="shared" ref="AD16:AD20" si="14">AH16</f>
        <v>16</v>
      </c>
      <c r="AE16" s="99">
        <f t="shared" si="1"/>
        <v>25</v>
      </c>
      <c r="AF16" s="99">
        <f t="shared" si="2"/>
        <v>15</v>
      </c>
      <c r="AG16" s="99">
        <f>($S$9*((AE16+AF16))/100)</f>
        <v>24</v>
      </c>
      <c r="AH16" s="99">
        <f t="shared" ref="AH16:AH20" si="15">S16-AG16</f>
        <v>16</v>
      </c>
      <c r="AI16" s="122">
        <f>AM16</f>
        <v>40</v>
      </c>
      <c r="AJ16" s="99">
        <f t="shared" si="3"/>
        <v>0</v>
      </c>
      <c r="AK16" s="99">
        <f t="shared" si="4"/>
        <v>0</v>
      </c>
      <c r="AL16" s="99">
        <f>($U$9*((AJ16+AK16))/100)</f>
        <v>0</v>
      </c>
      <c r="AM16" s="99">
        <f t="shared" ref="AM16:AM20" si="16">U16-AL16</f>
        <v>40</v>
      </c>
      <c r="AN16" s="101" t="s">
        <v>76</v>
      </c>
      <c r="AO16" s="101" t="s">
        <v>77</v>
      </c>
      <c r="AP16" s="101" t="s">
        <v>78</v>
      </c>
      <c r="AQ16" s="247" t="s">
        <v>1958</v>
      </c>
      <c r="AR16" s="118">
        <v>45658</v>
      </c>
      <c r="AS16" s="118">
        <v>46022</v>
      </c>
      <c r="AT16" s="120" t="s">
        <v>80</v>
      </c>
      <c r="AU16" s="99" t="s">
        <v>1959</v>
      </c>
    </row>
    <row r="17" spans="1:47" s="110" customFormat="1" ht="201.75" customHeight="1">
      <c r="A17" s="101"/>
      <c r="B17" s="101" t="s">
        <v>165</v>
      </c>
      <c r="C17" s="108" t="s">
        <v>166</v>
      </c>
      <c r="D17" s="108" t="s">
        <v>1954</v>
      </c>
      <c r="E17" s="185" t="s">
        <v>167</v>
      </c>
      <c r="F17" s="108" t="s">
        <v>1960</v>
      </c>
      <c r="G17" s="108" t="s">
        <v>1961</v>
      </c>
      <c r="H17" s="184"/>
      <c r="I17" s="184"/>
      <c r="J17" s="184"/>
      <c r="K17" s="184"/>
      <c r="L17" s="116" t="str">
        <f t="shared" si="11"/>
        <v>Posibilidad de pérdida reputacional ante las partes interesadas, por la indebida aplicación por parte de los sustanciadores de los criterios de pertinencia, utilidad y necesidad de las pruebas recuadas dentro del proceso disciplinario</v>
      </c>
      <c r="M17" s="184" t="s">
        <v>63</v>
      </c>
      <c r="N17" s="184"/>
      <c r="O17" s="101" t="s">
        <v>64</v>
      </c>
      <c r="P17" s="101" t="s">
        <v>176</v>
      </c>
      <c r="Q17" s="101">
        <v>133</v>
      </c>
      <c r="R17" s="101" t="s">
        <v>129</v>
      </c>
      <c r="S17" s="101">
        <f t="shared" si="12"/>
        <v>40</v>
      </c>
      <c r="T17" s="101" t="s">
        <v>117</v>
      </c>
      <c r="U17" s="101">
        <f t="shared" si="13"/>
        <v>40</v>
      </c>
      <c r="V17" s="101" t="s">
        <v>76</v>
      </c>
      <c r="W17" s="117" t="s">
        <v>1962</v>
      </c>
      <c r="X17" s="99" t="str">
        <f t="shared" si="0"/>
        <v>Probabilidad</v>
      </c>
      <c r="Y17" s="99" t="s">
        <v>71</v>
      </c>
      <c r="Z17" s="99" t="s">
        <v>72</v>
      </c>
      <c r="AA17" s="99" t="s">
        <v>73</v>
      </c>
      <c r="AB17" s="99" t="s">
        <v>74</v>
      </c>
      <c r="AC17" s="99" t="s">
        <v>75</v>
      </c>
      <c r="AD17" s="122">
        <f t="shared" si="14"/>
        <v>40</v>
      </c>
      <c r="AE17" s="99">
        <f t="shared" si="1"/>
        <v>25</v>
      </c>
      <c r="AF17" s="99">
        <f t="shared" si="2"/>
        <v>15</v>
      </c>
      <c r="AG17" s="99">
        <f>($S$10*((AE17+AF17))/100)</f>
        <v>0</v>
      </c>
      <c r="AH17" s="99">
        <f t="shared" si="15"/>
        <v>40</v>
      </c>
      <c r="AI17" s="122">
        <f t="shared" ref="AI17:AI20" si="17">AM17</f>
        <v>40</v>
      </c>
      <c r="AJ17" s="99">
        <f t="shared" si="3"/>
        <v>0</v>
      </c>
      <c r="AK17" s="99">
        <f t="shared" si="4"/>
        <v>0</v>
      </c>
      <c r="AL17" s="99">
        <f>($U$10*((AJ17+AK17))/100)</f>
        <v>0</v>
      </c>
      <c r="AM17" s="99">
        <f t="shared" si="16"/>
        <v>40</v>
      </c>
      <c r="AN17" s="101" t="s">
        <v>76</v>
      </c>
      <c r="AO17" s="101" t="s">
        <v>77</v>
      </c>
      <c r="AP17" s="101" t="s">
        <v>78</v>
      </c>
      <c r="AQ17" s="247" t="s">
        <v>1963</v>
      </c>
      <c r="AR17" s="118">
        <v>45658</v>
      </c>
      <c r="AS17" s="118">
        <v>46022</v>
      </c>
      <c r="AT17" s="120" t="s">
        <v>80</v>
      </c>
      <c r="AU17" s="100" t="s">
        <v>1964</v>
      </c>
    </row>
    <row r="18" spans="1:47" s="110" customFormat="1" ht="213.75" customHeight="1">
      <c r="A18" s="101"/>
      <c r="B18" s="101" t="s">
        <v>165</v>
      </c>
      <c r="C18" s="108" t="s">
        <v>166</v>
      </c>
      <c r="D18" s="108" t="s">
        <v>1954</v>
      </c>
      <c r="E18" s="185" t="s">
        <v>167</v>
      </c>
      <c r="F18" s="237" t="s">
        <v>1965</v>
      </c>
      <c r="G18" s="116" t="s">
        <v>1966</v>
      </c>
      <c r="H18" s="184"/>
      <c r="I18" s="184"/>
      <c r="J18" s="184"/>
      <c r="K18" s="184"/>
      <c r="L18" s="116" t="str">
        <f t="shared" si="11"/>
        <v>Posibilidad de pérdida reputacional ante las partes interesadas, por la materialización de la Institución de la prescripción en los procesos disciplinarios a cargo del Grupo Control Interno Disciplinario de la Unidad</v>
      </c>
      <c r="M18" s="184" t="s">
        <v>63</v>
      </c>
      <c r="N18" s="184"/>
      <c r="O18" s="101" t="s">
        <v>64</v>
      </c>
      <c r="P18" s="101" t="s">
        <v>176</v>
      </c>
      <c r="Q18" s="101">
        <v>133</v>
      </c>
      <c r="R18" s="101" t="s">
        <v>129</v>
      </c>
      <c r="S18" s="101">
        <f t="shared" si="12"/>
        <v>40</v>
      </c>
      <c r="T18" s="101" t="s">
        <v>117</v>
      </c>
      <c r="U18" s="101">
        <f t="shared" si="13"/>
        <v>40</v>
      </c>
      <c r="V18" s="101" t="s">
        <v>76</v>
      </c>
      <c r="W18" s="116" t="s">
        <v>1967</v>
      </c>
      <c r="X18" s="99" t="str">
        <f t="shared" si="0"/>
        <v>Probabilidad</v>
      </c>
      <c r="Y18" s="99" t="s">
        <v>71</v>
      </c>
      <c r="Z18" s="99" t="s">
        <v>72</v>
      </c>
      <c r="AA18" s="99" t="s">
        <v>73</v>
      </c>
      <c r="AB18" s="99" t="s">
        <v>74</v>
      </c>
      <c r="AC18" s="99" t="s">
        <v>75</v>
      </c>
      <c r="AD18" s="122">
        <f t="shared" si="14"/>
        <v>16</v>
      </c>
      <c r="AE18" s="99">
        <f t="shared" si="1"/>
        <v>25</v>
      </c>
      <c r="AF18" s="99">
        <f t="shared" si="2"/>
        <v>15</v>
      </c>
      <c r="AG18" s="99">
        <f>($S$11*((AE18+AF18))/100)</f>
        <v>24</v>
      </c>
      <c r="AH18" s="99">
        <f t="shared" si="15"/>
        <v>16</v>
      </c>
      <c r="AI18" s="122">
        <f t="shared" si="17"/>
        <v>40</v>
      </c>
      <c r="AJ18" s="99">
        <f t="shared" si="3"/>
        <v>0</v>
      </c>
      <c r="AK18" s="99">
        <f t="shared" si="4"/>
        <v>0</v>
      </c>
      <c r="AL18" s="99">
        <f>($U$11*((AJ18+AK18))/100)</f>
        <v>0</v>
      </c>
      <c r="AM18" s="99">
        <f t="shared" si="16"/>
        <v>40</v>
      </c>
      <c r="AN18" s="101" t="s">
        <v>76</v>
      </c>
      <c r="AO18" s="101" t="s">
        <v>77</v>
      </c>
      <c r="AP18" s="101" t="s">
        <v>78</v>
      </c>
      <c r="AQ18" s="100" t="s">
        <v>1968</v>
      </c>
      <c r="AR18" s="118">
        <v>45658</v>
      </c>
      <c r="AS18" s="118">
        <v>46022</v>
      </c>
      <c r="AT18" s="120" t="s">
        <v>80</v>
      </c>
      <c r="AU18" s="100" t="s">
        <v>1969</v>
      </c>
    </row>
    <row r="19" spans="1:47" s="110" customFormat="1" ht="203.25" customHeight="1">
      <c r="A19" s="101"/>
      <c r="B19" s="101" t="s">
        <v>165</v>
      </c>
      <c r="C19" s="108" t="s">
        <v>166</v>
      </c>
      <c r="D19" s="108" t="s">
        <v>1954</v>
      </c>
      <c r="E19" s="185"/>
      <c r="F19" s="116"/>
      <c r="G19" s="116"/>
      <c r="H19" s="184" t="s">
        <v>1970</v>
      </c>
      <c r="I19" s="184" t="s">
        <v>1971</v>
      </c>
      <c r="J19" s="184" t="s">
        <v>1972</v>
      </c>
      <c r="K19" s="184" t="s">
        <v>1973</v>
      </c>
      <c r="L19" s="116" t="str">
        <f t="shared" si="11"/>
        <v xml:space="preserve">Solicitar o aceptar sobornos o dádivas   por parte de los integrantes del GCID que implique la toma de decisiones en el proceso disciplinario que beneficie a cualquiera de las partes intervinientes en el proceso.  </v>
      </c>
      <c r="M19" s="184" t="s">
        <v>88</v>
      </c>
      <c r="N19" s="184"/>
      <c r="O19" s="101" t="s">
        <v>89</v>
      </c>
      <c r="P19" s="101" t="s">
        <v>90</v>
      </c>
      <c r="Q19" s="101"/>
      <c r="R19" s="101" t="s">
        <v>143</v>
      </c>
      <c r="S19" s="101">
        <f t="shared" si="12"/>
        <v>40</v>
      </c>
      <c r="T19" s="101" t="s">
        <v>144</v>
      </c>
      <c r="U19" s="101">
        <f t="shared" si="13"/>
        <v>100</v>
      </c>
      <c r="V19" s="101" t="s">
        <v>145</v>
      </c>
      <c r="W19" s="116" t="s">
        <v>1974</v>
      </c>
      <c r="X19" s="99" t="str">
        <f t="shared" si="0"/>
        <v>Probabilidad</v>
      </c>
      <c r="Y19" s="99" t="s">
        <v>71</v>
      </c>
      <c r="Z19" s="99" t="s">
        <v>72</v>
      </c>
      <c r="AA19" s="99" t="s">
        <v>73</v>
      </c>
      <c r="AB19" s="99" t="s">
        <v>74</v>
      </c>
      <c r="AC19" s="99" t="s">
        <v>75</v>
      </c>
      <c r="AD19" s="122">
        <f t="shared" si="14"/>
        <v>40</v>
      </c>
      <c r="AE19" s="99">
        <f t="shared" si="1"/>
        <v>25</v>
      </c>
      <c r="AF19" s="99">
        <f t="shared" si="2"/>
        <v>15</v>
      </c>
      <c r="AG19" s="99">
        <f>($S$12*((AE19+AF19))/100)</f>
        <v>0</v>
      </c>
      <c r="AH19" s="99">
        <f t="shared" si="15"/>
        <v>40</v>
      </c>
      <c r="AI19" s="122">
        <f t="shared" si="17"/>
        <v>100</v>
      </c>
      <c r="AJ19" s="99">
        <f t="shared" si="3"/>
        <v>0</v>
      </c>
      <c r="AK19" s="99">
        <f t="shared" si="4"/>
        <v>0</v>
      </c>
      <c r="AL19" s="99">
        <f>($U$12*((AJ19+AK19))/100)</f>
        <v>0</v>
      </c>
      <c r="AM19" s="99">
        <f t="shared" si="16"/>
        <v>100</v>
      </c>
      <c r="AN19" s="101" t="s">
        <v>145</v>
      </c>
      <c r="AO19" s="101" t="s">
        <v>77</v>
      </c>
      <c r="AP19" s="101" t="s">
        <v>1975</v>
      </c>
      <c r="AQ19" s="100" t="s">
        <v>1976</v>
      </c>
      <c r="AR19" s="118">
        <v>45658</v>
      </c>
      <c r="AS19" s="118">
        <v>46022</v>
      </c>
      <c r="AT19" s="120" t="s">
        <v>149</v>
      </c>
      <c r="AU19" s="100" t="s">
        <v>1977</v>
      </c>
    </row>
    <row r="20" spans="1:47" s="110" customFormat="1" ht="203.25" customHeight="1">
      <c r="A20" s="101"/>
      <c r="B20" s="101" t="s">
        <v>165</v>
      </c>
      <c r="C20" s="108" t="s">
        <v>166</v>
      </c>
      <c r="D20" s="108" t="s">
        <v>1954</v>
      </c>
      <c r="E20" s="185"/>
      <c r="F20" s="116"/>
      <c r="G20" s="116"/>
      <c r="H20" s="184" t="s">
        <v>1978</v>
      </c>
      <c r="I20" s="184" t="s">
        <v>1979</v>
      </c>
      <c r="J20" s="184" t="s">
        <v>1980</v>
      </c>
      <c r="K20" s="184" t="s">
        <v>1981</v>
      </c>
      <c r="L20" s="116" t="str">
        <f t="shared" si="11"/>
        <v>Materialización de la extinción de la acción disciplinaria   en contraprestación de dádivas o amenazas por el vencimiento de términos  con el propósito de favorecer a cualquiera de los sujetos procesales</v>
      </c>
      <c r="M20" s="184" t="s">
        <v>88</v>
      </c>
      <c r="N20" s="184"/>
      <c r="O20" s="101" t="s">
        <v>89</v>
      </c>
      <c r="P20" s="101" t="s">
        <v>90</v>
      </c>
      <c r="Q20" s="101"/>
      <c r="R20" s="101" t="s">
        <v>143</v>
      </c>
      <c r="S20" s="101">
        <f t="shared" si="12"/>
        <v>40</v>
      </c>
      <c r="T20" s="101" t="s">
        <v>144</v>
      </c>
      <c r="U20" s="101">
        <f t="shared" si="13"/>
        <v>100</v>
      </c>
      <c r="V20" s="101" t="s">
        <v>145</v>
      </c>
      <c r="W20" s="116" t="s">
        <v>1982</v>
      </c>
      <c r="X20" s="101" t="str">
        <f t="shared" si="0"/>
        <v>Probabilidad</v>
      </c>
      <c r="Y20" s="101" t="s">
        <v>71</v>
      </c>
      <c r="Z20" s="101" t="s">
        <v>72</v>
      </c>
      <c r="AA20" s="101" t="s">
        <v>73</v>
      </c>
      <c r="AB20" s="101" t="s">
        <v>74</v>
      </c>
      <c r="AC20" s="101" t="s">
        <v>75</v>
      </c>
      <c r="AD20" s="122">
        <f t="shared" si="14"/>
        <v>16</v>
      </c>
      <c r="AE20" s="99">
        <f t="shared" si="1"/>
        <v>25</v>
      </c>
      <c r="AF20" s="99">
        <f t="shared" si="2"/>
        <v>15</v>
      </c>
      <c r="AG20" s="99">
        <f>($S$13*((AE20+AF20))/100)</f>
        <v>24</v>
      </c>
      <c r="AH20" s="99">
        <f t="shared" si="15"/>
        <v>16</v>
      </c>
      <c r="AI20" s="122">
        <f t="shared" si="17"/>
        <v>100</v>
      </c>
      <c r="AJ20" s="99">
        <f t="shared" si="3"/>
        <v>0</v>
      </c>
      <c r="AK20" s="99">
        <f t="shared" si="4"/>
        <v>0</v>
      </c>
      <c r="AL20" s="99">
        <f>($U$13*((AJ20+AK20))/100)</f>
        <v>0</v>
      </c>
      <c r="AM20" s="99">
        <f t="shared" si="16"/>
        <v>100</v>
      </c>
      <c r="AN20" s="101" t="s">
        <v>145</v>
      </c>
      <c r="AO20" s="101" t="s">
        <v>77</v>
      </c>
      <c r="AP20" s="101" t="s">
        <v>1975</v>
      </c>
      <c r="AQ20" s="108" t="s">
        <v>1983</v>
      </c>
      <c r="AR20" s="235">
        <v>45658</v>
      </c>
      <c r="AS20" s="235">
        <v>46022</v>
      </c>
      <c r="AT20" s="120" t="s">
        <v>149</v>
      </c>
      <c r="AU20" s="108" t="s">
        <v>1977</v>
      </c>
    </row>
    <row r="21" spans="1:47" s="110" customFormat="1" ht="203.25" customHeight="1">
      <c r="A21" s="311"/>
      <c r="B21" s="311" t="s">
        <v>165</v>
      </c>
      <c r="C21" s="313" t="s">
        <v>107</v>
      </c>
      <c r="D21" s="313" t="s">
        <v>1954</v>
      </c>
      <c r="E21" s="327" t="s">
        <v>60</v>
      </c>
      <c r="F21" s="329" t="s">
        <v>1984</v>
      </c>
      <c r="G21" s="329" t="s">
        <v>268</v>
      </c>
      <c r="H21" s="330"/>
      <c r="I21" s="330"/>
      <c r="J21" s="330"/>
      <c r="K21" s="330"/>
      <c r="L21" s="331" t="str">
        <f t="shared" ref="L21" si="18">IF(F21&lt;&gt;"",CONCATENATE(E21," ",F21,"",G21),CONCATENATE(H21," ",I21," ",J21," ",K21))</f>
        <v>Posibilidad de pérdida económica y reputacional por pérdida de la Confidencialidad de la Información de la Entidad,  debido a la falla o ausencia de controles relacionados con el acceso a información clasificada y/o reservada.</v>
      </c>
      <c r="M21" s="330" t="s">
        <v>108</v>
      </c>
      <c r="N21" s="330" t="s">
        <v>1985</v>
      </c>
      <c r="O21" s="316" t="s">
        <v>64</v>
      </c>
      <c r="P21" s="316" t="s">
        <v>65</v>
      </c>
      <c r="Q21" s="316" t="s">
        <v>276</v>
      </c>
      <c r="R21" s="316" t="s">
        <v>129</v>
      </c>
      <c r="S21" s="307">
        <f t="shared" si="12"/>
        <v>40</v>
      </c>
      <c r="T21" s="316" t="s">
        <v>76</v>
      </c>
      <c r="U21" s="307">
        <f t="shared" si="13"/>
        <v>60</v>
      </c>
      <c r="V21" s="317" t="s">
        <v>76</v>
      </c>
      <c r="W21" s="32" t="s">
        <v>1986</v>
      </c>
      <c r="X21" s="231" t="str">
        <f t="shared" si="0"/>
        <v>Probabilidad</v>
      </c>
      <c r="Y21" s="33" t="s">
        <v>71</v>
      </c>
      <c r="Z21" s="33" t="s">
        <v>72</v>
      </c>
      <c r="AA21" s="33" t="s">
        <v>73</v>
      </c>
      <c r="AB21" s="33" t="s">
        <v>74</v>
      </c>
      <c r="AC21" s="33" t="s">
        <v>75</v>
      </c>
      <c r="AD21" s="309">
        <f>AH22</f>
        <v>32.44</v>
      </c>
      <c r="AE21" s="99">
        <f t="shared" si="1"/>
        <v>25</v>
      </c>
      <c r="AF21" s="99">
        <f t="shared" si="2"/>
        <v>15</v>
      </c>
      <c r="AG21" s="99">
        <f>($S$14*((AE21+AF21))/100)</f>
        <v>0</v>
      </c>
      <c r="AH21" s="99">
        <f>S21-AG21</f>
        <v>40</v>
      </c>
      <c r="AI21" s="309">
        <f>AM22</f>
        <v>60</v>
      </c>
      <c r="AJ21" s="99">
        <f t="shared" si="3"/>
        <v>0</v>
      </c>
      <c r="AK21" s="99">
        <f t="shared" si="4"/>
        <v>0</v>
      </c>
      <c r="AL21" s="99">
        <f>($U$14*((AJ21+AK21))/100)</f>
        <v>0</v>
      </c>
      <c r="AM21" s="99">
        <f>U21-AL21</f>
        <v>60</v>
      </c>
      <c r="AN21" s="298" t="s">
        <v>76</v>
      </c>
      <c r="AO21" s="316" t="s">
        <v>77</v>
      </c>
      <c r="AP21" s="317" t="s">
        <v>272</v>
      </c>
      <c r="AQ21" s="320" t="s">
        <v>1991</v>
      </c>
      <c r="AR21" s="321">
        <v>45658</v>
      </c>
      <c r="AS21" s="322">
        <v>46022</v>
      </c>
      <c r="AT21" s="307" t="s">
        <v>80</v>
      </c>
      <c r="AU21" s="307" t="s">
        <v>1987</v>
      </c>
    </row>
    <row r="22" spans="1:47" s="110" customFormat="1" ht="203.25" customHeight="1">
      <c r="A22" s="312"/>
      <c r="B22" s="312"/>
      <c r="C22" s="326"/>
      <c r="D22" s="326"/>
      <c r="E22" s="328"/>
      <c r="F22" s="284"/>
      <c r="G22" s="284"/>
      <c r="H22" s="287"/>
      <c r="I22" s="287"/>
      <c r="J22" s="287"/>
      <c r="K22" s="287"/>
      <c r="L22" s="290"/>
      <c r="M22" s="287"/>
      <c r="N22" s="287"/>
      <c r="O22" s="268"/>
      <c r="P22" s="268"/>
      <c r="Q22" s="268"/>
      <c r="R22" s="268"/>
      <c r="S22" s="265"/>
      <c r="T22" s="268"/>
      <c r="U22" s="265"/>
      <c r="V22" s="318"/>
      <c r="W22" s="32" t="s">
        <v>1988</v>
      </c>
      <c r="X22" s="245" t="str">
        <f t="shared" si="0"/>
        <v>Probabilidad</v>
      </c>
      <c r="Y22" s="234" t="s">
        <v>93</v>
      </c>
      <c r="Z22" s="75" t="s">
        <v>72</v>
      </c>
      <c r="AA22" s="75" t="s">
        <v>182</v>
      </c>
      <c r="AB22" s="75" t="s">
        <v>74</v>
      </c>
      <c r="AC22" s="75" t="s">
        <v>75</v>
      </c>
      <c r="AD22" s="319"/>
      <c r="AE22" s="99">
        <f t="shared" si="1"/>
        <v>15</v>
      </c>
      <c r="AF22" s="99">
        <f t="shared" si="2"/>
        <v>15</v>
      </c>
      <c r="AG22" s="99">
        <f>($AH$14*((AE22+AF22))/100)</f>
        <v>7.56</v>
      </c>
      <c r="AH22" s="99">
        <f>AH21-AG22</f>
        <v>32.44</v>
      </c>
      <c r="AI22" s="319"/>
      <c r="AJ22" s="99">
        <f t="shared" si="3"/>
        <v>0</v>
      </c>
      <c r="AK22" s="99">
        <f t="shared" si="4"/>
        <v>0</v>
      </c>
      <c r="AL22" s="99">
        <f>($AM$14*((AJ22+AK22))/100)</f>
        <v>0</v>
      </c>
      <c r="AM22" s="99">
        <f>AM21-AL22</f>
        <v>60</v>
      </c>
      <c r="AN22" s="298"/>
      <c r="AO22" s="268"/>
      <c r="AP22" s="318"/>
      <c r="AQ22" s="320"/>
      <c r="AR22" s="321"/>
      <c r="AS22" s="322"/>
      <c r="AT22" s="307"/>
      <c r="AU22" s="307"/>
    </row>
    <row r="23" spans="1:47" s="110" customFormat="1" ht="203.25" customHeight="1">
      <c r="A23" s="99"/>
      <c r="B23" s="99" t="s">
        <v>165</v>
      </c>
      <c r="C23" s="100" t="s">
        <v>107</v>
      </c>
      <c r="D23" s="100" t="s">
        <v>1954</v>
      </c>
      <c r="E23" s="32" t="s">
        <v>60</v>
      </c>
      <c r="F23" s="133" t="s">
        <v>554</v>
      </c>
      <c r="G23" s="133" t="s">
        <v>311</v>
      </c>
      <c r="H23" s="133"/>
      <c r="I23" s="133"/>
      <c r="J23" s="133"/>
      <c r="K23" s="133"/>
      <c r="L23" s="77" t="str">
        <f t="shared" ref="L23" si="19">IF(F23&lt;&gt;"",CONCATENATE(E23," ",F23,"",G23),CONCATENATE(H23," ",I23," ",J23," ",K23))</f>
        <v>Posibilidad de pérdida económica y reputacional por pérdida de la Disponibilidad de la Información de la Entidad, debido a la falla o ausencia de controles de seguridad aplicables.</v>
      </c>
      <c r="M23" s="80" t="s">
        <v>108</v>
      </c>
      <c r="N23" s="80" t="s">
        <v>1989</v>
      </c>
      <c r="O23" s="33" t="s">
        <v>64</v>
      </c>
      <c r="P23" s="33" t="s">
        <v>65</v>
      </c>
      <c r="Q23" s="33" t="s">
        <v>276</v>
      </c>
      <c r="R23" s="33" t="s">
        <v>116</v>
      </c>
      <c r="S23" s="16">
        <f t="shared" ref="S23" si="20">IF(R23="Muy alta",100,IF(R23="Alta",80,IF(R23="Media",60,IF(R23="Baja",40,IF(R23="Muy baja",20,IF(R23="Casi Seguro",100,IF(R23="Probable",80,IF(R23="Posible",60,IF(R23="Improbable",40,IF(R23="Rara vez",20,0))))))))))</f>
        <v>20</v>
      </c>
      <c r="T23" s="33" t="s">
        <v>117</v>
      </c>
      <c r="U23" s="16">
        <f t="shared" ref="U23" si="21">IF(T23="Catastrófico",100,IF(T23="Mayor",80,IF(T23="Moderado",60,IF(T23="Menor",40,IF(T23="Leve",20,0)))))</f>
        <v>40</v>
      </c>
      <c r="V23" s="230" t="s">
        <v>118</v>
      </c>
      <c r="W23" s="32" t="s">
        <v>1990</v>
      </c>
      <c r="X23" s="231" t="str">
        <f t="shared" si="0"/>
        <v>Probabilidad</v>
      </c>
      <c r="Y23" s="33" t="s">
        <v>71</v>
      </c>
      <c r="Z23" s="33" t="s">
        <v>109</v>
      </c>
      <c r="AA23" s="33" t="s">
        <v>73</v>
      </c>
      <c r="AB23" s="33" t="s">
        <v>74</v>
      </c>
      <c r="AC23" s="33" t="s">
        <v>75</v>
      </c>
      <c r="AD23" s="104">
        <f>AH23</f>
        <v>0</v>
      </c>
      <c r="AE23" s="99">
        <f t="shared" si="1"/>
        <v>25</v>
      </c>
      <c r="AF23" s="99">
        <f t="shared" si="2"/>
        <v>25</v>
      </c>
      <c r="AG23" s="99">
        <f>($S$16*((AE23+AF23))/100)</f>
        <v>20</v>
      </c>
      <c r="AH23" s="99">
        <f>S23-AG23</f>
        <v>0</v>
      </c>
      <c r="AI23" s="104">
        <f>AM23</f>
        <v>40</v>
      </c>
      <c r="AJ23" s="99">
        <f t="shared" si="3"/>
        <v>0</v>
      </c>
      <c r="AK23" s="99">
        <f t="shared" si="4"/>
        <v>0</v>
      </c>
      <c r="AL23" s="99">
        <f>($U$16*((AJ23+AK23))/100)</f>
        <v>0</v>
      </c>
      <c r="AM23" s="99">
        <f>U23-AL23</f>
        <v>40</v>
      </c>
      <c r="AN23" s="99" t="s">
        <v>118</v>
      </c>
      <c r="AO23" s="99" t="s">
        <v>121</v>
      </c>
      <c r="AP23" s="79" t="s">
        <v>239</v>
      </c>
      <c r="AQ23" s="238" t="s">
        <v>123</v>
      </c>
      <c r="AR23" s="118" t="s">
        <v>123</v>
      </c>
      <c r="AS23" s="118" t="s">
        <v>123</v>
      </c>
      <c r="AT23" s="120" t="s">
        <v>123</v>
      </c>
      <c r="AU23" s="99" t="s">
        <v>123</v>
      </c>
    </row>
    <row r="24" spans="1:47" s="8" customFormat="1" ht="103.5" customHeight="1">
      <c r="A24" s="268"/>
      <c r="B24" s="277" t="s">
        <v>202</v>
      </c>
      <c r="C24" s="262" t="s">
        <v>2149</v>
      </c>
      <c r="D24" s="268" t="s">
        <v>2104</v>
      </c>
      <c r="E24" s="281" t="s">
        <v>60</v>
      </c>
      <c r="F24" s="284" t="s">
        <v>2105</v>
      </c>
      <c r="G24" s="284" t="s">
        <v>2106</v>
      </c>
      <c r="H24" s="287"/>
      <c r="I24" s="287"/>
      <c r="J24" s="287"/>
      <c r="K24" s="287"/>
      <c r="L24" s="290" t="str">
        <f>IF(F24&lt;&gt;"",CONCATENATE(E24," ",F24),CONCATENATE(H24," ",I24," ",J24," ",K24))</f>
        <v xml:space="preserve">Posibilidad de pérdida económica y reputacional por la inoportunidad  en la ejecución efectiva de los recursos de la Entidad </v>
      </c>
      <c r="M24" s="287" t="s">
        <v>63</v>
      </c>
      <c r="N24" s="287" t="s">
        <v>281</v>
      </c>
      <c r="O24" s="268" t="s">
        <v>64</v>
      </c>
      <c r="P24" s="268" t="s">
        <v>65</v>
      </c>
      <c r="Q24" s="268">
        <v>96</v>
      </c>
      <c r="R24" s="268" t="s">
        <v>129</v>
      </c>
      <c r="S24" s="265">
        <f>IF(R24="Muy alta",100,IF(R24="Alta",80,IF(R24="Media",60,IF(R24="Baja",40,IF(R24="Muy baja",20,IF(R24="Casi Seguro",100,IF(R24="Probable",80,IF(R24="Posible",60,IF(R24="Improbable",40,IF(R24="Rara vez",20,0))))))))))</f>
        <v>40</v>
      </c>
      <c r="T24" s="268" t="s">
        <v>68</v>
      </c>
      <c r="U24" s="265">
        <f>IF(T24="Catastrófico",100,IF(T24="Mayor",80,IF(T24="Moderado",60,IF(T24="Menor",40,IF(T24="Leve",20,0)))))</f>
        <v>80</v>
      </c>
      <c r="V24" s="268" t="s">
        <v>69</v>
      </c>
      <c r="W24" s="143" t="s">
        <v>2107</v>
      </c>
      <c r="X24" s="16" t="str">
        <f>IF(OR(Y24="Preventivo",Y24="Detectivo"),"Probabilidad",IF(Y24="Correctivo","Impacto"," "))</f>
        <v>Probabilidad</v>
      </c>
      <c r="Y24" s="33" t="s">
        <v>71</v>
      </c>
      <c r="Z24" s="33" t="s">
        <v>109</v>
      </c>
      <c r="AA24" s="33" t="s">
        <v>73</v>
      </c>
      <c r="AB24" s="33" t="s">
        <v>74</v>
      </c>
      <c r="AC24" s="33" t="s">
        <v>75</v>
      </c>
      <c r="AD24" s="271">
        <f>AH26</f>
        <v>8.4</v>
      </c>
      <c r="AE24" s="16">
        <f>IF(Y24="Preventivo",25,IF(Y24="Detectivo",15,0))</f>
        <v>25</v>
      </c>
      <c r="AF24" s="16">
        <f>IF(Y24="Correctivo",0,IF(Z24="Automatizado",25,IF(Z24="Manual",15,0)))</f>
        <v>25</v>
      </c>
      <c r="AG24" s="16">
        <f>($S$24*((AE24+AF24))/100)</f>
        <v>20</v>
      </c>
      <c r="AH24" s="16">
        <f>S24-AG24</f>
        <v>20</v>
      </c>
      <c r="AI24" s="271">
        <f>AM26</f>
        <v>80</v>
      </c>
      <c r="AJ24" s="16">
        <f>IF(Y24="Correctivo",10,0)</f>
        <v>0</v>
      </c>
      <c r="AK24" s="16">
        <f>IF(X24="Probabilidad",0,IF(Z24="Automatizado",25,IF(Z24="Manual",15,0)))</f>
        <v>0</v>
      </c>
      <c r="AL24" s="16">
        <f>($U$24*((AJ24+AK24))/100)</f>
        <v>0</v>
      </c>
      <c r="AM24" s="16">
        <f>U24-AL24</f>
        <v>80</v>
      </c>
      <c r="AN24" s="268" t="s">
        <v>69</v>
      </c>
      <c r="AO24" s="268" t="s">
        <v>77</v>
      </c>
      <c r="AP24" s="277" t="s">
        <v>78</v>
      </c>
      <c r="AQ24" s="277" t="s">
        <v>2108</v>
      </c>
      <c r="AR24" s="541">
        <v>45658</v>
      </c>
      <c r="AS24" s="541">
        <v>46022</v>
      </c>
      <c r="AT24" s="265" t="s">
        <v>96</v>
      </c>
      <c r="AU24" s="262" t="s">
        <v>2109</v>
      </c>
    </row>
    <row r="25" spans="1:47" ht="121.5" customHeight="1">
      <c r="A25" s="269"/>
      <c r="B25" s="278"/>
      <c r="C25" s="263"/>
      <c r="D25" s="269"/>
      <c r="E25" s="282"/>
      <c r="F25" s="285"/>
      <c r="G25" s="285"/>
      <c r="H25" s="288"/>
      <c r="I25" s="288"/>
      <c r="J25" s="288"/>
      <c r="K25" s="288"/>
      <c r="L25" s="291"/>
      <c r="M25" s="288"/>
      <c r="N25" s="288"/>
      <c r="O25" s="269"/>
      <c r="P25" s="269"/>
      <c r="Q25" s="269"/>
      <c r="R25" s="269"/>
      <c r="S25" s="266"/>
      <c r="T25" s="269"/>
      <c r="U25" s="266"/>
      <c r="V25" s="269"/>
      <c r="W25" s="143" t="s">
        <v>2110</v>
      </c>
      <c r="X25" s="16" t="str">
        <f t="shared" ref="X25:X39" si="22">IF(OR(Y25="Preventivo",Y25="Detectivo"),"Probabilidad",IF(Y25="Correctivo","Impacto"," "))</f>
        <v>Probabilidad</v>
      </c>
      <c r="Y25" s="33" t="s">
        <v>93</v>
      </c>
      <c r="Z25" s="33" t="s">
        <v>72</v>
      </c>
      <c r="AA25" s="33" t="s">
        <v>73</v>
      </c>
      <c r="AB25" s="33" t="s">
        <v>74</v>
      </c>
      <c r="AC25" s="33" t="s">
        <v>75</v>
      </c>
      <c r="AD25" s="272"/>
      <c r="AE25" s="16">
        <f t="shared" ref="AE25:AE39" si="23">IF(Y25="Preventivo",25,IF(Y25="Detectivo",15,0))</f>
        <v>15</v>
      </c>
      <c r="AF25" s="16">
        <f t="shared" ref="AF25:AF39" si="24">IF(Y25="Correctivo",0,IF(Z25="Automatizado",25,IF(Z25="Manual",15,0)))</f>
        <v>15</v>
      </c>
      <c r="AG25" s="16">
        <f>($AH$24*((AE25+AF25))/100)</f>
        <v>6</v>
      </c>
      <c r="AH25" s="16">
        <f>AH24-AG25</f>
        <v>14</v>
      </c>
      <c r="AI25" s="272"/>
      <c r="AJ25" s="16">
        <f t="shared" ref="AJ25:AJ39" si="25">IF(Y25="Correctivo",10,0)</f>
        <v>0</v>
      </c>
      <c r="AK25" s="16">
        <f t="shared" ref="AK25:AK39" si="26">IF(X25="Probabilidad",0,IF(Z25="Automatizado",25,IF(Z25="Manual",15,0)))</f>
        <v>0</v>
      </c>
      <c r="AL25" s="16">
        <f>($AM$24*((AJ25+AK25))/100)</f>
        <v>0</v>
      </c>
      <c r="AM25" s="16">
        <f>AM24-AL25</f>
        <v>80</v>
      </c>
      <c r="AN25" s="269"/>
      <c r="AO25" s="269"/>
      <c r="AP25" s="278"/>
      <c r="AQ25" s="278"/>
      <c r="AR25" s="266"/>
      <c r="AS25" s="266"/>
      <c r="AT25" s="266"/>
      <c r="AU25" s="263"/>
    </row>
    <row r="26" spans="1:47" ht="162.75" customHeight="1">
      <c r="A26" s="270"/>
      <c r="B26" s="279"/>
      <c r="C26" s="264"/>
      <c r="D26" s="270"/>
      <c r="E26" s="283"/>
      <c r="F26" s="286"/>
      <c r="G26" s="286"/>
      <c r="H26" s="289"/>
      <c r="I26" s="289"/>
      <c r="J26" s="289"/>
      <c r="K26" s="289"/>
      <c r="L26" s="292"/>
      <c r="M26" s="289"/>
      <c r="N26" s="289"/>
      <c r="O26" s="270"/>
      <c r="P26" s="270"/>
      <c r="Q26" s="270"/>
      <c r="R26" s="270"/>
      <c r="S26" s="267"/>
      <c r="T26" s="270"/>
      <c r="U26" s="267"/>
      <c r="V26" s="270"/>
      <c r="W26" s="143" t="s">
        <v>2111</v>
      </c>
      <c r="X26" s="16" t="str">
        <f t="shared" si="22"/>
        <v>Probabilidad</v>
      </c>
      <c r="Y26" s="33" t="s">
        <v>71</v>
      </c>
      <c r="Z26" s="33" t="s">
        <v>72</v>
      </c>
      <c r="AA26" s="33" t="s">
        <v>73</v>
      </c>
      <c r="AB26" s="33" t="s">
        <v>74</v>
      </c>
      <c r="AC26" s="33" t="s">
        <v>75</v>
      </c>
      <c r="AD26" s="273"/>
      <c r="AE26" s="16">
        <f t="shared" si="23"/>
        <v>25</v>
      </c>
      <c r="AF26" s="16">
        <f t="shared" si="24"/>
        <v>15</v>
      </c>
      <c r="AG26" s="16">
        <f>($AH$25*((AE26+AF26))/100)</f>
        <v>5.6</v>
      </c>
      <c r="AH26" s="16">
        <f>AH25-AG26</f>
        <v>8.4</v>
      </c>
      <c r="AI26" s="273"/>
      <c r="AJ26" s="16">
        <f t="shared" si="25"/>
        <v>0</v>
      </c>
      <c r="AK26" s="16">
        <f t="shared" si="26"/>
        <v>0</v>
      </c>
      <c r="AL26" s="16">
        <f>($AM$25*((AJ26+AK26))/100)</f>
        <v>0</v>
      </c>
      <c r="AM26" s="16">
        <f>AM25-AL26</f>
        <v>80</v>
      </c>
      <c r="AN26" s="270"/>
      <c r="AO26" s="270"/>
      <c r="AP26" s="279"/>
      <c r="AQ26" s="279"/>
      <c r="AR26" s="267"/>
      <c r="AS26" s="267"/>
      <c r="AT26" s="267"/>
      <c r="AU26" s="264"/>
    </row>
    <row r="27" spans="1:47" ht="186.75" customHeight="1">
      <c r="A27" s="268"/>
      <c r="B27" s="277" t="s">
        <v>202</v>
      </c>
      <c r="C27" s="262" t="s">
        <v>2149</v>
      </c>
      <c r="D27" s="293" t="s">
        <v>2112</v>
      </c>
      <c r="E27" s="281" t="s">
        <v>60</v>
      </c>
      <c r="F27" s="284" t="s">
        <v>2113</v>
      </c>
      <c r="G27" s="284" t="s">
        <v>2114</v>
      </c>
      <c r="H27" s="287"/>
      <c r="I27" s="287"/>
      <c r="J27" s="287"/>
      <c r="K27" s="287"/>
      <c r="L27" s="290" t="str">
        <f t="shared" ref="L27" si="27">IF(F27&lt;&gt;"",CONCATENATE(E27," ",F27),CONCATENATE(H27," ",I27," ",J27," ",K27))</f>
        <v>Posibilidad de pérdida económica y reputacional ante las partes interesadas por el incumplimiento en la consecución de recursos técnicos o financieros apoyados por los Aliados Estratégicos y Cooperación Internacional</v>
      </c>
      <c r="M27" s="287" t="s">
        <v>63</v>
      </c>
      <c r="N27" s="287" t="s">
        <v>281</v>
      </c>
      <c r="O27" s="268" t="s">
        <v>64</v>
      </c>
      <c r="P27" s="268" t="s">
        <v>65</v>
      </c>
      <c r="Q27" s="268">
        <v>110</v>
      </c>
      <c r="R27" s="268" t="s">
        <v>129</v>
      </c>
      <c r="S27" s="265">
        <f t="shared" ref="S27" si="28">IF(R27="Muy alta",100,IF(R27="Alta",80,IF(R27="Media",60,IF(R27="Baja",40,IF(R27="Muy baja",20,IF(R27="Casi Seguro",100,IF(R27="Probable",80,IF(R27="Posible",60,IF(R27="Improbable",40,IF(R27="Rara vez",20,0))))))))))</f>
        <v>40</v>
      </c>
      <c r="T27" s="268" t="s">
        <v>144</v>
      </c>
      <c r="U27" s="265">
        <f t="shared" ref="U27" si="29">IF(T27="Catastrófico",100,IF(T27="Mayor",80,IF(T27="Moderado",60,IF(T27="Menor",40,IF(T27="Leve",20,0)))))</f>
        <v>100</v>
      </c>
      <c r="V27" s="268" t="s">
        <v>145</v>
      </c>
      <c r="W27" s="143" t="s">
        <v>2115</v>
      </c>
      <c r="X27" s="16" t="str">
        <f t="shared" si="22"/>
        <v>Probabilidad</v>
      </c>
      <c r="Y27" s="33" t="s">
        <v>71</v>
      </c>
      <c r="Z27" s="33" t="s">
        <v>72</v>
      </c>
      <c r="AA27" s="33" t="s">
        <v>73</v>
      </c>
      <c r="AB27" s="33" t="s">
        <v>74</v>
      </c>
      <c r="AC27" s="33" t="s">
        <v>75</v>
      </c>
      <c r="AD27" s="271">
        <f>AH29</f>
        <v>10.080000000000002</v>
      </c>
      <c r="AE27" s="16">
        <f t="shared" si="23"/>
        <v>25</v>
      </c>
      <c r="AF27" s="16">
        <f t="shared" si="24"/>
        <v>15</v>
      </c>
      <c r="AG27" s="16">
        <f>($S$27*((AE27+AF27))/100)</f>
        <v>16</v>
      </c>
      <c r="AH27" s="16">
        <f>S27-AG27</f>
        <v>24</v>
      </c>
      <c r="AI27" s="271">
        <f>AM29</f>
        <v>100</v>
      </c>
      <c r="AJ27" s="16">
        <f t="shared" si="25"/>
        <v>0</v>
      </c>
      <c r="AK27" s="16">
        <f t="shared" si="26"/>
        <v>0</v>
      </c>
      <c r="AL27" s="16">
        <f>($U$27*((AJ27+AK27))/100)</f>
        <v>0</v>
      </c>
      <c r="AM27" s="16">
        <f>U27-AL27</f>
        <v>100</v>
      </c>
      <c r="AN27" s="268" t="s">
        <v>145</v>
      </c>
      <c r="AO27" s="268" t="s">
        <v>77</v>
      </c>
      <c r="AP27" s="277" t="s">
        <v>78</v>
      </c>
      <c r="AQ27" s="277" t="s">
        <v>2116</v>
      </c>
      <c r="AR27" s="541">
        <v>45658</v>
      </c>
      <c r="AS27" s="541">
        <v>46022</v>
      </c>
      <c r="AT27" s="265" t="s">
        <v>149</v>
      </c>
      <c r="AU27" s="622" t="s">
        <v>2117</v>
      </c>
    </row>
    <row r="28" spans="1:47" ht="103.5" customHeight="1">
      <c r="A28" s="269"/>
      <c r="B28" s="278"/>
      <c r="C28" s="263"/>
      <c r="D28" s="294"/>
      <c r="E28" s="282"/>
      <c r="F28" s="285"/>
      <c r="G28" s="285"/>
      <c r="H28" s="288"/>
      <c r="I28" s="288"/>
      <c r="J28" s="288"/>
      <c r="K28" s="288"/>
      <c r="L28" s="291"/>
      <c r="M28" s="288"/>
      <c r="N28" s="288"/>
      <c r="O28" s="269"/>
      <c r="P28" s="269"/>
      <c r="Q28" s="269"/>
      <c r="R28" s="269"/>
      <c r="S28" s="266"/>
      <c r="T28" s="269"/>
      <c r="U28" s="266"/>
      <c r="V28" s="269"/>
      <c r="W28" s="143" t="s">
        <v>2118</v>
      </c>
      <c r="X28" s="16" t="str">
        <f t="shared" si="22"/>
        <v>Probabilidad</v>
      </c>
      <c r="Y28" s="33" t="s">
        <v>93</v>
      </c>
      <c r="Z28" s="33" t="s">
        <v>72</v>
      </c>
      <c r="AA28" s="33" t="s">
        <v>73</v>
      </c>
      <c r="AB28" s="33" t="s">
        <v>74</v>
      </c>
      <c r="AC28" s="33" t="s">
        <v>75</v>
      </c>
      <c r="AD28" s="272"/>
      <c r="AE28" s="16">
        <f t="shared" si="23"/>
        <v>15</v>
      </c>
      <c r="AF28" s="16">
        <f t="shared" si="24"/>
        <v>15</v>
      </c>
      <c r="AG28" s="16">
        <f>($AH$27*((AE28+AF28))/100)</f>
        <v>7.2</v>
      </c>
      <c r="AH28" s="16">
        <f>AH27-AG28</f>
        <v>16.8</v>
      </c>
      <c r="AI28" s="272"/>
      <c r="AJ28" s="16">
        <f t="shared" si="25"/>
        <v>0</v>
      </c>
      <c r="AK28" s="16">
        <f t="shared" si="26"/>
        <v>0</v>
      </c>
      <c r="AL28" s="16">
        <f>($AM$27*((AJ28+AK28))/100)</f>
        <v>0</v>
      </c>
      <c r="AM28" s="16">
        <f>AM27-AL28</f>
        <v>100</v>
      </c>
      <c r="AN28" s="269"/>
      <c r="AO28" s="269"/>
      <c r="AP28" s="278"/>
      <c r="AQ28" s="278"/>
      <c r="AR28" s="266"/>
      <c r="AS28" s="266"/>
      <c r="AT28" s="266"/>
      <c r="AU28" s="263"/>
    </row>
    <row r="29" spans="1:47" ht="131.25" customHeight="1">
      <c r="A29" s="270"/>
      <c r="B29" s="279"/>
      <c r="C29" s="264"/>
      <c r="D29" s="295"/>
      <c r="E29" s="283"/>
      <c r="F29" s="286"/>
      <c r="G29" s="286"/>
      <c r="H29" s="289"/>
      <c r="I29" s="289"/>
      <c r="J29" s="289"/>
      <c r="K29" s="289"/>
      <c r="L29" s="292"/>
      <c r="M29" s="289"/>
      <c r="N29" s="289"/>
      <c r="O29" s="270"/>
      <c r="P29" s="270"/>
      <c r="Q29" s="270"/>
      <c r="R29" s="270"/>
      <c r="S29" s="267"/>
      <c r="T29" s="270"/>
      <c r="U29" s="267"/>
      <c r="V29" s="270"/>
      <c r="W29" s="143" t="s">
        <v>2119</v>
      </c>
      <c r="X29" s="16" t="str">
        <f t="shared" si="22"/>
        <v>Probabilidad</v>
      </c>
      <c r="Y29" s="33" t="s">
        <v>71</v>
      </c>
      <c r="Z29" s="33" t="s">
        <v>72</v>
      </c>
      <c r="AA29" s="33" t="s">
        <v>73</v>
      </c>
      <c r="AB29" s="33" t="s">
        <v>74</v>
      </c>
      <c r="AC29" s="33" t="s">
        <v>75</v>
      </c>
      <c r="AD29" s="273"/>
      <c r="AE29" s="16">
        <f t="shared" si="23"/>
        <v>25</v>
      </c>
      <c r="AF29" s="16">
        <f t="shared" si="24"/>
        <v>15</v>
      </c>
      <c r="AG29" s="16">
        <f>($AH$28*((AE29+AF29))/100)</f>
        <v>6.72</v>
      </c>
      <c r="AH29" s="16">
        <f>AH28-AG29</f>
        <v>10.080000000000002</v>
      </c>
      <c r="AI29" s="273"/>
      <c r="AJ29" s="16">
        <f t="shared" si="25"/>
        <v>0</v>
      </c>
      <c r="AK29" s="16">
        <f t="shared" si="26"/>
        <v>0</v>
      </c>
      <c r="AL29" s="16">
        <f>($AM$28*((AJ29+AK29))/100)</f>
        <v>0</v>
      </c>
      <c r="AM29" s="16">
        <f>AM28-AL29</f>
        <v>100</v>
      </c>
      <c r="AN29" s="270"/>
      <c r="AO29" s="270"/>
      <c r="AP29" s="279"/>
      <c r="AQ29" s="279"/>
      <c r="AR29" s="267"/>
      <c r="AS29" s="267"/>
      <c r="AT29" s="267"/>
      <c r="AU29" s="264"/>
    </row>
    <row r="30" spans="1:47" ht="123" customHeight="1">
      <c r="A30" s="268"/>
      <c r="B30" s="277" t="s">
        <v>202</v>
      </c>
      <c r="C30" s="262" t="s">
        <v>2149</v>
      </c>
      <c r="D30" s="268" t="s">
        <v>2120</v>
      </c>
      <c r="E30" s="281" t="s">
        <v>167</v>
      </c>
      <c r="F30" s="284" t="s">
        <v>2121</v>
      </c>
      <c r="G30" s="284" t="s">
        <v>2122</v>
      </c>
      <c r="H30" s="287"/>
      <c r="I30" s="287"/>
      <c r="J30" s="287"/>
      <c r="K30" s="287"/>
      <c r="L30" s="290" t="str">
        <f t="shared" ref="L30" si="30">IF(F30&lt;&gt;"",CONCATENATE(E30," ",F30),CONCATENATE(H30," ",I30," ",J30," ",K30))</f>
        <v>Posibilidad de pérdida reputacional ante las partes interesadas por el incumplimiento en las metas establecidas en el Plan de Acción Institucional de acuerdo con la programación y criterios establecidos</v>
      </c>
      <c r="M30" s="287" t="s">
        <v>63</v>
      </c>
      <c r="N30" s="287" t="s">
        <v>281</v>
      </c>
      <c r="O30" s="268" t="s">
        <v>64</v>
      </c>
      <c r="P30" s="268" t="s">
        <v>65</v>
      </c>
      <c r="Q30" s="268">
        <v>309</v>
      </c>
      <c r="R30" s="268" t="s">
        <v>129</v>
      </c>
      <c r="S30" s="265">
        <f t="shared" ref="S30" si="31">IF(R30="Muy alta",100,IF(R30="Alta",80,IF(R30="Media",60,IF(R30="Baja",40,IF(R30="Muy baja",20,IF(R30="Casi Seguro",100,IF(R30="Probable",80,IF(R30="Posible",60,IF(R30="Improbable",40,IF(R30="Rara vez",20,0))))))))))</f>
        <v>40</v>
      </c>
      <c r="T30" s="268" t="s">
        <v>68</v>
      </c>
      <c r="U30" s="265">
        <f t="shared" ref="U30" si="32">IF(T30="Catastrófico",100,IF(T30="Mayor",80,IF(T30="Moderado",60,IF(T30="Menor",40,IF(T30="Leve",20,0)))))</f>
        <v>80</v>
      </c>
      <c r="V30" s="268" t="s">
        <v>69</v>
      </c>
      <c r="W30" s="143" t="s">
        <v>2123</v>
      </c>
      <c r="X30" s="16" t="str">
        <f t="shared" si="22"/>
        <v>Probabilidad</v>
      </c>
      <c r="Y30" s="33" t="s">
        <v>93</v>
      </c>
      <c r="Z30" s="33" t="s">
        <v>72</v>
      </c>
      <c r="AA30" s="33" t="s">
        <v>73</v>
      </c>
      <c r="AB30" s="33" t="s">
        <v>74</v>
      </c>
      <c r="AC30" s="33" t="s">
        <v>75</v>
      </c>
      <c r="AD30" s="271">
        <f>AH32</f>
        <v>16.8</v>
      </c>
      <c r="AE30" s="16">
        <f t="shared" si="23"/>
        <v>15</v>
      </c>
      <c r="AF30" s="16">
        <f t="shared" si="24"/>
        <v>15</v>
      </c>
      <c r="AG30" s="16">
        <f>($S$30*((AE30+AF30))/100)</f>
        <v>12</v>
      </c>
      <c r="AH30" s="16">
        <f>S30-AG30</f>
        <v>28</v>
      </c>
      <c r="AI30" s="271">
        <f>AM32</f>
        <v>65</v>
      </c>
      <c r="AJ30" s="16">
        <f t="shared" si="25"/>
        <v>0</v>
      </c>
      <c r="AK30" s="16">
        <f t="shared" si="26"/>
        <v>0</v>
      </c>
      <c r="AL30" s="16">
        <f>($U$30*((AJ30+AK30))/100)</f>
        <v>0</v>
      </c>
      <c r="AM30" s="16">
        <f>U30-AL30</f>
        <v>80</v>
      </c>
      <c r="AN30" s="268" t="s">
        <v>76</v>
      </c>
      <c r="AO30" s="268" t="s">
        <v>77</v>
      </c>
      <c r="AP30" s="277" t="s">
        <v>78</v>
      </c>
      <c r="AQ30" s="277" t="s">
        <v>2124</v>
      </c>
      <c r="AR30" s="541">
        <v>45658</v>
      </c>
      <c r="AS30" s="541">
        <v>46022</v>
      </c>
      <c r="AT30" s="274" t="s">
        <v>80</v>
      </c>
      <c r="AU30" s="262" t="s">
        <v>2125</v>
      </c>
    </row>
    <row r="31" spans="1:47" ht="166.5" customHeight="1">
      <c r="A31" s="269"/>
      <c r="B31" s="278"/>
      <c r="C31" s="263"/>
      <c r="D31" s="269"/>
      <c r="E31" s="282"/>
      <c r="F31" s="285"/>
      <c r="G31" s="285"/>
      <c r="H31" s="288"/>
      <c r="I31" s="288"/>
      <c r="J31" s="288"/>
      <c r="K31" s="288"/>
      <c r="L31" s="291"/>
      <c r="M31" s="288"/>
      <c r="N31" s="288"/>
      <c r="O31" s="269"/>
      <c r="P31" s="269"/>
      <c r="Q31" s="269"/>
      <c r="R31" s="269"/>
      <c r="S31" s="266"/>
      <c r="T31" s="269"/>
      <c r="U31" s="266"/>
      <c r="V31" s="269"/>
      <c r="W31" s="143" t="s">
        <v>2126</v>
      </c>
      <c r="X31" s="16" t="str">
        <f t="shared" si="22"/>
        <v>Impacto</v>
      </c>
      <c r="Y31" s="33" t="s">
        <v>83</v>
      </c>
      <c r="Z31" s="33" t="s">
        <v>72</v>
      </c>
      <c r="AA31" s="33" t="s">
        <v>73</v>
      </c>
      <c r="AB31" s="33" t="s">
        <v>74</v>
      </c>
      <c r="AC31" s="33" t="s">
        <v>75</v>
      </c>
      <c r="AD31" s="272"/>
      <c r="AE31" s="16">
        <f t="shared" si="23"/>
        <v>0</v>
      </c>
      <c r="AF31" s="16">
        <f t="shared" si="24"/>
        <v>0</v>
      </c>
      <c r="AG31" s="16">
        <f>($AH$30*((AE31+AF31))/100)</f>
        <v>0</v>
      </c>
      <c r="AH31" s="16">
        <f>AH30-AG31</f>
        <v>28</v>
      </c>
      <c r="AI31" s="272"/>
      <c r="AJ31" s="16">
        <f t="shared" si="25"/>
        <v>10</v>
      </c>
      <c r="AK31" s="16">
        <f t="shared" si="26"/>
        <v>15</v>
      </c>
      <c r="AL31" s="16">
        <f>($AM$122*((AJ31+AK31))/100)</f>
        <v>15</v>
      </c>
      <c r="AM31" s="16">
        <f>AM30-AL31</f>
        <v>65</v>
      </c>
      <c r="AN31" s="269"/>
      <c r="AO31" s="269"/>
      <c r="AP31" s="278"/>
      <c r="AQ31" s="278"/>
      <c r="AR31" s="266"/>
      <c r="AS31" s="266"/>
      <c r="AT31" s="275"/>
      <c r="AU31" s="263"/>
    </row>
    <row r="32" spans="1:47" ht="136.5" customHeight="1">
      <c r="A32" s="270"/>
      <c r="B32" s="279"/>
      <c r="C32" s="264"/>
      <c r="D32" s="270"/>
      <c r="E32" s="283"/>
      <c r="F32" s="286"/>
      <c r="G32" s="286"/>
      <c r="H32" s="289"/>
      <c r="I32" s="289"/>
      <c r="J32" s="289"/>
      <c r="K32" s="289"/>
      <c r="L32" s="292"/>
      <c r="M32" s="289"/>
      <c r="N32" s="289"/>
      <c r="O32" s="270"/>
      <c r="P32" s="270"/>
      <c r="Q32" s="270"/>
      <c r="R32" s="270"/>
      <c r="S32" s="267"/>
      <c r="T32" s="270"/>
      <c r="U32" s="267"/>
      <c r="V32" s="270"/>
      <c r="W32" s="143" t="s">
        <v>2127</v>
      </c>
      <c r="X32" s="16" t="str">
        <f t="shared" si="22"/>
        <v>Probabilidad</v>
      </c>
      <c r="Y32" s="33" t="s">
        <v>71</v>
      </c>
      <c r="Z32" s="33" t="s">
        <v>72</v>
      </c>
      <c r="AA32" s="33" t="s">
        <v>73</v>
      </c>
      <c r="AB32" s="33" t="s">
        <v>74</v>
      </c>
      <c r="AC32" s="33" t="s">
        <v>75</v>
      </c>
      <c r="AD32" s="273"/>
      <c r="AE32" s="16">
        <f t="shared" si="23"/>
        <v>25</v>
      </c>
      <c r="AF32" s="16">
        <f t="shared" si="24"/>
        <v>15</v>
      </c>
      <c r="AG32" s="16">
        <f>($AH$31*((AE32+AF32))/100)</f>
        <v>11.2</v>
      </c>
      <c r="AH32" s="16">
        <f>AH31-AG32</f>
        <v>16.8</v>
      </c>
      <c r="AI32" s="273"/>
      <c r="AJ32" s="16">
        <f t="shared" si="25"/>
        <v>0</v>
      </c>
      <c r="AK32" s="16">
        <f t="shared" si="26"/>
        <v>0</v>
      </c>
      <c r="AL32" s="16">
        <f>($AM$31*((AJ32+AK32))/100)</f>
        <v>0</v>
      </c>
      <c r="AM32" s="16">
        <f>AM31-AL32</f>
        <v>65</v>
      </c>
      <c r="AN32" s="270"/>
      <c r="AO32" s="270"/>
      <c r="AP32" s="279"/>
      <c r="AQ32" s="279"/>
      <c r="AR32" s="267"/>
      <c r="AS32" s="267"/>
      <c r="AT32" s="276"/>
      <c r="AU32" s="264"/>
    </row>
    <row r="33" spans="1:47" ht="141" customHeight="1">
      <c r="A33" s="268"/>
      <c r="B33" s="277" t="s">
        <v>202</v>
      </c>
      <c r="C33" s="262" t="s">
        <v>2149</v>
      </c>
      <c r="D33" s="268" t="s">
        <v>2128</v>
      </c>
      <c r="E33" s="281" t="s">
        <v>167</v>
      </c>
      <c r="F33" s="277" t="s">
        <v>2129</v>
      </c>
      <c r="G33" s="277" t="s">
        <v>2130</v>
      </c>
      <c r="H33" s="287"/>
      <c r="I33" s="287"/>
      <c r="J33" s="287"/>
      <c r="K33" s="287"/>
      <c r="L33" s="290" t="str">
        <f t="shared" ref="L33" si="33">IF(F33&lt;&gt;"",CONCATENATE(E33," ",F33),CONCATENATE(H33," ",I33," ",J33," ",K33))</f>
        <v>Posibilidad de pérdida reputacional por el incumplimiento de las actividades asociadas a la  implementación del Sistema Integrado de Gestión</v>
      </c>
      <c r="M33" s="287" t="s">
        <v>63</v>
      </c>
      <c r="N33" s="287" t="s">
        <v>281</v>
      </c>
      <c r="O33" s="268" t="s">
        <v>64</v>
      </c>
      <c r="P33" s="268" t="s">
        <v>65</v>
      </c>
      <c r="Q33" s="268">
        <v>4</v>
      </c>
      <c r="R33" s="268" t="s">
        <v>116</v>
      </c>
      <c r="S33" s="265">
        <f t="shared" ref="S33" si="34">IF(R33="Muy alta",100,IF(R33="Alta",80,IF(R33="Media",60,IF(R33="Baja",40,IF(R33="Muy baja",20,IF(R33="Casi Seguro",100,IF(R33="Probable",80,IF(R33="Posible",60,IF(R33="Improbable",40,IF(R33="Rara vez",20,0))))))))))</f>
        <v>20</v>
      </c>
      <c r="T33" s="268" t="s">
        <v>76</v>
      </c>
      <c r="U33" s="265">
        <f t="shared" ref="U33" si="35">IF(T33="Catastrófico",100,IF(T33="Mayor",80,IF(T33="Moderado",60,IF(T33="Menor",40,IF(T33="Leve",20,0)))))</f>
        <v>60</v>
      </c>
      <c r="V33" s="268" t="s">
        <v>76</v>
      </c>
      <c r="W33" s="32" t="s">
        <v>2131</v>
      </c>
      <c r="X33" s="16" t="str">
        <f t="shared" si="22"/>
        <v>Probabilidad</v>
      </c>
      <c r="Y33" s="33" t="s">
        <v>71</v>
      </c>
      <c r="Z33" s="33" t="s">
        <v>72</v>
      </c>
      <c r="AA33" s="33" t="s">
        <v>73</v>
      </c>
      <c r="AB33" s="33" t="s">
        <v>74</v>
      </c>
      <c r="AC33" s="33" t="s">
        <v>75</v>
      </c>
      <c r="AD33" s="271">
        <f>AH35</f>
        <v>4.32</v>
      </c>
      <c r="AE33" s="16">
        <f t="shared" si="23"/>
        <v>25</v>
      </c>
      <c r="AF33" s="16">
        <f t="shared" si="24"/>
        <v>15</v>
      </c>
      <c r="AG33" s="16">
        <f>($S$33*((AE33+AF33))/100)</f>
        <v>8</v>
      </c>
      <c r="AH33" s="16">
        <f>S33-AG33</f>
        <v>12</v>
      </c>
      <c r="AI33" s="271">
        <f>AM35</f>
        <v>60</v>
      </c>
      <c r="AJ33" s="16">
        <f t="shared" si="25"/>
        <v>0</v>
      </c>
      <c r="AK33" s="16">
        <f t="shared" si="26"/>
        <v>0</v>
      </c>
      <c r="AL33" s="16">
        <f>($U$33*((AJ33+AK33))/100)</f>
        <v>0</v>
      </c>
      <c r="AM33" s="16">
        <f>U33-AL33</f>
        <v>60</v>
      </c>
      <c r="AN33" s="268" t="s">
        <v>76</v>
      </c>
      <c r="AO33" s="268" t="s">
        <v>77</v>
      </c>
      <c r="AP33" s="277" t="s">
        <v>78</v>
      </c>
      <c r="AQ33" s="277" t="s">
        <v>2132</v>
      </c>
      <c r="AR33" s="541">
        <v>45658</v>
      </c>
      <c r="AS33" s="541">
        <v>46022</v>
      </c>
      <c r="AT33" s="541" t="s">
        <v>80</v>
      </c>
      <c r="AU33" s="622" t="s">
        <v>2133</v>
      </c>
    </row>
    <row r="34" spans="1:47" ht="165.75" customHeight="1">
      <c r="A34" s="269"/>
      <c r="B34" s="278"/>
      <c r="C34" s="263"/>
      <c r="D34" s="269"/>
      <c r="E34" s="282"/>
      <c r="F34" s="278"/>
      <c r="G34" s="278"/>
      <c r="H34" s="288"/>
      <c r="I34" s="288"/>
      <c r="J34" s="288"/>
      <c r="K34" s="288"/>
      <c r="L34" s="291"/>
      <c r="M34" s="288"/>
      <c r="N34" s="288"/>
      <c r="O34" s="269"/>
      <c r="P34" s="269"/>
      <c r="Q34" s="269"/>
      <c r="R34" s="269"/>
      <c r="S34" s="266"/>
      <c r="T34" s="269"/>
      <c r="U34" s="266"/>
      <c r="V34" s="269"/>
      <c r="W34" s="32" t="s">
        <v>2134</v>
      </c>
      <c r="X34" s="16" t="str">
        <f t="shared" si="22"/>
        <v>Probabilidad</v>
      </c>
      <c r="Y34" s="33" t="s">
        <v>71</v>
      </c>
      <c r="Z34" s="33" t="s">
        <v>72</v>
      </c>
      <c r="AA34" s="33" t="s">
        <v>73</v>
      </c>
      <c r="AB34" s="33" t="s">
        <v>74</v>
      </c>
      <c r="AC34" s="33" t="s">
        <v>75</v>
      </c>
      <c r="AD34" s="272"/>
      <c r="AE34" s="16">
        <f t="shared" si="23"/>
        <v>25</v>
      </c>
      <c r="AF34" s="16">
        <f t="shared" si="24"/>
        <v>15</v>
      </c>
      <c r="AG34" s="16">
        <f>($AH$33*((AE34+AF34))/100)</f>
        <v>4.8</v>
      </c>
      <c r="AH34" s="16">
        <f>AH33-AG34</f>
        <v>7.2</v>
      </c>
      <c r="AI34" s="272"/>
      <c r="AJ34" s="16">
        <f t="shared" si="25"/>
        <v>0</v>
      </c>
      <c r="AK34" s="16">
        <f t="shared" si="26"/>
        <v>0</v>
      </c>
      <c r="AL34" s="16">
        <f>($AM$33*((AJ34+AK34))/100)</f>
        <v>0</v>
      </c>
      <c r="AM34" s="16">
        <f>AM33-AL34</f>
        <v>60</v>
      </c>
      <c r="AN34" s="269"/>
      <c r="AO34" s="269"/>
      <c r="AP34" s="278"/>
      <c r="AQ34" s="278"/>
      <c r="AR34" s="266"/>
      <c r="AS34" s="266"/>
      <c r="AT34" s="266"/>
      <c r="AU34" s="263"/>
    </row>
    <row r="35" spans="1:47" ht="129.75" customHeight="1">
      <c r="A35" s="270"/>
      <c r="B35" s="279"/>
      <c r="C35" s="264"/>
      <c r="D35" s="270"/>
      <c r="E35" s="283"/>
      <c r="F35" s="279"/>
      <c r="G35" s="279"/>
      <c r="H35" s="289"/>
      <c r="I35" s="289"/>
      <c r="J35" s="289"/>
      <c r="K35" s="289"/>
      <c r="L35" s="292"/>
      <c r="M35" s="289"/>
      <c r="N35" s="289"/>
      <c r="O35" s="270"/>
      <c r="P35" s="270"/>
      <c r="Q35" s="270"/>
      <c r="R35" s="270"/>
      <c r="S35" s="267"/>
      <c r="T35" s="270"/>
      <c r="U35" s="267"/>
      <c r="V35" s="270"/>
      <c r="W35" s="32" t="s">
        <v>2135</v>
      </c>
      <c r="X35" s="16" t="str">
        <f t="shared" si="22"/>
        <v>Probabilidad</v>
      </c>
      <c r="Y35" s="33" t="s">
        <v>71</v>
      </c>
      <c r="Z35" s="33" t="s">
        <v>72</v>
      </c>
      <c r="AA35" s="33" t="s">
        <v>73</v>
      </c>
      <c r="AB35" s="33" t="s">
        <v>74</v>
      </c>
      <c r="AC35" s="33" t="s">
        <v>75</v>
      </c>
      <c r="AD35" s="273"/>
      <c r="AE35" s="16">
        <f t="shared" si="23"/>
        <v>25</v>
      </c>
      <c r="AF35" s="16">
        <f t="shared" si="24"/>
        <v>15</v>
      </c>
      <c r="AG35" s="16">
        <f>($AH$34*((AE35+AF35))/100)</f>
        <v>2.88</v>
      </c>
      <c r="AH35" s="16">
        <f>AH34-AG35</f>
        <v>4.32</v>
      </c>
      <c r="AI35" s="273"/>
      <c r="AJ35" s="16">
        <f t="shared" si="25"/>
        <v>0</v>
      </c>
      <c r="AK35" s="16">
        <f t="shared" si="26"/>
        <v>0</v>
      </c>
      <c r="AL35" s="16">
        <f>($AM$34*((AJ35+AK35))/100)</f>
        <v>0</v>
      </c>
      <c r="AM35" s="16">
        <f>AM34-AL35</f>
        <v>60</v>
      </c>
      <c r="AN35" s="270"/>
      <c r="AO35" s="270"/>
      <c r="AP35" s="279"/>
      <c r="AQ35" s="279"/>
      <c r="AR35" s="267"/>
      <c r="AS35" s="267"/>
      <c r="AT35" s="267"/>
      <c r="AU35" s="264"/>
    </row>
    <row r="36" spans="1:47" ht="138" customHeight="1">
      <c r="A36" s="268"/>
      <c r="B36" s="277" t="s">
        <v>202</v>
      </c>
      <c r="C36" s="262" t="s">
        <v>2149</v>
      </c>
      <c r="D36" s="268" t="s">
        <v>2136</v>
      </c>
      <c r="E36" s="281"/>
      <c r="F36" s="277"/>
      <c r="G36" s="277"/>
      <c r="H36" s="287" t="s">
        <v>2137</v>
      </c>
      <c r="I36" s="287" t="s">
        <v>2138</v>
      </c>
      <c r="J36" s="287" t="s">
        <v>2139</v>
      </c>
      <c r="K36" s="287" t="s">
        <v>2140</v>
      </c>
      <c r="L36" s="290" t="str">
        <f t="shared" ref="L36" si="36">IF(F36&lt;&gt;"",CONCATENATE(E36," ",F36),CONCATENATE(H36," ",I36," ",J36," ",K36))</f>
        <v xml:space="preserve">Uso del poder por parte de los funcionarios  para tomar decisiones sobre recursos que favorezcan a un tercero o en beneficio propio. </v>
      </c>
      <c r="M36" s="287" t="s">
        <v>88</v>
      </c>
      <c r="N36" s="287" t="s">
        <v>281</v>
      </c>
      <c r="O36" s="268" t="s">
        <v>89</v>
      </c>
      <c r="P36" s="268" t="s">
        <v>189</v>
      </c>
      <c r="Q36" s="268">
        <v>1</v>
      </c>
      <c r="R36" s="268" t="s">
        <v>878</v>
      </c>
      <c r="S36" s="265">
        <f t="shared" ref="S36" si="37">IF(R36="Muy alta",100,IF(R36="Alta",80,IF(R36="Media",60,IF(R36="Baja",40,IF(R36="Muy baja",20,IF(R36="Casi Seguro",100,IF(R36="Probable",80,IF(R36="Posible",60,IF(R36="Improbable",40,IF(R36="Rara vez",20,0))))))))))</f>
        <v>20</v>
      </c>
      <c r="T36" s="268" t="s">
        <v>144</v>
      </c>
      <c r="U36" s="265">
        <f t="shared" ref="U36" si="38">IF(T36="Catastrófico",100,IF(T36="Mayor",80,IF(T36="Moderado",60,IF(T36="Menor",40,IF(T36="Leve",20,0)))))</f>
        <v>100</v>
      </c>
      <c r="V36" s="268" t="s">
        <v>145</v>
      </c>
      <c r="W36" s="32" t="s">
        <v>2150</v>
      </c>
      <c r="X36" s="16" t="str">
        <f t="shared" si="22"/>
        <v>Probabilidad</v>
      </c>
      <c r="Y36" s="33" t="s">
        <v>71</v>
      </c>
      <c r="Z36" s="33" t="s">
        <v>72</v>
      </c>
      <c r="AA36" s="33" t="s">
        <v>73</v>
      </c>
      <c r="AB36" s="33" t="s">
        <v>74</v>
      </c>
      <c r="AC36" s="33" t="s">
        <v>75</v>
      </c>
      <c r="AD36" s="271">
        <f t="shared" ref="AD36" si="39">AH38</f>
        <v>-18.399999999999999</v>
      </c>
      <c r="AE36" s="16">
        <f t="shared" si="23"/>
        <v>25</v>
      </c>
      <c r="AF36" s="16">
        <f t="shared" si="24"/>
        <v>15</v>
      </c>
      <c r="AG36" s="16">
        <f>($S$16*((AE36+AF36))/100)</f>
        <v>16</v>
      </c>
      <c r="AH36" s="16">
        <f>S36-AG36</f>
        <v>4</v>
      </c>
      <c r="AI36" s="271">
        <f t="shared" ref="AI36" si="40">AM38</f>
        <v>100</v>
      </c>
      <c r="AJ36" s="16">
        <f t="shared" si="25"/>
        <v>0</v>
      </c>
      <c r="AK36" s="16">
        <f t="shared" si="26"/>
        <v>0</v>
      </c>
      <c r="AL36" s="16">
        <f>($U$16*((AJ36+AK36))/100)</f>
        <v>0</v>
      </c>
      <c r="AM36" s="16">
        <f>U36-AL36</f>
        <v>100</v>
      </c>
      <c r="AN36" s="268" t="s">
        <v>145</v>
      </c>
      <c r="AO36" s="268" t="s">
        <v>77</v>
      </c>
      <c r="AP36" s="277" t="s">
        <v>78</v>
      </c>
      <c r="AQ36" s="313" t="s">
        <v>2141</v>
      </c>
      <c r="AR36" s="280">
        <v>45658</v>
      </c>
      <c r="AS36" s="280">
        <v>46022</v>
      </c>
      <c r="AT36" s="274" t="s">
        <v>149</v>
      </c>
      <c r="AU36" s="262" t="s">
        <v>2142</v>
      </c>
    </row>
    <row r="37" spans="1:47" ht="105.75" customHeight="1">
      <c r="A37" s="269"/>
      <c r="B37" s="278"/>
      <c r="C37" s="263"/>
      <c r="D37" s="269"/>
      <c r="E37" s="282"/>
      <c r="F37" s="278"/>
      <c r="G37" s="278"/>
      <c r="H37" s="288"/>
      <c r="I37" s="288"/>
      <c r="J37" s="288"/>
      <c r="K37" s="288"/>
      <c r="L37" s="291"/>
      <c r="M37" s="288"/>
      <c r="N37" s="288"/>
      <c r="O37" s="269"/>
      <c r="P37" s="269"/>
      <c r="Q37" s="269"/>
      <c r="R37" s="269"/>
      <c r="S37" s="266"/>
      <c r="T37" s="269"/>
      <c r="U37" s="266"/>
      <c r="V37" s="269"/>
      <c r="W37" s="32" t="s">
        <v>2151</v>
      </c>
      <c r="X37" s="16" t="str">
        <f t="shared" si="22"/>
        <v>Probabilidad</v>
      </c>
      <c r="Y37" s="33" t="s">
        <v>71</v>
      </c>
      <c r="Z37" s="33" t="s">
        <v>72</v>
      </c>
      <c r="AA37" s="33" t="s">
        <v>73</v>
      </c>
      <c r="AB37" s="33" t="s">
        <v>74</v>
      </c>
      <c r="AC37" s="33" t="s">
        <v>75</v>
      </c>
      <c r="AD37" s="272"/>
      <c r="AE37" s="16">
        <f t="shared" si="23"/>
        <v>25</v>
      </c>
      <c r="AF37" s="16">
        <f t="shared" si="24"/>
        <v>15</v>
      </c>
      <c r="AG37" s="16">
        <f>($AH$16*((AE37+AF37))/100)</f>
        <v>6.4</v>
      </c>
      <c r="AH37" s="16">
        <f>AH36-AG37</f>
        <v>-2.4000000000000004</v>
      </c>
      <c r="AI37" s="272"/>
      <c r="AJ37" s="16">
        <f t="shared" si="25"/>
        <v>0</v>
      </c>
      <c r="AK37" s="16">
        <f t="shared" si="26"/>
        <v>0</v>
      </c>
      <c r="AL37" s="16">
        <f>($AM$73*((AJ37+AK37))/100)</f>
        <v>0</v>
      </c>
      <c r="AM37" s="16">
        <f>AM36-AL37</f>
        <v>100</v>
      </c>
      <c r="AN37" s="269"/>
      <c r="AO37" s="269"/>
      <c r="AP37" s="278"/>
      <c r="AQ37" s="343"/>
      <c r="AR37" s="623"/>
      <c r="AS37" s="623"/>
      <c r="AT37" s="275"/>
      <c r="AU37" s="263"/>
    </row>
    <row r="38" spans="1:47" ht="92.25" customHeight="1">
      <c r="A38" s="270"/>
      <c r="B38" s="279"/>
      <c r="C38" s="264"/>
      <c r="D38" s="270"/>
      <c r="E38" s="283"/>
      <c r="F38" s="279"/>
      <c r="G38" s="279"/>
      <c r="H38" s="289"/>
      <c r="I38" s="289"/>
      <c r="J38" s="289"/>
      <c r="K38" s="289"/>
      <c r="L38" s="292"/>
      <c r="M38" s="289"/>
      <c r="N38" s="289"/>
      <c r="O38" s="270"/>
      <c r="P38" s="270"/>
      <c r="Q38" s="270"/>
      <c r="R38" s="270"/>
      <c r="S38" s="267"/>
      <c r="T38" s="270"/>
      <c r="U38" s="267"/>
      <c r="V38" s="270"/>
      <c r="W38" s="138" t="s">
        <v>2152</v>
      </c>
      <c r="X38" s="16" t="str">
        <f t="shared" si="22"/>
        <v>Probabilidad</v>
      </c>
      <c r="Y38" s="33" t="s">
        <v>71</v>
      </c>
      <c r="Z38" s="33" t="s">
        <v>72</v>
      </c>
      <c r="AA38" s="33" t="s">
        <v>73</v>
      </c>
      <c r="AB38" s="33" t="s">
        <v>74</v>
      </c>
      <c r="AC38" s="33" t="s">
        <v>75</v>
      </c>
      <c r="AD38" s="273"/>
      <c r="AE38" s="16">
        <f t="shared" si="23"/>
        <v>25</v>
      </c>
      <c r="AF38" s="16">
        <f t="shared" si="24"/>
        <v>15</v>
      </c>
      <c r="AG38" s="16">
        <f>($S$17*((AE38+AF38))/100)</f>
        <v>16</v>
      </c>
      <c r="AH38" s="16">
        <f>AH37-AG38</f>
        <v>-18.399999999999999</v>
      </c>
      <c r="AI38" s="273"/>
      <c r="AJ38" s="16">
        <f t="shared" si="25"/>
        <v>0</v>
      </c>
      <c r="AK38" s="16">
        <f t="shared" si="26"/>
        <v>0</v>
      </c>
      <c r="AL38" s="16">
        <f>($AM$17*((AJ38+AK38))/100)</f>
        <v>0</v>
      </c>
      <c r="AM38" s="16">
        <f>AM37-AL38</f>
        <v>100</v>
      </c>
      <c r="AN38" s="270"/>
      <c r="AO38" s="270"/>
      <c r="AP38" s="279"/>
      <c r="AQ38" s="326"/>
      <c r="AR38" s="624"/>
      <c r="AS38" s="624"/>
      <c r="AT38" s="276"/>
      <c r="AU38" s="264"/>
    </row>
    <row r="39" spans="1:47" ht="229.5" customHeight="1">
      <c r="A39" s="75"/>
      <c r="B39" s="138" t="s">
        <v>202</v>
      </c>
      <c r="C39" s="207" t="s">
        <v>107</v>
      </c>
      <c r="D39" s="75" t="s">
        <v>2143</v>
      </c>
      <c r="E39" s="210" t="s">
        <v>159</v>
      </c>
      <c r="F39" s="255" t="s">
        <v>2144</v>
      </c>
      <c r="G39" s="211" t="s">
        <v>2145</v>
      </c>
      <c r="H39" s="212"/>
      <c r="I39" s="212"/>
      <c r="J39" s="212"/>
      <c r="K39" s="212"/>
      <c r="L39" s="213" t="str">
        <f t="shared" ref="L39" si="41">IF(F39&lt;&gt;"",CONCATENATE(E39," ",F39),CONCATENATE(H39," ",I39," ",J39," ",K39))</f>
        <v xml:space="preserve">Posibilidad de pérdida de disponibilidad de los Activos de Información del Proceso de Direccionamiento Estrategico, </v>
      </c>
      <c r="M39" s="212" t="s">
        <v>108</v>
      </c>
      <c r="N39" s="212" t="s">
        <v>2146</v>
      </c>
      <c r="O39" s="75" t="s">
        <v>64</v>
      </c>
      <c r="P39" s="75" t="s">
        <v>65</v>
      </c>
      <c r="Q39" s="75">
        <v>240</v>
      </c>
      <c r="R39" s="75" t="s">
        <v>129</v>
      </c>
      <c r="S39" s="76">
        <f t="shared" ref="S39" si="42">IF(R39="Muy alta",100,IF(R39="Alta",80,IF(R39="Media",60,IF(R39="Baja",40,IF(R39="Muy baja",20,IF(R39="Casi Seguro",100,IF(R39="Probable",80,IF(R39="Posible",60,IF(R39="Improbable",40,IF(R39="Rara vez",20,0))))))))))</f>
        <v>40</v>
      </c>
      <c r="T39" s="75" t="s">
        <v>68</v>
      </c>
      <c r="U39" s="76">
        <f t="shared" ref="U39" si="43">IF(T39="Catastrófico",100,IF(T39="Mayor",80,IF(T39="Moderado",60,IF(T39="Menor",40,IF(T39="Leve",20,0)))))</f>
        <v>80</v>
      </c>
      <c r="V39" s="256" t="s">
        <v>69</v>
      </c>
      <c r="W39" s="32" t="s">
        <v>2147</v>
      </c>
      <c r="X39" s="231" t="str">
        <f t="shared" si="22"/>
        <v>Probabilidad</v>
      </c>
      <c r="Y39" s="33" t="s">
        <v>71</v>
      </c>
      <c r="Z39" s="33" t="s">
        <v>72</v>
      </c>
      <c r="AA39" s="33" t="s">
        <v>182</v>
      </c>
      <c r="AB39" s="33" t="s">
        <v>74</v>
      </c>
      <c r="AC39" s="33" t="s">
        <v>187</v>
      </c>
      <c r="AD39" s="208">
        <f>AH39</f>
        <v>24</v>
      </c>
      <c r="AE39" s="16">
        <f t="shared" si="23"/>
        <v>25</v>
      </c>
      <c r="AF39" s="16">
        <f t="shared" si="24"/>
        <v>15</v>
      </c>
      <c r="AG39" s="16">
        <f>($S$39*((AE39+AF39))/100)</f>
        <v>16</v>
      </c>
      <c r="AH39" s="16">
        <f t="shared" ref="AH39" si="44">S39-AG39</f>
        <v>24</v>
      </c>
      <c r="AI39" s="208">
        <f>AM39</f>
        <v>80</v>
      </c>
      <c r="AJ39" s="16">
        <f t="shared" si="25"/>
        <v>0</v>
      </c>
      <c r="AK39" s="16">
        <f t="shared" si="26"/>
        <v>0</v>
      </c>
      <c r="AL39" s="16">
        <f>($U$39*((AJ39+AK39))/100)</f>
        <v>0</v>
      </c>
      <c r="AM39" s="16">
        <f t="shared" ref="AM39" si="45">U39-AL39</f>
        <v>80</v>
      </c>
      <c r="AN39" s="75" t="s">
        <v>69</v>
      </c>
      <c r="AO39" s="75" t="s">
        <v>77</v>
      </c>
      <c r="AP39" s="138" t="s">
        <v>78</v>
      </c>
      <c r="AQ39" s="32" t="s">
        <v>2148</v>
      </c>
      <c r="AR39" s="194">
        <v>45658</v>
      </c>
      <c r="AS39" s="194">
        <v>46022</v>
      </c>
      <c r="AT39" s="76" t="s">
        <v>96</v>
      </c>
      <c r="AU39" s="207" t="s">
        <v>1690</v>
      </c>
    </row>
    <row r="40" spans="1:47" ht="281.25" customHeight="1">
      <c r="A40" s="316"/>
      <c r="B40" s="316" t="s">
        <v>110</v>
      </c>
      <c r="C40" s="337" t="str">
        <f>LOOKUP(B40,$E$44:$E$81,$F$44:$F$81)</f>
        <v>Evaluar la eficacia, eficiencia y efectividad de los Controles Internos de manera independiente, objetiva y oportuna a través de la aplicación de normas de auditoría generalmente aceptadas que contribuyan al mejoramiento continuo y el logro de los objetivos institucionales.</v>
      </c>
      <c r="D40" s="337" t="s">
        <v>111</v>
      </c>
      <c r="E40" s="337" t="s">
        <v>112</v>
      </c>
      <c r="F40" s="337" t="s">
        <v>113</v>
      </c>
      <c r="G40" s="337" t="s">
        <v>114</v>
      </c>
      <c r="H40" s="323"/>
      <c r="I40" s="323"/>
      <c r="J40" s="323"/>
      <c r="K40" s="323"/>
      <c r="L40" s="331" t="str">
        <f>CONCATENATE(E40," ",F40," ",G40," ",)</f>
        <v xml:space="preserve">Posibilidad de pérdida reputacional (gestión de auditorias) por la dificultad en el cumplimiento de la  ejecución  del plan anual de auditorias aprobado por el comité institucional de coordinación  de Control Interno,  debido a  cambios  o cancelaciones programadas e inconsistencia en el conocimiento por parte de los auditores en la aplicación de los  lineamientos  suministrados para el desarrollo de las auditorias </v>
      </c>
      <c r="M40" s="307" t="s">
        <v>63</v>
      </c>
      <c r="N40" s="307" t="s">
        <v>115</v>
      </c>
      <c r="O40" s="307" t="s">
        <v>64</v>
      </c>
      <c r="P40" s="307" t="s">
        <v>65</v>
      </c>
      <c r="Q40" s="265">
        <v>1</v>
      </c>
      <c r="R40" s="307" t="s">
        <v>116</v>
      </c>
      <c r="S40" s="265">
        <v>20</v>
      </c>
      <c r="T40" s="307" t="s">
        <v>117</v>
      </c>
      <c r="U40" s="265">
        <v>40</v>
      </c>
      <c r="V40" s="404" t="s">
        <v>118</v>
      </c>
      <c r="W40" s="77" t="s">
        <v>119</v>
      </c>
      <c r="X40" s="31" t="s">
        <v>120</v>
      </c>
      <c r="Y40" s="31" t="s">
        <v>71</v>
      </c>
      <c r="Z40" s="31" t="s">
        <v>72</v>
      </c>
      <c r="AA40" s="31" t="s">
        <v>73</v>
      </c>
      <c r="AB40" s="31" t="s">
        <v>74</v>
      </c>
      <c r="AC40" s="31" t="s">
        <v>75</v>
      </c>
      <c r="AD40" s="78">
        <f>AH40</f>
        <v>12</v>
      </c>
      <c r="AE40" s="16">
        <f t="shared" si="1"/>
        <v>25</v>
      </c>
      <c r="AF40" s="16">
        <f t="shared" si="2"/>
        <v>15</v>
      </c>
      <c r="AG40" s="16">
        <f>($S$40*((AE40+AF40))/100)</f>
        <v>8</v>
      </c>
      <c r="AH40" s="16">
        <f t="shared" ref="AH40:AH44" si="46">S40-AG40</f>
        <v>12</v>
      </c>
      <c r="AI40" s="78">
        <f>AM40</f>
        <v>40</v>
      </c>
      <c r="AJ40" s="16">
        <f t="shared" si="3"/>
        <v>0</v>
      </c>
      <c r="AK40" s="16">
        <f t="shared" si="4"/>
        <v>0</v>
      </c>
      <c r="AL40" s="16">
        <f>($U$40*((AJ40+AK40))/100)</f>
        <v>0</v>
      </c>
      <c r="AM40" s="16">
        <f t="shared" ref="AM40:AM44" si="47">U40-AL40</f>
        <v>40</v>
      </c>
      <c r="AN40" s="82" t="s">
        <v>118</v>
      </c>
      <c r="AO40" s="16" t="s">
        <v>121</v>
      </c>
      <c r="AP40" s="307" t="s">
        <v>122</v>
      </c>
      <c r="AQ40" s="307" t="s">
        <v>123</v>
      </c>
      <c r="AR40" s="307"/>
      <c r="AS40" s="307"/>
      <c r="AT40" s="307"/>
      <c r="AU40" s="307"/>
    </row>
    <row r="41" spans="1:47" ht="303.75" customHeight="1">
      <c r="A41" s="316"/>
      <c r="B41" s="316"/>
      <c r="C41" s="337"/>
      <c r="D41" s="337"/>
      <c r="E41" s="337"/>
      <c r="F41" s="337"/>
      <c r="G41" s="337"/>
      <c r="H41" s="323"/>
      <c r="I41" s="323"/>
      <c r="J41" s="323"/>
      <c r="K41" s="323"/>
      <c r="L41" s="331"/>
      <c r="M41" s="307"/>
      <c r="N41" s="307"/>
      <c r="O41" s="307"/>
      <c r="P41" s="307"/>
      <c r="Q41" s="267"/>
      <c r="R41" s="307"/>
      <c r="S41" s="267"/>
      <c r="T41" s="307"/>
      <c r="U41" s="267"/>
      <c r="V41" s="404"/>
      <c r="W41" s="77" t="s">
        <v>124</v>
      </c>
      <c r="X41" s="31" t="s">
        <v>120</v>
      </c>
      <c r="Y41" s="31" t="s">
        <v>71</v>
      </c>
      <c r="Z41" s="31" t="s">
        <v>72</v>
      </c>
      <c r="AA41" s="31" t="s">
        <v>73</v>
      </c>
      <c r="AB41" s="31" t="s">
        <v>74</v>
      </c>
      <c r="AC41" s="31" t="s">
        <v>75</v>
      </c>
      <c r="AD41" s="78">
        <f t="shared" ref="AD41:AD44" si="48">AH41</f>
        <v>4</v>
      </c>
      <c r="AE41" s="16">
        <f t="shared" si="1"/>
        <v>25</v>
      </c>
      <c r="AF41" s="16">
        <f t="shared" si="2"/>
        <v>15</v>
      </c>
      <c r="AG41" s="16">
        <f>($S$40*((AE41+AF41))/100)</f>
        <v>8</v>
      </c>
      <c r="AH41" s="16">
        <f>AH40-AG41</f>
        <v>4</v>
      </c>
      <c r="AI41" s="78">
        <f t="shared" ref="AI41:AI44" si="49">AM41</f>
        <v>40</v>
      </c>
      <c r="AJ41" s="16">
        <f t="shared" si="3"/>
        <v>0</v>
      </c>
      <c r="AK41" s="16">
        <f t="shared" si="4"/>
        <v>0</v>
      </c>
      <c r="AL41" s="16">
        <f>($U$40*((AJ41+AK41))/100)</f>
        <v>0</v>
      </c>
      <c r="AM41" s="16">
        <f>AM40-AL41</f>
        <v>40</v>
      </c>
      <c r="AN41" s="82" t="s">
        <v>118</v>
      </c>
      <c r="AO41" s="16" t="s">
        <v>121</v>
      </c>
      <c r="AP41" s="307"/>
      <c r="AQ41" s="307"/>
      <c r="AR41" s="307"/>
      <c r="AS41" s="307"/>
      <c r="AT41" s="307"/>
      <c r="AU41" s="307"/>
    </row>
    <row r="42" spans="1:47" ht="184.5" customHeight="1">
      <c r="A42" s="33"/>
      <c r="B42" s="33" t="s">
        <v>110</v>
      </c>
      <c r="C42" s="31" t="str">
        <f>LOOKUP(B42,$E$44:$E$81,$F$44:$F$81)</f>
        <v>Evaluar la eficacia, eficiencia y efectividad de los Controles Internos de manera independiente, objetiva y oportuna a través de la aplicación de normas de auditoría generalmente aceptadas que contribuyan al mejoramiento continuo y el logro de los objetivos institucionales.</v>
      </c>
      <c r="D42" s="31" t="s">
        <v>125</v>
      </c>
      <c r="E42" s="31" t="s">
        <v>126</v>
      </c>
      <c r="F42" s="31" t="s">
        <v>127</v>
      </c>
      <c r="G42" s="31" t="s">
        <v>128</v>
      </c>
      <c r="H42" s="31"/>
      <c r="I42" s="31"/>
      <c r="J42" s="31"/>
      <c r="K42" s="31"/>
      <c r="L42" s="77" t="str">
        <f>CONCATENATE(E42," ",F42," ",G42," ",)</f>
        <v xml:space="preserve">Posibilidad de pérdida reputacional (relación con entes de control, administración de riesgos y otras partes interesadas) por no cumplir los planes de mejoramiento de los hallazgos por parte de los entes de control y auditorias de gestión, debido al incumplimiento de la emisión de las acciones en los tiempos establecidos y la entrega de los informes de Ley contemplados en el plan anual de auditorias. </v>
      </c>
      <c r="M42" s="16" t="s">
        <v>63</v>
      </c>
      <c r="N42" s="16" t="s">
        <v>115</v>
      </c>
      <c r="O42" s="16" t="s">
        <v>64</v>
      </c>
      <c r="P42" s="16" t="s">
        <v>65</v>
      </c>
      <c r="Q42" s="16">
        <v>126</v>
      </c>
      <c r="R42" s="16" t="s">
        <v>129</v>
      </c>
      <c r="S42" s="16">
        <v>40</v>
      </c>
      <c r="T42" s="16" t="s">
        <v>130</v>
      </c>
      <c r="U42" s="16">
        <v>20</v>
      </c>
      <c r="V42" s="82" t="s">
        <v>118</v>
      </c>
      <c r="W42" s="77" t="s">
        <v>131</v>
      </c>
      <c r="X42" s="31" t="s">
        <v>120</v>
      </c>
      <c r="Y42" s="31" t="s">
        <v>71</v>
      </c>
      <c r="Z42" s="31" t="s">
        <v>72</v>
      </c>
      <c r="AA42" s="31" t="s">
        <v>73</v>
      </c>
      <c r="AB42" s="31" t="s">
        <v>74</v>
      </c>
      <c r="AC42" s="31" t="s">
        <v>75</v>
      </c>
      <c r="AD42" s="78">
        <f t="shared" si="48"/>
        <v>16</v>
      </c>
      <c r="AE42" s="16">
        <f t="shared" si="1"/>
        <v>25</v>
      </c>
      <c r="AF42" s="16">
        <f t="shared" si="2"/>
        <v>15</v>
      </c>
      <c r="AG42" s="16">
        <f t="shared" ref="AG42:AG44" si="50">($S$9*((AE42+AF42))/100)</f>
        <v>24</v>
      </c>
      <c r="AH42" s="16">
        <f t="shared" si="46"/>
        <v>16</v>
      </c>
      <c r="AI42" s="78">
        <f t="shared" si="49"/>
        <v>20</v>
      </c>
      <c r="AJ42" s="16">
        <f t="shared" si="3"/>
        <v>0</v>
      </c>
      <c r="AK42" s="16">
        <f t="shared" si="4"/>
        <v>0</v>
      </c>
      <c r="AL42" s="16">
        <f>($U$11*((AJ42+AK42))/100)</f>
        <v>0</v>
      </c>
      <c r="AM42" s="16">
        <f t="shared" si="47"/>
        <v>20</v>
      </c>
      <c r="AN42" s="82" t="s">
        <v>118</v>
      </c>
      <c r="AO42" s="16" t="s">
        <v>121</v>
      </c>
      <c r="AP42" s="31" t="s">
        <v>122</v>
      </c>
      <c r="AQ42" s="16" t="s">
        <v>123</v>
      </c>
      <c r="AR42" s="16"/>
      <c r="AS42" s="16"/>
      <c r="AT42" s="16"/>
      <c r="AU42" s="16"/>
    </row>
    <row r="43" spans="1:47" ht="246.75" customHeight="1">
      <c r="A43" s="33"/>
      <c r="B43" s="33" t="s">
        <v>110</v>
      </c>
      <c r="C43" s="31" t="str">
        <f>LOOKUP(B43,$E$44:$E$81,$F$44:$F$81)</f>
        <v>Evaluar la eficacia, eficiencia y efectividad de los Controles Internos de manera independiente, objetiva y oportuna a través de la aplicación de normas de auditoría generalmente aceptadas que contribuyan al mejoramiento continuo y el logro de los objetivos institucionales.</v>
      </c>
      <c r="D43" s="31" t="s">
        <v>132</v>
      </c>
      <c r="E43" s="31" t="s">
        <v>133</v>
      </c>
      <c r="F43" s="31" t="s">
        <v>134</v>
      </c>
      <c r="G43" s="31" t="s">
        <v>135</v>
      </c>
      <c r="H43" s="31"/>
      <c r="I43" s="31"/>
      <c r="J43" s="31"/>
      <c r="K43" s="31"/>
      <c r="L43" s="77" t="str">
        <f>CONCATENATE(E43," ",F43," ",G43," ",)</f>
        <v xml:space="preserve">Posibilidad de pérdida reputacional (liderazgo estratégico y prevención) por el incumplimiento en la aplicación de las directrices de la administración del riesgo en la asesoría y  acompañamiento para el fortalecimiento del sistema de control interno,  esto debido  a que se debe fortalecer la coordinación con la Oficina Asesora de Planeación para la unificación de términos, criterios, metodologías, así como con los demás procesos que lo requieran sobre las competencias y habilidades en algunos temas de control interno en lo pertinente a la gestión de riesgos. </v>
      </c>
      <c r="M43" s="16" t="s">
        <v>63</v>
      </c>
      <c r="N43" s="16" t="s">
        <v>115</v>
      </c>
      <c r="O43" s="16" t="s">
        <v>64</v>
      </c>
      <c r="P43" s="16" t="s">
        <v>65</v>
      </c>
      <c r="Q43" s="16">
        <v>5</v>
      </c>
      <c r="R43" s="16" t="s">
        <v>116</v>
      </c>
      <c r="S43" s="16">
        <v>40</v>
      </c>
      <c r="T43" s="16" t="s">
        <v>130</v>
      </c>
      <c r="U43" s="16">
        <v>20</v>
      </c>
      <c r="V43" s="82" t="s">
        <v>118</v>
      </c>
      <c r="W43" s="77" t="s">
        <v>136</v>
      </c>
      <c r="X43" s="31" t="s">
        <v>120</v>
      </c>
      <c r="Y43" s="31" t="s">
        <v>71</v>
      </c>
      <c r="Z43" s="31" t="s">
        <v>72</v>
      </c>
      <c r="AA43" s="31" t="s">
        <v>73</v>
      </c>
      <c r="AB43" s="31" t="s">
        <v>74</v>
      </c>
      <c r="AC43" s="31" t="s">
        <v>75</v>
      </c>
      <c r="AD43" s="78">
        <f t="shared" si="48"/>
        <v>16</v>
      </c>
      <c r="AE43" s="16">
        <f t="shared" si="1"/>
        <v>25</v>
      </c>
      <c r="AF43" s="16">
        <f t="shared" si="2"/>
        <v>15</v>
      </c>
      <c r="AG43" s="16">
        <f t="shared" si="50"/>
        <v>24</v>
      </c>
      <c r="AH43" s="16">
        <f t="shared" si="46"/>
        <v>16</v>
      </c>
      <c r="AI43" s="78">
        <f t="shared" si="49"/>
        <v>20</v>
      </c>
      <c r="AJ43" s="16">
        <f t="shared" si="3"/>
        <v>0</v>
      </c>
      <c r="AK43" s="16">
        <f t="shared" si="4"/>
        <v>0</v>
      </c>
      <c r="AL43" s="16">
        <f>($U$12*((AJ43+AK43))/100)</f>
        <v>0</v>
      </c>
      <c r="AM43" s="16">
        <f t="shared" si="47"/>
        <v>20</v>
      </c>
      <c r="AN43" s="82" t="s">
        <v>118</v>
      </c>
      <c r="AO43" s="16" t="s">
        <v>121</v>
      </c>
      <c r="AP43" s="31" t="s">
        <v>122</v>
      </c>
      <c r="AQ43" s="16" t="s">
        <v>123</v>
      </c>
      <c r="AR43" s="16"/>
      <c r="AS43" s="16"/>
      <c r="AT43" s="16"/>
      <c r="AU43" s="16"/>
    </row>
    <row r="44" spans="1:47" ht="273" customHeight="1">
      <c r="A44" s="33"/>
      <c r="B44" s="33" t="s">
        <v>110</v>
      </c>
      <c r="C44" s="31" t="str">
        <f>LOOKUP(B44,$E$44:$E$81,$F$44:$F$81)</f>
        <v>Evaluar la eficacia, eficiencia y efectividad de los Controles Internos de manera independiente, objetiva y oportuna a través de la aplicación de normas de auditoría generalmente aceptadas que contribuyan al mejoramiento continuo y el logro de los objetivos institucionales.</v>
      </c>
      <c r="D44" s="31" t="s">
        <v>137</v>
      </c>
      <c r="E44" s="31"/>
      <c r="F44" s="31"/>
      <c r="G44" s="31"/>
      <c r="H44" s="31" t="s">
        <v>138</v>
      </c>
      <c r="I44" s="31" t="s">
        <v>139</v>
      </c>
      <c r="J44" s="31" t="s">
        <v>140</v>
      </c>
      <c r="K44" s="31" t="s">
        <v>141</v>
      </c>
      <c r="L44" s="31" t="s">
        <v>142</v>
      </c>
      <c r="M44" s="16" t="s">
        <v>88</v>
      </c>
      <c r="N44" s="16" t="s">
        <v>115</v>
      </c>
      <c r="O44" s="16" t="s">
        <v>89</v>
      </c>
      <c r="P44" s="16" t="s">
        <v>90</v>
      </c>
      <c r="Q44" s="16">
        <v>179</v>
      </c>
      <c r="R44" s="16" t="s">
        <v>143</v>
      </c>
      <c r="S44" s="16">
        <v>40</v>
      </c>
      <c r="T44" s="16" t="s">
        <v>144</v>
      </c>
      <c r="U44" s="16">
        <v>100</v>
      </c>
      <c r="V44" s="83" t="s">
        <v>145</v>
      </c>
      <c r="W44" s="77" t="s">
        <v>146</v>
      </c>
      <c r="X44" s="31" t="s">
        <v>120</v>
      </c>
      <c r="Y44" s="31" t="s">
        <v>71</v>
      </c>
      <c r="Z44" s="31" t="s">
        <v>72</v>
      </c>
      <c r="AA44" s="31" t="s">
        <v>73</v>
      </c>
      <c r="AB44" s="31" t="s">
        <v>74</v>
      </c>
      <c r="AC44" s="31" t="s">
        <v>75</v>
      </c>
      <c r="AD44" s="78">
        <f t="shared" si="48"/>
        <v>16</v>
      </c>
      <c r="AE44" s="16">
        <f t="shared" si="1"/>
        <v>25</v>
      </c>
      <c r="AF44" s="16">
        <f t="shared" si="2"/>
        <v>15</v>
      </c>
      <c r="AG44" s="16">
        <f t="shared" si="50"/>
        <v>24</v>
      </c>
      <c r="AH44" s="16">
        <f t="shared" si="46"/>
        <v>16</v>
      </c>
      <c r="AI44" s="78">
        <f t="shared" si="49"/>
        <v>100</v>
      </c>
      <c r="AJ44" s="16">
        <f t="shared" si="3"/>
        <v>0</v>
      </c>
      <c r="AK44" s="16">
        <f t="shared" si="4"/>
        <v>0</v>
      </c>
      <c r="AL44" s="16">
        <f>($U$13*((AJ44+AK44))/100)</f>
        <v>0</v>
      </c>
      <c r="AM44" s="16">
        <f t="shared" si="47"/>
        <v>100</v>
      </c>
      <c r="AN44" s="83" t="s">
        <v>145</v>
      </c>
      <c r="AO44" s="16" t="s">
        <v>77</v>
      </c>
      <c r="AP44" s="31" t="s">
        <v>147</v>
      </c>
      <c r="AQ44" s="31" t="s">
        <v>148</v>
      </c>
      <c r="AR44" s="84">
        <v>45658</v>
      </c>
      <c r="AS44" s="84">
        <v>45992</v>
      </c>
      <c r="AT44" s="16" t="s">
        <v>149</v>
      </c>
      <c r="AU44" s="16" t="s">
        <v>150</v>
      </c>
    </row>
    <row r="45" spans="1:47" ht="45" hidden="1">
      <c r="A45" s="33"/>
      <c r="B45" s="85"/>
      <c r="C45" s="86"/>
      <c r="D45" s="86"/>
      <c r="E45" s="87"/>
      <c r="F45" s="87"/>
      <c r="G45" s="87"/>
      <c r="H45" s="87"/>
      <c r="I45" s="87"/>
      <c r="J45" s="87"/>
      <c r="K45" s="87"/>
      <c r="L45" s="87"/>
      <c r="M45" s="87" t="s">
        <v>151</v>
      </c>
      <c r="N45" s="87" t="s">
        <v>152</v>
      </c>
      <c r="O45" s="88"/>
      <c r="P45" s="88"/>
      <c r="Q45" s="88"/>
      <c r="R45" s="88"/>
      <c r="S45" s="88"/>
      <c r="T45" s="88"/>
      <c r="U45" s="88"/>
      <c r="V45" s="88"/>
      <c r="W45" s="87"/>
      <c r="X45" s="88"/>
      <c r="Y45" s="89"/>
      <c r="Z45" s="89"/>
      <c r="AA45" s="89"/>
      <c r="AB45" s="89"/>
      <c r="AC45" s="89"/>
      <c r="AD45" s="88"/>
      <c r="AE45" s="88"/>
      <c r="AF45" s="88"/>
      <c r="AG45" s="88"/>
      <c r="AH45" s="88"/>
      <c r="AI45" s="88"/>
      <c r="AJ45" s="88"/>
      <c r="AK45" s="88"/>
      <c r="AL45" s="88"/>
      <c r="AM45" s="88"/>
      <c r="AN45" s="88"/>
      <c r="AO45" s="88"/>
      <c r="AP45" s="88"/>
      <c r="AQ45" s="16"/>
      <c r="AR45" s="88"/>
      <c r="AS45" s="88"/>
      <c r="AT45" s="88"/>
      <c r="AU45" s="88"/>
    </row>
    <row r="46" spans="1:47" ht="60" hidden="1">
      <c r="A46" s="33"/>
      <c r="B46" s="85"/>
      <c r="C46" s="86"/>
      <c r="D46" s="86"/>
      <c r="E46" s="87"/>
      <c r="F46" s="87"/>
      <c r="G46" s="87"/>
      <c r="H46" s="87"/>
      <c r="I46" s="87"/>
      <c r="J46" s="87"/>
      <c r="K46" s="87"/>
      <c r="L46" s="87"/>
      <c r="M46" s="87" t="s">
        <v>88</v>
      </c>
      <c r="N46" s="87" t="s">
        <v>153</v>
      </c>
      <c r="O46" s="88"/>
      <c r="P46" s="88"/>
      <c r="Q46" s="88"/>
      <c r="R46" s="88"/>
      <c r="S46" s="88"/>
      <c r="T46" s="88"/>
      <c r="U46" s="88"/>
      <c r="V46" s="88"/>
      <c r="W46" s="87"/>
      <c r="X46" s="88"/>
      <c r="Y46" s="89"/>
      <c r="Z46" s="89"/>
      <c r="AA46" s="89"/>
      <c r="AB46" s="89"/>
      <c r="AC46" s="89"/>
      <c r="AD46" s="88"/>
      <c r="AE46" s="88"/>
      <c r="AF46" s="88"/>
      <c r="AG46" s="88"/>
      <c r="AH46" s="88"/>
      <c r="AI46" s="88"/>
      <c r="AJ46" s="88"/>
      <c r="AK46" s="88"/>
      <c r="AL46" s="88"/>
      <c r="AM46" s="88"/>
      <c r="AN46" s="88"/>
      <c r="AO46" s="88"/>
      <c r="AP46" s="88"/>
      <c r="AQ46" s="307"/>
      <c r="AR46" s="88"/>
      <c r="AS46" s="88"/>
      <c r="AT46" s="88"/>
      <c r="AU46" s="88"/>
    </row>
    <row r="47" spans="1:47" ht="45" hidden="1">
      <c r="A47" s="33"/>
      <c r="B47" s="85"/>
      <c r="C47" s="86"/>
      <c r="D47" s="86"/>
      <c r="E47" s="87"/>
      <c r="F47" s="87"/>
      <c r="G47" s="87"/>
      <c r="H47" s="87"/>
      <c r="I47" s="87"/>
      <c r="J47" s="87"/>
      <c r="K47" s="87"/>
      <c r="L47" s="87"/>
      <c r="M47" s="87" t="s">
        <v>154</v>
      </c>
      <c r="N47" s="87" t="s">
        <v>155</v>
      </c>
      <c r="O47" s="88"/>
      <c r="P47" s="88"/>
      <c r="Q47" s="88"/>
      <c r="R47" s="88"/>
      <c r="S47" s="88"/>
      <c r="T47" s="88"/>
      <c r="U47" s="88"/>
      <c r="V47" s="88"/>
      <c r="W47" s="87"/>
      <c r="X47" s="88"/>
      <c r="Y47" s="89"/>
      <c r="Z47" s="89"/>
      <c r="AA47" s="89"/>
      <c r="AB47" s="89"/>
      <c r="AC47" s="89"/>
      <c r="AD47" s="88"/>
      <c r="AE47" s="88"/>
      <c r="AF47" s="88"/>
      <c r="AG47" s="88"/>
      <c r="AH47" s="88"/>
      <c r="AI47" s="88"/>
      <c r="AJ47" s="88"/>
      <c r="AK47" s="88"/>
      <c r="AL47" s="88"/>
      <c r="AM47" s="88"/>
      <c r="AN47" s="88"/>
      <c r="AO47" s="88"/>
      <c r="AP47" s="88"/>
      <c r="AQ47" s="307"/>
      <c r="AR47" s="88"/>
      <c r="AS47" s="88"/>
      <c r="AT47" s="88"/>
      <c r="AU47" s="88"/>
    </row>
    <row r="48" spans="1:47" ht="30" hidden="1" customHeight="1">
      <c r="A48" s="33"/>
      <c r="B48" s="85"/>
      <c r="C48" s="86"/>
      <c r="D48" s="86"/>
      <c r="E48" s="87"/>
      <c r="F48" s="87"/>
      <c r="G48" s="87"/>
      <c r="H48" s="87"/>
      <c r="I48" s="87"/>
      <c r="J48" s="87"/>
      <c r="K48" s="87"/>
      <c r="L48" s="87"/>
      <c r="M48" s="87" t="s">
        <v>156</v>
      </c>
      <c r="N48" s="87" t="s">
        <v>157</v>
      </c>
      <c r="O48" s="88"/>
      <c r="P48" s="88"/>
      <c r="Q48" s="88"/>
      <c r="R48" s="88"/>
      <c r="S48" s="88"/>
      <c r="T48" s="88"/>
      <c r="U48" s="88"/>
      <c r="V48" s="88"/>
      <c r="W48" s="87"/>
      <c r="X48" s="88"/>
      <c r="Y48" s="89"/>
      <c r="Z48" s="89"/>
      <c r="AA48" s="89"/>
      <c r="AB48" s="89"/>
      <c r="AC48" s="89"/>
      <c r="AD48" s="88"/>
      <c r="AE48" s="88"/>
      <c r="AF48" s="88"/>
      <c r="AG48" s="88"/>
      <c r="AH48" s="88"/>
      <c r="AI48" s="88"/>
      <c r="AJ48" s="88"/>
      <c r="AK48" s="88"/>
      <c r="AL48" s="88"/>
      <c r="AM48" s="88"/>
      <c r="AN48" s="88"/>
      <c r="AO48" s="88"/>
      <c r="AP48" s="88"/>
      <c r="AQ48" s="307"/>
      <c r="AR48" s="88"/>
      <c r="AS48" s="88"/>
      <c r="AT48" s="88"/>
      <c r="AU48" s="88"/>
    </row>
    <row r="49" spans="1:47" ht="30" hidden="1">
      <c r="A49" s="33"/>
      <c r="B49" s="88"/>
      <c r="C49" s="87"/>
      <c r="D49" s="87"/>
      <c r="E49" s="87"/>
      <c r="F49" s="87"/>
      <c r="G49" s="87"/>
      <c r="H49" s="87"/>
      <c r="I49" s="87"/>
      <c r="J49" s="87"/>
      <c r="K49" s="87"/>
      <c r="L49" s="87"/>
      <c r="M49" s="87" t="s">
        <v>158</v>
      </c>
      <c r="N49" s="87" t="s">
        <v>159</v>
      </c>
      <c r="O49" s="88"/>
      <c r="P49" s="88"/>
      <c r="Q49" s="88"/>
      <c r="R49" s="88"/>
      <c r="S49" s="88"/>
      <c r="T49" s="88"/>
      <c r="U49" s="88"/>
      <c r="V49" s="88"/>
      <c r="W49" s="87"/>
      <c r="X49" s="88"/>
      <c r="Y49" s="89"/>
      <c r="Z49" s="89"/>
      <c r="AA49" s="89"/>
      <c r="AB49" s="89"/>
      <c r="AC49" s="89"/>
      <c r="AD49" s="88"/>
      <c r="AE49" s="88"/>
      <c r="AF49" s="88"/>
      <c r="AG49" s="88"/>
      <c r="AH49" s="88"/>
      <c r="AI49" s="88"/>
      <c r="AJ49" s="88"/>
      <c r="AK49" s="88"/>
      <c r="AL49" s="88"/>
      <c r="AM49" s="88"/>
      <c r="AN49" s="88"/>
      <c r="AO49" s="88"/>
      <c r="AP49" s="88"/>
      <c r="AQ49" s="307"/>
      <c r="AR49" s="88"/>
      <c r="AS49" s="88"/>
      <c r="AT49" s="88"/>
      <c r="AU49" s="88"/>
    </row>
    <row r="50" spans="1:47" ht="30" hidden="1">
      <c r="A50" s="85"/>
      <c r="B50" s="88"/>
      <c r="C50" s="87"/>
      <c r="D50" s="87"/>
      <c r="E50" s="403" t="s">
        <v>160</v>
      </c>
      <c r="F50" s="403" t="s">
        <v>161</v>
      </c>
      <c r="G50" s="87"/>
      <c r="H50" s="87"/>
      <c r="I50" s="87"/>
      <c r="J50" s="87"/>
      <c r="K50" s="87"/>
      <c r="L50" s="87"/>
      <c r="M50" s="87" t="s">
        <v>63</v>
      </c>
      <c r="N50" s="87" t="s">
        <v>162</v>
      </c>
      <c r="O50" s="88"/>
      <c r="P50" s="88"/>
      <c r="Q50" s="88"/>
      <c r="R50" s="88"/>
      <c r="S50" s="88"/>
      <c r="T50" s="88"/>
      <c r="U50" s="88"/>
      <c r="V50" s="88"/>
      <c r="W50" s="87"/>
      <c r="X50" s="88"/>
      <c r="Y50" s="89"/>
      <c r="Z50" s="89"/>
      <c r="AA50" s="89"/>
      <c r="AB50" s="89"/>
      <c r="AC50" s="89"/>
      <c r="AD50" s="88"/>
      <c r="AE50" s="88"/>
      <c r="AF50" s="88"/>
      <c r="AG50" s="88"/>
      <c r="AH50" s="88"/>
      <c r="AI50" s="88"/>
      <c r="AJ50" s="88"/>
      <c r="AK50" s="88"/>
      <c r="AL50" s="88"/>
      <c r="AM50" s="88"/>
      <c r="AN50" s="88"/>
      <c r="AO50" s="88"/>
      <c r="AP50" s="88"/>
      <c r="AQ50" s="307"/>
      <c r="AR50" s="88"/>
      <c r="AS50" s="88"/>
      <c r="AT50" s="88"/>
      <c r="AU50" s="88"/>
    </row>
    <row r="51" spans="1:47" ht="30" hidden="1">
      <c r="A51" s="85"/>
      <c r="B51" s="88"/>
      <c r="C51" s="87"/>
      <c r="D51" s="87"/>
      <c r="E51" s="403"/>
      <c r="F51" s="403"/>
      <c r="G51" s="87"/>
      <c r="H51" s="87"/>
      <c r="I51" s="87"/>
      <c r="J51" s="87"/>
      <c r="K51" s="87"/>
      <c r="L51" s="87"/>
      <c r="M51" s="87" t="s">
        <v>108</v>
      </c>
      <c r="N51" s="87" t="s">
        <v>163</v>
      </c>
      <c r="O51" s="88"/>
      <c r="P51" s="88"/>
      <c r="Q51" s="88"/>
      <c r="R51" s="88"/>
      <c r="S51" s="88"/>
      <c r="T51" s="88"/>
      <c r="U51" s="88"/>
      <c r="V51" s="88"/>
      <c r="W51" s="87"/>
      <c r="X51" s="88"/>
      <c r="Y51" s="89"/>
      <c r="Z51" s="89"/>
      <c r="AA51" s="89"/>
      <c r="AB51" s="89"/>
      <c r="AC51" s="89"/>
      <c r="AD51" s="88"/>
      <c r="AE51" s="88"/>
      <c r="AF51" s="88"/>
      <c r="AG51" s="88"/>
      <c r="AH51" s="88"/>
      <c r="AI51" s="88"/>
      <c r="AJ51" s="88"/>
      <c r="AK51" s="88"/>
      <c r="AL51" s="88"/>
      <c r="AM51" s="88"/>
      <c r="AN51" s="88"/>
      <c r="AO51" s="88"/>
      <c r="AP51" s="88"/>
      <c r="AQ51" s="307"/>
      <c r="AR51" s="88"/>
      <c r="AS51" s="88"/>
      <c r="AT51" s="88"/>
      <c r="AU51" s="88"/>
    </row>
    <row r="52" spans="1:47" ht="225" hidden="1">
      <c r="A52" s="85"/>
      <c r="B52" s="88"/>
      <c r="C52" s="87"/>
      <c r="D52" s="87"/>
      <c r="E52" s="31" t="s">
        <v>57</v>
      </c>
      <c r="F52" s="171" t="s">
        <v>58</v>
      </c>
      <c r="G52" s="87"/>
      <c r="H52" s="87"/>
      <c r="I52" s="87"/>
      <c r="J52" s="87"/>
      <c r="K52" s="87"/>
      <c r="L52" s="87" t="s">
        <v>89</v>
      </c>
      <c r="M52" s="87" t="s">
        <v>164</v>
      </c>
      <c r="N52" s="87" t="s">
        <v>60</v>
      </c>
      <c r="O52" s="88"/>
      <c r="P52" s="88"/>
      <c r="Q52" s="88"/>
      <c r="R52" s="88"/>
      <c r="S52" s="88"/>
      <c r="T52" s="88"/>
      <c r="U52" s="88"/>
      <c r="V52" s="88"/>
      <c r="W52" s="87"/>
      <c r="X52" s="88"/>
      <c r="Y52" s="89"/>
      <c r="Z52" s="89"/>
      <c r="AA52" s="89"/>
      <c r="AB52" s="89"/>
      <c r="AC52" s="89"/>
      <c r="AD52" s="88"/>
      <c r="AE52" s="88"/>
      <c r="AF52" s="88"/>
      <c r="AG52" s="88"/>
      <c r="AH52" s="88"/>
      <c r="AI52" s="88"/>
      <c r="AJ52" s="88"/>
      <c r="AK52" s="88"/>
      <c r="AL52" s="88"/>
      <c r="AM52" s="88"/>
      <c r="AN52" s="88"/>
      <c r="AO52" s="88"/>
      <c r="AP52" s="88"/>
      <c r="AQ52" s="16"/>
      <c r="AR52" s="88"/>
      <c r="AS52" s="88"/>
      <c r="AT52" s="88"/>
      <c r="AU52" s="88"/>
    </row>
    <row r="53" spans="1:47" ht="180" hidden="1">
      <c r="A53" s="85"/>
      <c r="B53" s="88"/>
      <c r="C53" s="87"/>
      <c r="D53" s="87"/>
      <c r="E53" s="31" t="s">
        <v>165</v>
      </c>
      <c r="F53" s="31" t="s">
        <v>166</v>
      </c>
      <c r="G53" s="87"/>
      <c r="H53" s="87"/>
      <c r="I53" s="87"/>
      <c r="J53" s="87"/>
      <c r="K53" s="87"/>
      <c r="L53" s="87" t="s">
        <v>64</v>
      </c>
      <c r="M53" s="87"/>
      <c r="N53" s="87" t="s">
        <v>167</v>
      </c>
      <c r="O53" s="88"/>
      <c r="P53" s="88"/>
      <c r="Q53" s="88"/>
      <c r="R53" s="88"/>
      <c r="S53" s="88"/>
      <c r="T53" s="88"/>
      <c r="U53" s="88"/>
      <c r="V53" s="88"/>
      <c r="W53" s="87"/>
      <c r="X53" s="88"/>
      <c r="Y53" s="89"/>
      <c r="Z53" s="89"/>
      <c r="AA53" s="89"/>
      <c r="AB53" s="89"/>
      <c r="AC53" s="89"/>
      <c r="AD53" s="88"/>
      <c r="AE53" s="88"/>
      <c r="AF53" s="88"/>
      <c r="AG53" s="88"/>
      <c r="AH53" s="88"/>
      <c r="AI53" s="88"/>
      <c r="AJ53" s="88"/>
      <c r="AK53" s="88"/>
      <c r="AL53" s="88"/>
      <c r="AM53" s="88"/>
      <c r="AN53" s="88"/>
      <c r="AO53" s="88"/>
      <c r="AP53" s="88"/>
      <c r="AQ53" s="16"/>
      <c r="AR53" s="88"/>
      <c r="AS53" s="88"/>
      <c r="AT53" s="88"/>
      <c r="AU53" s="88"/>
    </row>
    <row r="54" spans="1:47" hidden="1">
      <c r="A54" s="88"/>
      <c r="B54" s="88"/>
      <c r="C54" s="87"/>
      <c r="D54" s="87"/>
      <c r="E54" s="31" t="s">
        <v>168</v>
      </c>
      <c r="F54" s="31"/>
      <c r="G54" s="87"/>
      <c r="H54" s="87"/>
      <c r="I54" s="87"/>
      <c r="J54" s="87"/>
      <c r="K54" s="87"/>
      <c r="L54" s="87" t="s">
        <v>169</v>
      </c>
      <c r="M54" s="87"/>
      <c r="N54" s="87"/>
      <c r="O54" s="88"/>
      <c r="P54" s="88"/>
      <c r="Q54" s="88"/>
      <c r="R54" s="88"/>
      <c r="S54" s="88"/>
      <c r="T54" s="88"/>
      <c r="U54" s="88"/>
      <c r="V54" s="88"/>
      <c r="W54" s="87"/>
      <c r="X54" s="88"/>
      <c r="Y54" s="89"/>
      <c r="Z54" s="89"/>
      <c r="AA54" s="89"/>
      <c r="AB54" s="89"/>
      <c r="AC54" s="89"/>
      <c r="AD54" s="88"/>
      <c r="AE54" s="88"/>
      <c r="AF54" s="88"/>
      <c r="AG54" s="88"/>
      <c r="AH54" s="88"/>
      <c r="AI54" s="88"/>
      <c r="AJ54" s="88"/>
      <c r="AK54" s="88"/>
      <c r="AL54" s="88"/>
      <c r="AM54" s="88"/>
      <c r="AN54" s="88"/>
      <c r="AO54" s="88"/>
      <c r="AP54" s="88"/>
      <c r="AQ54" s="16"/>
      <c r="AR54" s="88"/>
      <c r="AS54" s="88"/>
      <c r="AT54" s="88"/>
      <c r="AU54" s="88"/>
    </row>
    <row r="55" spans="1:47" ht="75" hidden="1" customHeight="1">
      <c r="A55" s="88"/>
      <c r="B55" s="88"/>
      <c r="C55" s="87"/>
      <c r="D55" s="87"/>
      <c r="E55" s="31" t="s">
        <v>170</v>
      </c>
      <c r="F55" s="31"/>
      <c r="G55" s="87"/>
      <c r="H55" s="87"/>
      <c r="I55" s="87"/>
      <c r="J55" s="87"/>
      <c r="K55" s="87"/>
      <c r="L55" s="87" t="s">
        <v>171</v>
      </c>
      <c r="M55" s="87"/>
      <c r="N55" s="87"/>
      <c r="O55" s="88"/>
      <c r="P55" s="88"/>
      <c r="Q55" s="88"/>
      <c r="R55" s="88"/>
      <c r="S55" s="88"/>
      <c r="T55" s="88"/>
      <c r="U55" s="88"/>
      <c r="V55" s="88"/>
      <c r="W55" s="87"/>
      <c r="X55" s="88"/>
      <c r="Y55" s="89"/>
      <c r="Z55" s="89"/>
      <c r="AA55" s="89"/>
      <c r="AB55" s="89"/>
      <c r="AC55" s="89"/>
      <c r="AD55" s="88"/>
      <c r="AE55" s="88"/>
      <c r="AF55" s="88"/>
      <c r="AG55" s="88"/>
      <c r="AH55" s="88"/>
      <c r="AI55" s="88"/>
      <c r="AJ55" s="88"/>
      <c r="AK55" s="88"/>
      <c r="AL55" s="88"/>
      <c r="AM55" s="88"/>
      <c r="AN55" s="88"/>
      <c r="AO55" s="88"/>
      <c r="AP55" s="88"/>
      <c r="AQ55" s="16"/>
      <c r="AR55" s="88"/>
      <c r="AS55" s="88"/>
      <c r="AT55" s="88"/>
      <c r="AU55" s="88"/>
    </row>
    <row r="56" spans="1:47" ht="30" hidden="1">
      <c r="A56" s="88"/>
      <c r="B56" s="88"/>
      <c r="C56" s="87"/>
      <c r="D56" s="87"/>
      <c r="E56" s="31" t="s">
        <v>172</v>
      </c>
      <c r="F56" s="171"/>
      <c r="G56" s="87"/>
      <c r="H56" s="87"/>
      <c r="I56" s="87"/>
      <c r="J56" s="87"/>
      <c r="K56" s="87"/>
      <c r="L56" s="87" t="s">
        <v>173</v>
      </c>
      <c r="M56" s="87"/>
      <c r="N56" s="87"/>
      <c r="O56" s="88"/>
      <c r="P56" s="88"/>
      <c r="Q56" s="88"/>
      <c r="R56" s="88"/>
      <c r="S56" s="88"/>
      <c r="T56" s="88"/>
      <c r="U56" s="88"/>
      <c r="V56" s="88"/>
      <c r="W56" s="87"/>
      <c r="X56" s="88"/>
      <c r="Y56" s="89"/>
      <c r="Z56" s="89"/>
      <c r="AA56" s="89"/>
      <c r="AB56" s="89"/>
      <c r="AC56" s="89"/>
      <c r="AD56" s="88"/>
      <c r="AE56" s="88"/>
      <c r="AF56" s="88"/>
      <c r="AG56" s="88"/>
      <c r="AH56" s="88"/>
      <c r="AI56" s="88"/>
      <c r="AJ56" s="88"/>
      <c r="AK56" s="88"/>
      <c r="AL56" s="88"/>
      <c r="AM56" s="88"/>
      <c r="AN56" s="88"/>
      <c r="AO56" s="88"/>
      <c r="AP56" s="88"/>
      <c r="AQ56" s="16"/>
      <c r="AR56" s="88"/>
      <c r="AS56" s="88"/>
      <c r="AT56" s="88"/>
      <c r="AU56" s="88"/>
    </row>
    <row r="57" spans="1:47" ht="15.75" hidden="1">
      <c r="A57" s="88"/>
      <c r="B57" s="88"/>
      <c r="C57" s="87"/>
      <c r="D57" s="87"/>
      <c r="E57" s="31" t="s">
        <v>174</v>
      </c>
      <c r="F57" s="171"/>
      <c r="G57" s="87"/>
      <c r="H57" s="87"/>
      <c r="I57" s="87"/>
      <c r="J57" s="87"/>
      <c r="K57" s="87"/>
      <c r="L57" s="90" t="s">
        <v>175</v>
      </c>
      <c r="M57" s="90"/>
      <c r="N57" s="90"/>
      <c r="O57" s="91" t="s">
        <v>144</v>
      </c>
      <c r="P57" s="91"/>
      <c r="Q57" s="91"/>
      <c r="R57" s="89" t="s">
        <v>118</v>
      </c>
      <c r="S57" s="89"/>
      <c r="T57" s="92" t="s">
        <v>71</v>
      </c>
      <c r="U57" s="92"/>
      <c r="V57" s="89" t="s">
        <v>72</v>
      </c>
      <c r="W57" s="93" t="s">
        <v>74</v>
      </c>
      <c r="X57" s="94" t="s">
        <v>176</v>
      </c>
      <c r="Y57" s="89"/>
      <c r="Z57" s="89"/>
      <c r="AA57" s="89"/>
      <c r="AB57" s="89"/>
      <c r="AC57" s="89"/>
      <c r="AD57" s="88"/>
      <c r="AE57" s="88"/>
      <c r="AF57" s="88"/>
      <c r="AG57" s="88"/>
      <c r="AH57" s="88"/>
      <c r="AI57" s="88"/>
      <c r="AJ57" s="88"/>
      <c r="AK57" s="88"/>
      <c r="AL57" s="88"/>
      <c r="AM57" s="88"/>
      <c r="AN57" s="88"/>
      <c r="AO57" s="88"/>
      <c r="AP57" s="88"/>
      <c r="AQ57" s="16"/>
      <c r="AR57" s="88"/>
      <c r="AS57" s="88"/>
      <c r="AT57" s="88"/>
      <c r="AU57" s="88"/>
    </row>
    <row r="58" spans="1:47" ht="31.5" hidden="1">
      <c r="A58" s="88"/>
      <c r="B58" s="88"/>
      <c r="C58" s="87"/>
      <c r="D58" s="87"/>
      <c r="E58" s="31" t="s">
        <v>177</v>
      </c>
      <c r="F58" s="171"/>
      <c r="G58" s="87"/>
      <c r="H58" s="87"/>
      <c r="I58" s="87"/>
      <c r="J58" s="87"/>
      <c r="K58" s="87"/>
      <c r="L58" s="90" t="s">
        <v>178</v>
      </c>
      <c r="M58" s="90"/>
      <c r="N58" s="90"/>
      <c r="O58" s="91" t="s">
        <v>68</v>
      </c>
      <c r="P58" s="91"/>
      <c r="Q58" s="91"/>
      <c r="R58" s="89" t="s">
        <v>76</v>
      </c>
      <c r="S58" s="89"/>
      <c r="T58" s="92" t="s">
        <v>93</v>
      </c>
      <c r="U58" s="92"/>
      <c r="V58" s="89" t="s">
        <v>109</v>
      </c>
      <c r="W58" s="93" t="s">
        <v>94</v>
      </c>
      <c r="X58" s="95" t="s">
        <v>179</v>
      </c>
      <c r="Y58" s="89"/>
      <c r="Z58" s="89"/>
      <c r="AA58" s="89"/>
      <c r="AB58" s="89"/>
      <c r="AC58" s="89"/>
      <c r="AD58" s="88"/>
      <c r="AE58" s="88"/>
      <c r="AF58" s="88"/>
      <c r="AG58" s="88"/>
      <c r="AH58" s="88"/>
      <c r="AI58" s="88"/>
      <c r="AJ58" s="88"/>
      <c r="AK58" s="88"/>
      <c r="AL58" s="88"/>
      <c r="AM58" s="88"/>
      <c r="AN58" s="88"/>
      <c r="AO58" s="88"/>
      <c r="AP58" s="88"/>
      <c r="AQ58" s="16"/>
      <c r="AR58" s="88"/>
      <c r="AS58" s="88"/>
      <c r="AT58" s="88"/>
      <c r="AU58" s="88"/>
    </row>
    <row r="59" spans="1:47" ht="47.25" hidden="1">
      <c r="A59" s="88"/>
      <c r="B59" s="88"/>
      <c r="C59" s="87"/>
      <c r="D59" s="87"/>
      <c r="E59" s="31" t="s">
        <v>180</v>
      </c>
      <c r="F59" s="171"/>
      <c r="G59" s="87"/>
      <c r="H59" s="87"/>
      <c r="I59" s="87"/>
      <c r="J59" s="87"/>
      <c r="K59" s="87"/>
      <c r="L59" s="90" t="s">
        <v>67</v>
      </c>
      <c r="M59" s="90"/>
      <c r="N59" s="90"/>
      <c r="O59" s="91" t="s">
        <v>76</v>
      </c>
      <c r="P59" s="91"/>
      <c r="Q59" s="91"/>
      <c r="R59" s="89" t="s">
        <v>69</v>
      </c>
      <c r="S59" s="89"/>
      <c r="T59" s="92" t="s">
        <v>83</v>
      </c>
      <c r="U59" s="92"/>
      <c r="V59" s="89" t="s">
        <v>73</v>
      </c>
      <c r="W59" s="93"/>
      <c r="X59" s="94" t="s">
        <v>65</v>
      </c>
      <c r="Y59" s="89"/>
      <c r="Z59" s="89"/>
      <c r="AA59" s="89"/>
      <c r="AB59" s="89"/>
      <c r="AC59" s="89"/>
      <c r="AD59" s="88"/>
      <c r="AE59" s="88"/>
      <c r="AF59" s="88"/>
      <c r="AG59" s="88"/>
      <c r="AH59" s="88"/>
      <c r="AI59" s="88"/>
      <c r="AJ59" s="88"/>
      <c r="AK59" s="88"/>
      <c r="AL59" s="88"/>
      <c r="AM59" s="88"/>
      <c r="AN59" s="88"/>
      <c r="AO59" s="88"/>
      <c r="AP59" s="88"/>
      <c r="AQ59" s="16"/>
      <c r="AR59" s="88"/>
      <c r="AS59" s="88"/>
      <c r="AT59" s="88"/>
      <c r="AU59" s="88"/>
    </row>
    <row r="60" spans="1:47" ht="31.5" hidden="1">
      <c r="A60" s="88"/>
      <c r="B60" s="88"/>
      <c r="C60" s="87"/>
      <c r="D60" s="87"/>
      <c r="E60" s="31" t="s">
        <v>181</v>
      </c>
      <c r="F60" s="31"/>
      <c r="G60" s="87"/>
      <c r="H60" s="87"/>
      <c r="I60" s="87"/>
      <c r="J60" s="87"/>
      <c r="K60" s="87"/>
      <c r="L60" s="90" t="s">
        <v>129</v>
      </c>
      <c r="M60" s="90"/>
      <c r="N60" s="90"/>
      <c r="O60" s="91" t="s">
        <v>117</v>
      </c>
      <c r="P60" s="91"/>
      <c r="Q60" s="91"/>
      <c r="R60" s="89" t="s">
        <v>145</v>
      </c>
      <c r="S60" s="89"/>
      <c r="T60" s="89" t="s">
        <v>43</v>
      </c>
      <c r="U60" s="89"/>
      <c r="V60" s="89" t="s">
        <v>182</v>
      </c>
      <c r="W60" s="87"/>
      <c r="X60" s="95" t="s">
        <v>183</v>
      </c>
      <c r="Y60" s="89"/>
      <c r="Z60" s="89"/>
      <c r="AA60" s="89"/>
      <c r="AB60" s="89"/>
      <c r="AC60" s="89"/>
      <c r="AD60" s="88"/>
      <c r="AE60" s="88"/>
      <c r="AF60" s="88"/>
      <c r="AG60" s="88"/>
      <c r="AH60" s="88"/>
      <c r="AI60" s="88"/>
      <c r="AJ60" s="88"/>
      <c r="AK60" s="88"/>
      <c r="AL60" s="88"/>
      <c r="AM60" s="88"/>
      <c r="AN60" s="88"/>
      <c r="AO60" s="88"/>
      <c r="AP60" s="88"/>
      <c r="AQ60" s="16"/>
      <c r="AR60" s="88"/>
      <c r="AS60" s="88"/>
      <c r="AT60" s="88"/>
      <c r="AU60" s="88"/>
    </row>
    <row r="61" spans="1:47" ht="15.75" hidden="1">
      <c r="A61" s="88"/>
      <c r="B61" s="88"/>
      <c r="C61" s="87"/>
      <c r="D61" s="87"/>
      <c r="E61" s="31" t="s">
        <v>184</v>
      </c>
      <c r="F61" s="31"/>
      <c r="G61" s="87"/>
      <c r="H61" s="87"/>
      <c r="I61" s="87"/>
      <c r="J61" s="87"/>
      <c r="K61" s="87"/>
      <c r="L61" s="90" t="s">
        <v>116</v>
      </c>
      <c r="M61" s="90"/>
      <c r="N61" s="90"/>
      <c r="O61" s="91" t="s">
        <v>130</v>
      </c>
      <c r="P61" s="91"/>
      <c r="Q61" s="91"/>
      <c r="R61" s="96"/>
      <c r="S61" s="96"/>
      <c r="T61" s="89" t="s">
        <v>120</v>
      </c>
      <c r="U61" s="89"/>
      <c r="V61" s="88"/>
      <c r="W61" s="87" t="s">
        <v>75</v>
      </c>
      <c r="X61" s="94" t="s">
        <v>102</v>
      </c>
      <c r="Y61" s="89"/>
      <c r="Z61" s="89"/>
      <c r="AA61" s="89"/>
      <c r="AB61" s="89"/>
      <c r="AC61" s="89"/>
      <c r="AD61" s="88"/>
      <c r="AE61" s="88"/>
      <c r="AF61" s="88"/>
      <c r="AG61" s="88"/>
      <c r="AH61" s="88"/>
      <c r="AI61" s="88"/>
      <c r="AJ61" s="88"/>
      <c r="AK61" s="88"/>
      <c r="AL61" s="88"/>
      <c r="AM61" s="88"/>
      <c r="AN61" s="88"/>
      <c r="AO61" s="88"/>
      <c r="AP61" s="88"/>
      <c r="AQ61" s="16"/>
      <c r="AR61" s="88"/>
      <c r="AS61" s="88"/>
      <c r="AT61" s="88"/>
      <c r="AU61" s="88"/>
    </row>
    <row r="62" spans="1:47" ht="15.75" hidden="1">
      <c r="A62" s="88"/>
      <c r="B62" s="88"/>
      <c r="C62" s="87"/>
      <c r="D62" s="87"/>
      <c r="E62" s="31" t="s">
        <v>185</v>
      </c>
      <c r="F62" s="31"/>
      <c r="G62" s="87"/>
      <c r="H62" s="87"/>
      <c r="I62" s="87"/>
      <c r="J62" s="87"/>
      <c r="K62" s="87"/>
      <c r="L62" s="87"/>
      <c r="M62" s="87"/>
      <c r="N62" s="87"/>
      <c r="O62" s="89" t="s">
        <v>186</v>
      </c>
      <c r="P62" s="89"/>
      <c r="Q62" s="89"/>
      <c r="R62" s="88"/>
      <c r="S62" s="88"/>
      <c r="T62" s="88"/>
      <c r="U62" s="88"/>
      <c r="V62" s="88"/>
      <c r="W62" s="87" t="s">
        <v>187</v>
      </c>
      <c r="X62" s="94" t="s">
        <v>90</v>
      </c>
      <c r="Y62" s="89"/>
      <c r="Z62" s="89"/>
      <c r="AA62" s="89"/>
      <c r="AB62" s="89"/>
      <c r="AC62" s="89"/>
      <c r="AD62" s="88"/>
      <c r="AE62" s="88"/>
      <c r="AF62" s="88"/>
      <c r="AG62" s="88"/>
      <c r="AH62" s="88"/>
      <c r="AI62" s="88"/>
      <c r="AJ62" s="88"/>
      <c r="AK62" s="88"/>
      <c r="AL62" s="88"/>
      <c r="AM62" s="88"/>
      <c r="AN62" s="88"/>
      <c r="AO62" s="88"/>
      <c r="AP62" s="88"/>
      <c r="AQ62" s="16"/>
      <c r="AR62" s="88"/>
      <c r="AS62" s="88"/>
      <c r="AT62" s="88"/>
      <c r="AU62" s="88"/>
    </row>
    <row r="63" spans="1:47" ht="78.75" hidden="1">
      <c r="A63" s="88"/>
      <c r="B63" s="88"/>
      <c r="C63" s="87"/>
      <c r="D63" s="87"/>
      <c r="E63" s="31" t="s">
        <v>188</v>
      </c>
      <c r="F63" s="31"/>
      <c r="G63" s="87"/>
      <c r="H63" s="87"/>
      <c r="I63" s="87"/>
      <c r="J63" s="87"/>
      <c r="K63" s="87"/>
      <c r="L63" s="87"/>
      <c r="M63" s="87"/>
      <c r="N63" s="87"/>
      <c r="O63" s="89" t="s">
        <v>77</v>
      </c>
      <c r="P63" s="89"/>
      <c r="Q63" s="89"/>
      <c r="R63" s="88"/>
      <c r="S63" s="88"/>
      <c r="T63" s="88"/>
      <c r="U63" s="88"/>
      <c r="V63" s="88"/>
      <c r="W63" s="87"/>
      <c r="X63" s="94" t="s">
        <v>189</v>
      </c>
      <c r="Y63" s="89"/>
      <c r="Z63" s="89"/>
      <c r="AA63" s="89"/>
      <c r="AB63" s="89"/>
      <c r="AC63" s="89"/>
      <c r="AD63" s="88"/>
      <c r="AE63" s="88"/>
      <c r="AF63" s="88"/>
      <c r="AG63" s="88"/>
      <c r="AH63" s="88"/>
      <c r="AI63" s="88"/>
      <c r="AJ63" s="88"/>
      <c r="AK63" s="88"/>
      <c r="AL63" s="88"/>
      <c r="AM63" s="88"/>
      <c r="AN63" s="88"/>
      <c r="AO63" s="88"/>
      <c r="AP63" s="88"/>
      <c r="AQ63" s="88"/>
      <c r="AR63" s="88"/>
      <c r="AS63" s="88"/>
      <c r="AT63" s="88"/>
      <c r="AU63" s="88"/>
    </row>
    <row r="64" spans="1:47" ht="31.5" hidden="1">
      <c r="A64" s="88"/>
      <c r="B64" s="88"/>
      <c r="C64" s="87"/>
      <c r="D64" s="87"/>
      <c r="E64" s="31" t="s">
        <v>190</v>
      </c>
      <c r="F64" s="31"/>
      <c r="G64" s="87"/>
      <c r="H64" s="87"/>
      <c r="I64" s="87"/>
      <c r="J64" s="87"/>
      <c r="K64" s="87"/>
      <c r="L64" s="87"/>
      <c r="M64" s="87"/>
      <c r="N64" s="87"/>
      <c r="O64" s="89" t="s">
        <v>121</v>
      </c>
      <c r="P64" s="89"/>
      <c r="Q64" s="89"/>
      <c r="R64" s="88"/>
      <c r="S64" s="88"/>
      <c r="T64" s="88"/>
      <c r="U64" s="88"/>
      <c r="V64" s="88"/>
      <c r="W64" s="87"/>
      <c r="X64" s="94" t="s">
        <v>191</v>
      </c>
      <c r="Y64" s="89"/>
      <c r="Z64" s="89"/>
      <c r="AA64" s="89"/>
      <c r="AB64" s="89"/>
      <c r="AC64" s="89"/>
      <c r="AD64" s="88"/>
      <c r="AE64" s="88"/>
      <c r="AF64" s="88"/>
      <c r="AG64" s="88"/>
      <c r="AH64" s="88"/>
      <c r="AI64" s="88"/>
      <c r="AJ64" s="88"/>
      <c r="AK64" s="88"/>
      <c r="AL64" s="88"/>
      <c r="AM64" s="88"/>
      <c r="AN64" s="88"/>
      <c r="AO64" s="88"/>
      <c r="AP64" s="88"/>
      <c r="AQ64" s="88"/>
      <c r="AR64" s="88"/>
      <c r="AS64" s="88"/>
      <c r="AT64" s="88"/>
      <c r="AU64" s="88"/>
    </row>
    <row r="65" spans="1:47" ht="30" hidden="1">
      <c r="A65" s="88"/>
      <c r="B65" s="88"/>
      <c r="C65" s="87"/>
      <c r="D65" s="87"/>
      <c r="E65" s="31" t="s">
        <v>192</v>
      </c>
      <c r="F65" s="31"/>
      <c r="G65" s="87"/>
      <c r="H65" s="87"/>
      <c r="I65" s="87"/>
      <c r="J65" s="87"/>
      <c r="K65" s="87"/>
      <c r="L65" s="87"/>
      <c r="M65" s="87"/>
      <c r="N65" s="87"/>
      <c r="O65" s="89" t="s">
        <v>193</v>
      </c>
      <c r="P65" s="89"/>
      <c r="Q65" s="89"/>
      <c r="R65" s="88"/>
      <c r="S65" s="88"/>
      <c r="T65" s="88"/>
      <c r="U65" s="88"/>
      <c r="V65" s="88"/>
      <c r="W65" s="87"/>
      <c r="X65" s="88"/>
      <c r="Y65" s="89"/>
      <c r="Z65" s="89"/>
      <c r="AA65" s="89"/>
      <c r="AB65" s="89"/>
      <c r="AC65" s="89"/>
      <c r="AD65" s="88"/>
      <c r="AE65" s="88"/>
      <c r="AF65" s="88"/>
      <c r="AG65" s="88"/>
      <c r="AH65" s="88"/>
      <c r="AI65" s="88"/>
      <c r="AJ65" s="88"/>
      <c r="AK65" s="88"/>
      <c r="AL65" s="88"/>
      <c r="AM65" s="88"/>
      <c r="AN65" s="88"/>
      <c r="AO65" s="88"/>
      <c r="AP65" s="88"/>
      <c r="AQ65" s="88"/>
      <c r="AR65" s="88"/>
      <c r="AS65" s="88"/>
      <c r="AT65" s="88"/>
      <c r="AU65" s="88"/>
    </row>
    <row r="66" spans="1:47" ht="30" hidden="1">
      <c r="A66" s="88"/>
      <c r="B66" s="88"/>
      <c r="C66" s="87"/>
      <c r="D66" s="87"/>
      <c r="E66" s="31" t="s">
        <v>194</v>
      </c>
      <c r="F66" s="31"/>
      <c r="G66" s="87"/>
      <c r="H66" s="87"/>
      <c r="I66" s="87"/>
      <c r="J66" s="87"/>
      <c r="K66" s="87"/>
      <c r="L66" s="87"/>
      <c r="M66" s="87"/>
      <c r="N66" s="87"/>
      <c r="O66" s="88"/>
      <c r="P66" s="88"/>
      <c r="Q66" s="88"/>
      <c r="R66" s="88"/>
      <c r="S66" s="88"/>
      <c r="T66" s="88"/>
      <c r="U66" s="88"/>
      <c r="V66" s="88"/>
      <c r="W66" s="87"/>
      <c r="X66" s="88"/>
      <c r="Y66" s="89"/>
      <c r="Z66" s="89"/>
      <c r="AA66" s="89"/>
      <c r="AB66" s="89"/>
      <c r="AC66" s="89"/>
      <c r="AD66" s="88"/>
      <c r="AE66" s="88"/>
      <c r="AF66" s="88"/>
      <c r="AG66" s="88"/>
      <c r="AH66" s="88"/>
      <c r="AI66" s="88"/>
      <c r="AJ66" s="88"/>
      <c r="AK66" s="88"/>
      <c r="AL66" s="88"/>
      <c r="AM66" s="88"/>
      <c r="AN66" s="88"/>
      <c r="AO66" s="88"/>
      <c r="AP66" s="88"/>
      <c r="AQ66" s="88"/>
      <c r="AR66" s="88"/>
      <c r="AS66" s="88"/>
      <c r="AT66" s="88"/>
      <c r="AU66" s="88"/>
    </row>
    <row r="67" spans="1:47" ht="15.75" hidden="1">
      <c r="A67" s="88"/>
      <c r="B67" s="88"/>
      <c r="C67" s="87"/>
      <c r="D67" s="87"/>
      <c r="E67" s="31" t="s">
        <v>195</v>
      </c>
      <c r="F67" s="31"/>
      <c r="G67" s="87"/>
      <c r="H67" s="87"/>
      <c r="I67" s="87"/>
      <c r="J67" s="87"/>
      <c r="K67" s="87"/>
      <c r="L67" s="87"/>
      <c r="M67" s="87"/>
      <c r="N67" s="87"/>
      <c r="O67" s="88"/>
      <c r="P67" s="88"/>
      <c r="Q67" s="88"/>
      <c r="R67" s="88"/>
      <c r="S67" s="88"/>
      <c r="T67" s="88"/>
      <c r="U67" s="88"/>
      <c r="V67" s="88"/>
      <c r="W67" s="87"/>
      <c r="X67" s="94"/>
      <c r="Y67" s="89"/>
      <c r="Z67" s="89"/>
      <c r="AA67" s="89"/>
      <c r="AB67" s="89"/>
      <c r="AC67" s="89"/>
      <c r="AD67" s="88"/>
      <c r="AE67" s="88"/>
      <c r="AF67" s="88"/>
      <c r="AG67" s="88"/>
      <c r="AH67" s="88"/>
      <c r="AI67" s="88"/>
      <c r="AJ67" s="88"/>
      <c r="AK67" s="88"/>
      <c r="AL67" s="88"/>
      <c r="AM67" s="88"/>
      <c r="AN67" s="88"/>
      <c r="AO67" s="88"/>
      <c r="AP67" s="88"/>
      <c r="AQ67" s="88"/>
      <c r="AR67" s="88"/>
      <c r="AS67" s="88"/>
      <c r="AT67" s="88"/>
      <c r="AU67" s="88"/>
    </row>
    <row r="68" spans="1:47" ht="30" hidden="1">
      <c r="A68" s="88"/>
      <c r="B68" s="88"/>
      <c r="C68" s="87"/>
      <c r="D68" s="87"/>
      <c r="E68" s="31" t="s">
        <v>196</v>
      </c>
      <c r="F68" s="31"/>
      <c r="G68" s="87"/>
      <c r="H68" s="87"/>
      <c r="I68" s="87"/>
      <c r="J68" s="87"/>
      <c r="K68" s="87"/>
      <c r="L68" s="87"/>
      <c r="M68" s="87"/>
      <c r="N68" s="87"/>
      <c r="O68" s="88"/>
      <c r="P68" s="88"/>
      <c r="Q68" s="88"/>
      <c r="R68" s="88"/>
      <c r="S68" s="88"/>
      <c r="T68" s="88"/>
      <c r="U68" s="88"/>
      <c r="V68" s="88"/>
      <c r="W68" s="87"/>
      <c r="X68" s="97"/>
      <c r="Y68" s="89"/>
      <c r="Z68" s="89"/>
      <c r="AA68" s="89"/>
      <c r="AB68" s="89"/>
      <c r="AC68" s="89"/>
      <c r="AD68" s="88"/>
      <c r="AE68" s="88"/>
      <c r="AF68" s="88"/>
      <c r="AG68" s="88"/>
      <c r="AH68" s="88"/>
      <c r="AI68" s="88"/>
      <c r="AJ68" s="88"/>
      <c r="AK68" s="88"/>
      <c r="AL68" s="88"/>
      <c r="AM68" s="88"/>
      <c r="AN68" s="88"/>
      <c r="AO68" s="88"/>
      <c r="AP68" s="88"/>
      <c r="AQ68" s="88"/>
      <c r="AR68" s="88"/>
      <c r="AS68" s="88"/>
      <c r="AT68" s="88"/>
      <c r="AU68" s="88"/>
    </row>
    <row r="69" spans="1:47" hidden="1">
      <c r="A69" s="88"/>
      <c r="B69" s="88"/>
      <c r="C69" s="87"/>
      <c r="D69" s="87"/>
      <c r="E69" s="31" t="s">
        <v>197</v>
      </c>
      <c r="F69" s="31"/>
      <c r="G69" s="87"/>
      <c r="H69" s="87"/>
      <c r="I69" s="87"/>
      <c r="J69" s="87"/>
      <c r="K69" s="87"/>
      <c r="L69" s="87"/>
      <c r="M69" s="87"/>
      <c r="N69" s="87"/>
      <c r="O69" s="88"/>
      <c r="P69" s="88"/>
      <c r="Q69" s="88"/>
      <c r="R69" s="88"/>
      <c r="S69" s="88"/>
      <c r="T69" s="88"/>
      <c r="U69" s="88"/>
      <c r="V69" s="88"/>
      <c r="W69" s="87"/>
      <c r="X69" s="88"/>
      <c r="Y69" s="89"/>
      <c r="Z69" s="89"/>
      <c r="AA69" s="89"/>
      <c r="AB69" s="89"/>
      <c r="AC69" s="89"/>
      <c r="AD69" s="88"/>
      <c r="AE69" s="88"/>
      <c r="AF69" s="88"/>
      <c r="AG69" s="88"/>
      <c r="AH69" s="88"/>
      <c r="AI69" s="88"/>
      <c r="AJ69" s="88"/>
      <c r="AK69" s="88"/>
      <c r="AL69" s="88"/>
      <c r="AM69" s="88"/>
      <c r="AN69" s="88"/>
      <c r="AO69" s="88"/>
      <c r="AP69" s="88"/>
      <c r="AQ69" s="88"/>
      <c r="AR69" s="88"/>
      <c r="AS69" s="88"/>
      <c r="AT69" s="88"/>
      <c r="AU69" s="88"/>
    </row>
    <row r="70" spans="1:47" hidden="1">
      <c r="A70" s="88"/>
      <c r="B70" s="88"/>
      <c r="C70" s="87"/>
      <c r="D70" s="87"/>
      <c r="E70" s="31" t="s">
        <v>198</v>
      </c>
      <c r="F70" s="31"/>
      <c r="G70" s="87"/>
      <c r="H70" s="87"/>
      <c r="I70" s="87"/>
      <c r="J70" s="87"/>
      <c r="K70" s="87"/>
      <c r="L70" s="87"/>
      <c r="M70" s="87"/>
      <c r="N70" s="87"/>
      <c r="O70" s="88"/>
      <c r="P70" s="88"/>
      <c r="Q70" s="88"/>
      <c r="R70" s="88"/>
      <c r="S70" s="88"/>
      <c r="T70" s="88"/>
      <c r="U70" s="88"/>
      <c r="V70" s="88"/>
      <c r="W70" s="87"/>
      <c r="X70" s="88"/>
      <c r="Y70" s="89"/>
      <c r="Z70" s="89"/>
      <c r="AA70" s="89"/>
      <c r="AB70" s="89"/>
      <c r="AC70" s="89"/>
      <c r="AD70" s="88"/>
      <c r="AE70" s="88"/>
      <c r="AF70" s="88"/>
      <c r="AG70" s="88"/>
      <c r="AH70" s="88"/>
      <c r="AI70" s="88"/>
      <c r="AJ70" s="88"/>
      <c r="AK70" s="88"/>
      <c r="AL70" s="88"/>
      <c r="AM70" s="88"/>
      <c r="AN70" s="88"/>
      <c r="AO70" s="88"/>
      <c r="AP70" s="88"/>
      <c r="AQ70" s="88"/>
      <c r="AR70" s="88"/>
      <c r="AS70" s="88"/>
      <c r="AT70" s="88"/>
      <c r="AU70" s="88"/>
    </row>
    <row r="71" spans="1:47" ht="15" hidden="1" customHeight="1">
      <c r="A71" s="88"/>
      <c r="B71" s="88"/>
      <c r="C71" s="87"/>
      <c r="D71" s="87"/>
      <c r="E71" s="31" t="s">
        <v>199</v>
      </c>
      <c r="F71" s="87"/>
      <c r="G71" s="87"/>
      <c r="H71" s="87"/>
      <c r="I71" s="87"/>
      <c r="J71" s="87"/>
      <c r="K71" s="87"/>
      <c r="L71" s="87"/>
      <c r="M71" s="87"/>
      <c r="N71" s="87"/>
      <c r="O71" s="88"/>
      <c r="P71" s="88"/>
      <c r="Q71" s="88"/>
      <c r="R71" s="88"/>
      <c r="S71" s="88"/>
      <c r="T71" s="88"/>
      <c r="U71" s="88"/>
      <c r="V71" s="88"/>
      <c r="W71" s="87"/>
      <c r="X71" s="88"/>
      <c r="Y71" s="89"/>
      <c r="Z71" s="89"/>
      <c r="AA71" s="89"/>
      <c r="AB71" s="89"/>
      <c r="AC71" s="89"/>
      <c r="AD71" s="88"/>
      <c r="AE71" s="88"/>
      <c r="AF71" s="88"/>
      <c r="AG71" s="88"/>
      <c r="AH71" s="88"/>
      <c r="AI71" s="88"/>
      <c r="AJ71" s="88"/>
      <c r="AK71" s="88"/>
      <c r="AL71" s="88"/>
      <c r="AM71" s="88"/>
      <c r="AN71" s="88"/>
      <c r="AO71" s="88"/>
      <c r="AP71" s="88"/>
      <c r="AQ71" s="88"/>
      <c r="AR71" s="88"/>
      <c r="AS71" s="88"/>
      <c r="AT71" s="88"/>
      <c r="AU71" s="88"/>
    </row>
    <row r="72" spans="1:47" hidden="1">
      <c r="A72" s="88"/>
      <c r="B72" s="88"/>
      <c r="C72" s="87"/>
      <c r="D72" s="87"/>
      <c r="E72" s="31" t="s">
        <v>200</v>
      </c>
      <c r="F72" s="87"/>
      <c r="G72" s="87"/>
      <c r="H72" s="87"/>
      <c r="I72" s="87"/>
      <c r="J72" s="87"/>
      <c r="K72" s="87"/>
      <c r="L72" s="87"/>
      <c r="M72" s="87"/>
      <c r="N72" s="87"/>
      <c r="O72" s="88"/>
      <c r="P72" s="88"/>
      <c r="Q72" s="88"/>
      <c r="R72" s="88"/>
      <c r="S72" s="88"/>
      <c r="T72" s="88"/>
      <c r="U72" s="88"/>
      <c r="V72" s="88"/>
      <c r="W72" s="87"/>
      <c r="X72" s="88"/>
      <c r="Y72" s="89"/>
      <c r="Z72" s="89"/>
      <c r="AA72" s="89"/>
      <c r="AB72" s="89"/>
      <c r="AC72" s="89"/>
      <c r="AD72" s="88"/>
      <c r="AE72" s="88"/>
      <c r="AF72" s="88"/>
      <c r="AG72" s="88"/>
      <c r="AH72" s="88"/>
      <c r="AI72" s="88"/>
      <c r="AJ72" s="88"/>
      <c r="AK72" s="88"/>
      <c r="AL72" s="88"/>
      <c r="AM72" s="88"/>
      <c r="AN72" s="88"/>
      <c r="AO72" s="88"/>
      <c r="AP72" s="88"/>
      <c r="AQ72" s="88"/>
      <c r="AR72" s="88"/>
      <c r="AS72" s="88"/>
      <c r="AT72" s="88"/>
      <c r="AU72" s="88"/>
    </row>
    <row r="73" spans="1:47" hidden="1">
      <c r="A73" s="88"/>
      <c r="B73" s="88"/>
      <c r="C73" s="87"/>
      <c r="D73" s="87"/>
      <c r="E73" s="31" t="s">
        <v>201</v>
      </c>
      <c r="F73" s="87"/>
      <c r="G73" s="87"/>
      <c r="H73" s="87"/>
      <c r="I73" s="87"/>
      <c r="J73" s="87"/>
      <c r="K73" s="87"/>
      <c r="L73" s="87"/>
      <c r="M73" s="87"/>
      <c r="N73" s="87"/>
      <c r="O73" s="88"/>
      <c r="P73" s="88"/>
      <c r="Q73" s="88"/>
      <c r="R73" s="88"/>
      <c r="S73" s="88"/>
      <c r="T73" s="88"/>
      <c r="U73" s="88"/>
      <c r="V73" s="88"/>
      <c r="W73" s="87"/>
      <c r="X73" s="88"/>
      <c r="Y73" s="89"/>
      <c r="Z73" s="89"/>
      <c r="AA73" s="89"/>
      <c r="AB73" s="89"/>
      <c r="AC73" s="89"/>
      <c r="AD73" s="88"/>
      <c r="AE73" s="88"/>
      <c r="AF73" s="88"/>
      <c r="AG73" s="88"/>
      <c r="AH73" s="88"/>
      <c r="AI73" s="88"/>
      <c r="AJ73" s="88"/>
      <c r="AK73" s="88"/>
      <c r="AL73" s="88"/>
      <c r="AM73" s="88"/>
      <c r="AN73" s="88"/>
      <c r="AO73" s="88"/>
      <c r="AP73" s="88"/>
      <c r="AQ73" s="88"/>
      <c r="AR73" s="88"/>
      <c r="AS73" s="88"/>
      <c r="AT73" s="88"/>
      <c r="AU73" s="88"/>
    </row>
    <row r="74" spans="1:47" ht="405" hidden="1">
      <c r="A74" s="88"/>
      <c r="B74" s="88"/>
      <c r="C74" s="87"/>
      <c r="D74" s="87"/>
      <c r="E74" s="31" t="s">
        <v>202</v>
      </c>
      <c r="F74" s="31" t="s">
        <v>203</v>
      </c>
      <c r="G74" s="87"/>
      <c r="H74" s="87"/>
      <c r="I74" s="87"/>
      <c r="J74" s="87"/>
      <c r="K74" s="87"/>
      <c r="L74" s="87"/>
      <c r="M74" s="87"/>
      <c r="N74" s="87"/>
      <c r="O74" s="88"/>
      <c r="P74" s="88"/>
      <c r="Q74" s="88"/>
      <c r="R74" s="88"/>
      <c r="S74" s="88"/>
      <c r="T74" s="88"/>
      <c r="U74" s="88"/>
      <c r="V74" s="88"/>
      <c r="W74" s="87"/>
      <c r="X74" s="88"/>
      <c r="Y74" s="89"/>
      <c r="Z74" s="89"/>
      <c r="AA74" s="89"/>
      <c r="AB74" s="89"/>
      <c r="AC74" s="89"/>
      <c r="AD74" s="88"/>
      <c r="AE74" s="88"/>
      <c r="AF74" s="88"/>
      <c r="AG74" s="88"/>
      <c r="AH74" s="88"/>
      <c r="AI74" s="88"/>
      <c r="AJ74" s="88"/>
      <c r="AK74" s="88"/>
      <c r="AL74" s="88"/>
      <c r="AM74" s="88"/>
      <c r="AN74" s="88"/>
      <c r="AO74" s="88"/>
      <c r="AP74" s="88"/>
      <c r="AQ74" s="88"/>
      <c r="AR74" s="88"/>
      <c r="AS74" s="88"/>
      <c r="AT74" s="88"/>
      <c r="AU74" s="88"/>
    </row>
    <row r="75" spans="1:47" ht="165" hidden="1">
      <c r="A75" s="88"/>
      <c r="B75" s="88"/>
      <c r="C75" s="87"/>
      <c r="D75" s="87"/>
      <c r="E75" s="31" t="s">
        <v>110</v>
      </c>
      <c r="F75" s="171" t="s">
        <v>204</v>
      </c>
      <c r="G75" s="87"/>
      <c r="H75" s="87"/>
      <c r="I75" s="87"/>
      <c r="J75" s="87"/>
      <c r="K75" s="87"/>
      <c r="L75" s="87"/>
      <c r="M75" s="87"/>
      <c r="N75" s="87"/>
      <c r="O75" s="88"/>
      <c r="P75" s="88"/>
      <c r="Q75" s="88"/>
      <c r="R75" s="88"/>
      <c r="S75" s="88"/>
      <c r="T75" s="88"/>
      <c r="U75" s="88"/>
      <c r="V75" s="88"/>
      <c r="W75" s="87"/>
      <c r="X75" s="88"/>
      <c r="Y75" s="89"/>
      <c r="Z75" s="89"/>
      <c r="AA75" s="89"/>
      <c r="AB75" s="89"/>
      <c r="AC75" s="89"/>
      <c r="AD75" s="88"/>
      <c r="AE75" s="88"/>
      <c r="AF75" s="88"/>
      <c r="AG75" s="88"/>
      <c r="AH75" s="88"/>
      <c r="AI75" s="88"/>
      <c r="AJ75" s="88"/>
      <c r="AK75" s="88"/>
      <c r="AL75" s="88"/>
      <c r="AM75" s="88"/>
      <c r="AN75" s="88"/>
      <c r="AO75" s="88"/>
      <c r="AP75" s="88"/>
      <c r="AQ75" s="88"/>
      <c r="AR75" s="88"/>
      <c r="AS75" s="88"/>
      <c r="AT75" s="88"/>
      <c r="AU75" s="88"/>
    </row>
    <row r="76" spans="1:47" ht="285" hidden="1">
      <c r="A76" s="88"/>
      <c r="B76" s="88"/>
      <c r="C76" s="87"/>
      <c r="D76" s="87"/>
      <c r="E76" s="31" t="s">
        <v>205</v>
      </c>
      <c r="F76" s="171" t="s">
        <v>206</v>
      </c>
      <c r="G76" s="87"/>
      <c r="H76" s="87"/>
      <c r="I76" s="87"/>
      <c r="J76" s="87"/>
      <c r="K76" s="87"/>
      <c r="L76" s="87"/>
      <c r="M76" s="87"/>
      <c r="N76" s="87"/>
      <c r="O76" s="88"/>
      <c r="P76" s="88"/>
      <c r="Q76" s="88"/>
      <c r="R76" s="88"/>
      <c r="S76" s="88"/>
      <c r="T76" s="88"/>
      <c r="U76" s="88"/>
      <c r="V76" s="88"/>
      <c r="W76" s="87"/>
      <c r="X76" s="88"/>
      <c r="Y76" s="89"/>
      <c r="Z76" s="89"/>
      <c r="AA76" s="89"/>
      <c r="AB76" s="89"/>
      <c r="AC76" s="89"/>
      <c r="AD76" s="88"/>
      <c r="AE76" s="88"/>
      <c r="AF76" s="88"/>
      <c r="AG76" s="88"/>
      <c r="AH76" s="88"/>
      <c r="AI76" s="88"/>
      <c r="AJ76" s="88"/>
      <c r="AK76" s="88"/>
      <c r="AL76" s="88"/>
      <c r="AM76" s="88"/>
      <c r="AN76" s="88"/>
      <c r="AO76" s="88"/>
      <c r="AP76" s="88"/>
      <c r="AQ76" s="88"/>
      <c r="AR76" s="88"/>
      <c r="AS76" s="88"/>
      <c r="AT76" s="88"/>
      <c r="AU76" s="88"/>
    </row>
    <row r="77" spans="1:47" ht="225" hidden="1">
      <c r="A77" s="88"/>
      <c r="B77" s="88"/>
      <c r="C77" s="87"/>
      <c r="D77" s="87"/>
      <c r="E77" s="31" t="s">
        <v>207</v>
      </c>
      <c r="F77" s="171" t="s">
        <v>208</v>
      </c>
      <c r="G77" s="87"/>
      <c r="H77" s="87"/>
      <c r="I77" s="87"/>
      <c r="J77" s="87"/>
      <c r="K77" s="87"/>
      <c r="L77" s="87"/>
      <c r="M77" s="87"/>
      <c r="N77" s="87"/>
      <c r="O77" s="88"/>
      <c r="P77" s="88"/>
      <c r="Q77" s="88"/>
      <c r="R77" s="88"/>
      <c r="S77" s="88"/>
      <c r="T77" s="88"/>
      <c r="U77" s="88"/>
      <c r="V77" s="88"/>
      <c r="W77" s="87"/>
      <c r="X77" s="88"/>
      <c r="Y77" s="89"/>
      <c r="Z77" s="89"/>
      <c r="AA77" s="89"/>
      <c r="AB77" s="89"/>
      <c r="AC77" s="89"/>
      <c r="AD77" s="88"/>
      <c r="AE77" s="88"/>
      <c r="AF77" s="88"/>
      <c r="AG77" s="88"/>
      <c r="AH77" s="88"/>
      <c r="AI77" s="88"/>
      <c r="AJ77" s="88"/>
      <c r="AK77" s="88"/>
      <c r="AL77" s="88"/>
      <c r="AM77" s="88"/>
      <c r="AN77" s="88"/>
      <c r="AO77" s="88"/>
      <c r="AP77" s="88"/>
      <c r="AQ77" s="88"/>
      <c r="AR77" s="88"/>
      <c r="AS77" s="88"/>
      <c r="AT77" s="88"/>
      <c r="AU77" s="88"/>
    </row>
    <row r="78" spans="1:47" ht="409.5" hidden="1">
      <c r="A78" s="88"/>
      <c r="B78" s="88"/>
      <c r="C78" s="87"/>
      <c r="D78" s="87"/>
      <c r="E78" s="31" t="s">
        <v>209</v>
      </c>
      <c r="F78" s="171" t="s">
        <v>210</v>
      </c>
      <c r="G78" s="87"/>
      <c r="H78" s="87"/>
      <c r="I78" s="87"/>
      <c r="J78" s="87"/>
      <c r="K78" s="87"/>
      <c r="L78" s="87"/>
      <c r="M78" s="87"/>
      <c r="N78" s="87"/>
      <c r="O78" s="88"/>
      <c r="P78" s="88"/>
      <c r="Q78" s="88"/>
      <c r="R78" s="88"/>
      <c r="S78" s="88"/>
      <c r="T78" s="88"/>
      <c r="U78" s="88"/>
      <c r="V78" s="88"/>
      <c r="W78" s="87"/>
      <c r="X78" s="88"/>
      <c r="Y78" s="89"/>
      <c r="Z78" s="89"/>
      <c r="AA78" s="89"/>
      <c r="AB78" s="89"/>
      <c r="AC78" s="89"/>
      <c r="AD78" s="88"/>
      <c r="AE78" s="88"/>
      <c r="AF78" s="88"/>
      <c r="AG78" s="88"/>
      <c r="AH78" s="88"/>
      <c r="AI78" s="88"/>
      <c r="AJ78" s="88"/>
      <c r="AK78" s="88"/>
      <c r="AL78" s="88"/>
      <c r="AM78" s="88"/>
      <c r="AN78" s="88"/>
      <c r="AO78" s="88"/>
      <c r="AP78" s="88"/>
      <c r="AQ78" s="88"/>
      <c r="AR78" s="88"/>
      <c r="AS78" s="88"/>
      <c r="AT78" s="88"/>
      <c r="AU78" s="88"/>
    </row>
    <row r="79" spans="1:47" ht="285" hidden="1">
      <c r="A79" s="88"/>
      <c r="B79" s="88"/>
      <c r="C79" s="87"/>
      <c r="D79" s="87"/>
      <c r="E79" s="31" t="s">
        <v>211</v>
      </c>
      <c r="F79" s="171" t="s">
        <v>212</v>
      </c>
      <c r="G79" s="87"/>
      <c r="H79" s="87"/>
      <c r="I79" s="87"/>
      <c r="J79" s="87"/>
      <c r="K79" s="87"/>
      <c r="L79" s="87"/>
      <c r="M79" s="87"/>
      <c r="N79" s="87"/>
      <c r="O79" s="88"/>
      <c r="P79" s="88"/>
      <c r="Q79" s="88"/>
      <c r="R79" s="88"/>
      <c r="S79" s="88"/>
      <c r="T79" s="88"/>
      <c r="U79" s="88"/>
      <c r="V79" s="88"/>
      <c r="W79" s="87"/>
      <c r="X79" s="88"/>
      <c r="Y79" s="89"/>
      <c r="Z79" s="89"/>
      <c r="AA79" s="89"/>
      <c r="AB79" s="89"/>
      <c r="AC79" s="89"/>
      <c r="AD79" s="88"/>
      <c r="AE79" s="88"/>
      <c r="AF79" s="88"/>
      <c r="AG79" s="88"/>
      <c r="AH79" s="88"/>
      <c r="AI79" s="88"/>
      <c r="AJ79" s="88"/>
      <c r="AK79" s="88"/>
      <c r="AL79" s="88"/>
      <c r="AM79" s="88"/>
      <c r="AN79" s="88"/>
      <c r="AO79" s="88"/>
      <c r="AP79" s="88"/>
      <c r="AQ79" s="88"/>
      <c r="AR79" s="88"/>
      <c r="AS79" s="88"/>
      <c r="AT79" s="88"/>
      <c r="AU79" s="88"/>
    </row>
    <row r="80" spans="1:47" ht="409.5" hidden="1">
      <c r="A80" s="88"/>
      <c r="B80" s="88"/>
      <c r="C80" s="87"/>
      <c r="D80" s="87"/>
      <c r="E80" s="31" t="s">
        <v>213</v>
      </c>
      <c r="F80" s="171" t="s">
        <v>214</v>
      </c>
      <c r="G80" s="87"/>
      <c r="H80" s="87"/>
      <c r="I80" s="87"/>
      <c r="J80" s="87"/>
      <c r="K80" s="87"/>
      <c r="L80" s="87"/>
      <c r="M80" s="87"/>
      <c r="N80" s="87"/>
      <c r="O80" s="88"/>
      <c r="P80" s="88"/>
      <c r="Q80" s="88"/>
      <c r="R80" s="88"/>
      <c r="S80" s="88"/>
      <c r="T80" s="88"/>
      <c r="U80" s="88"/>
      <c r="V80" s="88"/>
      <c r="W80" s="87"/>
      <c r="X80" s="88"/>
      <c r="Y80" s="89"/>
      <c r="Z80" s="89"/>
      <c r="AA80" s="89"/>
      <c r="AB80" s="89"/>
      <c r="AC80" s="89"/>
      <c r="AD80" s="88"/>
      <c r="AE80" s="88"/>
      <c r="AF80" s="88"/>
      <c r="AG80" s="88"/>
      <c r="AH80" s="88"/>
      <c r="AI80" s="88"/>
      <c r="AJ80" s="88"/>
      <c r="AK80" s="88"/>
      <c r="AL80" s="88"/>
      <c r="AM80" s="88"/>
      <c r="AN80" s="88"/>
      <c r="AO80" s="88"/>
      <c r="AP80" s="88"/>
      <c r="AQ80" s="88"/>
      <c r="AR80" s="88"/>
      <c r="AS80" s="88"/>
      <c r="AT80" s="88"/>
      <c r="AU80" s="88"/>
    </row>
    <row r="81" spans="1:47" ht="225" hidden="1">
      <c r="A81" s="88"/>
      <c r="B81" s="88"/>
      <c r="C81" s="87"/>
      <c r="D81" s="87"/>
      <c r="E81" s="31" t="s">
        <v>215</v>
      </c>
      <c r="F81" s="171" t="s">
        <v>216</v>
      </c>
      <c r="G81" s="87"/>
      <c r="H81" s="87"/>
      <c r="I81" s="87"/>
      <c r="J81" s="87"/>
      <c r="K81" s="87"/>
      <c r="L81" s="87"/>
      <c r="M81" s="87"/>
      <c r="N81" s="87"/>
      <c r="O81" s="88"/>
      <c r="P81" s="88"/>
      <c r="Q81" s="88"/>
      <c r="R81" s="88"/>
      <c r="S81" s="88"/>
      <c r="T81" s="88"/>
      <c r="U81" s="88"/>
      <c r="V81" s="88"/>
      <c r="W81" s="87"/>
      <c r="X81" s="88"/>
      <c r="Y81" s="89"/>
      <c r="Z81" s="89"/>
      <c r="AA81" s="89"/>
      <c r="AB81" s="89"/>
      <c r="AC81" s="89"/>
      <c r="AD81" s="88"/>
      <c r="AE81" s="88"/>
      <c r="AF81" s="88"/>
      <c r="AG81" s="88"/>
      <c r="AH81" s="88"/>
      <c r="AI81" s="88"/>
      <c r="AJ81" s="88"/>
      <c r="AK81" s="88"/>
      <c r="AL81" s="88"/>
      <c r="AM81" s="88"/>
      <c r="AN81" s="88"/>
      <c r="AO81" s="88"/>
      <c r="AP81" s="88"/>
      <c r="AQ81" s="88"/>
      <c r="AR81" s="88"/>
      <c r="AS81" s="88"/>
      <c r="AT81" s="88"/>
      <c r="AU81" s="88"/>
    </row>
    <row r="82" spans="1:47" ht="285" hidden="1">
      <c r="A82" s="88"/>
      <c r="B82" s="88"/>
      <c r="C82" s="87"/>
      <c r="D82" s="87"/>
      <c r="E82" s="31" t="s">
        <v>217</v>
      </c>
      <c r="F82" s="171" t="s">
        <v>218</v>
      </c>
      <c r="G82" s="87"/>
      <c r="H82" s="87"/>
      <c r="I82" s="87"/>
      <c r="J82" s="87"/>
      <c r="K82" s="87"/>
      <c r="L82" s="87"/>
      <c r="M82" s="87"/>
      <c r="N82" s="87"/>
      <c r="O82" s="88"/>
      <c r="P82" s="88"/>
      <c r="Q82" s="88"/>
      <c r="R82" s="88"/>
      <c r="S82" s="88"/>
      <c r="T82" s="88"/>
      <c r="U82" s="88"/>
      <c r="V82" s="88"/>
      <c r="W82" s="87"/>
      <c r="X82" s="88"/>
      <c r="Y82" s="89"/>
      <c r="Z82" s="89"/>
      <c r="AA82" s="89"/>
      <c r="AB82" s="89"/>
      <c r="AC82" s="89"/>
      <c r="AD82" s="88"/>
      <c r="AE82" s="88"/>
      <c r="AF82" s="88"/>
      <c r="AG82" s="88"/>
      <c r="AH82" s="88"/>
      <c r="AI82" s="88"/>
      <c r="AJ82" s="88"/>
      <c r="AK82" s="88"/>
      <c r="AL82" s="88"/>
      <c r="AM82" s="88"/>
      <c r="AN82" s="88"/>
      <c r="AO82" s="88"/>
      <c r="AP82" s="88"/>
      <c r="AQ82" s="88"/>
      <c r="AR82" s="88"/>
      <c r="AS82" s="88"/>
      <c r="AT82" s="88"/>
      <c r="AU82" s="88"/>
    </row>
    <row r="83" spans="1:47" ht="135" hidden="1">
      <c r="A83" s="88"/>
      <c r="B83" s="88"/>
      <c r="C83" s="87"/>
      <c r="D83" s="87"/>
      <c r="E83" s="31" t="s">
        <v>219</v>
      </c>
      <c r="F83" s="171" t="s">
        <v>220</v>
      </c>
      <c r="G83" s="87"/>
      <c r="H83" s="87"/>
      <c r="I83" s="87"/>
      <c r="J83" s="87"/>
      <c r="K83" s="87"/>
      <c r="L83" s="87"/>
      <c r="M83" s="87"/>
      <c r="N83" s="87"/>
      <c r="O83" s="88"/>
      <c r="P83" s="88"/>
      <c r="Q83" s="88"/>
      <c r="R83" s="88"/>
      <c r="S83" s="88"/>
      <c r="T83" s="88"/>
      <c r="U83" s="88"/>
      <c r="V83" s="88"/>
      <c r="W83" s="87"/>
      <c r="X83" s="88"/>
      <c r="Y83" s="89"/>
      <c r="Z83" s="89"/>
      <c r="AA83" s="89"/>
      <c r="AB83" s="89"/>
      <c r="AC83" s="89"/>
      <c r="AD83" s="88"/>
      <c r="AE83" s="88"/>
      <c r="AF83" s="88"/>
      <c r="AG83" s="88"/>
      <c r="AH83" s="88"/>
      <c r="AI83" s="88"/>
      <c r="AJ83" s="88"/>
      <c r="AK83" s="88"/>
      <c r="AL83" s="88"/>
      <c r="AM83" s="88"/>
      <c r="AN83" s="88"/>
      <c r="AO83" s="88"/>
      <c r="AP83" s="88"/>
      <c r="AQ83" s="88"/>
      <c r="AR83" s="88"/>
      <c r="AS83" s="88"/>
      <c r="AT83" s="88"/>
      <c r="AU83" s="88"/>
    </row>
    <row r="84" spans="1:47" ht="210" hidden="1">
      <c r="A84" s="88"/>
      <c r="B84" s="88"/>
      <c r="C84" s="87"/>
      <c r="D84" s="87"/>
      <c r="E84" s="31" t="s">
        <v>221</v>
      </c>
      <c r="F84" s="171" t="s">
        <v>222</v>
      </c>
      <c r="G84" s="87"/>
      <c r="H84" s="87"/>
      <c r="I84" s="87"/>
      <c r="J84" s="87"/>
      <c r="K84" s="87"/>
      <c r="L84" s="87"/>
      <c r="M84" s="87"/>
      <c r="N84" s="87"/>
      <c r="O84" s="88"/>
      <c r="P84" s="88"/>
      <c r="Q84" s="88"/>
      <c r="R84" s="88"/>
      <c r="S84" s="88"/>
      <c r="T84" s="88"/>
      <c r="U84" s="88"/>
      <c r="V84" s="88"/>
      <c r="W84" s="87"/>
      <c r="X84" s="88"/>
      <c r="Y84" s="89"/>
      <c r="Z84" s="89"/>
      <c r="AA84" s="89"/>
      <c r="AB84" s="89"/>
      <c r="AC84" s="89"/>
      <c r="AD84" s="88"/>
      <c r="AE84" s="88"/>
      <c r="AF84" s="88"/>
      <c r="AG84" s="88"/>
      <c r="AH84" s="88"/>
      <c r="AI84" s="88"/>
      <c r="AJ84" s="88"/>
      <c r="AK84" s="88"/>
      <c r="AL84" s="88"/>
      <c r="AM84" s="88"/>
      <c r="AN84" s="88"/>
      <c r="AO84" s="88"/>
      <c r="AP84" s="88"/>
      <c r="AQ84" s="88"/>
      <c r="AR84" s="88"/>
      <c r="AS84" s="88"/>
      <c r="AT84" s="88"/>
      <c r="AU84" s="88"/>
    </row>
    <row r="85" spans="1:47" ht="75" hidden="1">
      <c r="A85" s="88"/>
      <c r="B85" s="88"/>
      <c r="C85" s="87"/>
      <c r="D85" s="87"/>
      <c r="E85" s="31" t="s">
        <v>223</v>
      </c>
      <c r="F85" s="171" t="s">
        <v>224</v>
      </c>
      <c r="G85" s="87"/>
      <c r="H85" s="87"/>
      <c r="I85" s="87"/>
      <c r="J85" s="87"/>
      <c r="K85" s="87"/>
      <c r="L85" s="87"/>
      <c r="M85" s="87"/>
      <c r="N85" s="87"/>
      <c r="O85" s="88"/>
      <c r="P85" s="88"/>
      <c r="Q85" s="88"/>
      <c r="R85" s="88"/>
      <c r="S85" s="88"/>
      <c r="T85" s="88"/>
      <c r="U85" s="88"/>
      <c r="V85" s="88"/>
      <c r="W85" s="87"/>
      <c r="X85" s="88"/>
      <c r="Y85" s="89"/>
      <c r="Z85" s="89"/>
      <c r="AA85" s="89"/>
      <c r="AB85" s="89"/>
      <c r="AC85" s="89"/>
      <c r="AD85" s="88"/>
      <c r="AE85" s="88"/>
      <c r="AF85" s="88"/>
      <c r="AG85" s="88"/>
      <c r="AH85" s="88"/>
      <c r="AI85" s="88"/>
      <c r="AJ85" s="88"/>
      <c r="AK85" s="88"/>
      <c r="AL85" s="88"/>
      <c r="AM85" s="88"/>
      <c r="AN85" s="88"/>
      <c r="AO85" s="88"/>
      <c r="AP85" s="88"/>
      <c r="AQ85" s="88"/>
      <c r="AR85" s="88"/>
      <c r="AS85" s="88"/>
      <c r="AT85" s="88"/>
      <c r="AU85" s="88"/>
    </row>
    <row r="86" spans="1:47" ht="409.5" hidden="1">
      <c r="A86" s="88"/>
      <c r="B86" s="88"/>
      <c r="C86" s="87"/>
      <c r="D86" s="87"/>
      <c r="E86" s="31" t="s">
        <v>225</v>
      </c>
      <c r="F86" s="171" t="s">
        <v>226</v>
      </c>
      <c r="G86" s="87"/>
      <c r="H86" s="87"/>
      <c r="I86" s="87"/>
      <c r="J86" s="87"/>
      <c r="K86" s="87"/>
      <c r="L86" s="87"/>
      <c r="M86" s="87"/>
      <c r="N86" s="87"/>
      <c r="O86" s="88"/>
      <c r="P86" s="88"/>
      <c r="Q86" s="88"/>
      <c r="R86" s="88"/>
      <c r="S86" s="88"/>
      <c r="T86" s="88"/>
      <c r="U86" s="88"/>
      <c r="V86" s="88"/>
      <c r="W86" s="87"/>
      <c r="X86" s="88"/>
      <c r="Y86" s="89"/>
      <c r="Z86" s="89"/>
      <c r="AA86" s="89"/>
      <c r="AB86" s="89"/>
      <c r="AC86" s="89"/>
      <c r="AD86" s="88"/>
      <c r="AE86" s="88"/>
      <c r="AF86" s="88"/>
      <c r="AG86" s="88"/>
      <c r="AH86" s="88"/>
      <c r="AI86" s="88"/>
      <c r="AJ86" s="88"/>
      <c r="AK86" s="88"/>
      <c r="AL86" s="88"/>
      <c r="AM86" s="88"/>
      <c r="AN86" s="88"/>
      <c r="AO86" s="88"/>
      <c r="AP86" s="88"/>
      <c r="AQ86" s="88"/>
      <c r="AR86" s="88"/>
      <c r="AS86" s="88"/>
      <c r="AT86" s="88"/>
      <c r="AU86" s="88"/>
    </row>
    <row r="87" spans="1:47" ht="409.5" hidden="1">
      <c r="A87" s="88"/>
      <c r="B87" s="88"/>
      <c r="C87" s="87"/>
      <c r="D87" s="87"/>
      <c r="E87" s="31" t="s">
        <v>227</v>
      </c>
      <c r="F87" s="171" t="s">
        <v>228</v>
      </c>
      <c r="G87" s="87"/>
      <c r="H87" s="87"/>
      <c r="I87" s="87"/>
      <c r="J87" s="87"/>
      <c r="K87" s="87"/>
      <c r="L87" s="87"/>
      <c r="M87" s="87"/>
      <c r="N87" s="87"/>
      <c r="O87" s="88"/>
      <c r="P87" s="88"/>
      <c r="Q87" s="88"/>
      <c r="R87" s="88"/>
      <c r="S87" s="88"/>
      <c r="T87" s="88"/>
      <c r="U87" s="88"/>
      <c r="V87" s="88"/>
      <c r="W87" s="87"/>
      <c r="X87" s="88"/>
      <c r="Y87" s="89"/>
      <c r="Z87" s="89"/>
      <c r="AA87" s="89"/>
      <c r="AB87" s="89"/>
      <c r="AC87" s="89"/>
      <c r="AD87" s="88"/>
      <c r="AE87" s="88"/>
      <c r="AF87" s="88"/>
      <c r="AG87" s="88"/>
      <c r="AH87" s="88"/>
      <c r="AI87" s="88"/>
      <c r="AJ87" s="88"/>
      <c r="AK87" s="88"/>
      <c r="AL87" s="88"/>
      <c r="AM87" s="88"/>
      <c r="AN87" s="88"/>
      <c r="AO87" s="88"/>
      <c r="AP87" s="88"/>
      <c r="AQ87" s="88"/>
      <c r="AR87" s="88"/>
      <c r="AS87" s="88"/>
      <c r="AT87" s="88"/>
      <c r="AU87" s="88"/>
    </row>
    <row r="88" spans="1:47" ht="285" hidden="1">
      <c r="A88" s="88"/>
      <c r="B88" s="88"/>
      <c r="C88" s="87"/>
      <c r="D88" s="87"/>
      <c r="E88" s="31" t="s">
        <v>229</v>
      </c>
      <c r="F88" s="171" t="s">
        <v>230</v>
      </c>
      <c r="G88" s="87"/>
      <c r="H88" s="87"/>
      <c r="I88" s="87"/>
      <c r="J88" s="87"/>
      <c r="K88" s="87"/>
      <c r="L88" s="87"/>
      <c r="M88" s="87"/>
      <c r="N88" s="87"/>
      <c r="O88" s="88"/>
      <c r="P88" s="88"/>
      <c r="Q88" s="88"/>
      <c r="R88" s="88"/>
      <c r="S88" s="88"/>
      <c r="T88" s="88"/>
      <c r="U88" s="88"/>
      <c r="V88" s="88"/>
      <c r="W88" s="87"/>
      <c r="X88" s="88"/>
      <c r="Y88" s="89"/>
      <c r="Z88" s="89"/>
      <c r="AA88" s="89"/>
      <c r="AB88" s="89"/>
      <c r="AC88" s="89"/>
      <c r="AD88" s="88"/>
      <c r="AE88" s="88"/>
      <c r="AF88" s="88"/>
      <c r="AG88" s="88"/>
      <c r="AH88" s="88"/>
      <c r="AI88" s="88"/>
      <c r="AJ88" s="88"/>
      <c r="AK88" s="88"/>
      <c r="AL88" s="88"/>
      <c r="AM88" s="88"/>
      <c r="AN88" s="88"/>
      <c r="AO88" s="88"/>
      <c r="AP88" s="88"/>
      <c r="AQ88" s="88"/>
      <c r="AR88" s="88"/>
      <c r="AS88" s="88"/>
      <c r="AT88" s="88"/>
      <c r="AU88" s="88"/>
    </row>
    <row r="89" spans="1:47" ht="210" hidden="1">
      <c r="A89" s="88"/>
      <c r="B89" s="88"/>
      <c r="C89" s="87"/>
      <c r="D89" s="87"/>
      <c r="E89" s="31" t="s">
        <v>231</v>
      </c>
      <c r="F89" s="171" t="s">
        <v>232</v>
      </c>
      <c r="G89" s="87"/>
      <c r="H89" s="87"/>
      <c r="I89" s="87"/>
      <c r="J89" s="87"/>
      <c r="K89" s="87"/>
      <c r="L89" s="87"/>
      <c r="M89" s="87"/>
      <c r="N89" s="87"/>
      <c r="O89" s="88"/>
      <c r="P89" s="88"/>
      <c r="Q89" s="88"/>
      <c r="R89" s="88"/>
      <c r="S89" s="88"/>
      <c r="T89" s="88"/>
      <c r="U89" s="88"/>
      <c r="V89" s="88"/>
      <c r="W89" s="87"/>
      <c r="X89" s="88"/>
      <c r="Y89" s="89"/>
      <c r="Z89" s="89"/>
      <c r="AA89" s="89"/>
      <c r="AB89" s="89"/>
      <c r="AC89" s="89"/>
      <c r="AD89" s="88"/>
      <c r="AE89" s="88"/>
      <c r="AF89" s="88"/>
      <c r="AG89" s="88"/>
      <c r="AH89" s="88"/>
      <c r="AI89" s="88"/>
      <c r="AJ89" s="88"/>
      <c r="AK89" s="88"/>
      <c r="AL89" s="88"/>
      <c r="AM89" s="88"/>
      <c r="AN89" s="88"/>
      <c r="AO89" s="88"/>
      <c r="AP89" s="88"/>
      <c r="AQ89" s="88"/>
      <c r="AR89" s="88"/>
      <c r="AS89" s="88"/>
      <c r="AT89" s="88"/>
      <c r="AU89" s="88"/>
    </row>
    <row r="90" spans="1:47" hidden="1">
      <c r="A90" s="88"/>
      <c r="B90" s="88"/>
      <c r="C90" s="87"/>
      <c r="D90" s="87"/>
      <c r="E90" s="87"/>
      <c r="F90" s="87"/>
      <c r="G90" s="87"/>
      <c r="H90" s="87"/>
      <c r="I90" s="87"/>
      <c r="J90" s="87"/>
      <c r="K90" s="87"/>
      <c r="L90" s="87"/>
      <c r="M90" s="87"/>
      <c r="N90" s="87"/>
      <c r="O90" s="88"/>
      <c r="P90" s="88"/>
      <c r="Q90" s="88"/>
      <c r="R90" s="88"/>
      <c r="S90" s="88"/>
      <c r="T90" s="88"/>
      <c r="U90" s="88"/>
      <c r="V90" s="88"/>
      <c r="W90" s="229"/>
      <c r="X90" s="88"/>
      <c r="Y90" s="89"/>
      <c r="Z90" s="89"/>
      <c r="AA90" s="89"/>
      <c r="AB90" s="89"/>
      <c r="AC90" s="89"/>
      <c r="AD90" s="88"/>
      <c r="AE90" s="88"/>
      <c r="AF90" s="88"/>
      <c r="AG90" s="88"/>
      <c r="AH90" s="88"/>
      <c r="AI90" s="88"/>
      <c r="AJ90" s="88"/>
      <c r="AK90" s="88"/>
      <c r="AL90" s="88"/>
      <c r="AM90" s="88"/>
      <c r="AN90" s="88"/>
      <c r="AO90" s="88"/>
      <c r="AP90" s="88"/>
      <c r="AQ90" s="88"/>
      <c r="AR90" s="88"/>
      <c r="AS90" s="88"/>
      <c r="AT90" s="88"/>
      <c r="AU90" s="88"/>
    </row>
    <row r="91" spans="1:47" ht="273" customHeight="1">
      <c r="A91" s="33"/>
      <c r="B91" s="33" t="s">
        <v>110</v>
      </c>
      <c r="C91" s="31" t="s">
        <v>107</v>
      </c>
      <c r="D91" s="32" t="s">
        <v>233</v>
      </c>
      <c r="E91" s="32" t="s">
        <v>167</v>
      </c>
      <c r="F91" s="32" t="s">
        <v>234</v>
      </c>
      <c r="G91" s="32" t="s">
        <v>235</v>
      </c>
      <c r="H91" s="133"/>
      <c r="I91" s="133"/>
      <c r="J91" s="133"/>
      <c r="K91" s="133"/>
      <c r="L91" s="77" t="str">
        <f>IF(F91&lt;&gt;"",CONCATENATE(E91," ",F91,"",G91),CONCATENATE(H91," ",I91," ",J91," ",K91))</f>
        <v>Posibilidad de pérdida reputacional Incumplimiento de las  politicas de seguridad de la Información, por no disponer de los datos en los repositorios asignandos, desconocimiento de las herramientas y controles tecnologicos para el almacenamiento de la informacion gestionada por la Oficina de Control Interno,  lo anterior se presenta por el desconocimiento de los linemaientos y politicas de seguridad del proceso de la OCI.</v>
      </c>
      <c r="M91" s="80" t="s">
        <v>108</v>
      </c>
      <c r="N91" s="80" t="s">
        <v>236</v>
      </c>
      <c r="O91" s="33" t="s">
        <v>64</v>
      </c>
      <c r="P91" s="33" t="s">
        <v>65</v>
      </c>
      <c r="Q91" s="33" t="s">
        <v>237</v>
      </c>
      <c r="R91" s="33" t="s">
        <v>129</v>
      </c>
      <c r="S91" s="16">
        <f t="shared" ref="S91:S93" si="51">IF(R91="Muy alta",100,IF(R91="Alta",80,IF(R91="Media",60,IF(R91="Baja",40,IF(R91="Muy baja",20,IF(R91="Casi Seguro",100,IF(R91="Probable",80,IF(R91="Posible",60,IF(R91="Improbable",40,IF(R91="Rara vez",20,0))))))))))</f>
        <v>40</v>
      </c>
      <c r="T91" s="33" t="s">
        <v>117</v>
      </c>
      <c r="U91" s="16">
        <f t="shared" ref="U91:U93" si="52">IF(T91="Catastrófico",100,IF(T91="Mayor",80,IF(T91="Moderado",60,IF(T91="Menor",40,IF(T91="Leve",20,0)))))</f>
        <v>40</v>
      </c>
      <c r="V91" s="230" t="s">
        <v>76</v>
      </c>
      <c r="W91" s="32" t="s">
        <v>238</v>
      </c>
      <c r="X91" s="231" t="str">
        <f t="shared" ref="X91:X106" si="53">IF(OR(Y91="Preventivo",Y91="Detectivo"),"Probabilidad",IF(Y91="Correctivo","Impacto"," "))</f>
        <v>Probabilidad</v>
      </c>
      <c r="Y91" s="33" t="s">
        <v>71</v>
      </c>
      <c r="Z91" s="33" t="s">
        <v>72</v>
      </c>
      <c r="AA91" s="33" t="s">
        <v>73</v>
      </c>
      <c r="AB91" s="33" t="s">
        <v>74</v>
      </c>
      <c r="AC91" s="33" t="s">
        <v>75</v>
      </c>
      <c r="AD91" s="78">
        <f>AH91</f>
        <v>16</v>
      </c>
      <c r="AE91" s="16">
        <f t="shared" ref="AE91:AE257" si="54">IF(Y91="Preventivo",25,IF(Y91="Detectivo",15,0))</f>
        <v>25</v>
      </c>
      <c r="AF91" s="16">
        <f t="shared" ref="AF91:AF257" si="55">IF(Y91="Correctivo",0,IF(Z91="Automatizado",25,IF(Z91="Manual",15,0)))</f>
        <v>15</v>
      </c>
      <c r="AG91" s="81">
        <f>($S$9*((AE91+AF91))/100)</f>
        <v>24</v>
      </c>
      <c r="AH91" s="16">
        <f t="shared" ref="AH91:AH113" si="56">S91-AG91</f>
        <v>16</v>
      </c>
      <c r="AI91" s="78">
        <f>AM91</f>
        <v>40</v>
      </c>
      <c r="AJ91" s="16">
        <f t="shared" ref="AJ91:AJ409" si="57">IF(Y91="Correctivo",10,0)</f>
        <v>0</v>
      </c>
      <c r="AK91" s="16">
        <f t="shared" ref="AK91:AK409" si="58">IF(X91="Probabilidad",0,IF(Z91="Automatizado",25,IF(Z91="Manual",15,0)))</f>
        <v>0</v>
      </c>
      <c r="AL91" s="16">
        <f>($U$9*((AJ91+AK91))/100)</f>
        <v>0</v>
      </c>
      <c r="AM91" s="16">
        <f t="shared" ref="AM91:AM93" si="59">U91-AL91</f>
        <v>40</v>
      </c>
      <c r="AN91" s="33" t="s">
        <v>118</v>
      </c>
      <c r="AO91" s="33" t="s">
        <v>121</v>
      </c>
      <c r="AP91" s="33" t="s">
        <v>239</v>
      </c>
      <c r="AQ91" s="33" t="s">
        <v>123</v>
      </c>
      <c r="AR91" s="84"/>
      <c r="AS91" s="84"/>
      <c r="AT91" s="16"/>
      <c r="AU91" s="16"/>
    </row>
    <row r="92" spans="1:47" ht="273" customHeight="1">
      <c r="A92" s="33"/>
      <c r="B92" s="33" t="s">
        <v>110</v>
      </c>
      <c r="C92" s="31" t="s">
        <v>107</v>
      </c>
      <c r="D92" s="32" t="s">
        <v>233</v>
      </c>
      <c r="E92" s="32" t="s">
        <v>167</v>
      </c>
      <c r="F92" s="32" t="s">
        <v>240</v>
      </c>
      <c r="G92" s="32" t="s">
        <v>241</v>
      </c>
      <c r="H92" s="133"/>
      <c r="I92" s="133"/>
      <c r="J92" s="133"/>
      <c r="K92" s="133"/>
      <c r="L92" s="77" t="str">
        <f>IF(F92&lt;&gt;"",CONCATENATE(E92," ",F92,"",G92),CONCATENATE(H92," ",I92," ",J92," ",K92))</f>
        <v>Posibilidad de pérdida reputacional por la divulgación no autorizada de información que gestiona  la Oficina de Control Interno, debido al no cumplimiento de las normas de auditorias generalmente aceptadas de la prudencia y reserva de la infomación y la generación de conflictos de intereses por parte de los auditores de la OCI,lo anterior por la falta de etica de los auditores.</v>
      </c>
      <c r="M92" s="80" t="s">
        <v>108</v>
      </c>
      <c r="N92" s="80" t="s">
        <v>242</v>
      </c>
      <c r="O92" s="33" t="s">
        <v>64</v>
      </c>
      <c r="P92" s="33" t="s">
        <v>65</v>
      </c>
      <c r="Q92" s="33" t="s">
        <v>237</v>
      </c>
      <c r="R92" s="33" t="s">
        <v>129</v>
      </c>
      <c r="S92" s="16">
        <f t="shared" si="51"/>
        <v>40</v>
      </c>
      <c r="T92" s="33" t="s">
        <v>130</v>
      </c>
      <c r="U92" s="16">
        <f t="shared" si="52"/>
        <v>20</v>
      </c>
      <c r="V92" s="230" t="s">
        <v>118</v>
      </c>
      <c r="W92" s="32" t="s">
        <v>243</v>
      </c>
      <c r="X92" s="231" t="str">
        <f t="shared" si="53"/>
        <v>Probabilidad</v>
      </c>
      <c r="Y92" s="33" t="s">
        <v>71</v>
      </c>
      <c r="Z92" s="33" t="s">
        <v>72</v>
      </c>
      <c r="AA92" s="33" t="s">
        <v>73</v>
      </c>
      <c r="AB92" s="33" t="s">
        <v>74</v>
      </c>
      <c r="AC92" s="33" t="s">
        <v>75</v>
      </c>
      <c r="AD92" s="78">
        <f>AH92</f>
        <v>40</v>
      </c>
      <c r="AE92" s="16">
        <f t="shared" si="54"/>
        <v>25</v>
      </c>
      <c r="AF92" s="16">
        <f t="shared" si="55"/>
        <v>15</v>
      </c>
      <c r="AG92" s="16">
        <f>($S$10*((AE92+AF92))/100)</f>
        <v>0</v>
      </c>
      <c r="AH92" s="16">
        <f t="shared" si="56"/>
        <v>40</v>
      </c>
      <c r="AI92" s="78">
        <f>AM92</f>
        <v>20</v>
      </c>
      <c r="AJ92" s="16">
        <f t="shared" si="57"/>
        <v>0</v>
      </c>
      <c r="AK92" s="16">
        <f t="shared" si="58"/>
        <v>0</v>
      </c>
      <c r="AL92" s="16">
        <f>($U$10*((AJ92+AK92))/100)</f>
        <v>0</v>
      </c>
      <c r="AM92" s="16">
        <f t="shared" si="59"/>
        <v>20</v>
      </c>
      <c r="AN92" s="33" t="s">
        <v>118</v>
      </c>
      <c r="AO92" s="33" t="s">
        <v>121</v>
      </c>
      <c r="AP92" s="33" t="s">
        <v>239</v>
      </c>
      <c r="AQ92" s="33" t="s">
        <v>123</v>
      </c>
      <c r="AR92" s="84"/>
      <c r="AS92" s="84"/>
      <c r="AT92" s="16"/>
      <c r="AU92" s="16"/>
    </row>
    <row r="93" spans="1:47" s="110" customFormat="1" ht="135" customHeight="1">
      <c r="A93" s="311"/>
      <c r="B93" s="311" t="s">
        <v>205</v>
      </c>
      <c r="C93" s="313" t="s">
        <v>206</v>
      </c>
      <c r="D93" s="352" t="s">
        <v>1845</v>
      </c>
      <c r="E93" s="350" t="s">
        <v>60</v>
      </c>
      <c r="F93" s="315" t="s">
        <v>1846</v>
      </c>
      <c r="G93" s="315" t="s">
        <v>1847</v>
      </c>
      <c r="H93" s="344"/>
      <c r="I93" s="344"/>
      <c r="J93" s="344"/>
      <c r="K93" s="344"/>
      <c r="L93" s="315" t="str">
        <f t="shared" ref="L93" si="60">IF(F93&lt;&gt;"",CONCATENATE(E93," ",F93),CONCATENATE(H93," ",I93," ",J93," ",K93))</f>
        <v>Posibilidad de pérdida económica y reputacional ante la Unidad y entes de control por sanciones ocasionadas por desactualización de información registrada en aplicativo de control de inventarios</v>
      </c>
      <c r="M93" s="344" t="s">
        <v>63</v>
      </c>
      <c r="N93" s="344" t="s">
        <v>123</v>
      </c>
      <c r="O93" s="311" t="s">
        <v>64</v>
      </c>
      <c r="P93" s="311" t="s">
        <v>65</v>
      </c>
      <c r="Q93" s="311">
        <v>365</v>
      </c>
      <c r="R93" s="311" t="s">
        <v>129</v>
      </c>
      <c r="S93" s="311">
        <f t="shared" si="51"/>
        <v>40</v>
      </c>
      <c r="T93" s="311" t="s">
        <v>68</v>
      </c>
      <c r="U93" s="311">
        <f t="shared" si="52"/>
        <v>80</v>
      </c>
      <c r="V93" s="311" t="s">
        <v>69</v>
      </c>
      <c r="W93" s="100" t="s">
        <v>1848</v>
      </c>
      <c r="X93" s="99" t="str">
        <f t="shared" si="53"/>
        <v>Probabilidad</v>
      </c>
      <c r="Y93" s="99" t="s">
        <v>93</v>
      </c>
      <c r="Z93" s="99" t="s">
        <v>72</v>
      </c>
      <c r="AA93" s="99" t="s">
        <v>73</v>
      </c>
      <c r="AB93" s="99" t="s">
        <v>74</v>
      </c>
      <c r="AC93" s="99" t="s">
        <v>75</v>
      </c>
      <c r="AD93" s="309">
        <f>AH94</f>
        <v>19.600000000000001</v>
      </c>
      <c r="AE93" s="99">
        <f t="shared" si="54"/>
        <v>15</v>
      </c>
      <c r="AF93" s="99">
        <f t="shared" si="55"/>
        <v>15</v>
      </c>
      <c r="AG93" s="99">
        <f>($S$93*((AE93+AF93))/100)</f>
        <v>12</v>
      </c>
      <c r="AH93" s="99">
        <f t="shared" si="56"/>
        <v>28</v>
      </c>
      <c r="AI93" s="309">
        <f>AM94</f>
        <v>80</v>
      </c>
      <c r="AJ93" s="99">
        <f t="shared" si="57"/>
        <v>0</v>
      </c>
      <c r="AK93" s="99">
        <f t="shared" si="58"/>
        <v>0</v>
      </c>
      <c r="AL93" s="99">
        <f>($U$93*((AJ93+AK93))/100)</f>
        <v>0</v>
      </c>
      <c r="AM93" s="99">
        <f t="shared" si="59"/>
        <v>80</v>
      </c>
      <c r="AN93" s="311" t="s">
        <v>69</v>
      </c>
      <c r="AO93" s="311" t="s">
        <v>77</v>
      </c>
      <c r="AP93" s="313" t="s">
        <v>78</v>
      </c>
      <c r="AQ93" s="313" t="s">
        <v>1849</v>
      </c>
      <c r="AR93" s="332">
        <v>45658</v>
      </c>
      <c r="AS93" s="332">
        <v>46022</v>
      </c>
      <c r="AT93" s="332" t="s">
        <v>96</v>
      </c>
      <c r="AU93" s="358" t="s">
        <v>1850</v>
      </c>
    </row>
    <row r="94" spans="1:47" s="110" customFormat="1" ht="135" customHeight="1">
      <c r="A94" s="325"/>
      <c r="B94" s="325"/>
      <c r="C94" s="343"/>
      <c r="D94" s="353"/>
      <c r="E94" s="351"/>
      <c r="F94" s="314"/>
      <c r="G94" s="314"/>
      <c r="H94" s="345"/>
      <c r="I94" s="345"/>
      <c r="J94" s="345"/>
      <c r="K94" s="345"/>
      <c r="L94" s="314"/>
      <c r="M94" s="345"/>
      <c r="N94" s="345"/>
      <c r="O94" s="325"/>
      <c r="P94" s="325"/>
      <c r="Q94" s="325"/>
      <c r="R94" s="325"/>
      <c r="S94" s="325"/>
      <c r="T94" s="325"/>
      <c r="U94" s="325"/>
      <c r="V94" s="325"/>
      <c r="W94" s="100" t="s">
        <v>1851</v>
      </c>
      <c r="X94" s="99" t="str">
        <f t="shared" si="53"/>
        <v>Probabilidad</v>
      </c>
      <c r="Y94" s="99" t="s">
        <v>93</v>
      </c>
      <c r="Z94" s="99" t="s">
        <v>72</v>
      </c>
      <c r="AA94" s="99" t="s">
        <v>73</v>
      </c>
      <c r="AB94" s="99" t="s">
        <v>74</v>
      </c>
      <c r="AC94" s="99" t="s">
        <v>75</v>
      </c>
      <c r="AD94" s="310"/>
      <c r="AE94" s="99">
        <f t="shared" si="54"/>
        <v>15</v>
      </c>
      <c r="AF94" s="99">
        <f t="shared" si="55"/>
        <v>15</v>
      </c>
      <c r="AG94" s="99">
        <f>($AH$93*((AE94+AF94))/100)</f>
        <v>8.4</v>
      </c>
      <c r="AH94" s="99">
        <f t="shared" ref="AH94" si="61">AH93-AG94</f>
        <v>19.600000000000001</v>
      </c>
      <c r="AI94" s="310"/>
      <c r="AJ94" s="99">
        <f t="shared" si="57"/>
        <v>0</v>
      </c>
      <c r="AK94" s="99">
        <f t="shared" si="58"/>
        <v>0</v>
      </c>
      <c r="AL94" s="99">
        <f>($AM$93*((AJ94+AK94))/100)</f>
        <v>0</v>
      </c>
      <c r="AM94" s="99">
        <f t="shared" ref="AM94" si="62">AM93-AL94</f>
        <v>80</v>
      </c>
      <c r="AN94" s="325"/>
      <c r="AO94" s="325"/>
      <c r="AP94" s="343"/>
      <c r="AQ94" s="343"/>
      <c r="AR94" s="333"/>
      <c r="AS94" s="333"/>
      <c r="AT94" s="333"/>
      <c r="AU94" s="359"/>
    </row>
    <row r="95" spans="1:47" s="110" customFormat="1" ht="141.75" customHeight="1">
      <c r="A95" s="311"/>
      <c r="B95" s="311" t="s">
        <v>205</v>
      </c>
      <c r="C95" s="313" t="s">
        <v>206</v>
      </c>
      <c r="D95" s="311" t="s">
        <v>1910</v>
      </c>
      <c r="E95" s="350" t="s">
        <v>167</v>
      </c>
      <c r="F95" s="315" t="s">
        <v>1852</v>
      </c>
      <c r="G95" s="315" t="s">
        <v>1853</v>
      </c>
      <c r="H95" s="344"/>
      <c r="I95" s="344"/>
      <c r="J95" s="344"/>
      <c r="K95" s="344"/>
      <c r="L95" s="315" t="str">
        <f t="shared" ref="L95" si="63">IF(F95&lt;&gt;"",CONCATENATE(E95," ",F95),CONCATENATE(H95," ",I95," ",J95," ",K95))</f>
        <v>Posibilidad de pérdida reputacional por demandas o quejas de nuestros grupos de valor por la no prestación del servicio administrativos</v>
      </c>
      <c r="M95" s="344" t="s">
        <v>63</v>
      </c>
      <c r="N95" s="344" t="s">
        <v>123</v>
      </c>
      <c r="O95" s="311" t="s">
        <v>64</v>
      </c>
      <c r="P95" s="311" t="s">
        <v>65</v>
      </c>
      <c r="Q95" s="311">
        <v>365</v>
      </c>
      <c r="R95" s="311" t="s">
        <v>129</v>
      </c>
      <c r="S95" s="311">
        <f t="shared" ref="S95" si="64">IF(R95="Muy alta",100,IF(R95="Alta",80,IF(R95="Media",60,IF(R95="Baja",40,IF(R95="Muy baja",20,IF(R95="Casi Seguro",100,IF(R95="Probable",80,IF(R95="Posible",60,IF(R95="Improbable",40,IF(R95="Rara vez",20,0))))))))))</f>
        <v>40</v>
      </c>
      <c r="T95" s="311" t="s">
        <v>68</v>
      </c>
      <c r="U95" s="311">
        <f t="shared" ref="U95" si="65">IF(T95="Catastrófico",100,IF(T95="Mayor",80,IF(T95="Moderado",60,IF(T95="Menor",40,IF(T95="Leve",20,0)))))</f>
        <v>80</v>
      </c>
      <c r="V95" s="311" t="s">
        <v>69</v>
      </c>
      <c r="W95" s="100" t="s">
        <v>1854</v>
      </c>
      <c r="X95" s="99" t="str">
        <f t="shared" si="53"/>
        <v>Probabilidad</v>
      </c>
      <c r="Y95" s="99" t="s">
        <v>71</v>
      </c>
      <c r="Z95" s="99" t="s">
        <v>72</v>
      </c>
      <c r="AA95" s="99" t="s">
        <v>73</v>
      </c>
      <c r="AB95" s="99" t="s">
        <v>74</v>
      </c>
      <c r="AC95" s="99" t="s">
        <v>75</v>
      </c>
      <c r="AD95" s="309">
        <f>AH96</f>
        <v>14.4</v>
      </c>
      <c r="AE95" s="99">
        <f t="shared" si="54"/>
        <v>25</v>
      </c>
      <c r="AF95" s="99">
        <f t="shared" si="55"/>
        <v>15</v>
      </c>
      <c r="AG95" s="99">
        <f>($S$95*((AE95+AF95))/100)</f>
        <v>16</v>
      </c>
      <c r="AH95" s="99">
        <f t="shared" ref="AH95" si="66">S95-AG95</f>
        <v>24</v>
      </c>
      <c r="AI95" s="309">
        <f>AM96</f>
        <v>80</v>
      </c>
      <c r="AJ95" s="99">
        <f t="shared" si="57"/>
        <v>0</v>
      </c>
      <c r="AK95" s="99">
        <f t="shared" si="58"/>
        <v>0</v>
      </c>
      <c r="AL95" s="99">
        <f>($U$95*((AJ95+AK95))/100)</f>
        <v>0</v>
      </c>
      <c r="AM95" s="99">
        <f t="shared" ref="AM95" si="67">U95-AL95</f>
        <v>80</v>
      </c>
      <c r="AN95" s="311" t="s">
        <v>69</v>
      </c>
      <c r="AO95" s="311" t="s">
        <v>77</v>
      </c>
      <c r="AP95" s="313" t="s">
        <v>78</v>
      </c>
      <c r="AQ95" s="313" t="s">
        <v>1855</v>
      </c>
      <c r="AR95" s="332">
        <v>45658</v>
      </c>
      <c r="AS95" s="332">
        <v>46022</v>
      </c>
      <c r="AT95" s="341" t="s">
        <v>96</v>
      </c>
      <c r="AU95" s="313" t="s">
        <v>1850</v>
      </c>
    </row>
    <row r="96" spans="1:47" s="110" customFormat="1" ht="141" customHeight="1">
      <c r="A96" s="325"/>
      <c r="B96" s="325"/>
      <c r="C96" s="343"/>
      <c r="D96" s="325"/>
      <c r="E96" s="351"/>
      <c r="F96" s="314"/>
      <c r="G96" s="314"/>
      <c r="H96" s="345"/>
      <c r="I96" s="345"/>
      <c r="J96" s="345"/>
      <c r="K96" s="345"/>
      <c r="L96" s="314"/>
      <c r="M96" s="345"/>
      <c r="N96" s="345"/>
      <c r="O96" s="325"/>
      <c r="P96" s="325"/>
      <c r="Q96" s="325"/>
      <c r="R96" s="325"/>
      <c r="S96" s="325"/>
      <c r="T96" s="325"/>
      <c r="U96" s="325"/>
      <c r="V96" s="325"/>
      <c r="W96" s="100" t="s">
        <v>1856</v>
      </c>
      <c r="X96" s="99" t="str">
        <f t="shared" si="53"/>
        <v>Probabilidad</v>
      </c>
      <c r="Y96" s="99" t="s">
        <v>71</v>
      </c>
      <c r="Z96" s="99" t="s">
        <v>72</v>
      </c>
      <c r="AA96" s="99" t="s">
        <v>73</v>
      </c>
      <c r="AB96" s="99" t="s">
        <v>74</v>
      </c>
      <c r="AC96" s="99" t="s">
        <v>75</v>
      </c>
      <c r="AD96" s="310"/>
      <c r="AE96" s="99">
        <f t="shared" si="54"/>
        <v>25</v>
      </c>
      <c r="AF96" s="99">
        <f t="shared" si="55"/>
        <v>15</v>
      </c>
      <c r="AG96" s="99">
        <f>($AH$95*((AE96+AF96))/100)</f>
        <v>9.6</v>
      </c>
      <c r="AH96" s="99">
        <f t="shared" ref="AH96" si="68">AH95-AG96</f>
        <v>14.4</v>
      </c>
      <c r="AI96" s="310"/>
      <c r="AJ96" s="99">
        <f t="shared" si="57"/>
        <v>0</v>
      </c>
      <c r="AK96" s="99">
        <f t="shared" si="58"/>
        <v>0</v>
      </c>
      <c r="AL96" s="99">
        <f>($AM$95*((AJ96+AK96))/100)</f>
        <v>0</v>
      </c>
      <c r="AM96" s="99">
        <f t="shared" ref="AM96" si="69">AM95-AL96</f>
        <v>80</v>
      </c>
      <c r="AN96" s="325"/>
      <c r="AO96" s="325"/>
      <c r="AP96" s="343"/>
      <c r="AQ96" s="343"/>
      <c r="AR96" s="348"/>
      <c r="AS96" s="348"/>
      <c r="AT96" s="348"/>
      <c r="AU96" s="343"/>
    </row>
    <row r="97" spans="1:47" s="110" customFormat="1" ht="145.5" customHeight="1">
      <c r="A97" s="311"/>
      <c r="B97" s="311" t="s">
        <v>205</v>
      </c>
      <c r="C97" s="313" t="s">
        <v>206</v>
      </c>
      <c r="D97" s="315" t="s">
        <v>1857</v>
      </c>
      <c r="E97" s="350" t="s">
        <v>60</v>
      </c>
      <c r="F97" s="315" t="s">
        <v>1858</v>
      </c>
      <c r="G97" s="315" t="s">
        <v>1859</v>
      </c>
      <c r="H97" s="344"/>
      <c r="I97" s="344"/>
      <c r="J97" s="344"/>
      <c r="K97" s="344"/>
      <c r="L97" s="315" t="str">
        <f t="shared" ref="L97" si="70">IF(F97&lt;&gt;"",CONCATENATE(E97," ",F97),CONCATENATE(H97," ",I97," ",J97," ",K97))</f>
        <v>Posibilidad de pérdida económica y reputacional por errores en la entrega de donaciones  en  eventos masivos, en los que participan población victima y población vulnerable</v>
      </c>
      <c r="M97" s="344" t="s">
        <v>63</v>
      </c>
      <c r="N97" s="344" t="s">
        <v>123</v>
      </c>
      <c r="O97" s="311" t="s">
        <v>64</v>
      </c>
      <c r="P97" s="311" t="s">
        <v>65</v>
      </c>
      <c r="Q97" s="311">
        <v>160</v>
      </c>
      <c r="R97" s="311" t="s">
        <v>129</v>
      </c>
      <c r="S97" s="311">
        <f t="shared" ref="S97" si="71">IF(R97="Muy alta",100,IF(R97="Alta",80,IF(R97="Media",60,IF(R97="Baja",40,IF(R97="Muy baja",20,IF(R97="Casi Seguro",100,IF(R97="Probable",80,IF(R97="Posible",60,IF(R97="Improbable",40,IF(R97="Rara vez",20,0))))))))))</f>
        <v>40</v>
      </c>
      <c r="T97" s="311" t="s">
        <v>76</v>
      </c>
      <c r="U97" s="311">
        <f t="shared" ref="U97" si="72">IF(T97="Catastrófico",100,IF(T97="Mayor",80,IF(T97="Moderado",60,IF(T97="Menor",40,IF(T97="Leve",20,0)))))</f>
        <v>60</v>
      </c>
      <c r="V97" s="311" t="s">
        <v>76</v>
      </c>
      <c r="W97" s="121" t="s">
        <v>1860</v>
      </c>
      <c r="X97" s="99" t="str">
        <f t="shared" si="53"/>
        <v>Probabilidad</v>
      </c>
      <c r="Y97" s="99" t="s">
        <v>71</v>
      </c>
      <c r="Z97" s="99" t="s">
        <v>72</v>
      </c>
      <c r="AA97" s="99" t="s">
        <v>73</v>
      </c>
      <c r="AB97" s="99" t="s">
        <v>74</v>
      </c>
      <c r="AC97" s="99" t="s">
        <v>75</v>
      </c>
      <c r="AD97" s="309">
        <f>AH98</f>
        <v>16.8</v>
      </c>
      <c r="AE97" s="99">
        <f t="shared" si="54"/>
        <v>25</v>
      </c>
      <c r="AF97" s="99">
        <f t="shared" si="55"/>
        <v>15</v>
      </c>
      <c r="AG97" s="99">
        <f>($S$97*((AE97+AF97))/100)</f>
        <v>16</v>
      </c>
      <c r="AH97" s="99">
        <f t="shared" ref="AH97" si="73">S97-AG97</f>
        <v>24</v>
      </c>
      <c r="AI97" s="309">
        <f>AM98</f>
        <v>60</v>
      </c>
      <c r="AJ97" s="99">
        <f t="shared" si="57"/>
        <v>0</v>
      </c>
      <c r="AK97" s="99">
        <f t="shared" si="58"/>
        <v>0</v>
      </c>
      <c r="AL97" s="99">
        <f>($U$97*((AJ97+AK97))/100)</f>
        <v>0</v>
      </c>
      <c r="AM97" s="99">
        <f t="shared" ref="AM97" si="74">U97-AL97</f>
        <v>60</v>
      </c>
      <c r="AN97" s="311" t="s">
        <v>76</v>
      </c>
      <c r="AO97" s="311" t="s">
        <v>77</v>
      </c>
      <c r="AP97" s="313" t="s">
        <v>78</v>
      </c>
      <c r="AQ97" s="313" t="s">
        <v>1861</v>
      </c>
      <c r="AR97" s="332">
        <v>45658</v>
      </c>
      <c r="AS97" s="332">
        <v>46022</v>
      </c>
      <c r="AT97" s="341" t="s">
        <v>80</v>
      </c>
      <c r="AU97" s="313" t="s">
        <v>1850</v>
      </c>
    </row>
    <row r="98" spans="1:47" s="110" customFormat="1" ht="117.75" customHeight="1">
      <c r="A98" s="325"/>
      <c r="B98" s="325"/>
      <c r="C98" s="343"/>
      <c r="D98" s="314"/>
      <c r="E98" s="351"/>
      <c r="F98" s="314"/>
      <c r="G98" s="314"/>
      <c r="H98" s="345"/>
      <c r="I98" s="345"/>
      <c r="J98" s="345"/>
      <c r="K98" s="345"/>
      <c r="L98" s="314"/>
      <c r="M98" s="345"/>
      <c r="N98" s="345"/>
      <c r="O98" s="325"/>
      <c r="P98" s="325"/>
      <c r="Q98" s="325"/>
      <c r="R98" s="325"/>
      <c r="S98" s="325"/>
      <c r="T98" s="325"/>
      <c r="U98" s="325"/>
      <c r="V98" s="325"/>
      <c r="W98" s="117" t="s">
        <v>1862</v>
      </c>
      <c r="X98" s="99" t="str">
        <f t="shared" si="53"/>
        <v>Probabilidad</v>
      </c>
      <c r="Y98" s="99" t="s">
        <v>93</v>
      </c>
      <c r="Z98" s="99" t="s">
        <v>72</v>
      </c>
      <c r="AA98" s="99" t="s">
        <v>73</v>
      </c>
      <c r="AB98" s="99" t="s">
        <v>74</v>
      </c>
      <c r="AC98" s="99" t="s">
        <v>75</v>
      </c>
      <c r="AD98" s="310"/>
      <c r="AE98" s="99">
        <f t="shared" si="54"/>
        <v>15</v>
      </c>
      <c r="AF98" s="99">
        <f t="shared" si="55"/>
        <v>15</v>
      </c>
      <c r="AG98" s="99">
        <f>($AH$97*((AE98+AF98))/100)</f>
        <v>7.2</v>
      </c>
      <c r="AH98" s="99">
        <f t="shared" ref="AH98" si="75">AH97-AG98</f>
        <v>16.8</v>
      </c>
      <c r="AI98" s="310"/>
      <c r="AJ98" s="99">
        <f t="shared" si="57"/>
        <v>0</v>
      </c>
      <c r="AK98" s="99">
        <f t="shared" si="58"/>
        <v>0</v>
      </c>
      <c r="AL98" s="99">
        <f>($AM$97*((AJ98+AK98))/100)</f>
        <v>0</v>
      </c>
      <c r="AM98" s="99">
        <f t="shared" ref="AM98" si="76">AM97-AL98</f>
        <v>60</v>
      </c>
      <c r="AN98" s="325"/>
      <c r="AO98" s="325"/>
      <c r="AP98" s="343"/>
      <c r="AQ98" s="326"/>
      <c r="AR98" s="342"/>
      <c r="AS98" s="342"/>
      <c r="AT98" s="342"/>
      <c r="AU98" s="326"/>
    </row>
    <row r="99" spans="1:47" s="110" customFormat="1" ht="168.75" customHeight="1">
      <c r="A99" s="311"/>
      <c r="B99" s="311" t="s">
        <v>205</v>
      </c>
      <c r="C99" s="313" t="s">
        <v>206</v>
      </c>
      <c r="D99" s="352" t="s">
        <v>1845</v>
      </c>
      <c r="E99" s="350"/>
      <c r="F99" s="313"/>
      <c r="G99" s="313"/>
      <c r="H99" s="344" t="s">
        <v>1863</v>
      </c>
      <c r="I99" s="344" t="s">
        <v>1864</v>
      </c>
      <c r="J99" s="344" t="s">
        <v>1865</v>
      </c>
      <c r="K99" s="344" t="s">
        <v>391</v>
      </c>
      <c r="L99" s="315" t="str">
        <f t="shared" ref="L99" si="77">IF(F99&lt;&gt;"",CONCATENATE(E99," ",F99),CONCATENATE(H99," ",I99," ",J99," ",K99))</f>
        <v>Hurto de bienes  por parte de un funcionario de la Unidad que se encuentren en el almacén para beneficio propio o de un tercero</v>
      </c>
      <c r="M99" s="344" t="s">
        <v>88</v>
      </c>
      <c r="N99" s="344" t="s">
        <v>123</v>
      </c>
      <c r="O99" s="311" t="s">
        <v>89</v>
      </c>
      <c r="P99" s="311" t="s">
        <v>90</v>
      </c>
      <c r="Q99" s="311"/>
      <c r="R99" s="311" t="s">
        <v>143</v>
      </c>
      <c r="S99" s="311">
        <f t="shared" ref="S99" si="78">IF(R99="Muy alta",100,IF(R99="Alta",80,IF(R99="Media",60,IF(R99="Baja",40,IF(R99="Muy baja",20,IF(R99="Casi Seguro",100,IF(R99="Probable",80,IF(R99="Posible",60,IF(R99="Improbable",40,IF(R99="Rara vez",20,0))))))))))</f>
        <v>40</v>
      </c>
      <c r="T99" s="311" t="s">
        <v>68</v>
      </c>
      <c r="U99" s="311">
        <f t="shared" ref="U99" si="79">IF(T99="Catastrófico",100,IF(T99="Mayor",80,IF(T99="Moderado",60,IF(T99="Menor",40,IF(T99="Leve",20,0)))))</f>
        <v>80</v>
      </c>
      <c r="V99" s="311" t="s">
        <v>69</v>
      </c>
      <c r="W99" s="117" t="s">
        <v>1866</v>
      </c>
      <c r="X99" s="99" t="str">
        <f t="shared" si="53"/>
        <v>Probabilidad</v>
      </c>
      <c r="Y99" s="99" t="s">
        <v>71</v>
      </c>
      <c r="Z99" s="99" t="s">
        <v>72</v>
      </c>
      <c r="AA99" s="99" t="s">
        <v>73</v>
      </c>
      <c r="AB99" s="99" t="s">
        <v>74</v>
      </c>
      <c r="AC99" s="99" t="s">
        <v>75</v>
      </c>
      <c r="AD99" s="309">
        <f t="shared" ref="AD99" si="80">AH101</f>
        <v>11.760000000000002</v>
      </c>
      <c r="AE99" s="99">
        <f t="shared" si="54"/>
        <v>25</v>
      </c>
      <c r="AF99" s="99">
        <f t="shared" si="55"/>
        <v>15</v>
      </c>
      <c r="AG99" s="99">
        <f>($S$99*((AE99+AF99))/100)</f>
        <v>16</v>
      </c>
      <c r="AH99" s="99">
        <f t="shared" ref="AH99" si="81">S99-AG99</f>
        <v>24</v>
      </c>
      <c r="AI99" s="309">
        <f t="shared" ref="AI99" si="82">AM101</f>
        <v>80</v>
      </c>
      <c r="AJ99" s="99">
        <f t="shared" si="57"/>
        <v>0</v>
      </c>
      <c r="AK99" s="99">
        <f t="shared" si="58"/>
        <v>0</v>
      </c>
      <c r="AL99" s="99">
        <f>($U$99*((AJ99+AK99))/100)</f>
        <v>0</v>
      </c>
      <c r="AM99" s="99">
        <f t="shared" ref="AM99" si="83">U99-AL99</f>
        <v>80</v>
      </c>
      <c r="AN99" s="311" t="s">
        <v>69</v>
      </c>
      <c r="AO99" s="311" t="s">
        <v>77</v>
      </c>
      <c r="AP99" s="313" t="s">
        <v>78</v>
      </c>
      <c r="AQ99" s="313" t="s">
        <v>1867</v>
      </c>
      <c r="AR99" s="332">
        <v>45658</v>
      </c>
      <c r="AS99" s="332">
        <v>46022</v>
      </c>
      <c r="AT99" s="341" t="s">
        <v>96</v>
      </c>
      <c r="AU99" s="313" t="s">
        <v>1850</v>
      </c>
    </row>
    <row r="100" spans="1:47" s="110" customFormat="1" ht="130.5" customHeight="1">
      <c r="A100" s="325"/>
      <c r="B100" s="325"/>
      <c r="C100" s="343"/>
      <c r="D100" s="353"/>
      <c r="E100" s="351"/>
      <c r="F100" s="343"/>
      <c r="G100" s="343"/>
      <c r="H100" s="345"/>
      <c r="I100" s="345"/>
      <c r="J100" s="345"/>
      <c r="K100" s="345"/>
      <c r="L100" s="314"/>
      <c r="M100" s="345"/>
      <c r="N100" s="345"/>
      <c r="O100" s="325"/>
      <c r="P100" s="325"/>
      <c r="Q100" s="325"/>
      <c r="R100" s="325"/>
      <c r="S100" s="325"/>
      <c r="T100" s="325"/>
      <c r="U100" s="325"/>
      <c r="V100" s="325"/>
      <c r="W100" s="121" t="s">
        <v>1868</v>
      </c>
      <c r="X100" s="99" t="str">
        <f t="shared" si="53"/>
        <v>Probabilidad</v>
      </c>
      <c r="Y100" s="99" t="s">
        <v>93</v>
      </c>
      <c r="Z100" s="99" t="s">
        <v>72</v>
      </c>
      <c r="AA100" s="99" t="s">
        <v>182</v>
      </c>
      <c r="AB100" s="99" t="s">
        <v>74</v>
      </c>
      <c r="AC100" s="99" t="s">
        <v>75</v>
      </c>
      <c r="AD100" s="310"/>
      <c r="AE100" s="99">
        <f t="shared" si="54"/>
        <v>15</v>
      </c>
      <c r="AF100" s="99">
        <f t="shared" si="55"/>
        <v>15</v>
      </c>
      <c r="AG100" s="99">
        <f>($AH$99*((AE100+AF100))/100)</f>
        <v>7.2</v>
      </c>
      <c r="AH100" s="99">
        <f t="shared" ref="AH100:AH101" si="84">AH99-AG100</f>
        <v>16.8</v>
      </c>
      <c r="AI100" s="310"/>
      <c r="AJ100" s="99">
        <f t="shared" si="57"/>
        <v>0</v>
      </c>
      <c r="AK100" s="99">
        <f t="shared" si="58"/>
        <v>0</v>
      </c>
      <c r="AL100" s="99">
        <f>($AM$787*((AJ100+AK100))/100)</f>
        <v>0</v>
      </c>
      <c r="AM100" s="99">
        <f t="shared" ref="AM100:AM101" si="85">AM99-AL100</f>
        <v>80</v>
      </c>
      <c r="AN100" s="325"/>
      <c r="AO100" s="325"/>
      <c r="AP100" s="343"/>
      <c r="AQ100" s="343"/>
      <c r="AR100" s="348"/>
      <c r="AS100" s="348"/>
      <c r="AT100" s="348"/>
      <c r="AU100" s="343"/>
    </row>
    <row r="101" spans="1:47" s="110" customFormat="1" ht="125.25" customHeight="1">
      <c r="A101" s="312"/>
      <c r="B101" s="312"/>
      <c r="C101" s="326"/>
      <c r="D101" s="354"/>
      <c r="E101" s="355"/>
      <c r="F101" s="326"/>
      <c r="G101" s="326"/>
      <c r="H101" s="356"/>
      <c r="I101" s="356"/>
      <c r="J101" s="356"/>
      <c r="K101" s="356"/>
      <c r="L101" s="357"/>
      <c r="M101" s="356"/>
      <c r="N101" s="356"/>
      <c r="O101" s="312"/>
      <c r="P101" s="312"/>
      <c r="Q101" s="312"/>
      <c r="R101" s="312"/>
      <c r="S101" s="312"/>
      <c r="T101" s="312"/>
      <c r="U101" s="312"/>
      <c r="V101" s="312"/>
      <c r="W101" s="117" t="s">
        <v>1869</v>
      </c>
      <c r="X101" s="99" t="str">
        <f t="shared" si="53"/>
        <v>Probabilidad</v>
      </c>
      <c r="Y101" s="99" t="s">
        <v>93</v>
      </c>
      <c r="Z101" s="99" t="s">
        <v>72</v>
      </c>
      <c r="AA101" s="99" t="s">
        <v>73</v>
      </c>
      <c r="AB101" s="99" t="s">
        <v>74</v>
      </c>
      <c r="AC101" s="99" t="s">
        <v>75</v>
      </c>
      <c r="AD101" s="319"/>
      <c r="AE101" s="99">
        <f t="shared" si="54"/>
        <v>15</v>
      </c>
      <c r="AF101" s="99">
        <f t="shared" si="55"/>
        <v>15</v>
      </c>
      <c r="AG101" s="99">
        <f>($AH$100*((AE101+AF101))/100)</f>
        <v>5.04</v>
      </c>
      <c r="AH101" s="99">
        <f t="shared" si="84"/>
        <v>11.760000000000002</v>
      </c>
      <c r="AI101" s="319"/>
      <c r="AJ101" s="99">
        <f t="shared" si="57"/>
        <v>0</v>
      </c>
      <c r="AK101" s="99">
        <f t="shared" si="58"/>
        <v>0</v>
      </c>
      <c r="AL101" s="99">
        <f>($AM$798*((AJ101+AK101))/100)</f>
        <v>0</v>
      </c>
      <c r="AM101" s="99">
        <f t="shared" si="85"/>
        <v>80</v>
      </c>
      <c r="AN101" s="312"/>
      <c r="AO101" s="312"/>
      <c r="AP101" s="326"/>
      <c r="AQ101" s="326"/>
      <c r="AR101" s="342"/>
      <c r="AS101" s="342"/>
      <c r="AT101" s="342"/>
      <c r="AU101" s="326"/>
    </row>
    <row r="102" spans="1:47" s="110" customFormat="1" ht="192.75" customHeight="1">
      <c r="A102" s="101"/>
      <c r="B102" s="101" t="s">
        <v>205</v>
      </c>
      <c r="C102" s="108" t="s">
        <v>1908</v>
      </c>
      <c r="D102" s="116" t="s">
        <v>1870</v>
      </c>
      <c r="E102" s="185" t="s">
        <v>60</v>
      </c>
      <c r="F102" s="108" t="s">
        <v>1871</v>
      </c>
      <c r="G102" s="108" t="s">
        <v>1872</v>
      </c>
      <c r="H102" s="184"/>
      <c r="I102" s="184"/>
      <c r="J102" s="184"/>
      <c r="K102" s="184"/>
      <c r="L102" s="116" t="str">
        <f>IF(F102&lt;&gt;"",CONCATENATE(E102," ",F102),CONCATENATE(H102," ",I102," ",J102," ",K102))</f>
        <v>Posibilidad de pérdida económica y reputacional ante las partes interesadas por incumplimiento de los objetivos del sistema de gestión ambiental</v>
      </c>
      <c r="M102" s="184" t="s">
        <v>151</v>
      </c>
      <c r="N102" s="184" t="s">
        <v>123</v>
      </c>
      <c r="O102" s="101" t="s">
        <v>64</v>
      </c>
      <c r="P102" s="101" t="s">
        <v>65</v>
      </c>
      <c r="Q102" s="101">
        <v>105</v>
      </c>
      <c r="R102" s="101" t="s">
        <v>129</v>
      </c>
      <c r="S102" s="101">
        <f t="shared" ref="S102:S103" si="86">IF(R102="Muy alta",100,IF(R102="Alta",80,IF(R102="Media",60,IF(R102="Baja",40,IF(R102="Muy baja",20,IF(R102="Casi Seguro",100,IF(R102="Probable",80,IF(R102="Posible",60,IF(R102="Improbable",40,IF(R102="Rara vez",20,0))))))))))</f>
        <v>40</v>
      </c>
      <c r="T102" s="101" t="s">
        <v>68</v>
      </c>
      <c r="U102" s="101">
        <f t="shared" ref="U102:U103" si="87">IF(T102="Catastrófico",100,IF(T102="Mayor",80,IF(T102="Moderado",60,IF(T102="Menor",40,IF(T102="Leve",20,0)))))</f>
        <v>80</v>
      </c>
      <c r="V102" s="101" t="s">
        <v>69</v>
      </c>
      <c r="W102" s="100" t="s">
        <v>1873</v>
      </c>
      <c r="X102" s="99" t="str">
        <f t="shared" si="53"/>
        <v>Probabilidad</v>
      </c>
      <c r="Y102" s="99" t="s">
        <v>71</v>
      </c>
      <c r="Z102" s="99" t="s">
        <v>72</v>
      </c>
      <c r="AA102" s="99" t="s">
        <v>73</v>
      </c>
      <c r="AB102" s="99" t="s">
        <v>74</v>
      </c>
      <c r="AC102" s="99" t="s">
        <v>75</v>
      </c>
      <c r="AD102" s="122">
        <f>AH102</f>
        <v>24</v>
      </c>
      <c r="AE102" s="99">
        <f t="shared" si="54"/>
        <v>25</v>
      </c>
      <c r="AF102" s="99">
        <f t="shared" si="55"/>
        <v>15</v>
      </c>
      <c r="AG102" s="99">
        <f>($S$102*((AE102+AF102))/100)</f>
        <v>16</v>
      </c>
      <c r="AH102" s="99">
        <f t="shared" ref="AH102:AH103" si="88">S102-AG102</f>
        <v>24</v>
      </c>
      <c r="AI102" s="122">
        <f>AM102</f>
        <v>80</v>
      </c>
      <c r="AJ102" s="99">
        <f t="shared" si="57"/>
        <v>0</v>
      </c>
      <c r="AK102" s="99">
        <f t="shared" si="58"/>
        <v>0</v>
      </c>
      <c r="AL102" s="99">
        <f>($U$102*((AJ102+AK102))/100)</f>
        <v>0</v>
      </c>
      <c r="AM102" s="99">
        <f t="shared" ref="AM102:AM103" si="89">U102-AL102</f>
        <v>80</v>
      </c>
      <c r="AN102" s="101" t="s">
        <v>69</v>
      </c>
      <c r="AO102" s="101" t="s">
        <v>77</v>
      </c>
      <c r="AP102" s="108" t="s">
        <v>78</v>
      </c>
      <c r="AQ102" s="100" t="s">
        <v>1874</v>
      </c>
      <c r="AR102" s="118">
        <v>45658</v>
      </c>
      <c r="AS102" s="118">
        <v>46022</v>
      </c>
      <c r="AT102" s="120" t="s">
        <v>96</v>
      </c>
      <c r="AU102" s="100" t="s">
        <v>1850</v>
      </c>
    </row>
    <row r="103" spans="1:47" s="110" customFormat="1" ht="115.5" customHeight="1">
      <c r="A103" s="311"/>
      <c r="B103" s="311" t="s">
        <v>205</v>
      </c>
      <c r="C103" s="313" t="s">
        <v>1908</v>
      </c>
      <c r="D103" s="313" t="s">
        <v>1875</v>
      </c>
      <c r="E103" s="350" t="s">
        <v>60</v>
      </c>
      <c r="F103" s="315" t="s">
        <v>1876</v>
      </c>
      <c r="G103" s="315" t="s">
        <v>1877</v>
      </c>
      <c r="H103" s="344"/>
      <c r="I103" s="344"/>
      <c r="J103" s="344"/>
      <c r="K103" s="344"/>
      <c r="L103" s="315" t="str">
        <f t="shared" ref="L103" si="90">IF(F103&lt;&gt;"",CONCATENATE(E103," ",F103),CONCATENATE(H103," ",I103," ",J103," ",K103))</f>
        <v>Posibilidad de pérdida económica y reputacional por sanciones de entes de control a causa de Incumplimiento de los requisitos legales ambientales aplicables a la entidad.</v>
      </c>
      <c r="M103" s="344" t="s">
        <v>151</v>
      </c>
      <c r="N103" s="344" t="s">
        <v>123</v>
      </c>
      <c r="O103" s="311" t="s">
        <v>64</v>
      </c>
      <c r="P103" s="311" t="s">
        <v>65</v>
      </c>
      <c r="Q103" s="311">
        <v>6</v>
      </c>
      <c r="R103" s="311" t="s">
        <v>116</v>
      </c>
      <c r="S103" s="311">
        <f t="shared" si="86"/>
        <v>20</v>
      </c>
      <c r="T103" s="311" t="s">
        <v>68</v>
      </c>
      <c r="U103" s="311">
        <f t="shared" si="87"/>
        <v>80</v>
      </c>
      <c r="V103" s="311" t="s">
        <v>69</v>
      </c>
      <c r="W103" s="100" t="s">
        <v>1878</v>
      </c>
      <c r="X103" s="99" t="str">
        <f t="shared" si="53"/>
        <v>Probabilidad</v>
      </c>
      <c r="Y103" s="99" t="s">
        <v>71</v>
      </c>
      <c r="Z103" s="99" t="s">
        <v>72</v>
      </c>
      <c r="AA103" s="99" t="s">
        <v>73</v>
      </c>
      <c r="AB103" s="99" t="s">
        <v>74</v>
      </c>
      <c r="AC103" s="99" t="s">
        <v>75</v>
      </c>
      <c r="AD103" s="309">
        <f>AH104</f>
        <v>7.2</v>
      </c>
      <c r="AE103" s="99">
        <f t="shared" si="54"/>
        <v>25</v>
      </c>
      <c r="AF103" s="99">
        <f t="shared" si="55"/>
        <v>15</v>
      </c>
      <c r="AG103" s="99">
        <f>($S$103*((AE103+AF103))/100)</f>
        <v>8</v>
      </c>
      <c r="AH103" s="99">
        <f t="shared" si="88"/>
        <v>12</v>
      </c>
      <c r="AI103" s="309">
        <f>AM104</f>
        <v>80</v>
      </c>
      <c r="AJ103" s="99">
        <f t="shared" si="57"/>
        <v>0</v>
      </c>
      <c r="AK103" s="99">
        <f t="shared" si="58"/>
        <v>0</v>
      </c>
      <c r="AL103" s="99">
        <f>($U$103*((AJ103+AK103))/100)</f>
        <v>0</v>
      </c>
      <c r="AM103" s="99">
        <f t="shared" si="89"/>
        <v>80</v>
      </c>
      <c r="AN103" s="311" t="s">
        <v>69</v>
      </c>
      <c r="AO103" s="311" t="s">
        <v>77</v>
      </c>
      <c r="AP103" s="313" t="s">
        <v>78</v>
      </c>
      <c r="AQ103" s="313" t="s">
        <v>1879</v>
      </c>
      <c r="AR103" s="332">
        <v>45658</v>
      </c>
      <c r="AS103" s="332">
        <v>46022</v>
      </c>
      <c r="AT103" s="341" t="s">
        <v>96</v>
      </c>
      <c r="AU103" s="313" t="s">
        <v>1850</v>
      </c>
    </row>
    <row r="104" spans="1:47" s="110" customFormat="1" ht="96.75" customHeight="1">
      <c r="A104" s="325"/>
      <c r="B104" s="325"/>
      <c r="C104" s="343"/>
      <c r="D104" s="326"/>
      <c r="E104" s="351"/>
      <c r="F104" s="314"/>
      <c r="G104" s="314"/>
      <c r="H104" s="345"/>
      <c r="I104" s="345"/>
      <c r="J104" s="345"/>
      <c r="K104" s="345"/>
      <c r="L104" s="314"/>
      <c r="M104" s="345"/>
      <c r="N104" s="345"/>
      <c r="O104" s="325"/>
      <c r="P104" s="325"/>
      <c r="Q104" s="325"/>
      <c r="R104" s="325"/>
      <c r="S104" s="325"/>
      <c r="T104" s="325"/>
      <c r="U104" s="325"/>
      <c r="V104" s="325"/>
      <c r="W104" s="100" t="s">
        <v>1880</v>
      </c>
      <c r="X104" s="99" t="str">
        <f t="shared" si="53"/>
        <v>Probabilidad</v>
      </c>
      <c r="Y104" s="99" t="s">
        <v>71</v>
      </c>
      <c r="Z104" s="99" t="s">
        <v>72</v>
      </c>
      <c r="AA104" s="99" t="s">
        <v>73</v>
      </c>
      <c r="AB104" s="99" t="s">
        <v>74</v>
      </c>
      <c r="AC104" s="99" t="s">
        <v>75</v>
      </c>
      <c r="AD104" s="310"/>
      <c r="AE104" s="99">
        <f t="shared" si="54"/>
        <v>25</v>
      </c>
      <c r="AF104" s="99">
        <f t="shared" si="55"/>
        <v>15</v>
      </c>
      <c r="AG104" s="99">
        <f>($AH$103*((AE104+AF104))/100)</f>
        <v>4.8</v>
      </c>
      <c r="AH104" s="99">
        <f t="shared" ref="AH104" si="91">AH103-AG104</f>
        <v>7.2</v>
      </c>
      <c r="AI104" s="310"/>
      <c r="AJ104" s="99">
        <f t="shared" si="57"/>
        <v>0</v>
      </c>
      <c r="AK104" s="99">
        <f t="shared" si="58"/>
        <v>0</v>
      </c>
      <c r="AL104" s="99">
        <f>($AM$103*((AJ104+AK104))/100)</f>
        <v>0</v>
      </c>
      <c r="AM104" s="99">
        <f t="shared" ref="AM104" si="92">AM103-AL104</f>
        <v>80</v>
      </c>
      <c r="AN104" s="325"/>
      <c r="AO104" s="325"/>
      <c r="AP104" s="343"/>
      <c r="AQ104" s="326"/>
      <c r="AR104" s="342"/>
      <c r="AS104" s="342"/>
      <c r="AT104" s="342"/>
      <c r="AU104" s="326"/>
    </row>
    <row r="105" spans="1:47" s="110" customFormat="1" ht="117" customHeight="1">
      <c r="A105" s="311"/>
      <c r="B105" s="311" t="s">
        <v>205</v>
      </c>
      <c r="C105" s="313" t="s">
        <v>1908</v>
      </c>
      <c r="D105" s="315" t="s">
        <v>1911</v>
      </c>
      <c r="E105" s="350" t="s">
        <v>60</v>
      </c>
      <c r="F105" s="315" t="s">
        <v>1881</v>
      </c>
      <c r="G105" s="315" t="s">
        <v>1882</v>
      </c>
      <c r="H105" s="344"/>
      <c r="I105" s="344"/>
      <c r="J105" s="344"/>
      <c r="K105" s="344"/>
      <c r="L105" s="315" t="str">
        <f t="shared" ref="L105" si="93">IF(F105&lt;&gt;"",CONCATENATE(E105," ",F105),CONCATENATE(H105," ",I105," ",J105," ",K105))</f>
        <v>Posibilidad de pérdida económica y reputacional ante nuestras partes interesadas internas y externas, por afectación en el desempeño ambiental y sanciones ante entes de control</v>
      </c>
      <c r="M105" s="344" t="s">
        <v>151</v>
      </c>
      <c r="N105" s="344" t="s">
        <v>123</v>
      </c>
      <c r="O105" s="311" t="s">
        <v>64</v>
      </c>
      <c r="P105" s="311" t="s">
        <v>65</v>
      </c>
      <c r="Q105" s="311">
        <v>365</v>
      </c>
      <c r="R105" s="311" t="s">
        <v>129</v>
      </c>
      <c r="S105" s="311">
        <f t="shared" ref="S105" si="94">IF(R105="Muy alta",100,IF(R105="Alta",80,IF(R105="Media",60,IF(R105="Baja",40,IF(R105="Muy baja",20,IF(R105="Casi Seguro",100,IF(R105="Probable",80,IF(R105="Posible",60,IF(R105="Improbable",40,IF(R105="Rara vez",20,0))))))))))</f>
        <v>40</v>
      </c>
      <c r="T105" s="311" t="s">
        <v>68</v>
      </c>
      <c r="U105" s="311">
        <f t="shared" ref="U105" si="95">IF(T105="Catastrófico",100,IF(T105="Mayor",80,IF(T105="Moderado",60,IF(T105="Menor",40,IF(T105="Leve",20,0)))))</f>
        <v>80</v>
      </c>
      <c r="V105" s="311" t="s">
        <v>69</v>
      </c>
      <c r="W105" s="100" t="s">
        <v>1883</v>
      </c>
      <c r="X105" s="99" t="str">
        <f t="shared" si="53"/>
        <v>Probabilidad</v>
      </c>
      <c r="Y105" s="99" t="s">
        <v>71</v>
      </c>
      <c r="Z105" s="99" t="s">
        <v>72</v>
      </c>
      <c r="AA105" s="99" t="s">
        <v>73</v>
      </c>
      <c r="AB105" s="99" t="s">
        <v>74</v>
      </c>
      <c r="AC105" s="99" t="s">
        <v>75</v>
      </c>
      <c r="AD105" s="309">
        <f>AH106</f>
        <v>14.4</v>
      </c>
      <c r="AE105" s="99">
        <f t="shared" si="54"/>
        <v>25</v>
      </c>
      <c r="AF105" s="99">
        <f t="shared" si="55"/>
        <v>15</v>
      </c>
      <c r="AG105" s="99">
        <f>($S$105*((AE105+AF105))/100)</f>
        <v>16</v>
      </c>
      <c r="AH105" s="99">
        <f t="shared" ref="AH105" si="96">S105-AG105</f>
        <v>24</v>
      </c>
      <c r="AI105" s="309">
        <f>AM106</f>
        <v>80</v>
      </c>
      <c r="AJ105" s="99">
        <f t="shared" si="57"/>
        <v>0</v>
      </c>
      <c r="AK105" s="99">
        <f t="shared" si="58"/>
        <v>0</v>
      </c>
      <c r="AL105" s="99">
        <f>($U$105*((AJ105+AK105))/100)</f>
        <v>0</v>
      </c>
      <c r="AM105" s="99">
        <f t="shared" ref="AM105" si="97">U105-AL105</f>
        <v>80</v>
      </c>
      <c r="AN105" s="311" t="s">
        <v>69</v>
      </c>
      <c r="AO105" s="311" t="s">
        <v>77</v>
      </c>
      <c r="AP105" s="313" t="s">
        <v>78</v>
      </c>
      <c r="AQ105" s="313" t="s">
        <v>1884</v>
      </c>
      <c r="AR105" s="332">
        <v>45658</v>
      </c>
      <c r="AS105" s="332">
        <v>46022</v>
      </c>
      <c r="AT105" s="341" t="s">
        <v>96</v>
      </c>
      <c r="AU105" s="313" t="s">
        <v>1850</v>
      </c>
    </row>
    <row r="106" spans="1:47" s="110" customFormat="1" ht="126.75" customHeight="1">
      <c r="A106" s="325"/>
      <c r="B106" s="325"/>
      <c r="C106" s="343"/>
      <c r="D106" s="314"/>
      <c r="E106" s="351"/>
      <c r="F106" s="314"/>
      <c r="G106" s="314"/>
      <c r="H106" s="345"/>
      <c r="I106" s="345"/>
      <c r="J106" s="345"/>
      <c r="K106" s="345"/>
      <c r="L106" s="314"/>
      <c r="M106" s="345"/>
      <c r="N106" s="345"/>
      <c r="O106" s="325"/>
      <c r="P106" s="325"/>
      <c r="Q106" s="325"/>
      <c r="R106" s="325"/>
      <c r="S106" s="325"/>
      <c r="T106" s="325"/>
      <c r="U106" s="325"/>
      <c r="V106" s="325"/>
      <c r="W106" s="100" t="s">
        <v>1885</v>
      </c>
      <c r="X106" s="99" t="str">
        <f t="shared" si="53"/>
        <v>Probabilidad</v>
      </c>
      <c r="Y106" s="99" t="s">
        <v>71</v>
      </c>
      <c r="Z106" s="99" t="s">
        <v>72</v>
      </c>
      <c r="AA106" s="99" t="s">
        <v>73</v>
      </c>
      <c r="AB106" s="99" t="s">
        <v>74</v>
      </c>
      <c r="AC106" s="99" t="s">
        <v>75</v>
      </c>
      <c r="AD106" s="310"/>
      <c r="AE106" s="99">
        <f t="shared" si="54"/>
        <v>25</v>
      </c>
      <c r="AF106" s="99">
        <f t="shared" si="55"/>
        <v>15</v>
      </c>
      <c r="AG106" s="99">
        <f>($AH$105*((AE106+AF106))/100)</f>
        <v>9.6</v>
      </c>
      <c r="AH106" s="99">
        <f t="shared" ref="AH106" si="98">AH105-AG106</f>
        <v>14.4</v>
      </c>
      <c r="AI106" s="310"/>
      <c r="AJ106" s="99">
        <f t="shared" si="57"/>
        <v>0</v>
      </c>
      <c r="AK106" s="99">
        <f t="shared" si="58"/>
        <v>0</v>
      </c>
      <c r="AL106" s="99">
        <f>($AM$105*((AJ106+AK106))/100)</f>
        <v>0</v>
      </c>
      <c r="AM106" s="99">
        <f t="shared" ref="AM106" si="99">AM105-AL106</f>
        <v>80</v>
      </c>
      <c r="AN106" s="325"/>
      <c r="AO106" s="325"/>
      <c r="AP106" s="343"/>
      <c r="AQ106" s="343"/>
      <c r="AR106" s="348"/>
      <c r="AS106" s="348"/>
      <c r="AT106" s="348"/>
      <c r="AU106" s="343"/>
    </row>
    <row r="107" spans="1:47" s="110" customFormat="1" ht="150" customHeight="1">
      <c r="A107" s="344"/>
      <c r="B107" s="311" t="s">
        <v>205</v>
      </c>
      <c r="C107" s="313" t="s">
        <v>107</v>
      </c>
      <c r="D107" s="349" t="s">
        <v>1886</v>
      </c>
      <c r="E107" s="299" t="s">
        <v>60</v>
      </c>
      <c r="F107" s="299" t="s">
        <v>1887</v>
      </c>
      <c r="G107" s="299" t="s">
        <v>1888</v>
      </c>
      <c r="H107" s="311"/>
      <c r="I107" s="311"/>
      <c r="J107" s="311"/>
      <c r="K107" s="311"/>
      <c r="L107" s="315" t="s">
        <v>1889</v>
      </c>
      <c r="M107" s="298" t="s">
        <v>108</v>
      </c>
      <c r="N107" s="298" t="s">
        <v>1890</v>
      </c>
      <c r="O107" s="298" t="s">
        <v>89</v>
      </c>
      <c r="P107" s="298" t="s">
        <v>90</v>
      </c>
      <c r="Q107" s="298">
        <v>365</v>
      </c>
      <c r="R107" s="298" t="s">
        <v>129</v>
      </c>
      <c r="S107" s="298">
        <v>40</v>
      </c>
      <c r="T107" s="298" t="s">
        <v>68</v>
      </c>
      <c r="U107" s="298">
        <v>80</v>
      </c>
      <c r="V107" s="327" t="s">
        <v>69</v>
      </c>
      <c r="W107" s="140" t="s">
        <v>1909</v>
      </c>
      <c r="X107" s="216" t="s">
        <v>43</v>
      </c>
      <c r="Y107" s="100" t="s">
        <v>71</v>
      </c>
      <c r="Z107" s="100" t="s">
        <v>72</v>
      </c>
      <c r="AA107" s="100" t="s">
        <v>73</v>
      </c>
      <c r="AB107" s="100" t="s">
        <v>74</v>
      </c>
      <c r="AC107" s="100" t="s">
        <v>75</v>
      </c>
      <c r="AD107" s="309">
        <f>AH108</f>
        <v>12</v>
      </c>
      <c r="AE107" s="99">
        <f t="shared" si="54"/>
        <v>25</v>
      </c>
      <c r="AF107" s="99">
        <f t="shared" si="55"/>
        <v>15</v>
      </c>
      <c r="AG107" s="99">
        <f>($S$107*((AE107+AF107))/100)</f>
        <v>16</v>
      </c>
      <c r="AH107" s="99">
        <f t="shared" ref="AH107" si="100">S107-AG107</f>
        <v>24</v>
      </c>
      <c r="AI107" s="309">
        <f>AM108</f>
        <v>68</v>
      </c>
      <c r="AJ107" s="99">
        <f t="shared" si="57"/>
        <v>0</v>
      </c>
      <c r="AK107" s="99">
        <f t="shared" si="58"/>
        <v>15</v>
      </c>
      <c r="AL107" s="99">
        <f>($U$107*((AJ107+AK107))/100)</f>
        <v>12</v>
      </c>
      <c r="AM107" s="99">
        <f t="shared" ref="AM107" si="101">U107-AL107</f>
        <v>68</v>
      </c>
      <c r="AN107" s="311" t="s">
        <v>76</v>
      </c>
      <c r="AO107" s="298" t="s">
        <v>77</v>
      </c>
      <c r="AP107" s="299" t="s">
        <v>78</v>
      </c>
      <c r="AQ107" s="313" t="s">
        <v>1891</v>
      </c>
      <c r="AR107" s="332">
        <v>45658</v>
      </c>
      <c r="AS107" s="332">
        <v>46022</v>
      </c>
      <c r="AT107" s="341" t="s">
        <v>80</v>
      </c>
      <c r="AU107" s="313" t="s">
        <v>1892</v>
      </c>
    </row>
    <row r="108" spans="1:47" s="110" customFormat="1" ht="147" customHeight="1">
      <c r="A108" s="345"/>
      <c r="B108" s="325"/>
      <c r="C108" s="343"/>
      <c r="D108" s="349"/>
      <c r="E108" s="299"/>
      <c r="F108" s="299"/>
      <c r="G108" s="299"/>
      <c r="H108" s="312"/>
      <c r="I108" s="312"/>
      <c r="J108" s="312"/>
      <c r="K108" s="312"/>
      <c r="L108" s="314"/>
      <c r="M108" s="298"/>
      <c r="N108" s="298"/>
      <c r="O108" s="298"/>
      <c r="P108" s="298"/>
      <c r="Q108" s="298"/>
      <c r="R108" s="298"/>
      <c r="S108" s="298"/>
      <c r="T108" s="298"/>
      <c r="U108" s="298"/>
      <c r="V108" s="328"/>
      <c r="W108" s="140" t="s">
        <v>1893</v>
      </c>
      <c r="X108" s="173" t="s">
        <v>120</v>
      </c>
      <c r="Y108" s="108" t="s">
        <v>71</v>
      </c>
      <c r="Z108" s="108" t="s">
        <v>109</v>
      </c>
      <c r="AA108" s="108" t="s">
        <v>73</v>
      </c>
      <c r="AB108" s="108" t="s">
        <v>74</v>
      </c>
      <c r="AC108" s="108" t="s">
        <v>75</v>
      </c>
      <c r="AD108" s="310"/>
      <c r="AE108" s="99">
        <f t="shared" si="54"/>
        <v>25</v>
      </c>
      <c r="AF108" s="99">
        <f t="shared" si="55"/>
        <v>25</v>
      </c>
      <c r="AG108" s="99">
        <f>($AH$107*((AE108+AF108))/100)</f>
        <v>12</v>
      </c>
      <c r="AH108" s="99">
        <f t="shared" ref="AH108" si="102">AH107-AG108</f>
        <v>12</v>
      </c>
      <c r="AI108" s="310"/>
      <c r="AJ108" s="99">
        <f t="shared" si="57"/>
        <v>0</v>
      </c>
      <c r="AK108" s="99">
        <f t="shared" si="58"/>
        <v>0</v>
      </c>
      <c r="AL108" s="99">
        <f>($AM$876*((AJ108+AK108))/100)</f>
        <v>0</v>
      </c>
      <c r="AM108" s="99">
        <f t="shared" ref="AM108" si="103">AM107-AL108</f>
        <v>68</v>
      </c>
      <c r="AN108" s="325"/>
      <c r="AO108" s="298"/>
      <c r="AP108" s="299"/>
      <c r="AQ108" s="326"/>
      <c r="AR108" s="336"/>
      <c r="AS108" s="336"/>
      <c r="AT108" s="342"/>
      <c r="AU108" s="343"/>
    </row>
    <row r="109" spans="1:47" s="110" customFormat="1" ht="155.25" customHeight="1">
      <c r="A109" s="344"/>
      <c r="B109" s="311" t="s">
        <v>205</v>
      </c>
      <c r="C109" s="313" t="s">
        <v>107</v>
      </c>
      <c r="D109" s="298" t="s">
        <v>1894</v>
      </c>
      <c r="E109" s="299" t="s">
        <v>159</v>
      </c>
      <c r="F109" s="299" t="s">
        <v>1895</v>
      </c>
      <c r="G109" s="299" t="s">
        <v>1896</v>
      </c>
      <c r="H109" s="311"/>
      <c r="I109" s="311"/>
      <c r="J109" s="311"/>
      <c r="K109" s="311"/>
      <c r="L109" s="346" t="str">
        <f>IF(F109&lt;&gt;"",CONCATENATE(E109," ",F109,"",G109),CONCATENATE(H109," ",I109," ",J109," ",K109))</f>
        <v xml:space="preserve">Posibilidad de pérdida de disponibilidad y/o continuidad del Servicio eléctrico, debido a falta o ausencia de mantenimiento preventivo de la planta eléctrica y ups del complejo empresarial San Cayetano donde opera la Entidad. </v>
      </c>
      <c r="M109" s="298" t="s">
        <v>108</v>
      </c>
      <c r="N109" s="298" t="s">
        <v>1897</v>
      </c>
      <c r="O109" s="298" t="s">
        <v>64</v>
      </c>
      <c r="P109" s="298" t="s">
        <v>179</v>
      </c>
      <c r="Q109" s="298" t="s">
        <v>1898</v>
      </c>
      <c r="R109" s="298" t="s">
        <v>116</v>
      </c>
      <c r="S109" s="298">
        <v>20</v>
      </c>
      <c r="T109" s="298" t="s">
        <v>76</v>
      </c>
      <c r="U109" s="298">
        <v>60</v>
      </c>
      <c r="V109" s="327" t="s">
        <v>76</v>
      </c>
      <c r="W109" s="140" t="s">
        <v>1899</v>
      </c>
      <c r="X109" s="231" t="str">
        <f t="shared" ref="X109:X111" si="104">IF(OR(Y109="Preventivo",Y109="Detectivo"),"Probabilidad",IF(Y109="Correctivo","Impacto"," "))</f>
        <v>Probabilidad</v>
      </c>
      <c r="Y109" s="33" t="s">
        <v>71</v>
      </c>
      <c r="Z109" s="33" t="s">
        <v>72</v>
      </c>
      <c r="AA109" s="33" t="s">
        <v>73</v>
      </c>
      <c r="AB109" s="33" t="s">
        <v>74</v>
      </c>
      <c r="AC109" s="33" t="s">
        <v>75</v>
      </c>
      <c r="AD109" s="309">
        <f>AH111</f>
        <v>7.2</v>
      </c>
      <c r="AE109" s="99">
        <f t="shared" si="54"/>
        <v>25</v>
      </c>
      <c r="AF109" s="99">
        <f t="shared" si="55"/>
        <v>15</v>
      </c>
      <c r="AG109" s="99">
        <f>($S109*((AE109+AF109))/100)</f>
        <v>8</v>
      </c>
      <c r="AH109" s="99">
        <f t="shared" ref="AH109" si="105">S109-AG109</f>
        <v>12</v>
      </c>
      <c r="AI109" s="309">
        <f>AM111</f>
        <v>60</v>
      </c>
      <c r="AJ109" s="99">
        <f t="shared" si="57"/>
        <v>0</v>
      </c>
      <c r="AK109" s="99">
        <f t="shared" si="58"/>
        <v>0</v>
      </c>
      <c r="AL109" s="99">
        <f>($U$109*((AJ109+AK109))/100)</f>
        <v>0</v>
      </c>
      <c r="AM109" s="99">
        <f t="shared" ref="AM109" si="106">U109-AL109</f>
        <v>60</v>
      </c>
      <c r="AN109" s="311" t="s">
        <v>76</v>
      </c>
      <c r="AO109" s="298" t="s">
        <v>77</v>
      </c>
      <c r="AP109" s="299" t="s">
        <v>78</v>
      </c>
      <c r="AQ109" s="299" t="s">
        <v>1900</v>
      </c>
      <c r="AR109" s="332">
        <v>45658</v>
      </c>
      <c r="AS109" s="332">
        <v>46022</v>
      </c>
      <c r="AT109" s="334" t="s">
        <v>80</v>
      </c>
      <c r="AU109" s="299" t="s">
        <v>1850</v>
      </c>
    </row>
    <row r="110" spans="1:47" s="110" customFormat="1" ht="159" customHeight="1">
      <c r="A110" s="345"/>
      <c r="B110" s="325"/>
      <c r="C110" s="343"/>
      <c r="D110" s="311"/>
      <c r="E110" s="313"/>
      <c r="F110" s="313"/>
      <c r="G110" s="313"/>
      <c r="H110" s="325"/>
      <c r="I110" s="325"/>
      <c r="J110" s="325"/>
      <c r="K110" s="325"/>
      <c r="L110" s="346"/>
      <c r="M110" s="298"/>
      <c r="N110" s="311"/>
      <c r="O110" s="311"/>
      <c r="P110" s="311"/>
      <c r="Q110" s="311"/>
      <c r="R110" s="311"/>
      <c r="S110" s="311"/>
      <c r="T110" s="311"/>
      <c r="U110" s="311"/>
      <c r="V110" s="328"/>
      <c r="W110" s="140" t="s">
        <v>1901</v>
      </c>
      <c r="X110" s="231" t="str">
        <f t="shared" si="104"/>
        <v>Probabilidad</v>
      </c>
      <c r="Y110" s="33" t="s">
        <v>71</v>
      </c>
      <c r="Z110" s="33" t="s">
        <v>72</v>
      </c>
      <c r="AA110" s="33" t="s">
        <v>73</v>
      </c>
      <c r="AB110" s="33" t="s">
        <v>74</v>
      </c>
      <c r="AC110" s="33" t="s">
        <v>75</v>
      </c>
      <c r="AD110" s="310"/>
      <c r="AE110" s="99">
        <f t="shared" si="54"/>
        <v>25</v>
      </c>
      <c r="AF110" s="99">
        <f t="shared" si="55"/>
        <v>15</v>
      </c>
      <c r="AG110" s="99">
        <f>($AH109*((AE110+AF110))/100)</f>
        <v>4.8</v>
      </c>
      <c r="AH110" s="99">
        <f t="shared" ref="AH110:AH111" si="107">AH109-AG110</f>
        <v>7.2</v>
      </c>
      <c r="AI110" s="310"/>
      <c r="AJ110" s="99">
        <f t="shared" ref="AJ110" si="108">IF(Y110="Correctivo",10,0)</f>
        <v>0</v>
      </c>
      <c r="AK110" s="99">
        <f t="shared" ref="AK110" si="109">IF(X110="Probabilidad",0,IF(Z110="Automatizado",25,IF(Z110="Manual",15,0)))</f>
        <v>0</v>
      </c>
      <c r="AL110" s="99">
        <f>($U$109*((AJ110+AK110))/100)</f>
        <v>0</v>
      </c>
      <c r="AM110" s="99">
        <f t="shared" ref="AM110" si="110">U110-AL110</f>
        <v>0</v>
      </c>
      <c r="AN110" s="325"/>
      <c r="AO110" s="311"/>
      <c r="AP110" s="313"/>
      <c r="AQ110" s="313"/>
      <c r="AR110" s="333"/>
      <c r="AS110" s="333"/>
      <c r="AT110" s="335"/>
      <c r="AU110" s="313"/>
    </row>
    <row r="111" spans="1:47" s="110" customFormat="1" ht="183" customHeight="1">
      <c r="A111" s="345"/>
      <c r="B111" s="325"/>
      <c r="C111" s="343"/>
      <c r="D111" s="311"/>
      <c r="E111" s="313"/>
      <c r="F111" s="313"/>
      <c r="G111" s="313"/>
      <c r="H111" s="325"/>
      <c r="I111" s="325"/>
      <c r="J111" s="325"/>
      <c r="K111" s="325"/>
      <c r="L111" s="347"/>
      <c r="M111" s="298"/>
      <c r="N111" s="311"/>
      <c r="O111" s="311"/>
      <c r="P111" s="311"/>
      <c r="Q111" s="311"/>
      <c r="R111" s="311"/>
      <c r="S111" s="311"/>
      <c r="T111" s="311"/>
      <c r="U111" s="311"/>
      <c r="V111" s="328"/>
      <c r="W111" s="140" t="s">
        <v>1902</v>
      </c>
      <c r="X111" s="245" t="str">
        <f t="shared" si="104"/>
        <v>Impacto</v>
      </c>
      <c r="Y111" s="75" t="s">
        <v>83</v>
      </c>
      <c r="Z111" s="75" t="s">
        <v>72</v>
      </c>
      <c r="AA111" s="75" t="s">
        <v>73</v>
      </c>
      <c r="AB111" s="75" t="s">
        <v>74</v>
      </c>
      <c r="AC111" s="75" t="s">
        <v>75</v>
      </c>
      <c r="AD111" s="310"/>
      <c r="AE111" s="101">
        <f t="shared" si="54"/>
        <v>0</v>
      </c>
      <c r="AF111" s="101">
        <f t="shared" si="55"/>
        <v>0</v>
      </c>
      <c r="AG111" s="101">
        <f>($AH110*((AE111+AF111))/100)</f>
        <v>0</v>
      </c>
      <c r="AH111" s="101">
        <f t="shared" si="107"/>
        <v>7.2</v>
      </c>
      <c r="AI111" s="310"/>
      <c r="AJ111" s="101">
        <f t="shared" si="57"/>
        <v>10</v>
      </c>
      <c r="AK111" s="101">
        <f t="shared" si="58"/>
        <v>15</v>
      </c>
      <c r="AL111" s="101">
        <f>($AM$110*((AJ111+AK111))/100)</f>
        <v>0</v>
      </c>
      <c r="AM111" s="101">
        <f>AM109-AL111</f>
        <v>60</v>
      </c>
      <c r="AN111" s="325"/>
      <c r="AO111" s="311"/>
      <c r="AP111" s="313"/>
      <c r="AQ111" s="313"/>
      <c r="AR111" s="333"/>
      <c r="AS111" s="333"/>
      <c r="AT111" s="335"/>
      <c r="AU111" s="313"/>
    </row>
    <row r="112" spans="1:47" s="110" customFormat="1" ht="257.25" customHeight="1">
      <c r="A112" s="99"/>
      <c r="B112" s="99" t="s">
        <v>205</v>
      </c>
      <c r="C112" s="171" t="s">
        <v>206</v>
      </c>
      <c r="D112" s="236" t="s">
        <v>1903</v>
      </c>
      <c r="E112" s="243"/>
      <c r="F112" s="241"/>
      <c r="G112" s="241"/>
      <c r="H112" s="240"/>
      <c r="I112" s="240"/>
      <c r="J112" s="240"/>
      <c r="K112" s="242"/>
      <c r="L112" s="100" t="s">
        <v>1904</v>
      </c>
      <c r="M112" s="99" t="s">
        <v>63</v>
      </c>
      <c r="N112" s="99" t="s">
        <v>123</v>
      </c>
      <c r="O112" s="99" t="s">
        <v>64</v>
      </c>
      <c r="P112" s="99" t="s">
        <v>65</v>
      </c>
      <c r="Q112" s="99">
        <v>96</v>
      </c>
      <c r="R112" s="99" t="s">
        <v>118</v>
      </c>
      <c r="S112" s="99">
        <v>40</v>
      </c>
      <c r="T112" s="99" t="s">
        <v>68</v>
      </c>
      <c r="U112" s="99">
        <v>80</v>
      </c>
      <c r="V112" s="246" t="s">
        <v>69</v>
      </c>
      <c r="W112" s="244" t="s">
        <v>1905</v>
      </c>
      <c r="X112" s="16" t="s">
        <v>120</v>
      </c>
      <c r="Y112" s="33" t="s">
        <v>71</v>
      </c>
      <c r="Z112" s="33" t="s">
        <v>72</v>
      </c>
      <c r="AA112" s="33" t="s">
        <v>73</v>
      </c>
      <c r="AB112" s="33" t="s">
        <v>74</v>
      </c>
      <c r="AC112" s="33" t="s">
        <v>75</v>
      </c>
      <c r="AD112" s="104">
        <f>AH112</f>
        <v>4.32</v>
      </c>
      <c r="AE112" s="99">
        <f t="shared" ref="AE112" si="111">IF(Y112="Preventivo",25,IF(Y112="Detectivo",15,0))</f>
        <v>25</v>
      </c>
      <c r="AF112" s="99">
        <f t="shared" ref="AF112" si="112">IF(Y112="Correctivo",0,IF(Z112="Automatizado",25,IF(Z112="Manual",15,0)))</f>
        <v>15</v>
      </c>
      <c r="AG112" s="99">
        <f>($AH111*((AE112+AF112))/100)</f>
        <v>2.88</v>
      </c>
      <c r="AH112" s="99">
        <f t="shared" ref="AH112" si="113">AH111-AG112</f>
        <v>4.32</v>
      </c>
      <c r="AI112" s="104">
        <f>AM112</f>
        <v>80</v>
      </c>
      <c r="AJ112" s="99">
        <f t="shared" ref="AJ112" si="114">IF(Y112="Correctivo",10,0)</f>
        <v>0</v>
      </c>
      <c r="AK112" s="99">
        <f t="shared" ref="AK112" si="115">IF(X112="Probabilidad",0,IF(Z112="Automatizado",25,IF(Z112="Manual",15,0)))</f>
        <v>0</v>
      </c>
      <c r="AL112" s="99">
        <f>($U$109*((AJ112+AK112))/100)</f>
        <v>0</v>
      </c>
      <c r="AM112" s="99">
        <f t="shared" ref="AM112" si="116">U112-AL112</f>
        <v>80</v>
      </c>
      <c r="AN112" s="102" t="s">
        <v>69</v>
      </c>
      <c r="AO112" s="99" t="s">
        <v>77</v>
      </c>
      <c r="AP112" s="100" t="s">
        <v>78</v>
      </c>
      <c r="AQ112" s="100" t="s">
        <v>1906</v>
      </c>
      <c r="AR112" s="118">
        <v>45658</v>
      </c>
      <c r="AS112" s="118">
        <v>46022</v>
      </c>
      <c r="AT112" s="120" t="s">
        <v>96</v>
      </c>
      <c r="AU112" s="100" t="s">
        <v>1907</v>
      </c>
    </row>
    <row r="113" spans="1:47" s="110" customFormat="1" ht="222.75" customHeight="1">
      <c r="A113" s="384"/>
      <c r="B113" s="298" t="s">
        <v>219</v>
      </c>
      <c r="C113" s="299" t="s">
        <v>220</v>
      </c>
      <c r="D113" s="299" t="s">
        <v>244</v>
      </c>
      <c r="E113" s="299"/>
      <c r="F113" s="299"/>
      <c r="G113" s="299"/>
      <c r="H113" s="313" t="s">
        <v>245</v>
      </c>
      <c r="I113" s="313" t="s">
        <v>246</v>
      </c>
      <c r="J113" s="313" t="s">
        <v>247</v>
      </c>
      <c r="K113" s="313" t="s">
        <v>248</v>
      </c>
      <c r="L113" s="299" t="s">
        <v>249</v>
      </c>
      <c r="M113" s="298" t="s">
        <v>88</v>
      </c>
      <c r="N113" s="298" t="s">
        <v>115</v>
      </c>
      <c r="O113" s="298" t="s">
        <v>89</v>
      </c>
      <c r="P113" s="298" t="s">
        <v>90</v>
      </c>
      <c r="Q113" s="298">
        <v>740000</v>
      </c>
      <c r="R113" s="298" t="s">
        <v>250</v>
      </c>
      <c r="S113" s="298">
        <v>100</v>
      </c>
      <c r="T113" s="298" t="s">
        <v>68</v>
      </c>
      <c r="U113" s="298">
        <v>80</v>
      </c>
      <c r="V113" s="360" t="s">
        <v>69</v>
      </c>
      <c r="W113" s="143" t="s">
        <v>251</v>
      </c>
      <c r="X113" s="100" t="s">
        <v>120</v>
      </c>
      <c r="Y113" s="100" t="s">
        <v>71</v>
      </c>
      <c r="Z113" s="100" t="s">
        <v>72</v>
      </c>
      <c r="AA113" s="100" t="s">
        <v>73</v>
      </c>
      <c r="AB113" s="100" t="s">
        <v>74</v>
      </c>
      <c r="AC113" s="100" t="s">
        <v>75</v>
      </c>
      <c r="AD113" s="297">
        <f>AH116</f>
        <v>25.2</v>
      </c>
      <c r="AE113" s="99">
        <f t="shared" si="54"/>
        <v>25</v>
      </c>
      <c r="AF113" s="99">
        <f t="shared" si="55"/>
        <v>15</v>
      </c>
      <c r="AG113" s="99">
        <f>($S113*((AE113+AF113))/100)</f>
        <v>40</v>
      </c>
      <c r="AH113" s="99">
        <f t="shared" si="56"/>
        <v>60</v>
      </c>
      <c r="AI113" s="297">
        <f>AM116</f>
        <v>60</v>
      </c>
      <c r="AJ113" s="99">
        <f t="shared" si="57"/>
        <v>0</v>
      </c>
      <c r="AK113" s="99">
        <f t="shared" si="58"/>
        <v>0</v>
      </c>
      <c r="AL113" s="99">
        <f>($U113*((AJ113+AK113))/100)</f>
        <v>0</v>
      </c>
      <c r="AM113" s="106">
        <f>U113-AL113</f>
        <v>80</v>
      </c>
      <c r="AN113" s="391" t="s">
        <v>76</v>
      </c>
      <c r="AO113" s="311" t="s">
        <v>77</v>
      </c>
      <c r="AP113" s="313" t="s">
        <v>252</v>
      </c>
      <c r="AQ113" s="313" t="s">
        <v>253</v>
      </c>
      <c r="AR113" s="386">
        <v>45658</v>
      </c>
      <c r="AS113" s="386">
        <v>46022</v>
      </c>
      <c r="AT113" s="364" t="s">
        <v>80</v>
      </c>
      <c r="AU113" s="313" t="s">
        <v>254</v>
      </c>
    </row>
    <row r="114" spans="1:47" s="110" customFormat="1" ht="126" customHeight="1">
      <c r="A114" s="384"/>
      <c r="B114" s="298"/>
      <c r="C114" s="299"/>
      <c r="D114" s="299"/>
      <c r="E114" s="299"/>
      <c r="F114" s="299"/>
      <c r="G114" s="299"/>
      <c r="H114" s="343"/>
      <c r="I114" s="343"/>
      <c r="J114" s="343"/>
      <c r="K114" s="343"/>
      <c r="L114" s="299"/>
      <c r="M114" s="298"/>
      <c r="N114" s="298"/>
      <c r="O114" s="298"/>
      <c r="P114" s="298"/>
      <c r="Q114" s="298"/>
      <c r="R114" s="298"/>
      <c r="S114" s="298"/>
      <c r="T114" s="298"/>
      <c r="U114" s="298"/>
      <c r="V114" s="360"/>
      <c r="W114" s="103" t="s">
        <v>255</v>
      </c>
      <c r="X114" s="100" t="s">
        <v>43</v>
      </c>
      <c r="Y114" s="100" t="s">
        <v>83</v>
      </c>
      <c r="Z114" s="100" t="s">
        <v>72</v>
      </c>
      <c r="AA114" s="100" t="s">
        <v>73</v>
      </c>
      <c r="AB114" s="100" t="s">
        <v>74</v>
      </c>
      <c r="AC114" s="100" t="s">
        <v>75</v>
      </c>
      <c r="AD114" s="297"/>
      <c r="AE114" s="99">
        <f t="shared" si="54"/>
        <v>0</v>
      </c>
      <c r="AF114" s="99">
        <f t="shared" si="55"/>
        <v>0</v>
      </c>
      <c r="AG114" s="99">
        <f>($AH113*((AE114+AF114))/100)</f>
        <v>0</v>
      </c>
      <c r="AH114" s="99">
        <f t="shared" ref="AH114:AH116" si="117">AH113-AG114</f>
        <v>60</v>
      </c>
      <c r="AI114" s="297"/>
      <c r="AJ114" s="99">
        <f t="shared" si="57"/>
        <v>10</v>
      </c>
      <c r="AK114" s="99">
        <f t="shared" si="58"/>
        <v>15</v>
      </c>
      <c r="AL114" s="99">
        <f t="shared" ref="AL114:AL116" si="118">($AM113*((AJ114+AK114))/100)</f>
        <v>20</v>
      </c>
      <c r="AM114" s="106">
        <f t="shared" ref="AM114:AM116" si="119">AM113-AL114</f>
        <v>60</v>
      </c>
      <c r="AN114" s="410"/>
      <c r="AO114" s="325"/>
      <c r="AP114" s="343"/>
      <c r="AQ114" s="343"/>
      <c r="AR114" s="411"/>
      <c r="AS114" s="411"/>
      <c r="AT114" s="408"/>
      <c r="AU114" s="343"/>
    </row>
    <row r="115" spans="1:47" s="110" customFormat="1" ht="60">
      <c r="A115" s="384"/>
      <c r="B115" s="298"/>
      <c r="C115" s="299"/>
      <c r="D115" s="299"/>
      <c r="E115" s="299"/>
      <c r="F115" s="299"/>
      <c r="G115" s="299"/>
      <c r="H115" s="343"/>
      <c r="I115" s="343"/>
      <c r="J115" s="343"/>
      <c r="K115" s="343"/>
      <c r="L115" s="299"/>
      <c r="M115" s="298"/>
      <c r="N115" s="298"/>
      <c r="O115" s="298"/>
      <c r="P115" s="298"/>
      <c r="Q115" s="298"/>
      <c r="R115" s="298"/>
      <c r="S115" s="298"/>
      <c r="T115" s="298"/>
      <c r="U115" s="298"/>
      <c r="V115" s="360"/>
      <c r="W115" s="113" t="s">
        <v>256</v>
      </c>
      <c r="X115" s="100" t="s">
        <v>120</v>
      </c>
      <c r="Y115" s="100" t="s">
        <v>93</v>
      </c>
      <c r="Z115" s="100" t="s">
        <v>72</v>
      </c>
      <c r="AA115" s="100" t="s">
        <v>182</v>
      </c>
      <c r="AB115" s="100" t="s">
        <v>74</v>
      </c>
      <c r="AC115" s="100" t="s">
        <v>75</v>
      </c>
      <c r="AD115" s="297"/>
      <c r="AE115" s="99">
        <f t="shared" si="54"/>
        <v>15</v>
      </c>
      <c r="AF115" s="99">
        <f t="shared" si="55"/>
        <v>15</v>
      </c>
      <c r="AG115" s="99">
        <f t="shared" ref="AG115:AG116" si="120">($AH114*((AE115+AF115))/100)</f>
        <v>18</v>
      </c>
      <c r="AH115" s="99">
        <f t="shared" si="117"/>
        <v>42</v>
      </c>
      <c r="AI115" s="297"/>
      <c r="AJ115" s="99">
        <f t="shared" si="57"/>
        <v>0</v>
      </c>
      <c r="AK115" s="99">
        <f t="shared" si="58"/>
        <v>0</v>
      </c>
      <c r="AL115" s="99">
        <f t="shared" si="118"/>
        <v>0</v>
      </c>
      <c r="AM115" s="106">
        <f t="shared" si="119"/>
        <v>60</v>
      </c>
      <c r="AN115" s="410"/>
      <c r="AO115" s="325"/>
      <c r="AP115" s="343"/>
      <c r="AQ115" s="343"/>
      <c r="AR115" s="411"/>
      <c r="AS115" s="411"/>
      <c r="AT115" s="408"/>
      <c r="AU115" s="343"/>
    </row>
    <row r="116" spans="1:47" s="110" customFormat="1" ht="120">
      <c r="A116" s="384"/>
      <c r="B116" s="298"/>
      <c r="C116" s="299"/>
      <c r="D116" s="299"/>
      <c r="E116" s="299"/>
      <c r="F116" s="299"/>
      <c r="G116" s="299"/>
      <c r="H116" s="326"/>
      <c r="I116" s="326"/>
      <c r="J116" s="326"/>
      <c r="K116" s="326"/>
      <c r="L116" s="299"/>
      <c r="M116" s="298"/>
      <c r="N116" s="298"/>
      <c r="O116" s="298"/>
      <c r="P116" s="298"/>
      <c r="Q116" s="298"/>
      <c r="R116" s="298"/>
      <c r="S116" s="298"/>
      <c r="T116" s="298"/>
      <c r="U116" s="298"/>
      <c r="V116" s="360"/>
      <c r="W116" s="103" t="s">
        <v>257</v>
      </c>
      <c r="X116" s="100" t="s">
        <v>120</v>
      </c>
      <c r="Y116" s="100" t="s">
        <v>71</v>
      </c>
      <c r="Z116" s="100" t="s">
        <v>72</v>
      </c>
      <c r="AA116" s="100" t="s">
        <v>73</v>
      </c>
      <c r="AB116" s="100" t="s">
        <v>74</v>
      </c>
      <c r="AC116" s="100" t="s">
        <v>75</v>
      </c>
      <c r="AD116" s="297"/>
      <c r="AE116" s="99">
        <f t="shared" si="54"/>
        <v>25</v>
      </c>
      <c r="AF116" s="99">
        <f t="shared" si="55"/>
        <v>15</v>
      </c>
      <c r="AG116" s="99">
        <f t="shared" si="120"/>
        <v>16.8</v>
      </c>
      <c r="AH116" s="99">
        <f t="shared" si="117"/>
        <v>25.2</v>
      </c>
      <c r="AI116" s="297"/>
      <c r="AJ116" s="99">
        <f t="shared" si="57"/>
        <v>0</v>
      </c>
      <c r="AK116" s="99">
        <f t="shared" si="58"/>
        <v>0</v>
      </c>
      <c r="AL116" s="99">
        <f t="shared" si="118"/>
        <v>0</v>
      </c>
      <c r="AM116" s="106">
        <f t="shared" si="119"/>
        <v>60</v>
      </c>
      <c r="AN116" s="392"/>
      <c r="AO116" s="312"/>
      <c r="AP116" s="326"/>
      <c r="AQ116" s="326"/>
      <c r="AR116" s="387"/>
      <c r="AS116" s="387"/>
      <c r="AT116" s="365"/>
      <c r="AU116" s="326"/>
    </row>
    <row r="117" spans="1:47" s="110" customFormat="1" ht="213" customHeight="1">
      <c r="A117" s="384"/>
      <c r="B117" s="298" t="s">
        <v>219</v>
      </c>
      <c r="C117" s="299" t="s">
        <v>220</v>
      </c>
      <c r="D117" s="299" t="s">
        <v>244</v>
      </c>
      <c r="E117" s="299" t="s">
        <v>60</v>
      </c>
      <c r="F117" s="299" t="s">
        <v>258</v>
      </c>
      <c r="G117" s="299" t="s">
        <v>259</v>
      </c>
      <c r="H117" s="108"/>
      <c r="I117" s="108"/>
      <c r="J117" s="108"/>
      <c r="K117" s="108"/>
      <c r="L117" s="315" t="str">
        <f t="shared" ref="L117" si="121">CONCATENATE(E117," ",F117,)</f>
        <v>Posibilidad de pérdida económica y reputacional por el Incumplimiento  ante las víctimas de los requisitos definidos para realizar la entrega de Asistencia humanitaria</v>
      </c>
      <c r="M117" s="298" t="s">
        <v>63</v>
      </c>
      <c r="N117" s="298" t="s">
        <v>115</v>
      </c>
      <c r="O117" s="298" t="s">
        <v>64</v>
      </c>
      <c r="P117" s="298" t="s">
        <v>65</v>
      </c>
      <c r="Q117" s="298">
        <v>740000</v>
      </c>
      <c r="R117" s="298" t="s">
        <v>175</v>
      </c>
      <c r="S117" s="298">
        <v>100</v>
      </c>
      <c r="T117" s="298" t="s">
        <v>117</v>
      </c>
      <c r="U117" s="298">
        <v>40</v>
      </c>
      <c r="V117" s="360" t="s">
        <v>69</v>
      </c>
      <c r="W117" s="100" t="s">
        <v>260</v>
      </c>
      <c r="X117" s="100" t="s">
        <v>120</v>
      </c>
      <c r="Y117" s="100" t="s">
        <v>71</v>
      </c>
      <c r="Z117" s="100" t="s">
        <v>72</v>
      </c>
      <c r="AA117" s="100" t="s">
        <v>73</v>
      </c>
      <c r="AB117" s="100" t="s">
        <v>74</v>
      </c>
      <c r="AC117" s="100" t="s">
        <v>75</v>
      </c>
      <c r="AD117" s="297">
        <f>AH120</f>
        <v>29.4</v>
      </c>
      <c r="AE117" s="99">
        <f t="shared" si="54"/>
        <v>25</v>
      </c>
      <c r="AF117" s="99">
        <f t="shared" si="55"/>
        <v>15</v>
      </c>
      <c r="AG117" s="99">
        <f>($S117*((AE117+AF117))/100)</f>
        <v>40</v>
      </c>
      <c r="AH117" s="99">
        <f t="shared" ref="AH117" si="122">S117-AG117</f>
        <v>60</v>
      </c>
      <c r="AI117" s="310">
        <f>AM120</f>
        <v>30</v>
      </c>
      <c r="AJ117" s="99">
        <f t="shared" si="57"/>
        <v>0</v>
      </c>
      <c r="AK117" s="99">
        <f t="shared" si="58"/>
        <v>0</v>
      </c>
      <c r="AL117" s="99">
        <f>($U117*((AJ117+AK117))/100)</f>
        <v>0</v>
      </c>
      <c r="AM117" s="106">
        <f>U117-AL117</f>
        <v>40</v>
      </c>
      <c r="AN117" s="391" t="s">
        <v>76</v>
      </c>
      <c r="AO117" s="311" t="s">
        <v>77</v>
      </c>
      <c r="AP117" s="313" t="s">
        <v>252</v>
      </c>
      <c r="AQ117" s="313" t="s">
        <v>261</v>
      </c>
      <c r="AR117" s="386">
        <v>45658</v>
      </c>
      <c r="AS117" s="386">
        <v>46022</v>
      </c>
      <c r="AT117" s="364" t="s">
        <v>80</v>
      </c>
      <c r="AU117" s="313" t="s">
        <v>262</v>
      </c>
    </row>
    <row r="118" spans="1:47" s="110" customFormat="1" ht="154.5" customHeight="1">
      <c r="A118" s="384"/>
      <c r="B118" s="298"/>
      <c r="C118" s="299"/>
      <c r="D118" s="299"/>
      <c r="E118" s="299"/>
      <c r="F118" s="299"/>
      <c r="G118" s="299"/>
      <c r="H118" s="112"/>
      <c r="I118" s="112"/>
      <c r="J118" s="112"/>
      <c r="K118" s="112"/>
      <c r="L118" s="314"/>
      <c r="M118" s="298"/>
      <c r="N118" s="298"/>
      <c r="O118" s="298"/>
      <c r="P118" s="298"/>
      <c r="Q118" s="298"/>
      <c r="R118" s="298"/>
      <c r="S118" s="298"/>
      <c r="T118" s="298"/>
      <c r="U118" s="298"/>
      <c r="V118" s="360"/>
      <c r="W118" s="100" t="s">
        <v>263</v>
      </c>
      <c r="X118" s="100" t="s">
        <v>43</v>
      </c>
      <c r="Y118" s="100" t="s">
        <v>83</v>
      </c>
      <c r="Z118" s="100" t="s">
        <v>72</v>
      </c>
      <c r="AA118" s="100" t="s">
        <v>73</v>
      </c>
      <c r="AB118" s="100" t="s">
        <v>74</v>
      </c>
      <c r="AC118" s="100" t="s">
        <v>75</v>
      </c>
      <c r="AD118" s="297"/>
      <c r="AE118" s="99">
        <f t="shared" si="54"/>
        <v>0</v>
      </c>
      <c r="AF118" s="99">
        <f t="shared" si="55"/>
        <v>0</v>
      </c>
      <c r="AG118" s="99">
        <f>($AH117*((AE118+AF118))/100)</f>
        <v>0</v>
      </c>
      <c r="AH118" s="99">
        <f t="shared" ref="AH118:AH120" si="123">AH117-AG118</f>
        <v>60</v>
      </c>
      <c r="AI118" s="310"/>
      <c r="AJ118" s="99">
        <f t="shared" si="57"/>
        <v>10</v>
      </c>
      <c r="AK118" s="99">
        <f t="shared" si="58"/>
        <v>15</v>
      </c>
      <c r="AL118" s="99">
        <f t="shared" ref="AL118:AL120" si="124">($AM117*((AJ118+AK118))/100)</f>
        <v>10</v>
      </c>
      <c r="AM118" s="106">
        <f t="shared" ref="AM118:AM120" si="125">AM117-AL118</f>
        <v>30</v>
      </c>
      <c r="AN118" s="410"/>
      <c r="AO118" s="325"/>
      <c r="AP118" s="343"/>
      <c r="AQ118" s="343"/>
      <c r="AR118" s="411"/>
      <c r="AS118" s="411"/>
      <c r="AT118" s="408"/>
      <c r="AU118" s="343"/>
    </row>
    <row r="119" spans="1:47" s="110" customFormat="1" ht="168.75" customHeight="1">
      <c r="A119" s="384"/>
      <c r="B119" s="298"/>
      <c r="C119" s="299"/>
      <c r="D119" s="299"/>
      <c r="E119" s="299"/>
      <c r="F119" s="299"/>
      <c r="G119" s="299"/>
      <c r="H119" s="112"/>
      <c r="I119" s="112"/>
      <c r="J119" s="112"/>
      <c r="K119" s="112"/>
      <c r="L119" s="314"/>
      <c r="M119" s="298"/>
      <c r="N119" s="298"/>
      <c r="O119" s="298"/>
      <c r="P119" s="298"/>
      <c r="Q119" s="298"/>
      <c r="R119" s="298"/>
      <c r="S119" s="298"/>
      <c r="T119" s="298"/>
      <c r="U119" s="298"/>
      <c r="V119" s="360"/>
      <c r="W119" s="103" t="s">
        <v>264</v>
      </c>
      <c r="X119" s="100" t="s">
        <v>120</v>
      </c>
      <c r="Y119" s="100" t="s">
        <v>93</v>
      </c>
      <c r="Z119" s="100" t="s">
        <v>72</v>
      </c>
      <c r="AA119" s="100" t="s">
        <v>73</v>
      </c>
      <c r="AB119" s="100" t="s">
        <v>74</v>
      </c>
      <c r="AC119" s="100" t="s">
        <v>75</v>
      </c>
      <c r="AD119" s="297"/>
      <c r="AE119" s="99">
        <f t="shared" si="54"/>
        <v>15</v>
      </c>
      <c r="AF119" s="99">
        <f t="shared" si="55"/>
        <v>15</v>
      </c>
      <c r="AG119" s="99">
        <f t="shared" ref="AG119:AG120" si="126">($AH118*((AE119+AF119))/100)</f>
        <v>18</v>
      </c>
      <c r="AH119" s="99">
        <f t="shared" si="123"/>
        <v>42</v>
      </c>
      <c r="AI119" s="310"/>
      <c r="AJ119" s="99">
        <f t="shared" si="57"/>
        <v>0</v>
      </c>
      <c r="AK119" s="99">
        <f t="shared" si="58"/>
        <v>0</v>
      </c>
      <c r="AL119" s="99">
        <f t="shared" si="124"/>
        <v>0</v>
      </c>
      <c r="AM119" s="106">
        <f t="shared" si="125"/>
        <v>30</v>
      </c>
      <c r="AN119" s="410"/>
      <c r="AO119" s="325"/>
      <c r="AP119" s="343"/>
      <c r="AQ119" s="343"/>
      <c r="AR119" s="411"/>
      <c r="AS119" s="411"/>
      <c r="AT119" s="408"/>
      <c r="AU119" s="343"/>
    </row>
    <row r="120" spans="1:47" s="110" customFormat="1" ht="149.25" customHeight="1">
      <c r="A120" s="384"/>
      <c r="B120" s="298"/>
      <c r="C120" s="299"/>
      <c r="D120" s="313"/>
      <c r="E120" s="313"/>
      <c r="F120" s="313"/>
      <c r="G120" s="313"/>
      <c r="H120" s="112"/>
      <c r="I120" s="112"/>
      <c r="J120" s="112"/>
      <c r="K120" s="112"/>
      <c r="L120" s="314"/>
      <c r="M120" s="311"/>
      <c r="N120" s="311"/>
      <c r="O120" s="311"/>
      <c r="P120" s="311"/>
      <c r="Q120" s="311"/>
      <c r="R120" s="311"/>
      <c r="S120" s="311"/>
      <c r="T120" s="311"/>
      <c r="U120" s="311"/>
      <c r="V120" s="361"/>
      <c r="W120" s="108" t="s">
        <v>265</v>
      </c>
      <c r="X120" s="108" t="s">
        <v>120</v>
      </c>
      <c r="Y120" s="108" t="s">
        <v>93</v>
      </c>
      <c r="Z120" s="108" t="s">
        <v>72</v>
      </c>
      <c r="AA120" s="108" t="s">
        <v>182</v>
      </c>
      <c r="AB120" s="108" t="s">
        <v>74</v>
      </c>
      <c r="AC120" s="108" t="s">
        <v>75</v>
      </c>
      <c r="AD120" s="297"/>
      <c r="AE120" s="99">
        <f t="shared" si="54"/>
        <v>15</v>
      </c>
      <c r="AF120" s="99">
        <f t="shared" si="55"/>
        <v>15</v>
      </c>
      <c r="AG120" s="99">
        <f t="shared" si="126"/>
        <v>12.6</v>
      </c>
      <c r="AH120" s="99">
        <f t="shared" si="123"/>
        <v>29.4</v>
      </c>
      <c r="AI120" s="310"/>
      <c r="AJ120" s="99">
        <f t="shared" si="57"/>
        <v>0</v>
      </c>
      <c r="AK120" s="99">
        <f t="shared" si="58"/>
        <v>0</v>
      </c>
      <c r="AL120" s="99">
        <f t="shared" si="124"/>
        <v>0</v>
      </c>
      <c r="AM120" s="106">
        <f t="shared" si="125"/>
        <v>30</v>
      </c>
      <c r="AN120" s="410"/>
      <c r="AO120" s="325"/>
      <c r="AP120" s="343"/>
      <c r="AQ120" s="343"/>
      <c r="AR120" s="411"/>
      <c r="AS120" s="411"/>
      <c r="AT120" s="408"/>
      <c r="AU120" s="343"/>
    </row>
    <row r="121" spans="1:47" s="110" customFormat="1" ht="409.6" customHeight="1">
      <c r="A121" s="99"/>
      <c r="B121" s="99" t="s">
        <v>219</v>
      </c>
      <c r="C121" s="100" t="s">
        <v>107</v>
      </c>
      <c r="D121" s="100" t="s">
        <v>266</v>
      </c>
      <c r="E121" s="100" t="s">
        <v>60</v>
      </c>
      <c r="F121" s="117" t="s">
        <v>267</v>
      </c>
      <c r="G121" s="117" t="s">
        <v>268</v>
      </c>
      <c r="H121" s="117"/>
      <c r="I121" s="117"/>
      <c r="J121" s="117"/>
      <c r="K121" s="117"/>
      <c r="L121" s="117" t="str">
        <f t="shared" ref="L121:L122" si="127">IF(F121&lt;&gt;"",CONCATENATE(E121," ",F121,"",G121),CONCATENATE(H121," ",I121," ",J121," ",K121))</f>
        <v>Posibilidad de pérdida económica y reputacional por pérdida de la Confidencialidad de la Información de la Entidad, debido a la falla o ausencia de controles relacionados con el acceso a información clasificada y/o reservada.</v>
      </c>
      <c r="M121" s="98" t="s">
        <v>108</v>
      </c>
      <c r="N121" s="98" t="s">
        <v>269</v>
      </c>
      <c r="O121" s="99" t="s">
        <v>64</v>
      </c>
      <c r="P121" s="99" t="s">
        <v>65</v>
      </c>
      <c r="Q121" s="99" t="s">
        <v>270</v>
      </c>
      <c r="R121" s="99" t="s">
        <v>129</v>
      </c>
      <c r="S121" s="99">
        <f t="shared" ref="S121:S122" si="128">IF(R121="Muy alta",100,IF(R121="Alta",80,IF(R121="Media",60,IF(R121="Baja",40,IF(R121="Muy baja",20,IF(R121="Casi Seguro",100,IF(R121="Probable",80,IF(R121="Posible",60,IF(R121="Improbable",40,IF(R121="Rara vez",20,0))))))))))</f>
        <v>40</v>
      </c>
      <c r="T121" s="99" t="s">
        <v>76</v>
      </c>
      <c r="U121" s="99">
        <f t="shared" ref="U121:U122" si="129">IF(T121="Catastrófico",100,IF(T121="Mayor",80,IF(T121="Moderado",60,IF(T121="Menor",40,IF(T121="Leve",20,0)))))</f>
        <v>60</v>
      </c>
      <c r="V121" s="106" t="s">
        <v>76</v>
      </c>
      <c r="W121" s="32" t="s">
        <v>271</v>
      </c>
      <c r="X121" s="190" t="str">
        <f t="shared" ref="X121:X122" si="130">IF(OR(Y121="Preventivo",Y121="Detectivo"),"Probabilidad",IF(Y121="Correctivo","Impacto"," "))</f>
        <v>Probabilidad</v>
      </c>
      <c r="Y121" s="99" t="s">
        <v>71</v>
      </c>
      <c r="Z121" s="99" t="s">
        <v>72</v>
      </c>
      <c r="AA121" s="99" t="s">
        <v>73</v>
      </c>
      <c r="AB121" s="99" t="s">
        <v>74</v>
      </c>
      <c r="AC121" s="99" t="s">
        <v>75</v>
      </c>
      <c r="AD121" s="104">
        <f>AH121</f>
        <v>24</v>
      </c>
      <c r="AE121" s="99">
        <f t="shared" si="54"/>
        <v>25</v>
      </c>
      <c r="AF121" s="99">
        <f t="shared" si="55"/>
        <v>15</v>
      </c>
      <c r="AG121" s="99">
        <f>($S121*((AE121+AF121))/100)</f>
        <v>16</v>
      </c>
      <c r="AH121" s="99">
        <f t="shared" ref="AH121:AH236" si="131">S121-AG121</f>
        <v>24</v>
      </c>
      <c r="AI121" s="104">
        <f>AM121</f>
        <v>60</v>
      </c>
      <c r="AJ121" s="99">
        <f t="shared" si="57"/>
        <v>0</v>
      </c>
      <c r="AK121" s="99">
        <f t="shared" si="58"/>
        <v>0</v>
      </c>
      <c r="AL121" s="99">
        <f>($U121*((AJ121+AK121))/100)</f>
        <v>0</v>
      </c>
      <c r="AM121" s="106">
        <f>U121-AL121</f>
        <v>60</v>
      </c>
      <c r="AN121" s="99" t="s">
        <v>76</v>
      </c>
      <c r="AO121" s="99" t="s">
        <v>77</v>
      </c>
      <c r="AP121" s="106" t="s">
        <v>272</v>
      </c>
      <c r="AQ121" s="32" t="s">
        <v>1725</v>
      </c>
      <c r="AR121" s="232">
        <v>45658</v>
      </c>
      <c r="AS121" s="118">
        <v>46022</v>
      </c>
      <c r="AT121" s="99" t="s">
        <v>80</v>
      </c>
      <c r="AU121" s="99" t="s">
        <v>273</v>
      </c>
    </row>
    <row r="122" spans="1:47" s="110" customFormat="1" ht="402" customHeight="1">
      <c r="A122" s="99"/>
      <c r="B122" s="99" t="s">
        <v>219</v>
      </c>
      <c r="C122" s="100" t="s">
        <v>107</v>
      </c>
      <c r="D122" s="100" t="s">
        <v>266</v>
      </c>
      <c r="E122" s="100" t="s">
        <v>60</v>
      </c>
      <c r="F122" s="100" t="s">
        <v>274</v>
      </c>
      <c r="G122" s="100" t="s">
        <v>275</v>
      </c>
      <c r="H122" s="117"/>
      <c r="I122" s="117"/>
      <c r="J122" s="117"/>
      <c r="K122" s="117"/>
      <c r="L122" s="117" t="str">
        <f t="shared" si="127"/>
        <v>Posibilidad de pérdida económica y reputacional por pérdida a la Integridad de la Información de la Entidad, debido a la falla o ausencia de controles relacionados con el uso adecuado de la información.</v>
      </c>
      <c r="M122" s="98" t="s">
        <v>108</v>
      </c>
      <c r="N122" s="98" t="s">
        <v>269</v>
      </c>
      <c r="O122" s="99" t="s">
        <v>64</v>
      </c>
      <c r="P122" s="99" t="s">
        <v>65</v>
      </c>
      <c r="Q122" s="99" t="s">
        <v>276</v>
      </c>
      <c r="R122" s="99" t="s">
        <v>116</v>
      </c>
      <c r="S122" s="99">
        <f t="shared" si="128"/>
        <v>20</v>
      </c>
      <c r="T122" s="99" t="s">
        <v>76</v>
      </c>
      <c r="U122" s="99">
        <f t="shared" si="129"/>
        <v>60</v>
      </c>
      <c r="V122" s="106" t="s">
        <v>76</v>
      </c>
      <c r="W122" s="32" t="s">
        <v>1724</v>
      </c>
      <c r="X122" s="190" t="str">
        <f t="shared" si="130"/>
        <v>Probabilidad</v>
      </c>
      <c r="Y122" s="99" t="s">
        <v>71</v>
      </c>
      <c r="Z122" s="99" t="s">
        <v>72</v>
      </c>
      <c r="AA122" s="99" t="s">
        <v>73</v>
      </c>
      <c r="AB122" s="99" t="s">
        <v>74</v>
      </c>
      <c r="AC122" s="99" t="s">
        <v>75</v>
      </c>
      <c r="AD122" s="104">
        <f>AH122</f>
        <v>12</v>
      </c>
      <c r="AE122" s="99">
        <f t="shared" si="54"/>
        <v>25</v>
      </c>
      <c r="AF122" s="99">
        <f t="shared" si="55"/>
        <v>15</v>
      </c>
      <c r="AG122" s="99">
        <f>($S122*((AE122+AF122))/100)</f>
        <v>8</v>
      </c>
      <c r="AH122" s="99">
        <f t="shared" si="131"/>
        <v>12</v>
      </c>
      <c r="AI122" s="104">
        <f>AM122</f>
        <v>60</v>
      </c>
      <c r="AJ122" s="99">
        <f t="shared" si="57"/>
        <v>0</v>
      </c>
      <c r="AK122" s="99">
        <f t="shared" si="58"/>
        <v>0</v>
      </c>
      <c r="AL122" s="99">
        <f>($U122*((AJ122+AK122))/100)</f>
        <v>0</v>
      </c>
      <c r="AM122" s="106">
        <f>U122-AL122</f>
        <v>60</v>
      </c>
      <c r="AN122" s="99" t="s">
        <v>76</v>
      </c>
      <c r="AO122" s="99" t="s">
        <v>77</v>
      </c>
      <c r="AP122" s="106" t="s">
        <v>272</v>
      </c>
      <c r="AQ122" s="32" t="s">
        <v>1726</v>
      </c>
      <c r="AR122" s="233">
        <v>45658</v>
      </c>
      <c r="AS122" s="119">
        <v>46022</v>
      </c>
      <c r="AT122" s="99" t="s">
        <v>80</v>
      </c>
      <c r="AU122" s="99" t="s">
        <v>273</v>
      </c>
    </row>
    <row r="123" spans="1:47" s="167" customFormat="1" ht="230.25" customHeight="1">
      <c r="A123" s="293"/>
      <c r="B123" s="293" t="s">
        <v>207</v>
      </c>
      <c r="C123" s="490" t="s">
        <v>277</v>
      </c>
      <c r="D123" s="293" t="s">
        <v>278</v>
      </c>
      <c r="E123" s="587" t="s">
        <v>167</v>
      </c>
      <c r="F123" s="496" t="s">
        <v>279</v>
      </c>
      <c r="G123" s="496" t="s">
        <v>280</v>
      </c>
      <c r="H123" s="303"/>
      <c r="I123" s="303"/>
      <c r="J123" s="303"/>
      <c r="K123" s="303"/>
      <c r="L123" s="493" t="str">
        <f>IF(F123&lt;&gt;"",CONCATENATE(E123," ",F123),CONCATENATE(H123," ",I123," ",J123," ",K123))</f>
        <v>Posibilidad de pérdida reputacional Ante las partes interesadas por sanciones de entes de control en los procesos de contratación</v>
      </c>
      <c r="M123" s="303" t="s">
        <v>63</v>
      </c>
      <c r="N123" s="303" t="s">
        <v>281</v>
      </c>
      <c r="O123" s="293" t="s">
        <v>64</v>
      </c>
      <c r="P123" s="293" t="s">
        <v>65</v>
      </c>
      <c r="Q123" s="293">
        <v>2000</v>
      </c>
      <c r="R123" s="293" t="s">
        <v>178</v>
      </c>
      <c r="S123" s="425">
        <f>IF(R123="Muy alta",100,IF(R123="Alta",80,IF(R123="Media",60,IF(R123="Baja",40,IF(R123="Muy baja",20,IF(R123="Casi Seguro",100,IF(R123="Probable",80,IF(R123="Posible",60,IF(R123="Improbable",40,IF(R123="Rara vez",20,0))))))))))</f>
        <v>80</v>
      </c>
      <c r="T123" s="293" t="s">
        <v>76</v>
      </c>
      <c r="U123" s="425">
        <f>IF(T123="Catastrófico",100,IF(T123="Mayor",80,IF(T123="Moderado",60,IF(T123="Menor",40,IF(T123="Leve",20,0)))))</f>
        <v>60</v>
      </c>
      <c r="V123" s="293" t="s">
        <v>69</v>
      </c>
      <c r="W123" s="217" t="s">
        <v>282</v>
      </c>
      <c r="X123" s="144" t="str">
        <f>IF(OR(Y123="Preventivo",Y123="Detectivo"),"Probabilidad",IF(Y123="Correctivo","Impacto"," "))</f>
        <v>Probabilidad</v>
      </c>
      <c r="Y123" s="149" t="s">
        <v>71</v>
      </c>
      <c r="Z123" s="149" t="s">
        <v>72</v>
      </c>
      <c r="AA123" s="149" t="s">
        <v>73</v>
      </c>
      <c r="AB123" s="149" t="s">
        <v>74</v>
      </c>
      <c r="AC123" s="149" t="s">
        <v>75</v>
      </c>
      <c r="AD123" s="477">
        <f>AH125</f>
        <v>33.6</v>
      </c>
      <c r="AE123" s="144">
        <f>IF(Y123="Preventivo",25,IF(Y123="Detectivo",15,0))</f>
        <v>25</v>
      </c>
      <c r="AF123" s="144">
        <f>IF(Y123="Correctivo",0,IF(Z123="Automatizado",25,IF(Z123="Manual",15,0)))</f>
        <v>15</v>
      </c>
      <c r="AG123" s="144">
        <f>($S$123*((AE123+AF123))/100)</f>
        <v>32</v>
      </c>
      <c r="AH123" s="144">
        <f>S123-AG123</f>
        <v>48</v>
      </c>
      <c r="AI123" s="477">
        <f>AM125</f>
        <v>60</v>
      </c>
      <c r="AJ123" s="144">
        <f>IF(Y123="Correctivo",10,0)</f>
        <v>0</v>
      </c>
      <c r="AK123" s="144">
        <f>IF(X123="Probabilidad",0,IF(Z123="Automatizado",25,IF(Z123="Manual",15,0)))</f>
        <v>0</v>
      </c>
      <c r="AL123" s="144">
        <f>($U$123*((AJ123+AK123))/100)</f>
        <v>0</v>
      </c>
      <c r="AM123" s="144">
        <f>U123-AL123</f>
        <v>60</v>
      </c>
      <c r="AN123" s="293" t="s">
        <v>76</v>
      </c>
      <c r="AO123" s="293" t="s">
        <v>77</v>
      </c>
      <c r="AP123" s="421" t="s">
        <v>78</v>
      </c>
      <c r="AQ123" s="154" t="s">
        <v>283</v>
      </c>
      <c r="AR123" s="195">
        <v>45658</v>
      </c>
      <c r="AS123" s="195">
        <v>46022</v>
      </c>
      <c r="AT123" s="425" t="s">
        <v>80</v>
      </c>
      <c r="AU123" s="425" t="s">
        <v>284</v>
      </c>
    </row>
    <row r="124" spans="1:47" s="168" customFormat="1" ht="208.5" customHeight="1">
      <c r="A124" s="294"/>
      <c r="B124" s="294"/>
      <c r="C124" s="491"/>
      <c r="D124" s="294"/>
      <c r="E124" s="588"/>
      <c r="F124" s="497"/>
      <c r="G124" s="497"/>
      <c r="H124" s="304"/>
      <c r="I124" s="304"/>
      <c r="J124" s="304"/>
      <c r="K124" s="304"/>
      <c r="L124" s="494"/>
      <c r="M124" s="304"/>
      <c r="N124" s="304"/>
      <c r="O124" s="294"/>
      <c r="P124" s="294"/>
      <c r="Q124" s="294"/>
      <c r="R124" s="294"/>
      <c r="S124" s="426"/>
      <c r="T124" s="294"/>
      <c r="U124" s="426"/>
      <c r="V124" s="294"/>
      <c r="W124" s="134" t="s">
        <v>285</v>
      </c>
      <c r="X124" s="144" t="str">
        <f t="shared" ref="X124:X133" si="132">IF(OR(Y124="Preventivo",Y124="Detectivo"),"Probabilidad",IF(Y124="Correctivo","Impacto"," "))</f>
        <v>Probabilidad</v>
      </c>
      <c r="Y124" s="149" t="s">
        <v>93</v>
      </c>
      <c r="Z124" s="149" t="s">
        <v>72</v>
      </c>
      <c r="AA124" s="149" t="s">
        <v>73</v>
      </c>
      <c r="AB124" s="149" t="s">
        <v>74</v>
      </c>
      <c r="AC124" s="149" t="s">
        <v>75</v>
      </c>
      <c r="AD124" s="478"/>
      <c r="AE124" s="144">
        <f t="shared" ref="AE124:AE175" si="133">IF(Y124="Preventivo",25,IF(Y124="Detectivo",15,0))</f>
        <v>15</v>
      </c>
      <c r="AF124" s="144">
        <f t="shared" ref="AF124:AF175" si="134">IF(Y124="Correctivo",0,IF(Z124="Automatizado",25,IF(Z124="Manual",15,0)))</f>
        <v>15</v>
      </c>
      <c r="AG124" s="144">
        <f>($AH$123*((AE124+AF124))/100)</f>
        <v>14.4</v>
      </c>
      <c r="AH124" s="144">
        <f>AH123-AG124</f>
        <v>33.6</v>
      </c>
      <c r="AI124" s="478"/>
      <c r="AJ124" s="144">
        <f t="shared" ref="AJ124:AJ175" si="135">IF(Y124="Correctivo",10,0)</f>
        <v>0</v>
      </c>
      <c r="AK124" s="144">
        <f t="shared" ref="AK124:AK175" si="136">IF(X124="Probabilidad",0,IF(Z124="Automatizado",25,IF(Z124="Manual",15,0)))</f>
        <v>0</v>
      </c>
      <c r="AL124" s="144">
        <f>($AM$123*((AJ124+AK124))/100)</f>
        <v>0</v>
      </c>
      <c r="AM124" s="144">
        <f>AM123-AL124</f>
        <v>60</v>
      </c>
      <c r="AN124" s="294"/>
      <c r="AO124" s="294"/>
      <c r="AP124" s="472"/>
      <c r="AQ124" s="121" t="s">
        <v>286</v>
      </c>
      <c r="AR124" s="196">
        <v>45658</v>
      </c>
      <c r="AS124" s="196">
        <v>46022</v>
      </c>
      <c r="AT124" s="427"/>
      <c r="AU124" s="427"/>
    </row>
    <row r="125" spans="1:47" s="168" customFormat="1" ht="147.75" customHeight="1">
      <c r="A125" s="295"/>
      <c r="B125" s="295"/>
      <c r="C125" s="492"/>
      <c r="D125" s="295"/>
      <c r="E125" s="589"/>
      <c r="F125" s="498"/>
      <c r="G125" s="498"/>
      <c r="H125" s="305"/>
      <c r="I125" s="305"/>
      <c r="J125" s="305"/>
      <c r="K125" s="305"/>
      <c r="L125" s="495"/>
      <c r="M125" s="305"/>
      <c r="N125" s="305"/>
      <c r="O125" s="295"/>
      <c r="P125" s="295"/>
      <c r="Q125" s="295"/>
      <c r="R125" s="295"/>
      <c r="S125" s="427"/>
      <c r="T125" s="295"/>
      <c r="U125" s="427"/>
      <c r="V125" s="295"/>
      <c r="W125" s="148" t="s">
        <v>287</v>
      </c>
      <c r="X125" s="144" t="str">
        <f t="shared" si="132"/>
        <v xml:space="preserve"> </v>
      </c>
      <c r="Y125" s="149"/>
      <c r="Z125" s="149"/>
      <c r="AA125" s="149"/>
      <c r="AB125" s="149"/>
      <c r="AC125" s="149"/>
      <c r="AD125" s="479"/>
      <c r="AE125" s="144">
        <f t="shared" si="133"/>
        <v>0</v>
      </c>
      <c r="AF125" s="144">
        <f t="shared" si="134"/>
        <v>0</v>
      </c>
      <c r="AG125" s="144">
        <f>($AH$124*((AE125+AF125))/100)</f>
        <v>0</v>
      </c>
      <c r="AH125" s="144">
        <f>AH124-AG125</f>
        <v>33.6</v>
      </c>
      <c r="AI125" s="479"/>
      <c r="AJ125" s="144">
        <f t="shared" si="135"/>
        <v>0</v>
      </c>
      <c r="AK125" s="144">
        <f t="shared" si="136"/>
        <v>0</v>
      </c>
      <c r="AL125" s="144">
        <f>($AM$124*((AJ125+AK125))/100)</f>
        <v>0</v>
      </c>
      <c r="AM125" s="144">
        <f>AM124-AL125</f>
        <v>60</v>
      </c>
      <c r="AN125" s="295"/>
      <c r="AO125" s="295"/>
      <c r="AP125" s="422"/>
      <c r="AQ125" s="140" t="s">
        <v>288</v>
      </c>
      <c r="AR125" s="196">
        <v>45658</v>
      </c>
      <c r="AS125" s="196">
        <v>46022</v>
      </c>
      <c r="AT125" s="144" t="s">
        <v>80</v>
      </c>
      <c r="AU125" s="144" t="s">
        <v>284</v>
      </c>
    </row>
    <row r="126" spans="1:47" s="168" customFormat="1" ht="201" customHeight="1">
      <c r="A126" s="293"/>
      <c r="B126" s="293" t="s">
        <v>207</v>
      </c>
      <c r="C126" s="490" t="s">
        <v>277</v>
      </c>
      <c r="D126" s="293" t="s">
        <v>289</v>
      </c>
      <c r="E126" s="587" t="s">
        <v>60</v>
      </c>
      <c r="F126" s="496" t="s">
        <v>290</v>
      </c>
      <c r="G126" s="496" t="s">
        <v>291</v>
      </c>
      <c r="H126" s="303"/>
      <c r="I126" s="303"/>
      <c r="J126" s="303"/>
      <c r="K126" s="303"/>
      <c r="L126" s="493" t="str">
        <f>IF(F126&lt;&gt;"",CONCATENATE(E126," ",F126),CONCATENATE(H126," ",I126," ",J126," ",K126))</f>
        <v xml:space="preserve">Posibilidad de pérdida económica y reputacional Por fallas o deficiencias en los informes de supervision que no permitan realizar la liquidacion en el plazo establecido </v>
      </c>
      <c r="M126" s="303" t="s">
        <v>63</v>
      </c>
      <c r="N126" s="303" t="s">
        <v>281</v>
      </c>
      <c r="O126" s="293" t="s">
        <v>64</v>
      </c>
      <c r="P126" s="293" t="s">
        <v>65</v>
      </c>
      <c r="Q126" s="293">
        <v>2000</v>
      </c>
      <c r="R126" s="293" t="s">
        <v>178</v>
      </c>
      <c r="S126" s="425">
        <f t="shared" ref="S126" si="137">IF(R126="Muy alta",100,IF(R126="Alta",80,IF(R126="Media",60,IF(R126="Baja",40,IF(R126="Muy baja",20,IF(R126="Casi Seguro",100,IF(R126="Probable",80,IF(R126="Posible",60,IF(R126="Improbable",40,IF(R126="Rara vez",20,0))))))))))</f>
        <v>80</v>
      </c>
      <c r="T126" s="293" t="s">
        <v>68</v>
      </c>
      <c r="U126" s="425">
        <f t="shared" ref="U126" si="138">IF(T126="Catastrófico",100,IF(T126="Mayor",80,IF(T126="Moderado",60,IF(T126="Menor",40,IF(T126="Leve",20,0)))))</f>
        <v>80</v>
      </c>
      <c r="V126" s="293" t="s">
        <v>69</v>
      </c>
      <c r="W126" s="134" t="s">
        <v>292</v>
      </c>
      <c r="X126" s="144" t="str">
        <f t="shared" si="132"/>
        <v>Probabilidad</v>
      </c>
      <c r="Y126" s="144" t="s">
        <v>71</v>
      </c>
      <c r="Z126" s="144" t="s">
        <v>72</v>
      </c>
      <c r="AA126" s="144" t="s">
        <v>73</v>
      </c>
      <c r="AB126" s="144" t="s">
        <v>74</v>
      </c>
      <c r="AC126" s="144" t="s">
        <v>75</v>
      </c>
      <c r="AD126" s="425">
        <f>AH127</f>
        <v>28.8</v>
      </c>
      <c r="AE126" s="144">
        <f t="shared" si="133"/>
        <v>25</v>
      </c>
      <c r="AF126" s="144">
        <f t="shared" si="134"/>
        <v>15</v>
      </c>
      <c r="AG126" s="144">
        <f>($S$126*((AE126+AF126))/100)</f>
        <v>32</v>
      </c>
      <c r="AH126" s="144">
        <f>S126-AG126</f>
        <v>48</v>
      </c>
      <c r="AI126" s="425">
        <f>AM127</f>
        <v>80</v>
      </c>
      <c r="AJ126" s="144">
        <f t="shared" si="135"/>
        <v>0</v>
      </c>
      <c r="AK126" s="144">
        <f t="shared" si="136"/>
        <v>0</v>
      </c>
      <c r="AL126" s="144">
        <f>($U$126*((AJ126+AK126))/100)</f>
        <v>0</v>
      </c>
      <c r="AM126" s="144">
        <f>U126-AL126</f>
        <v>80</v>
      </c>
      <c r="AN126" s="425" t="s">
        <v>69</v>
      </c>
      <c r="AO126" s="425" t="s">
        <v>77</v>
      </c>
      <c r="AP126" s="490" t="s">
        <v>78</v>
      </c>
      <c r="AQ126" s="490" t="s">
        <v>293</v>
      </c>
      <c r="AR126" s="594">
        <v>45658</v>
      </c>
      <c r="AS126" s="594">
        <v>46022</v>
      </c>
      <c r="AT126" s="425" t="s">
        <v>96</v>
      </c>
      <c r="AU126" s="425" t="s">
        <v>284</v>
      </c>
    </row>
    <row r="127" spans="1:47" s="168" customFormat="1" ht="173.25" customHeight="1">
      <c r="A127" s="294"/>
      <c r="B127" s="294"/>
      <c r="C127" s="491"/>
      <c r="D127" s="294"/>
      <c r="E127" s="588"/>
      <c r="F127" s="497"/>
      <c r="G127" s="497"/>
      <c r="H127" s="304"/>
      <c r="I127" s="304"/>
      <c r="J127" s="304"/>
      <c r="K127" s="304"/>
      <c r="L127" s="494"/>
      <c r="M127" s="304"/>
      <c r="N127" s="304"/>
      <c r="O127" s="294"/>
      <c r="P127" s="294"/>
      <c r="Q127" s="294"/>
      <c r="R127" s="294"/>
      <c r="S127" s="426"/>
      <c r="T127" s="294"/>
      <c r="U127" s="426"/>
      <c r="V127" s="294"/>
      <c r="W127" s="134" t="s">
        <v>294</v>
      </c>
      <c r="X127" s="144" t="str">
        <f t="shared" si="132"/>
        <v>Probabilidad</v>
      </c>
      <c r="Y127" s="144" t="s">
        <v>71</v>
      </c>
      <c r="Z127" s="144" t="s">
        <v>72</v>
      </c>
      <c r="AA127" s="144" t="s">
        <v>73</v>
      </c>
      <c r="AB127" s="144" t="s">
        <v>74</v>
      </c>
      <c r="AC127" s="144" t="s">
        <v>75</v>
      </c>
      <c r="AD127" s="427"/>
      <c r="AE127" s="144">
        <f t="shared" si="133"/>
        <v>25</v>
      </c>
      <c r="AF127" s="144">
        <f t="shared" si="134"/>
        <v>15</v>
      </c>
      <c r="AG127" s="144">
        <f>($AH$126*((AE127+AF127))/100)</f>
        <v>19.2</v>
      </c>
      <c r="AH127" s="144">
        <f>AH126-AG127</f>
        <v>28.8</v>
      </c>
      <c r="AI127" s="427"/>
      <c r="AJ127" s="144">
        <f t="shared" si="135"/>
        <v>0</v>
      </c>
      <c r="AK127" s="144">
        <f t="shared" si="136"/>
        <v>0</v>
      </c>
      <c r="AL127" s="144">
        <f>($AM$126*((AJ127+AK127))/100)</f>
        <v>0</v>
      </c>
      <c r="AM127" s="144">
        <f>AM126-AL127</f>
        <v>80</v>
      </c>
      <c r="AN127" s="427"/>
      <c r="AO127" s="427"/>
      <c r="AP127" s="492"/>
      <c r="AQ127" s="492"/>
      <c r="AR127" s="427"/>
      <c r="AS127" s="427"/>
      <c r="AT127" s="427"/>
      <c r="AU127" s="427"/>
    </row>
    <row r="128" spans="1:47" s="168" customFormat="1" ht="219.75" customHeight="1">
      <c r="A128" s="293"/>
      <c r="B128" s="293" t="s">
        <v>207</v>
      </c>
      <c r="C128" s="490" t="s">
        <v>277</v>
      </c>
      <c r="D128" s="293" t="s">
        <v>278</v>
      </c>
      <c r="E128" s="587"/>
      <c r="F128" s="496"/>
      <c r="G128" s="496"/>
      <c r="H128" s="303" t="s">
        <v>295</v>
      </c>
      <c r="I128" s="303" t="s">
        <v>296</v>
      </c>
      <c r="J128" s="303" t="s">
        <v>297</v>
      </c>
      <c r="K128" s="303" t="s">
        <v>298</v>
      </c>
      <c r="L128" s="493" t="str">
        <f>IF(F128&lt;&gt;"",CONCATENATE(E128," ",F128),CONCATENATE(H128," ",I128," ",J128," ",K128))</f>
        <v>elaborar documentos precontractuales   a la medida de un proveedor en particular a la medida de un proveedor en particular,  por parte de los profesionales del Grupo de gestión Contractual
de que los servidores públicos o los profesionales del Grupo de Gestión Contractual  de obtener un beneficio propio o beneficiar a un tercero. a cambio de recibir cualquier dádiva o beneficios propio para favorecer a un tercero, mediante el uso indebido de información sensible, clasificada o reservada en el marco de la gestión y ejecución de contratos.</v>
      </c>
      <c r="M128" s="303" t="s">
        <v>88</v>
      </c>
      <c r="N128" s="303" t="s">
        <v>281</v>
      </c>
      <c r="O128" s="293" t="s">
        <v>89</v>
      </c>
      <c r="P128" s="293" t="s">
        <v>90</v>
      </c>
      <c r="Q128" s="293">
        <v>2000</v>
      </c>
      <c r="R128" s="293" t="s">
        <v>178</v>
      </c>
      <c r="S128" s="425">
        <f t="shared" ref="S128" si="139">IF(R128="Muy alta",100,IF(R128="Alta",80,IF(R128="Media",60,IF(R128="Baja",40,IF(R128="Muy baja",20,IF(R128="Casi Seguro",100,IF(R128="Probable",80,IF(R128="Posible",60,IF(R128="Improbable",40,IF(R128="Rara vez",20,0))))))))))</f>
        <v>80</v>
      </c>
      <c r="T128" s="293" t="s">
        <v>68</v>
      </c>
      <c r="U128" s="425">
        <f t="shared" ref="U128" si="140">IF(T128="Catastrófico",100,IF(T128="Mayor",80,IF(T128="Moderado",60,IF(T128="Menor",40,IF(T128="Leve",20,0)))))</f>
        <v>80</v>
      </c>
      <c r="V128" s="293" t="s">
        <v>69</v>
      </c>
      <c r="W128" s="134" t="s">
        <v>299</v>
      </c>
      <c r="X128" s="144" t="str">
        <f t="shared" si="132"/>
        <v>Probabilidad</v>
      </c>
      <c r="Y128" s="149" t="s">
        <v>71</v>
      </c>
      <c r="Z128" s="149" t="s">
        <v>72</v>
      </c>
      <c r="AA128" s="149" t="s">
        <v>73</v>
      </c>
      <c r="AB128" s="149" t="s">
        <v>74</v>
      </c>
      <c r="AC128" s="149" t="s">
        <v>75</v>
      </c>
      <c r="AD128" s="477">
        <f>AH129</f>
        <v>33.6</v>
      </c>
      <c r="AE128" s="144">
        <f t="shared" si="133"/>
        <v>25</v>
      </c>
      <c r="AF128" s="144">
        <f t="shared" si="134"/>
        <v>15</v>
      </c>
      <c r="AG128" s="144">
        <f>($S$128*((AE128+AF128))/100)</f>
        <v>32</v>
      </c>
      <c r="AH128" s="144">
        <f>S128-AG128</f>
        <v>48</v>
      </c>
      <c r="AI128" s="477">
        <f>AM129</f>
        <v>80</v>
      </c>
      <c r="AJ128" s="144">
        <f t="shared" si="135"/>
        <v>0</v>
      </c>
      <c r="AK128" s="144">
        <f t="shared" si="136"/>
        <v>0</v>
      </c>
      <c r="AL128" s="144">
        <f>($U$128*((AJ128+AK128))/100)</f>
        <v>0</v>
      </c>
      <c r="AM128" s="144">
        <f>U128-AL128</f>
        <v>80</v>
      </c>
      <c r="AN128" s="293" t="s">
        <v>69</v>
      </c>
      <c r="AO128" s="293" t="s">
        <v>77</v>
      </c>
      <c r="AP128" s="421" t="s">
        <v>78</v>
      </c>
      <c r="AQ128" s="421" t="s">
        <v>300</v>
      </c>
      <c r="AR128" s="595">
        <v>45658</v>
      </c>
      <c r="AS128" s="595">
        <v>46022</v>
      </c>
      <c r="AT128" s="597" t="s">
        <v>96</v>
      </c>
      <c r="AU128" s="425" t="s">
        <v>284</v>
      </c>
    </row>
    <row r="129" spans="1:69" s="168" customFormat="1" ht="219.75" customHeight="1">
      <c r="A129" s="294"/>
      <c r="B129" s="294"/>
      <c r="C129" s="491"/>
      <c r="D129" s="294"/>
      <c r="E129" s="588"/>
      <c r="F129" s="497"/>
      <c r="G129" s="497"/>
      <c r="H129" s="304"/>
      <c r="I129" s="304"/>
      <c r="J129" s="304"/>
      <c r="K129" s="304"/>
      <c r="L129" s="494"/>
      <c r="M129" s="304"/>
      <c r="N129" s="304"/>
      <c r="O129" s="294"/>
      <c r="P129" s="294"/>
      <c r="Q129" s="294"/>
      <c r="R129" s="294"/>
      <c r="S129" s="426"/>
      <c r="T129" s="294"/>
      <c r="U129" s="426"/>
      <c r="V129" s="294"/>
      <c r="W129" s="121" t="s">
        <v>301</v>
      </c>
      <c r="X129" s="144" t="str">
        <f t="shared" si="132"/>
        <v>Probabilidad</v>
      </c>
      <c r="Y129" s="149" t="s">
        <v>93</v>
      </c>
      <c r="Z129" s="149" t="s">
        <v>72</v>
      </c>
      <c r="AA129" s="149" t="s">
        <v>73</v>
      </c>
      <c r="AB129" s="149" t="s">
        <v>74</v>
      </c>
      <c r="AC129" s="149" t="s">
        <v>75</v>
      </c>
      <c r="AD129" s="478"/>
      <c r="AE129" s="144">
        <f t="shared" si="133"/>
        <v>15</v>
      </c>
      <c r="AF129" s="144">
        <f t="shared" si="134"/>
        <v>15</v>
      </c>
      <c r="AG129" s="144">
        <f>($AH$128*((AE129+AF129))/100)</f>
        <v>14.4</v>
      </c>
      <c r="AH129" s="144">
        <f>AH128-AG129</f>
        <v>33.6</v>
      </c>
      <c r="AI129" s="478"/>
      <c r="AJ129" s="144">
        <f t="shared" si="135"/>
        <v>0</v>
      </c>
      <c r="AK129" s="144">
        <f t="shared" si="136"/>
        <v>0</v>
      </c>
      <c r="AL129" s="144">
        <f>($AM$128*((AJ129+AK129))/100)</f>
        <v>0</v>
      </c>
      <c r="AM129" s="144">
        <f>AM128-AL129</f>
        <v>80</v>
      </c>
      <c r="AN129" s="294"/>
      <c r="AO129" s="294"/>
      <c r="AP129" s="472"/>
      <c r="AQ129" s="422"/>
      <c r="AR129" s="596"/>
      <c r="AS129" s="596"/>
      <c r="AT129" s="598"/>
      <c r="AU129" s="427"/>
    </row>
    <row r="130" spans="1:69" s="168" customFormat="1" ht="284.25" customHeight="1">
      <c r="A130" s="293"/>
      <c r="B130" s="293" t="s">
        <v>207</v>
      </c>
      <c r="C130" s="490" t="s">
        <v>107</v>
      </c>
      <c r="D130" s="293" t="s">
        <v>302</v>
      </c>
      <c r="E130" s="587" t="s">
        <v>60</v>
      </c>
      <c r="F130" s="421" t="s">
        <v>303</v>
      </c>
      <c r="G130" s="421" t="s">
        <v>268</v>
      </c>
      <c r="H130" s="303"/>
      <c r="I130" s="303"/>
      <c r="J130" s="303"/>
      <c r="K130" s="303"/>
      <c r="L130" s="493" t="str">
        <f t="shared" ref="L130" si="141">IF(F130&lt;&gt;"",CONCATENATE(E130," ",F130),CONCATENATE(H130," ",I130," ",J130," ",K130))</f>
        <v>Posibilidad de pérdida económica y reputacional por pérdida a la Confidencialidad de la Información de la Entidad.</v>
      </c>
      <c r="M130" s="303" t="s">
        <v>108</v>
      </c>
      <c r="N130" s="303" t="s">
        <v>304</v>
      </c>
      <c r="O130" s="293" t="s">
        <v>64</v>
      </c>
      <c r="P130" s="293" t="s">
        <v>65</v>
      </c>
      <c r="Q130" s="293" t="s">
        <v>305</v>
      </c>
      <c r="R130" s="293" t="s">
        <v>129</v>
      </c>
      <c r="S130" s="425">
        <f t="shared" ref="S130" si="142">IF(R130="Muy alta",100,IF(R130="Alta",80,IF(R130="Media",60,IF(R130="Baja",40,IF(R130="Muy baja",20,IF(R130="Casi Seguro",100,IF(R130="Probable",80,IF(R130="Posible",60,IF(R130="Improbable",40,IF(R130="Rara vez",20,0))))))))))</f>
        <v>40</v>
      </c>
      <c r="T130" s="293" t="s">
        <v>68</v>
      </c>
      <c r="U130" s="425">
        <f t="shared" ref="U130" si="143">IF(T130="Catastrófico",100,IF(T130="Mayor",80,IF(T130="Moderado",60,IF(T130="Menor",40,IF(T130="Leve",20,0)))))</f>
        <v>80</v>
      </c>
      <c r="V130" s="293" t="s">
        <v>69</v>
      </c>
      <c r="W130" s="140" t="s">
        <v>306</v>
      </c>
      <c r="X130" s="144" t="str">
        <f t="shared" si="132"/>
        <v>Probabilidad</v>
      </c>
      <c r="Y130" s="149" t="s">
        <v>71</v>
      </c>
      <c r="Z130" s="149" t="s">
        <v>72</v>
      </c>
      <c r="AA130" s="149" t="s">
        <v>73</v>
      </c>
      <c r="AB130" s="149" t="s">
        <v>74</v>
      </c>
      <c r="AC130" s="149" t="s">
        <v>75</v>
      </c>
      <c r="AD130" s="477">
        <f>AH131</f>
        <v>14.4</v>
      </c>
      <c r="AE130" s="144">
        <f t="shared" si="133"/>
        <v>25</v>
      </c>
      <c r="AF130" s="144">
        <f t="shared" si="134"/>
        <v>15</v>
      </c>
      <c r="AG130" s="144">
        <f>($S$130*((AE130+AF130))/100)</f>
        <v>16</v>
      </c>
      <c r="AH130" s="144">
        <f>S130-AG130</f>
        <v>24</v>
      </c>
      <c r="AI130" s="477">
        <f>AM131</f>
        <v>80</v>
      </c>
      <c r="AJ130" s="144">
        <f t="shared" si="135"/>
        <v>0</v>
      </c>
      <c r="AK130" s="144">
        <f t="shared" si="136"/>
        <v>0</v>
      </c>
      <c r="AL130" s="144">
        <f>($U$130*((AJ130+AK130))/100)</f>
        <v>0</v>
      </c>
      <c r="AM130" s="144">
        <f>U130-AL130</f>
        <v>80</v>
      </c>
      <c r="AN130" s="293" t="s">
        <v>69</v>
      </c>
      <c r="AO130" s="293" t="s">
        <v>77</v>
      </c>
      <c r="AP130" s="421" t="s">
        <v>272</v>
      </c>
      <c r="AQ130" s="140" t="s">
        <v>307</v>
      </c>
      <c r="AR130" s="196">
        <v>45658</v>
      </c>
      <c r="AS130" s="196">
        <v>46022</v>
      </c>
      <c r="AT130" s="425" t="s">
        <v>96</v>
      </c>
      <c r="AU130" s="134" t="s">
        <v>308</v>
      </c>
    </row>
    <row r="131" spans="1:69" s="168" customFormat="1" ht="318" customHeight="1">
      <c r="A131" s="294"/>
      <c r="B131" s="294"/>
      <c r="C131" s="491"/>
      <c r="D131" s="294"/>
      <c r="E131" s="588"/>
      <c r="F131" s="472"/>
      <c r="G131" s="472"/>
      <c r="H131" s="304"/>
      <c r="I131" s="304"/>
      <c r="J131" s="304"/>
      <c r="K131" s="304"/>
      <c r="L131" s="494"/>
      <c r="M131" s="304"/>
      <c r="N131" s="304"/>
      <c r="O131" s="294"/>
      <c r="P131" s="294"/>
      <c r="Q131" s="294"/>
      <c r="R131" s="294"/>
      <c r="S131" s="426"/>
      <c r="T131" s="294"/>
      <c r="U131" s="426"/>
      <c r="V131" s="294"/>
      <c r="W131" s="148" t="s">
        <v>309</v>
      </c>
      <c r="X131" s="144" t="str">
        <f t="shared" si="132"/>
        <v>Probabilidad</v>
      </c>
      <c r="Y131" s="149" t="s">
        <v>71</v>
      </c>
      <c r="Z131" s="149" t="s">
        <v>72</v>
      </c>
      <c r="AA131" s="149" t="s">
        <v>73</v>
      </c>
      <c r="AB131" s="149" t="s">
        <v>74</v>
      </c>
      <c r="AC131" s="149" t="s">
        <v>75</v>
      </c>
      <c r="AD131" s="478"/>
      <c r="AE131" s="144">
        <f t="shared" si="133"/>
        <v>25</v>
      </c>
      <c r="AF131" s="144">
        <f t="shared" si="134"/>
        <v>15</v>
      </c>
      <c r="AG131" s="144">
        <f>($AH$130*((AE131+AF131))/100)</f>
        <v>9.6</v>
      </c>
      <c r="AH131" s="144">
        <f>AH130-AG131</f>
        <v>14.4</v>
      </c>
      <c r="AI131" s="478"/>
      <c r="AJ131" s="144">
        <f t="shared" si="135"/>
        <v>0</v>
      </c>
      <c r="AK131" s="144">
        <f t="shared" si="136"/>
        <v>0</v>
      </c>
      <c r="AL131" s="144">
        <f>($AM$130*((AJ131+AK131))/100)</f>
        <v>0</v>
      </c>
      <c r="AM131" s="144">
        <f>AM130-AL131</f>
        <v>80</v>
      </c>
      <c r="AN131" s="294"/>
      <c r="AO131" s="294"/>
      <c r="AP131" s="472"/>
      <c r="AQ131" s="148" t="s">
        <v>310</v>
      </c>
      <c r="AR131" s="196">
        <v>45658</v>
      </c>
      <c r="AS131" s="196">
        <v>46022</v>
      </c>
      <c r="AT131" s="427"/>
      <c r="AU131" s="134" t="s">
        <v>308</v>
      </c>
    </row>
    <row r="132" spans="1:69" s="168" customFormat="1" ht="156" customHeight="1">
      <c r="A132" s="293"/>
      <c r="B132" s="293" t="s">
        <v>207</v>
      </c>
      <c r="C132" s="490" t="s">
        <v>107</v>
      </c>
      <c r="D132" s="293" t="s">
        <v>302</v>
      </c>
      <c r="E132" s="587" t="s">
        <v>60</v>
      </c>
      <c r="F132" s="496" t="s">
        <v>303</v>
      </c>
      <c r="G132" s="303" t="s">
        <v>311</v>
      </c>
      <c r="H132" s="303"/>
      <c r="I132" s="303"/>
      <c r="J132" s="303"/>
      <c r="K132" s="500"/>
      <c r="L132" s="331" t="s">
        <v>1703</v>
      </c>
      <c r="M132" s="590" t="s">
        <v>108</v>
      </c>
      <c r="N132" s="303" t="s">
        <v>304</v>
      </c>
      <c r="O132" s="293" t="s">
        <v>64</v>
      </c>
      <c r="P132" s="293" t="s">
        <v>65</v>
      </c>
      <c r="Q132" s="293" t="s">
        <v>305</v>
      </c>
      <c r="R132" s="293" t="s">
        <v>129</v>
      </c>
      <c r="S132" s="425">
        <f t="shared" ref="S132" si="144">IF(R132="Muy alta",100,IF(R132="Alta",80,IF(R132="Media",60,IF(R132="Baja",40,IF(R132="Muy baja",20,IF(R132="Casi Seguro",100,IF(R132="Probable",80,IF(R132="Posible",60,IF(R132="Improbable",40,IF(R132="Rara vez",20,0))))))))))</f>
        <v>40</v>
      </c>
      <c r="T132" s="293" t="s">
        <v>76</v>
      </c>
      <c r="U132" s="425">
        <f t="shared" ref="U132" si="145">IF(T132="Catastrófico",100,IF(T132="Mayor",80,IF(T132="Moderado",60,IF(T132="Menor",40,IF(T132="Leve",20,0)))))</f>
        <v>60</v>
      </c>
      <c r="V132" s="480" t="s">
        <v>69</v>
      </c>
      <c r="W132" s="140" t="s">
        <v>1704</v>
      </c>
      <c r="X132" s="223" t="str">
        <f t="shared" si="132"/>
        <v>Probabilidad</v>
      </c>
      <c r="Y132" s="149" t="s">
        <v>71</v>
      </c>
      <c r="Z132" s="149" t="s">
        <v>109</v>
      </c>
      <c r="AA132" s="149" t="s">
        <v>73</v>
      </c>
      <c r="AB132" s="149" t="s">
        <v>74</v>
      </c>
      <c r="AC132" s="149" t="s">
        <v>75</v>
      </c>
      <c r="AD132" s="477">
        <f>AH133</f>
        <v>10</v>
      </c>
      <c r="AE132" s="144">
        <f t="shared" si="133"/>
        <v>25</v>
      </c>
      <c r="AF132" s="144">
        <f t="shared" si="134"/>
        <v>25</v>
      </c>
      <c r="AG132" s="144">
        <f>($S$132*((AE132+AF132))/100)</f>
        <v>20</v>
      </c>
      <c r="AH132" s="144">
        <f t="shared" ref="AH132" si="146">S132-AG132</f>
        <v>20</v>
      </c>
      <c r="AI132" s="477">
        <f>AM133</f>
        <v>60</v>
      </c>
      <c r="AJ132" s="144">
        <f t="shared" si="135"/>
        <v>0</v>
      </c>
      <c r="AK132" s="144">
        <f t="shared" si="136"/>
        <v>0</v>
      </c>
      <c r="AL132" s="144">
        <f>($U$132*((AJ132+AK132))/100)</f>
        <v>0</v>
      </c>
      <c r="AM132" s="144">
        <f t="shared" ref="AM132" si="147">U132-AL132</f>
        <v>60</v>
      </c>
      <c r="AN132" s="293" t="s">
        <v>76</v>
      </c>
      <c r="AO132" s="293" t="s">
        <v>77</v>
      </c>
      <c r="AP132" s="592" t="s">
        <v>272</v>
      </c>
      <c r="AQ132" s="320" t="s">
        <v>1706</v>
      </c>
      <c r="AR132" s="599">
        <v>45658</v>
      </c>
      <c r="AS132" s="595">
        <v>46022</v>
      </c>
      <c r="AT132" s="597" t="s">
        <v>80</v>
      </c>
      <c r="AU132" s="490" t="s">
        <v>312</v>
      </c>
    </row>
    <row r="133" spans="1:69" s="168" customFormat="1" ht="95.25" customHeight="1">
      <c r="A133" s="294"/>
      <c r="B133" s="294"/>
      <c r="C133" s="491"/>
      <c r="D133" s="294"/>
      <c r="E133" s="588"/>
      <c r="F133" s="497"/>
      <c r="G133" s="304"/>
      <c r="H133" s="304"/>
      <c r="I133" s="304"/>
      <c r="J133" s="304"/>
      <c r="K133" s="501"/>
      <c r="L133" s="331"/>
      <c r="M133" s="591"/>
      <c r="N133" s="304"/>
      <c r="O133" s="294"/>
      <c r="P133" s="294"/>
      <c r="Q133" s="294"/>
      <c r="R133" s="294"/>
      <c r="S133" s="426"/>
      <c r="T133" s="294"/>
      <c r="U133" s="426"/>
      <c r="V133" s="481"/>
      <c r="W133" s="148" t="s">
        <v>1705</v>
      </c>
      <c r="X133" s="251" t="str">
        <f t="shared" si="132"/>
        <v>Probabilidad</v>
      </c>
      <c r="Y133" s="234" t="s">
        <v>71</v>
      </c>
      <c r="Z133" s="234" t="s">
        <v>109</v>
      </c>
      <c r="AA133" s="234" t="s">
        <v>73</v>
      </c>
      <c r="AB133" s="234" t="s">
        <v>74</v>
      </c>
      <c r="AC133" s="234" t="s">
        <v>75</v>
      </c>
      <c r="AD133" s="478"/>
      <c r="AE133" s="193">
        <f t="shared" si="133"/>
        <v>25</v>
      </c>
      <c r="AF133" s="193">
        <f t="shared" si="134"/>
        <v>25</v>
      </c>
      <c r="AG133" s="193">
        <f>($AH$132*((AE133+AF133))/100)</f>
        <v>10</v>
      </c>
      <c r="AH133" s="193">
        <f t="shared" ref="AH133" si="148">AH132-AG133</f>
        <v>10</v>
      </c>
      <c r="AI133" s="478"/>
      <c r="AJ133" s="193">
        <f t="shared" si="135"/>
        <v>0</v>
      </c>
      <c r="AK133" s="193">
        <f t="shared" si="136"/>
        <v>0</v>
      </c>
      <c r="AL133" s="193">
        <f>($AM$132*((AJ133+AK133))/100)</f>
        <v>0</v>
      </c>
      <c r="AM133" s="193">
        <f t="shared" ref="AM133" si="149">AM132-AL133</f>
        <v>60</v>
      </c>
      <c r="AN133" s="294"/>
      <c r="AO133" s="294"/>
      <c r="AP133" s="593"/>
      <c r="AQ133" s="320"/>
      <c r="AR133" s="600"/>
      <c r="AS133" s="596"/>
      <c r="AT133" s="598"/>
      <c r="AU133" s="492"/>
    </row>
    <row r="134" spans="1:69" s="199" customFormat="1" ht="82.5" customHeight="1">
      <c r="A134" s="298"/>
      <c r="B134" s="298" t="s">
        <v>211</v>
      </c>
      <c r="C134" s="299" t="s">
        <v>212</v>
      </c>
      <c r="D134" s="299" t="s">
        <v>1992</v>
      </c>
      <c r="E134" s="299" t="s">
        <v>167</v>
      </c>
      <c r="F134" s="299" t="s">
        <v>1993</v>
      </c>
      <c r="G134" s="299" t="s">
        <v>1994</v>
      </c>
      <c r="H134" s="298"/>
      <c r="I134" s="298"/>
      <c r="J134" s="298"/>
      <c r="K134" s="298"/>
      <c r="L134" s="349" t="str">
        <f t="shared" ref="L134:L137" si="150">CONCATENATE(E134," ",F134,)</f>
        <v>Posibilidad de pérdida reputacional por no dar respuesta institucional de manera eficiente a las solicitudes o requerimiento de información de los grupos valor</v>
      </c>
      <c r="M134" s="298" t="s">
        <v>63</v>
      </c>
      <c r="N134" s="298" t="s">
        <v>115</v>
      </c>
      <c r="O134" s="298" t="s">
        <v>64</v>
      </c>
      <c r="P134" s="298" t="s">
        <v>65</v>
      </c>
      <c r="Q134" s="298">
        <v>360</v>
      </c>
      <c r="R134" s="298" t="s">
        <v>129</v>
      </c>
      <c r="S134" s="298">
        <v>40</v>
      </c>
      <c r="T134" s="298" t="s">
        <v>68</v>
      </c>
      <c r="U134" s="298">
        <v>80</v>
      </c>
      <c r="V134" s="360" t="s">
        <v>69</v>
      </c>
      <c r="W134" s="100" t="s">
        <v>1995</v>
      </c>
      <c r="X134" s="100" t="s">
        <v>120</v>
      </c>
      <c r="Y134" s="100" t="s">
        <v>71</v>
      </c>
      <c r="Z134" s="100" t="s">
        <v>72</v>
      </c>
      <c r="AA134" s="100" t="s">
        <v>73</v>
      </c>
      <c r="AB134" s="100" t="s">
        <v>74</v>
      </c>
      <c r="AC134" s="100" t="s">
        <v>187</v>
      </c>
      <c r="AD134" s="297">
        <f>AH136</f>
        <v>10.080000000000002</v>
      </c>
      <c r="AE134" s="99">
        <f t="shared" si="133"/>
        <v>25</v>
      </c>
      <c r="AF134" s="99">
        <f t="shared" si="134"/>
        <v>15</v>
      </c>
      <c r="AG134" s="99">
        <f>($S134*((AE134+AF134))/100)</f>
        <v>16</v>
      </c>
      <c r="AH134" s="99">
        <f t="shared" ref="AH134" si="151">S134-AG134</f>
        <v>24</v>
      </c>
      <c r="AI134" s="297">
        <f>AM136</f>
        <v>80</v>
      </c>
      <c r="AJ134" s="99">
        <f t="shared" si="135"/>
        <v>0</v>
      </c>
      <c r="AK134" s="99">
        <f t="shared" si="136"/>
        <v>0</v>
      </c>
      <c r="AL134" s="99">
        <f>($U134*((AJ134+AK134))/100)</f>
        <v>0</v>
      </c>
      <c r="AM134" s="99">
        <f>U134-AL134</f>
        <v>80</v>
      </c>
      <c r="AN134" s="360" t="s">
        <v>69</v>
      </c>
      <c r="AO134" s="298" t="s">
        <v>77</v>
      </c>
      <c r="AP134" s="299" t="s">
        <v>1996</v>
      </c>
      <c r="AQ134" s="299" t="s">
        <v>1997</v>
      </c>
      <c r="AR134" s="486">
        <v>45658</v>
      </c>
      <c r="AS134" s="486">
        <v>46022</v>
      </c>
      <c r="AT134" s="486" t="s">
        <v>96</v>
      </c>
      <c r="AU134" s="299" t="s">
        <v>1850</v>
      </c>
      <c r="AV134" s="110"/>
      <c r="AW134" s="110"/>
      <c r="AX134" s="110"/>
      <c r="AY134" s="110"/>
      <c r="AZ134" s="110"/>
      <c r="BA134" s="110"/>
      <c r="BB134" s="110"/>
      <c r="BC134" s="110"/>
      <c r="BD134" s="110"/>
      <c r="BE134" s="110"/>
      <c r="BF134" s="110"/>
      <c r="BG134" s="110"/>
      <c r="BH134" s="110"/>
      <c r="BI134" s="110"/>
      <c r="BJ134" s="110"/>
      <c r="BK134" s="110"/>
      <c r="BL134" s="110"/>
      <c r="BM134" s="110"/>
      <c r="BN134" s="110"/>
      <c r="BO134" s="110"/>
      <c r="BP134" s="110"/>
      <c r="BQ134" s="254"/>
    </row>
    <row r="135" spans="1:69" s="199" customFormat="1" ht="82.5" customHeight="1">
      <c r="A135" s="298"/>
      <c r="B135" s="298"/>
      <c r="C135" s="299"/>
      <c r="D135" s="299"/>
      <c r="E135" s="299"/>
      <c r="F135" s="299"/>
      <c r="G135" s="299"/>
      <c r="H135" s="298"/>
      <c r="I135" s="298"/>
      <c r="J135" s="298"/>
      <c r="K135" s="298"/>
      <c r="L135" s="349"/>
      <c r="M135" s="298"/>
      <c r="N135" s="298"/>
      <c r="O135" s="298"/>
      <c r="P135" s="298"/>
      <c r="Q135" s="298"/>
      <c r="R135" s="298"/>
      <c r="S135" s="298"/>
      <c r="T135" s="298"/>
      <c r="U135" s="298"/>
      <c r="V135" s="360"/>
      <c r="W135" s="100" t="s">
        <v>1998</v>
      </c>
      <c r="X135" s="100" t="s">
        <v>120</v>
      </c>
      <c r="Y135" s="100" t="s">
        <v>93</v>
      </c>
      <c r="Z135" s="100" t="s">
        <v>72</v>
      </c>
      <c r="AA135" s="100" t="s">
        <v>73</v>
      </c>
      <c r="AB135" s="100" t="s">
        <v>74</v>
      </c>
      <c r="AC135" s="100" t="s">
        <v>75</v>
      </c>
      <c r="AD135" s="297"/>
      <c r="AE135" s="99">
        <f t="shared" si="133"/>
        <v>15</v>
      </c>
      <c r="AF135" s="99">
        <f t="shared" si="134"/>
        <v>15</v>
      </c>
      <c r="AG135" s="99">
        <f>($AH134*((AE135+AF135))/100)</f>
        <v>7.2</v>
      </c>
      <c r="AH135" s="99">
        <f t="shared" ref="AH135:AH136" si="152">AH134-AG135</f>
        <v>16.8</v>
      </c>
      <c r="AI135" s="297"/>
      <c r="AJ135" s="99">
        <f t="shared" si="135"/>
        <v>0</v>
      </c>
      <c r="AK135" s="99">
        <f t="shared" si="136"/>
        <v>0</v>
      </c>
      <c r="AL135" s="99">
        <f t="shared" ref="AL135:AL136" si="153">($AM134*((AJ135+AK135))/100)</f>
        <v>0</v>
      </c>
      <c r="AM135" s="99">
        <f t="shared" ref="AM135:AM136" si="154">AM134-AL135</f>
        <v>80</v>
      </c>
      <c r="AN135" s="360"/>
      <c r="AO135" s="298"/>
      <c r="AP135" s="299"/>
      <c r="AQ135" s="299"/>
      <c r="AR135" s="486"/>
      <c r="AS135" s="486"/>
      <c r="AT135" s="486"/>
      <c r="AU135" s="299"/>
      <c r="AV135" s="110"/>
      <c r="AW135" s="110"/>
      <c r="AX135" s="110"/>
      <c r="AY135" s="110"/>
      <c r="AZ135" s="110"/>
      <c r="BA135" s="110"/>
      <c r="BB135" s="110"/>
      <c r="BC135" s="110"/>
      <c r="BD135" s="110"/>
      <c r="BE135" s="110"/>
      <c r="BF135" s="110"/>
      <c r="BG135" s="110"/>
      <c r="BH135" s="110"/>
      <c r="BI135" s="110"/>
      <c r="BJ135" s="110"/>
      <c r="BK135" s="110"/>
      <c r="BL135" s="110"/>
      <c r="BM135" s="110"/>
      <c r="BN135" s="110"/>
      <c r="BO135" s="110"/>
      <c r="BP135" s="110"/>
      <c r="BQ135" s="254"/>
    </row>
    <row r="136" spans="1:69" s="199" customFormat="1" ht="82.5" customHeight="1">
      <c r="A136" s="298"/>
      <c r="B136" s="298"/>
      <c r="C136" s="299"/>
      <c r="D136" s="299"/>
      <c r="E136" s="299"/>
      <c r="F136" s="299"/>
      <c r="G136" s="299"/>
      <c r="H136" s="298"/>
      <c r="I136" s="298"/>
      <c r="J136" s="298"/>
      <c r="K136" s="298"/>
      <c r="L136" s="349"/>
      <c r="M136" s="298"/>
      <c r="N136" s="298"/>
      <c r="O136" s="298"/>
      <c r="P136" s="298"/>
      <c r="Q136" s="298"/>
      <c r="R136" s="298"/>
      <c r="S136" s="298"/>
      <c r="T136" s="298"/>
      <c r="U136" s="298"/>
      <c r="V136" s="360"/>
      <c r="W136" s="100" t="s">
        <v>1999</v>
      </c>
      <c r="X136" s="100" t="s">
        <v>120</v>
      </c>
      <c r="Y136" s="100" t="s">
        <v>71</v>
      </c>
      <c r="Z136" s="100" t="s">
        <v>72</v>
      </c>
      <c r="AA136" s="100" t="s">
        <v>73</v>
      </c>
      <c r="AB136" s="100" t="s">
        <v>74</v>
      </c>
      <c r="AC136" s="100" t="s">
        <v>187</v>
      </c>
      <c r="AD136" s="297"/>
      <c r="AE136" s="99">
        <f t="shared" si="133"/>
        <v>25</v>
      </c>
      <c r="AF136" s="99">
        <f t="shared" si="134"/>
        <v>15</v>
      </c>
      <c r="AG136" s="99">
        <f>($AH135*((AE136+AF136))/100)</f>
        <v>6.72</v>
      </c>
      <c r="AH136" s="99">
        <f t="shared" si="152"/>
        <v>10.080000000000002</v>
      </c>
      <c r="AI136" s="297"/>
      <c r="AJ136" s="99">
        <f t="shared" si="135"/>
        <v>0</v>
      </c>
      <c r="AK136" s="99">
        <f t="shared" si="136"/>
        <v>0</v>
      </c>
      <c r="AL136" s="99">
        <f t="shared" si="153"/>
        <v>0</v>
      </c>
      <c r="AM136" s="99">
        <f t="shared" si="154"/>
        <v>80</v>
      </c>
      <c r="AN136" s="360"/>
      <c r="AO136" s="298"/>
      <c r="AP136" s="299"/>
      <c r="AQ136" s="299"/>
      <c r="AR136" s="486"/>
      <c r="AS136" s="486"/>
      <c r="AT136" s="486"/>
      <c r="AU136" s="299"/>
      <c r="AV136" s="110"/>
      <c r="AW136" s="110"/>
      <c r="AX136" s="110"/>
      <c r="AY136" s="110"/>
      <c r="AZ136" s="110"/>
      <c r="BA136" s="110"/>
      <c r="BB136" s="110"/>
      <c r="BC136" s="110"/>
      <c r="BD136" s="110"/>
      <c r="BE136" s="110"/>
      <c r="BF136" s="110"/>
      <c r="BG136" s="110"/>
      <c r="BH136" s="110"/>
      <c r="BI136" s="110"/>
      <c r="BJ136" s="110"/>
      <c r="BK136" s="110"/>
      <c r="BL136" s="110"/>
      <c r="BM136" s="110"/>
      <c r="BN136" s="110"/>
      <c r="BO136" s="110"/>
      <c r="BP136" s="110"/>
      <c r="BQ136" s="254"/>
    </row>
    <row r="137" spans="1:69" s="199" customFormat="1" ht="85.5" customHeight="1">
      <c r="A137" s="298"/>
      <c r="B137" s="298" t="s">
        <v>211</v>
      </c>
      <c r="C137" s="299" t="s">
        <v>212</v>
      </c>
      <c r="D137" s="299" t="s">
        <v>2000</v>
      </c>
      <c r="E137" s="299" t="s">
        <v>60</v>
      </c>
      <c r="F137" s="299" t="s">
        <v>2001</v>
      </c>
      <c r="G137" s="299" t="s">
        <v>2002</v>
      </c>
      <c r="H137" s="298"/>
      <c r="I137" s="298"/>
      <c r="J137" s="298"/>
      <c r="K137" s="298"/>
      <c r="L137" s="349" t="str">
        <f t="shared" si="150"/>
        <v>Posibilidad de pérdida económica y reputacional ante nuestras partes interesadas y sanciones por entes de control obedecido al incumplimiento de  los parámetros normativos impartidos por el archivo general de la nación</v>
      </c>
      <c r="M137" s="298" t="s">
        <v>63</v>
      </c>
      <c r="N137" s="298" t="s">
        <v>115</v>
      </c>
      <c r="O137" s="298" t="s">
        <v>64</v>
      </c>
      <c r="P137" s="298" t="s">
        <v>65</v>
      </c>
      <c r="Q137" s="298">
        <v>52</v>
      </c>
      <c r="R137" s="298" t="s">
        <v>129</v>
      </c>
      <c r="S137" s="298">
        <v>40</v>
      </c>
      <c r="T137" s="298" t="s">
        <v>68</v>
      </c>
      <c r="U137" s="298">
        <v>80</v>
      </c>
      <c r="V137" s="360" t="s">
        <v>69</v>
      </c>
      <c r="W137" s="100" t="s">
        <v>2003</v>
      </c>
      <c r="X137" s="100" t="s">
        <v>120</v>
      </c>
      <c r="Y137" s="100" t="s">
        <v>71</v>
      </c>
      <c r="Z137" s="100" t="s">
        <v>72</v>
      </c>
      <c r="AA137" s="100" t="s">
        <v>73</v>
      </c>
      <c r="AB137" s="100" t="s">
        <v>74</v>
      </c>
      <c r="AC137" s="100" t="s">
        <v>75</v>
      </c>
      <c r="AD137" s="297">
        <f>AH139</f>
        <v>10.08</v>
      </c>
      <c r="AE137" s="99">
        <f t="shared" si="133"/>
        <v>25</v>
      </c>
      <c r="AF137" s="99">
        <f t="shared" si="134"/>
        <v>15</v>
      </c>
      <c r="AG137" s="99">
        <f>($S137*((AE137+AF137))/100)</f>
        <v>16</v>
      </c>
      <c r="AH137" s="99">
        <f t="shared" ref="AH137" si="155">S137-AG137</f>
        <v>24</v>
      </c>
      <c r="AI137" s="297">
        <f>AM139</f>
        <v>80</v>
      </c>
      <c r="AJ137" s="99">
        <f t="shared" si="135"/>
        <v>0</v>
      </c>
      <c r="AK137" s="99">
        <f t="shared" si="136"/>
        <v>0</v>
      </c>
      <c r="AL137" s="99">
        <f>($U137*((AJ137+AK137))/100)</f>
        <v>0</v>
      </c>
      <c r="AM137" s="99">
        <f>U137-AL137</f>
        <v>80</v>
      </c>
      <c r="AN137" s="360" t="s">
        <v>69</v>
      </c>
      <c r="AO137" s="298" t="s">
        <v>77</v>
      </c>
      <c r="AP137" s="299" t="s">
        <v>1996</v>
      </c>
      <c r="AQ137" s="299" t="s">
        <v>2004</v>
      </c>
      <c r="AR137" s="486">
        <v>45658</v>
      </c>
      <c r="AS137" s="486">
        <v>46022</v>
      </c>
      <c r="AT137" s="486" t="s">
        <v>96</v>
      </c>
      <c r="AU137" s="299" t="s">
        <v>1850</v>
      </c>
      <c r="AV137" s="110"/>
      <c r="AW137" s="110"/>
      <c r="AX137" s="110"/>
      <c r="AY137" s="110"/>
      <c r="AZ137" s="110"/>
      <c r="BA137" s="110"/>
      <c r="BB137" s="110"/>
      <c r="BC137" s="110"/>
      <c r="BD137" s="110"/>
      <c r="BE137" s="110"/>
      <c r="BF137" s="110"/>
      <c r="BG137" s="110"/>
      <c r="BH137" s="110"/>
      <c r="BI137" s="110"/>
      <c r="BJ137" s="110"/>
      <c r="BK137" s="110"/>
      <c r="BL137" s="110"/>
      <c r="BM137" s="110"/>
      <c r="BN137" s="110"/>
      <c r="BO137" s="110"/>
      <c r="BP137" s="110"/>
      <c r="BQ137" s="254"/>
    </row>
    <row r="138" spans="1:69" s="199" customFormat="1" ht="85.5" customHeight="1">
      <c r="A138" s="298"/>
      <c r="B138" s="298"/>
      <c r="C138" s="299"/>
      <c r="D138" s="299"/>
      <c r="E138" s="299"/>
      <c r="F138" s="299"/>
      <c r="G138" s="299"/>
      <c r="H138" s="298"/>
      <c r="I138" s="298"/>
      <c r="J138" s="298"/>
      <c r="K138" s="298"/>
      <c r="L138" s="349"/>
      <c r="M138" s="298"/>
      <c r="N138" s="298"/>
      <c r="O138" s="298"/>
      <c r="P138" s="298"/>
      <c r="Q138" s="298"/>
      <c r="R138" s="298"/>
      <c r="S138" s="298"/>
      <c r="T138" s="298"/>
      <c r="U138" s="298"/>
      <c r="V138" s="360"/>
      <c r="W138" s="100" t="s">
        <v>2005</v>
      </c>
      <c r="X138" s="100" t="s">
        <v>120</v>
      </c>
      <c r="Y138" s="100" t="s">
        <v>71</v>
      </c>
      <c r="Z138" s="100" t="s">
        <v>72</v>
      </c>
      <c r="AA138" s="100" t="s">
        <v>73</v>
      </c>
      <c r="AB138" s="100" t="s">
        <v>74</v>
      </c>
      <c r="AC138" s="100" t="s">
        <v>75</v>
      </c>
      <c r="AD138" s="297"/>
      <c r="AE138" s="99">
        <f t="shared" si="133"/>
        <v>25</v>
      </c>
      <c r="AF138" s="99">
        <f t="shared" si="134"/>
        <v>15</v>
      </c>
      <c r="AG138" s="99">
        <f>($AH137*((AE138+AF138))/100)</f>
        <v>9.6</v>
      </c>
      <c r="AH138" s="99">
        <f t="shared" ref="AH138:AH139" si="156">AH137-AG138</f>
        <v>14.4</v>
      </c>
      <c r="AI138" s="297"/>
      <c r="AJ138" s="99">
        <f t="shared" si="135"/>
        <v>0</v>
      </c>
      <c r="AK138" s="99">
        <f t="shared" si="136"/>
        <v>0</v>
      </c>
      <c r="AL138" s="99">
        <f t="shared" ref="AL138:AL139" si="157">($AM137*((AJ138+AK138))/100)</f>
        <v>0</v>
      </c>
      <c r="AM138" s="99">
        <f t="shared" ref="AM138:AM139" si="158">AM137-AL138</f>
        <v>80</v>
      </c>
      <c r="AN138" s="360"/>
      <c r="AO138" s="298"/>
      <c r="AP138" s="299"/>
      <c r="AQ138" s="299"/>
      <c r="AR138" s="486"/>
      <c r="AS138" s="486"/>
      <c r="AT138" s="486"/>
      <c r="AU138" s="299"/>
      <c r="AV138" s="110"/>
      <c r="AW138" s="110"/>
      <c r="AX138" s="110"/>
      <c r="AY138" s="110"/>
      <c r="AZ138" s="110"/>
      <c r="BA138" s="110"/>
      <c r="BB138" s="110"/>
      <c r="BC138" s="110"/>
      <c r="BD138" s="110"/>
      <c r="BE138" s="110"/>
      <c r="BF138" s="110"/>
      <c r="BG138" s="110"/>
      <c r="BH138" s="110"/>
      <c r="BI138" s="110"/>
      <c r="BJ138" s="110"/>
      <c r="BK138" s="110"/>
      <c r="BL138" s="110"/>
      <c r="BM138" s="110"/>
      <c r="BN138" s="110"/>
      <c r="BO138" s="110"/>
      <c r="BP138" s="110"/>
      <c r="BQ138" s="254"/>
    </row>
    <row r="139" spans="1:69" s="199" customFormat="1" ht="85.5" customHeight="1">
      <c r="A139" s="298"/>
      <c r="B139" s="298"/>
      <c r="C139" s="299"/>
      <c r="D139" s="299"/>
      <c r="E139" s="299"/>
      <c r="F139" s="299"/>
      <c r="G139" s="299"/>
      <c r="H139" s="298"/>
      <c r="I139" s="298"/>
      <c r="J139" s="298"/>
      <c r="K139" s="298"/>
      <c r="L139" s="349"/>
      <c r="M139" s="298"/>
      <c r="N139" s="298"/>
      <c r="O139" s="298"/>
      <c r="P139" s="298"/>
      <c r="Q139" s="298"/>
      <c r="R139" s="298"/>
      <c r="S139" s="298"/>
      <c r="T139" s="298"/>
      <c r="U139" s="298"/>
      <c r="V139" s="360"/>
      <c r="W139" s="100" t="s">
        <v>2006</v>
      </c>
      <c r="X139" s="100" t="s">
        <v>120</v>
      </c>
      <c r="Y139" s="100" t="s">
        <v>93</v>
      </c>
      <c r="Z139" s="100" t="s">
        <v>72</v>
      </c>
      <c r="AA139" s="100" t="s">
        <v>73</v>
      </c>
      <c r="AB139" s="100" t="s">
        <v>74</v>
      </c>
      <c r="AC139" s="100" t="s">
        <v>75</v>
      </c>
      <c r="AD139" s="297"/>
      <c r="AE139" s="99">
        <f t="shared" si="133"/>
        <v>15</v>
      </c>
      <c r="AF139" s="99">
        <f t="shared" si="134"/>
        <v>15</v>
      </c>
      <c r="AG139" s="99">
        <f>($AH138*((AE139+AF139))/100)</f>
        <v>4.32</v>
      </c>
      <c r="AH139" s="99">
        <f t="shared" si="156"/>
        <v>10.08</v>
      </c>
      <c r="AI139" s="297"/>
      <c r="AJ139" s="99">
        <f t="shared" si="135"/>
        <v>0</v>
      </c>
      <c r="AK139" s="99">
        <f t="shared" si="136"/>
        <v>0</v>
      </c>
      <c r="AL139" s="99">
        <f t="shared" si="157"/>
        <v>0</v>
      </c>
      <c r="AM139" s="99">
        <f t="shared" si="158"/>
        <v>80</v>
      </c>
      <c r="AN139" s="360"/>
      <c r="AO139" s="298"/>
      <c r="AP139" s="299"/>
      <c r="AQ139" s="299"/>
      <c r="AR139" s="486"/>
      <c r="AS139" s="486"/>
      <c r="AT139" s="486"/>
      <c r="AU139" s="299"/>
      <c r="AV139" s="110"/>
      <c r="AW139" s="110"/>
      <c r="AX139" s="110"/>
      <c r="AY139" s="110"/>
      <c r="AZ139" s="110"/>
      <c r="BA139" s="110"/>
      <c r="BB139" s="110"/>
      <c r="BC139" s="110"/>
      <c r="BD139" s="110"/>
      <c r="BE139" s="110"/>
      <c r="BF139" s="110"/>
      <c r="BG139" s="110"/>
      <c r="BH139" s="110"/>
      <c r="BI139" s="110"/>
      <c r="BJ139" s="110"/>
      <c r="BK139" s="110"/>
      <c r="BL139" s="110"/>
      <c r="BM139" s="110"/>
      <c r="BN139" s="110"/>
      <c r="BO139" s="110"/>
      <c r="BP139" s="110"/>
      <c r="BQ139" s="254"/>
    </row>
    <row r="140" spans="1:69" s="199" customFormat="1" ht="123.75" customHeight="1">
      <c r="A140" s="298"/>
      <c r="B140" s="298" t="s">
        <v>211</v>
      </c>
      <c r="C140" s="299" t="s">
        <v>212</v>
      </c>
      <c r="D140" s="299" t="s">
        <v>2007</v>
      </c>
      <c r="E140" s="299" t="s">
        <v>60</v>
      </c>
      <c r="F140" s="299" t="s">
        <v>2008</v>
      </c>
      <c r="G140" s="299" t="s">
        <v>2009</v>
      </c>
      <c r="H140" s="298"/>
      <c r="I140" s="298"/>
      <c r="J140" s="298"/>
      <c r="K140" s="298"/>
      <c r="L140" s="349" t="str">
        <f>CONCATENATE(E140," ",F140,)</f>
        <v>Posibilidad de pérdida económica y reputacional ante las partes interesadas por Incumplimiento de la respuesta institucional</v>
      </c>
      <c r="M140" s="298" t="s">
        <v>63</v>
      </c>
      <c r="N140" s="298" t="s">
        <v>115</v>
      </c>
      <c r="O140" s="298" t="s">
        <v>64</v>
      </c>
      <c r="P140" s="298" t="s">
        <v>176</v>
      </c>
      <c r="Q140" s="298">
        <v>365</v>
      </c>
      <c r="R140" s="298" t="s">
        <v>129</v>
      </c>
      <c r="S140" s="298">
        <v>40</v>
      </c>
      <c r="T140" s="298" t="s">
        <v>68</v>
      </c>
      <c r="U140" s="298">
        <v>80</v>
      </c>
      <c r="V140" s="360" t="s">
        <v>69</v>
      </c>
      <c r="W140" s="100" t="s">
        <v>2010</v>
      </c>
      <c r="X140" s="100" t="s">
        <v>120</v>
      </c>
      <c r="Y140" s="100" t="s">
        <v>71</v>
      </c>
      <c r="Z140" s="100" t="s">
        <v>72</v>
      </c>
      <c r="AA140" s="100" t="s">
        <v>73</v>
      </c>
      <c r="AB140" s="100" t="s">
        <v>74</v>
      </c>
      <c r="AC140" s="100" t="s">
        <v>75</v>
      </c>
      <c r="AD140" s="297">
        <f>AH141</f>
        <v>16.8</v>
      </c>
      <c r="AE140" s="99">
        <f t="shared" si="133"/>
        <v>25</v>
      </c>
      <c r="AF140" s="99">
        <f t="shared" si="134"/>
        <v>15</v>
      </c>
      <c r="AG140" s="99">
        <f>($S140*((AE140+AF140))/100)</f>
        <v>16</v>
      </c>
      <c r="AH140" s="99">
        <f t="shared" ref="AH140" si="159">S140-AG140</f>
        <v>24</v>
      </c>
      <c r="AI140" s="297">
        <f>AM141</f>
        <v>80</v>
      </c>
      <c r="AJ140" s="99">
        <f t="shared" si="135"/>
        <v>0</v>
      </c>
      <c r="AK140" s="99">
        <f t="shared" si="136"/>
        <v>0</v>
      </c>
      <c r="AL140" s="99">
        <f>($U140*((AJ140+AK140))/100)</f>
        <v>0</v>
      </c>
      <c r="AM140" s="99">
        <f>U140-AL140</f>
        <v>80</v>
      </c>
      <c r="AN140" s="360" t="s">
        <v>69</v>
      </c>
      <c r="AO140" s="298" t="s">
        <v>77</v>
      </c>
      <c r="AP140" s="299" t="s">
        <v>2011</v>
      </c>
      <c r="AQ140" s="618" t="s">
        <v>2012</v>
      </c>
      <c r="AR140" s="486">
        <v>45658</v>
      </c>
      <c r="AS140" s="486">
        <v>46022</v>
      </c>
      <c r="AT140" s="486" t="s">
        <v>96</v>
      </c>
      <c r="AU140" s="299" t="s">
        <v>1850</v>
      </c>
      <c r="AV140" s="110"/>
      <c r="AW140" s="110"/>
      <c r="AX140" s="110"/>
      <c r="AY140" s="110"/>
      <c r="AZ140" s="110"/>
      <c r="BA140" s="110"/>
      <c r="BB140" s="110"/>
      <c r="BC140" s="110"/>
      <c r="BD140" s="110"/>
      <c r="BE140" s="110"/>
      <c r="BF140" s="110"/>
      <c r="BG140" s="110"/>
      <c r="BH140" s="110"/>
      <c r="BI140" s="110"/>
      <c r="BJ140" s="110"/>
      <c r="BK140" s="110"/>
      <c r="BL140" s="110"/>
      <c r="BM140" s="110"/>
      <c r="BN140" s="110"/>
      <c r="BO140" s="110"/>
      <c r="BP140" s="110"/>
      <c r="BQ140" s="254"/>
    </row>
    <row r="141" spans="1:69" s="199" customFormat="1" ht="123.75" customHeight="1">
      <c r="A141" s="298"/>
      <c r="B141" s="298"/>
      <c r="C141" s="299"/>
      <c r="D141" s="299"/>
      <c r="E141" s="299"/>
      <c r="F141" s="299"/>
      <c r="G141" s="299"/>
      <c r="H141" s="298"/>
      <c r="I141" s="298"/>
      <c r="J141" s="298"/>
      <c r="K141" s="298"/>
      <c r="L141" s="349"/>
      <c r="M141" s="298"/>
      <c r="N141" s="298"/>
      <c r="O141" s="298"/>
      <c r="P141" s="298"/>
      <c r="Q141" s="298"/>
      <c r="R141" s="298"/>
      <c r="S141" s="298"/>
      <c r="T141" s="298"/>
      <c r="U141" s="298"/>
      <c r="V141" s="360"/>
      <c r="W141" s="252" t="s">
        <v>2013</v>
      </c>
      <c r="X141" s="100" t="s">
        <v>120</v>
      </c>
      <c r="Y141" s="100" t="s">
        <v>93</v>
      </c>
      <c r="Z141" s="100" t="s">
        <v>72</v>
      </c>
      <c r="AA141" s="100" t="s">
        <v>73</v>
      </c>
      <c r="AB141" s="100" t="s">
        <v>74</v>
      </c>
      <c r="AC141" s="100" t="s">
        <v>187</v>
      </c>
      <c r="AD141" s="297"/>
      <c r="AE141" s="99">
        <f t="shared" si="133"/>
        <v>15</v>
      </c>
      <c r="AF141" s="99">
        <f t="shared" si="134"/>
        <v>15</v>
      </c>
      <c r="AG141" s="99">
        <f>($AH140*((AE141+AF141))/100)</f>
        <v>7.2</v>
      </c>
      <c r="AH141" s="99">
        <f t="shared" ref="AH141" si="160">AH140-AG141</f>
        <v>16.8</v>
      </c>
      <c r="AI141" s="297"/>
      <c r="AJ141" s="99">
        <f t="shared" si="135"/>
        <v>0</v>
      </c>
      <c r="AK141" s="99">
        <f t="shared" si="136"/>
        <v>0</v>
      </c>
      <c r="AL141" s="99">
        <f t="shared" ref="AL141" si="161">($AM140*((AJ141+AK141))/100)</f>
        <v>0</v>
      </c>
      <c r="AM141" s="99">
        <f t="shared" ref="AM141" si="162">AM140-AL141</f>
        <v>80</v>
      </c>
      <c r="AN141" s="360"/>
      <c r="AO141" s="298"/>
      <c r="AP141" s="299"/>
      <c r="AQ141" s="299"/>
      <c r="AR141" s="486"/>
      <c r="AS141" s="486"/>
      <c r="AT141" s="486"/>
      <c r="AU141" s="299"/>
      <c r="AV141" s="110"/>
      <c r="AW141" s="110"/>
      <c r="AX141" s="110"/>
      <c r="AY141" s="110"/>
      <c r="AZ141" s="110"/>
      <c r="BA141" s="110"/>
      <c r="BB141" s="110"/>
      <c r="BC141" s="110"/>
      <c r="BD141" s="110"/>
      <c r="BE141" s="110"/>
      <c r="BF141" s="110"/>
      <c r="BG141" s="110"/>
      <c r="BH141" s="110"/>
      <c r="BI141" s="110"/>
      <c r="BJ141" s="110"/>
      <c r="BK141" s="110"/>
      <c r="BL141" s="110"/>
      <c r="BM141" s="110"/>
      <c r="BN141" s="110"/>
      <c r="BO141" s="110"/>
      <c r="BP141" s="110"/>
      <c r="BQ141" s="254"/>
    </row>
    <row r="142" spans="1:69" s="199" customFormat="1" ht="86.25" customHeight="1">
      <c r="A142" s="298"/>
      <c r="B142" s="298" t="s">
        <v>211</v>
      </c>
      <c r="C142" s="299" t="s">
        <v>212</v>
      </c>
      <c r="D142" s="299" t="s">
        <v>2014</v>
      </c>
      <c r="E142" s="299"/>
      <c r="F142" s="299"/>
      <c r="G142" s="299"/>
      <c r="H142" s="298" t="s">
        <v>2015</v>
      </c>
      <c r="I142" s="298" t="s">
        <v>2016</v>
      </c>
      <c r="J142" s="298" t="s">
        <v>2017</v>
      </c>
      <c r="K142" s="298" t="s">
        <v>391</v>
      </c>
      <c r="L142" s="299" t="s">
        <v>2018</v>
      </c>
      <c r="M142" s="298" t="s">
        <v>88</v>
      </c>
      <c r="N142" s="298" t="s">
        <v>115</v>
      </c>
      <c r="O142" s="298" t="s">
        <v>89</v>
      </c>
      <c r="P142" s="298" t="s">
        <v>90</v>
      </c>
      <c r="Q142" s="298">
        <v>960</v>
      </c>
      <c r="R142" s="298" t="s">
        <v>91</v>
      </c>
      <c r="S142" s="298">
        <v>60</v>
      </c>
      <c r="T142" s="298" t="s">
        <v>144</v>
      </c>
      <c r="U142" s="298">
        <v>100</v>
      </c>
      <c r="V142" s="296" t="s">
        <v>145</v>
      </c>
      <c r="W142" s="100" t="s">
        <v>2019</v>
      </c>
      <c r="X142" s="100" t="s">
        <v>120</v>
      </c>
      <c r="Y142" s="100" t="s">
        <v>71</v>
      </c>
      <c r="Z142" s="100" t="s">
        <v>72</v>
      </c>
      <c r="AA142" s="100" t="s">
        <v>73</v>
      </c>
      <c r="AB142" s="100" t="s">
        <v>74</v>
      </c>
      <c r="AC142" s="100" t="s">
        <v>75</v>
      </c>
      <c r="AD142" s="297">
        <f>AH144</f>
        <v>12.96</v>
      </c>
      <c r="AE142" s="99">
        <f t="shared" si="133"/>
        <v>25</v>
      </c>
      <c r="AF142" s="99">
        <f t="shared" si="134"/>
        <v>15</v>
      </c>
      <c r="AG142" s="99">
        <f>($S142*((AE142+AF142))/100)</f>
        <v>24</v>
      </c>
      <c r="AH142" s="99">
        <f t="shared" ref="AH142" si="163">S142-AG142</f>
        <v>36</v>
      </c>
      <c r="AI142" s="297">
        <f>AM144</f>
        <v>100</v>
      </c>
      <c r="AJ142" s="99">
        <f t="shared" si="135"/>
        <v>0</v>
      </c>
      <c r="AK142" s="99">
        <f t="shared" si="136"/>
        <v>0</v>
      </c>
      <c r="AL142" s="99">
        <f>($U142*((AJ142+AK142))/100)</f>
        <v>0</v>
      </c>
      <c r="AM142" s="99">
        <f>U142-AL142</f>
        <v>100</v>
      </c>
      <c r="AN142" s="296" t="s">
        <v>145</v>
      </c>
      <c r="AO142" s="298" t="s">
        <v>77</v>
      </c>
      <c r="AP142" s="299" t="s">
        <v>358</v>
      </c>
      <c r="AQ142" s="299" t="s">
        <v>2020</v>
      </c>
      <c r="AR142" s="486">
        <v>45658</v>
      </c>
      <c r="AS142" s="486">
        <v>46022</v>
      </c>
      <c r="AT142" s="486" t="s">
        <v>149</v>
      </c>
      <c r="AU142" s="299" t="s">
        <v>1850</v>
      </c>
      <c r="AV142" s="110"/>
      <c r="AW142" s="110"/>
      <c r="AX142" s="110"/>
      <c r="AY142" s="110"/>
      <c r="AZ142" s="110"/>
      <c r="BA142" s="110"/>
      <c r="BB142" s="110"/>
      <c r="BC142" s="110"/>
      <c r="BD142" s="110"/>
      <c r="BE142" s="110"/>
      <c r="BF142" s="110"/>
      <c r="BG142" s="110"/>
      <c r="BH142" s="110"/>
      <c r="BI142" s="110"/>
      <c r="BJ142" s="110"/>
      <c r="BK142" s="110"/>
      <c r="BL142" s="110"/>
      <c r="BM142" s="110"/>
      <c r="BN142" s="110"/>
      <c r="BO142" s="110"/>
      <c r="BP142" s="110"/>
      <c r="BQ142" s="254"/>
    </row>
    <row r="143" spans="1:69" s="199" customFormat="1" ht="86.25" customHeight="1">
      <c r="A143" s="298"/>
      <c r="B143" s="298"/>
      <c r="C143" s="299"/>
      <c r="D143" s="299"/>
      <c r="E143" s="299"/>
      <c r="F143" s="299"/>
      <c r="G143" s="299"/>
      <c r="H143" s="298"/>
      <c r="I143" s="298"/>
      <c r="J143" s="298"/>
      <c r="K143" s="298"/>
      <c r="L143" s="299"/>
      <c r="M143" s="298"/>
      <c r="N143" s="298"/>
      <c r="O143" s="298"/>
      <c r="P143" s="298"/>
      <c r="Q143" s="298"/>
      <c r="R143" s="298"/>
      <c r="S143" s="298"/>
      <c r="T143" s="298"/>
      <c r="U143" s="298"/>
      <c r="V143" s="296"/>
      <c r="W143" s="100" t="s">
        <v>2021</v>
      </c>
      <c r="X143" s="100" t="s">
        <v>120</v>
      </c>
      <c r="Y143" s="100" t="s">
        <v>71</v>
      </c>
      <c r="Z143" s="100" t="s">
        <v>72</v>
      </c>
      <c r="AA143" s="100" t="s">
        <v>73</v>
      </c>
      <c r="AB143" s="100" t="s">
        <v>74</v>
      </c>
      <c r="AC143" s="100" t="s">
        <v>75</v>
      </c>
      <c r="AD143" s="297"/>
      <c r="AE143" s="99">
        <f t="shared" si="133"/>
        <v>25</v>
      </c>
      <c r="AF143" s="99">
        <f t="shared" si="134"/>
        <v>15</v>
      </c>
      <c r="AG143" s="99">
        <f>($AH142*((AE143+AF143))/100)</f>
        <v>14.4</v>
      </c>
      <c r="AH143" s="99">
        <f t="shared" ref="AH143:AH144" si="164">AH142-AG143</f>
        <v>21.6</v>
      </c>
      <c r="AI143" s="297"/>
      <c r="AJ143" s="99">
        <f t="shared" si="135"/>
        <v>0</v>
      </c>
      <c r="AK143" s="99">
        <f t="shared" si="136"/>
        <v>0</v>
      </c>
      <c r="AL143" s="99">
        <f t="shared" ref="AL143:AL144" si="165">($AM142*((AJ143+AK143))/100)</f>
        <v>0</v>
      </c>
      <c r="AM143" s="99">
        <f t="shared" ref="AM143:AM144" si="166">AM142-AL143</f>
        <v>100</v>
      </c>
      <c r="AN143" s="296"/>
      <c r="AO143" s="298"/>
      <c r="AP143" s="299"/>
      <c r="AQ143" s="299"/>
      <c r="AR143" s="486"/>
      <c r="AS143" s="486"/>
      <c r="AT143" s="486"/>
      <c r="AU143" s="299"/>
      <c r="AV143" s="110"/>
      <c r="AW143" s="110"/>
      <c r="AX143" s="110"/>
      <c r="AY143" s="110"/>
      <c r="AZ143" s="110"/>
      <c r="BA143" s="110"/>
      <c r="BB143" s="110"/>
      <c r="BC143" s="110"/>
      <c r="BD143" s="110"/>
      <c r="BE143" s="110"/>
      <c r="BF143" s="110"/>
      <c r="BG143" s="110"/>
      <c r="BH143" s="110"/>
      <c r="BI143" s="110"/>
      <c r="BJ143" s="110"/>
      <c r="BK143" s="110"/>
      <c r="BL143" s="110"/>
      <c r="BM143" s="110"/>
      <c r="BN143" s="110"/>
      <c r="BO143" s="110"/>
      <c r="BP143" s="110"/>
      <c r="BQ143" s="254"/>
    </row>
    <row r="144" spans="1:69" s="199" customFormat="1" ht="86.25" customHeight="1">
      <c r="A144" s="298"/>
      <c r="B144" s="298"/>
      <c r="C144" s="299"/>
      <c r="D144" s="299"/>
      <c r="E144" s="299"/>
      <c r="F144" s="299"/>
      <c r="G144" s="299"/>
      <c r="H144" s="298"/>
      <c r="I144" s="298"/>
      <c r="J144" s="298"/>
      <c r="K144" s="298"/>
      <c r="L144" s="299"/>
      <c r="M144" s="298"/>
      <c r="N144" s="298"/>
      <c r="O144" s="298"/>
      <c r="P144" s="298"/>
      <c r="Q144" s="298"/>
      <c r="R144" s="298"/>
      <c r="S144" s="298"/>
      <c r="T144" s="298"/>
      <c r="U144" s="298"/>
      <c r="V144" s="296"/>
      <c r="W144" s="100" t="s">
        <v>2022</v>
      </c>
      <c r="X144" s="100" t="s">
        <v>120</v>
      </c>
      <c r="Y144" s="100" t="s">
        <v>71</v>
      </c>
      <c r="Z144" s="100" t="s">
        <v>72</v>
      </c>
      <c r="AA144" s="100" t="s">
        <v>73</v>
      </c>
      <c r="AB144" s="100" t="s">
        <v>74</v>
      </c>
      <c r="AC144" s="100" t="s">
        <v>75</v>
      </c>
      <c r="AD144" s="297"/>
      <c r="AE144" s="99">
        <f t="shared" si="133"/>
        <v>25</v>
      </c>
      <c r="AF144" s="99">
        <f t="shared" si="134"/>
        <v>15</v>
      </c>
      <c r="AG144" s="99">
        <f>($AH143*((AE144+AF144))/100)</f>
        <v>8.64</v>
      </c>
      <c r="AH144" s="99">
        <f t="shared" si="164"/>
        <v>12.96</v>
      </c>
      <c r="AI144" s="297"/>
      <c r="AJ144" s="99">
        <f t="shared" si="135"/>
        <v>0</v>
      </c>
      <c r="AK144" s="99">
        <f t="shared" si="136"/>
        <v>0</v>
      </c>
      <c r="AL144" s="99">
        <f t="shared" si="165"/>
        <v>0</v>
      </c>
      <c r="AM144" s="99">
        <f t="shared" si="166"/>
        <v>100</v>
      </c>
      <c r="AN144" s="296"/>
      <c r="AO144" s="298"/>
      <c r="AP144" s="299"/>
      <c r="AQ144" s="299"/>
      <c r="AR144" s="486"/>
      <c r="AS144" s="486"/>
      <c r="AT144" s="486"/>
      <c r="AU144" s="299"/>
      <c r="AV144" s="110"/>
      <c r="AW144" s="110"/>
      <c r="AX144" s="110"/>
      <c r="AY144" s="110"/>
      <c r="AZ144" s="110"/>
      <c r="BA144" s="110"/>
      <c r="BB144" s="110"/>
      <c r="BC144" s="110"/>
      <c r="BD144" s="110"/>
      <c r="BE144" s="110"/>
      <c r="BF144" s="110"/>
      <c r="BG144" s="110"/>
      <c r="BH144" s="110"/>
      <c r="BI144" s="110"/>
      <c r="BJ144" s="110"/>
      <c r="BK144" s="110"/>
      <c r="BL144" s="110"/>
      <c r="BM144" s="110"/>
      <c r="BN144" s="110"/>
      <c r="BO144" s="110"/>
      <c r="BP144" s="110"/>
      <c r="BQ144" s="254"/>
    </row>
    <row r="145" spans="1:69" s="199" customFormat="1" ht="122.25" customHeight="1">
      <c r="A145" s="298"/>
      <c r="B145" s="298" t="s">
        <v>211</v>
      </c>
      <c r="C145" s="299" t="s">
        <v>212</v>
      </c>
      <c r="D145" s="299" t="s">
        <v>2023</v>
      </c>
      <c r="E145" s="299" t="s">
        <v>60</v>
      </c>
      <c r="F145" s="299" t="s">
        <v>2024</v>
      </c>
      <c r="G145" s="299" t="s">
        <v>2025</v>
      </c>
      <c r="H145" s="100"/>
      <c r="I145" s="100"/>
      <c r="J145" s="100"/>
      <c r="K145" s="100"/>
      <c r="L145" s="349" t="str">
        <f>CONCATENATE(E145," ",F145,)</f>
        <v>Posibilidad de pérdida económica y reputacional por la no implementación y  adopción de los lineamientos impartidos por el proceso de Gestión Documental</v>
      </c>
      <c r="M145" s="298" t="s">
        <v>63</v>
      </c>
      <c r="N145" s="298" t="s">
        <v>115</v>
      </c>
      <c r="O145" s="298" t="s">
        <v>64</v>
      </c>
      <c r="P145" s="298" t="s">
        <v>65</v>
      </c>
      <c r="Q145" s="298">
        <v>365</v>
      </c>
      <c r="R145" s="298" t="s">
        <v>129</v>
      </c>
      <c r="S145" s="298">
        <v>40</v>
      </c>
      <c r="T145" s="298" t="s">
        <v>76</v>
      </c>
      <c r="U145" s="298">
        <v>60</v>
      </c>
      <c r="V145" s="308" t="s">
        <v>76</v>
      </c>
      <c r="W145" s="100" t="s">
        <v>2026</v>
      </c>
      <c r="X145" s="100" t="s">
        <v>120</v>
      </c>
      <c r="Y145" s="100" t="s">
        <v>71</v>
      </c>
      <c r="Z145" s="100" t="s">
        <v>72</v>
      </c>
      <c r="AA145" s="100" t="s">
        <v>73</v>
      </c>
      <c r="AB145" s="100" t="s">
        <v>74</v>
      </c>
      <c r="AC145" s="100" t="s">
        <v>75</v>
      </c>
      <c r="AD145" s="297">
        <f>AH146</f>
        <v>14.4</v>
      </c>
      <c r="AE145" s="99">
        <f t="shared" si="133"/>
        <v>25</v>
      </c>
      <c r="AF145" s="99">
        <f t="shared" si="134"/>
        <v>15</v>
      </c>
      <c r="AG145" s="99">
        <f>($S145*((AE145+AF145))/100)</f>
        <v>16</v>
      </c>
      <c r="AH145" s="99">
        <f t="shared" ref="AH145" si="167">S145-AG145</f>
        <v>24</v>
      </c>
      <c r="AI145" s="297">
        <f>AM146</f>
        <v>60</v>
      </c>
      <c r="AJ145" s="99">
        <f t="shared" si="135"/>
        <v>0</v>
      </c>
      <c r="AK145" s="99">
        <f t="shared" si="136"/>
        <v>0</v>
      </c>
      <c r="AL145" s="99">
        <f>($U145*((AJ145+AK145))/100)</f>
        <v>0</v>
      </c>
      <c r="AM145" s="99">
        <f>U145-AL145</f>
        <v>60</v>
      </c>
      <c r="AN145" s="308" t="s">
        <v>76</v>
      </c>
      <c r="AO145" s="298" t="s">
        <v>77</v>
      </c>
      <c r="AP145" s="299" t="s">
        <v>2011</v>
      </c>
      <c r="AQ145" s="299" t="s">
        <v>2027</v>
      </c>
      <c r="AR145" s="486">
        <v>45658</v>
      </c>
      <c r="AS145" s="486">
        <v>46022</v>
      </c>
      <c r="AT145" s="486" t="s">
        <v>80</v>
      </c>
      <c r="AU145" s="299" t="s">
        <v>1850</v>
      </c>
      <c r="AV145" s="110"/>
      <c r="AW145" s="110"/>
      <c r="AX145" s="110"/>
      <c r="AY145" s="110"/>
      <c r="AZ145" s="110"/>
      <c r="BA145" s="110"/>
      <c r="BB145" s="110"/>
      <c r="BC145" s="110"/>
      <c r="BD145" s="110"/>
      <c r="BE145" s="110"/>
      <c r="BF145" s="110"/>
      <c r="BG145" s="110"/>
      <c r="BH145" s="110"/>
      <c r="BI145" s="110"/>
      <c r="BJ145" s="110"/>
      <c r="BK145" s="110"/>
      <c r="BL145" s="110"/>
      <c r="BM145" s="110"/>
      <c r="BN145" s="110"/>
      <c r="BO145" s="110"/>
      <c r="BP145" s="110"/>
      <c r="BQ145" s="254"/>
    </row>
    <row r="146" spans="1:69" s="199" customFormat="1" ht="122.25" customHeight="1">
      <c r="A146" s="298"/>
      <c r="B146" s="298"/>
      <c r="C146" s="299"/>
      <c r="D146" s="299"/>
      <c r="E146" s="299"/>
      <c r="F146" s="299"/>
      <c r="G146" s="299"/>
      <c r="H146" s="100"/>
      <c r="I146" s="100"/>
      <c r="J146" s="100"/>
      <c r="K146" s="100"/>
      <c r="L146" s="349"/>
      <c r="M146" s="298"/>
      <c r="N146" s="298"/>
      <c r="O146" s="298"/>
      <c r="P146" s="298"/>
      <c r="Q146" s="298"/>
      <c r="R146" s="298"/>
      <c r="S146" s="298"/>
      <c r="T146" s="298"/>
      <c r="U146" s="298"/>
      <c r="V146" s="308"/>
      <c r="W146" s="100" t="s">
        <v>2028</v>
      </c>
      <c r="X146" s="100" t="s">
        <v>120</v>
      </c>
      <c r="Y146" s="100" t="s">
        <v>71</v>
      </c>
      <c r="Z146" s="100" t="s">
        <v>72</v>
      </c>
      <c r="AA146" s="100" t="s">
        <v>73</v>
      </c>
      <c r="AB146" s="100" t="s">
        <v>74</v>
      </c>
      <c r="AC146" s="100" t="s">
        <v>75</v>
      </c>
      <c r="AD146" s="297"/>
      <c r="AE146" s="99">
        <f t="shared" si="133"/>
        <v>25</v>
      </c>
      <c r="AF146" s="99">
        <f t="shared" si="134"/>
        <v>15</v>
      </c>
      <c r="AG146" s="99">
        <f>($AH145*((AE146+AF146))/100)</f>
        <v>9.6</v>
      </c>
      <c r="AH146" s="99">
        <f t="shared" ref="AH146" si="168">AH145-AG146</f>
        <v>14.4</v>
      </c>
      <c r="AI146" s="297"/>
      <c r="AJ146" s="99">
        <f t="shared" si="135"/>
        <v>0</v>
      </c>
      <c r="AK146" s="99">
        <f t="shared" si="136"/>
        <v>0</v>
      </c>
      <c r="AL146" s="99">
        <f t="shared" ref="AL146" si="169">($AM145*((AJ146+AK146))/100)</f>
        <v>0</v>
      </c>
      <c r="AM146" s="99">
        <f t="shared" ref="AM146" si="170">AM145-AL146</f>
        <v>60</v>
      </c>
      <c r="AN146" s="308"/>
      <c r="AO146" s="298"/>
      <c r="AP146" s="299"/>
      <c r="AQ146" s="299"/>
      <c r="AR146" s="486"/>
      <c r="AS146" s="486"/>
      <c r="AT146" s="486"/>
      <c r="AU146" s="299"/>
      <c r="AV146" s="110"/>
      <c r="AW146" s="110"/>
      <c r="AX146" s="110"/>
      <c r="AY146" s="110"/>
      <c r="AZ146" s="110"/>
      <c r="BA146" s="110"/>
      <c r="BB146" s="110"/>
      <c r="BC146" s="110"/>
      <c r="BD146" s="110"/>
      <c r="BE146" s="110"/>
      <c r="BF146" s="110"/>
      <c r="BG146" s="110"/>
      <c r="BH146" s="110"/>
      <c r="BI146" s="110"/>
      <c r="BJ146" s="110"/>
      <c r="BK146" s="110"/>
      <c r="BL146" s="110"/>
      <c r="BM146" s="110"/>
      <c r="BN146" s="110"/>
      <c r="BO146" s="110"/>
      <c r="BP146" s="110"/>
      <c r="BQ146" s="254"/>
    </row>
    <row r="147" spans="1:69" s="199" customFormat="1" ht="128.25" customHeight="1">
      <c r="A147" s="298"/>
      <c r="B147" s="298" t="s">
        <v>211</v>
      </c>
      <c r="C147" s="299" t="s">
        <v>212</v>
      </c>
      <c r="D147" s="299" t="s">
        <v>2029</v>
      </c>
      <c r="E147" s="299" t="s">
        <v>60</v>
      </c>
      <c r="F147" s="299" t="s">
        <v>2030</v>
      </c>
      <c r="G147" s="299" t="s">
        <v>2031</v>
      </c>
      <c r="H147" s="100"/>
      <c r="I147" s="100"/>
      <c r="J147" s="100"/>
      <c r="K147" s="100"/>
      <c r="L147" s="349" t="str">
        <f>CONCATENATE(E147," ",F147,)</f>
        <v>Posibilidad de pérdida económica y reputacional por perdida de la información , retraso a la respuesta institucional y expedientes de víctimas incompletos, afectando la conformación de los archivos de derechos humanos de forma integral</v>
      </c>
      <c r="M147" s="298" t="s">
        <v>63</v>
      </c>
      <c r="N147" s="298" t="s">
        <v>115</v>
      </c>
      <c r="O147" s="298" t="s">
        <v>64</v>
      </c>
      <c r="P147" s="298" t="s">
        <v>176</v>
      </c>
      <c r="Q147" s="298">
        <v>360</v>
      </c>
      <c r="R147" s="298" t="s">
        <v>129</v>
      </c>
      <c r="S147" s="298">
        <v>40</v>
      </c>
      <c r="T147" s="298" t="s">
        <v>76</v>
      </c>
      <c r="U147" s="298">
        <v>60</v>
      </c>
      <c r="V147" s="308" t="s">
        <v>76</v>
      </c>
      <c r="W147" s="100" t="s">
        <v>2032</v>
      </c>
      <c r="X147" s="100" t="s">
        <v>120</v>
      </c>
      <c r="Y147" s="100" t="s">
        <v>71</v>
      </c>
      <c r="Z147" s="100" t="s">
        <v>72</v>
      </c>
      <c r="AA147" s="100" t="s">
        <v>73</v>
      </c>
      <c r="AB147" s="100" t="s">
        <v>74</v>
      </c>
      <c r="AC147" s="100" t="s">
        <v>75</v>
      </c>
      <c r="AD147" s="297">
        <f>AH148</f>
        <v>14.4</v>
      </c>
      <c r="AE147" s="99">
        <f t="shared" si="133"/>
        <v>25</v>
      </c>
      <c r="AF147" s="99">
        <f t="shared" si="134"/>
        <v>15</v>
      </c>
      <c r="AG147" s="99">
        <f>($S147*((AE147+AF147))/100)</f>
        <v>16</v>
      </c>
      <c r="AH147" s="99">
        <f t="shared" ref="AH147" si="171">S147-AG147</f>
        <v>24</v>
      </c>
      <c r="AI147" s="297">
        <f>AM148</f>
        <v>60</v>
      </c>
      <c r="AJ147" s="99">
        <f t="shared" si="135"/>
        <v>0</v>
      </c>
      <c r="AK147" s="99">
        <f t="shared" si="136"/>
        <v>0</v>
      </c>
      <c r="AL147" s="99">
        <f>($U147*((AJ147+AK147))/100)</f>
        <v>0</v>
      </c>
      <c r="AM147" s="99">
        <f>U147-AL147</f>
        <v>60</v>
      </c>
      <c r="AN147" s="308" t="s">
        <v>76</v>
      </c>
      <c r="AO147" s="298" t="s">
        <v>77</v>
      </c>
      <c r="AP147" s="299" t="s">
        <v>2011</v>
      </c>
      <c r="AQ147" s="299" t="s">
        <v>2033</v>
      </c>
      <c r="AR147" s="486">
        <v>45658</v>
      </c>
      <c r="AS147" s="486">
        <v>46022</v>
      </c>
      <c r="AT147" s="486" t="s">
        <v>80</v>
      </c>
      <c r="AU147" s="299" t="s">
        <v>1850</v>
      </c>
      <c r="AV147" s="110"/>
      <c r="AW147" s="110"/>
      <c r="AX147" s="110"/>
      <c r="AY147" s="110"/>
      <c r="AZ147" s="110"/>
      <c r="BA147" s="110"/>
      <c r="BB147" s="110"/>
      <c r="BC147" s="110"/>
      <c r="BD147" s="110"/>
      <c r="BE147" s="110"/>
      <c r="BF147" s="110"/>
      <c r="BG147" s="110"/>
      <c r="BH147" s="110"/>
      <c r="BI147" s="110"/>
      <c r="BJ147" s="110"/>
      <c r="BK147" s="110"/>
      <c r="BL147" s="110"/>
      <c r="BM147" s="110"/>
      <c r="BN147" s="110"/>
      <c r="BO147" s="110"/>
      <c r="BP147" s="110"/>
      <c r="BQ147" s="254"/>
    </row>
    <row r="148" spans="1:69" s="199" customFormat="1" ht="128.25" customHeight="1">
      <c r="A148" s="298"/>
      <c r="B148" s="298"/>
      <c r="C148" s="299"/>
      <c r="D148" s="299"/>
      <c r="E148" s="299"/>
      <c r="F148" s="299"/>
      <c r="G148" s="299"/>
      <c r="H148" s="100"/>
      <c r="I148" s="100"/>
      <c r="J148" s="100"/>
      <c r="K148" s="100"/>
      <c r="L148" s="349"/>
      <c r="M148" s="298"/>
      <c r="N148" s="298"/>
      <c r="O148" s="298"/>
      <c r="P148" s="298"/>
      <c r="Q148" s="298"/>
      <c r="R148" s="298"/>
      <c r="S148" s="298"/>
      <c r="T148" s="298"/>
      <c r="U148" s="298"/>
      <c r="V148" s="308"/>
      <c r="W148" s="252" t="s">
        <v>2034</v>
      </c>
      <c r="X148" s="100" t="s">
        <v>120</v>
      </c>
      <c r="Y148" s="100" t="s">
        <v>71</v>
      </c>
      <c r="Z148" s="100" t="s">
        <v>72</v>
      </c>
      <c r="AA148" s="100" t="s">
        <v>73</v>
      </c>
      <c r="AB148" s="100" t="s">
        <v>74</v>
      </c>
      <c r="AC148" s="100" t="s">
        <v>75</v>
      </c>
      <c r="AD148" s="297"/>
      <c r="AE148" s="99">
        <f t="shared" si="133"/>
        <v>25</v>
      </c>
      <c r="AF148" s="99">
        <f t="shared" si="134"/>
        <v>15</v>
      </c>
      <c r="AG148" s="99">
        <f>($AH147*((AE148+AF148))/100)</f>
        <v>9.6</v>
      </c>
      <c r="AH148" s="99">
        <f t="shared" ref="AH148" si="172">AH147-AG148</f>
        <v>14.4</v>
      </c>
      <c r="AI148" s="297"/>
      <c r="AJ148" s="99">
        <f t="shared" si="135"/>
        <v>0</v>
      </c>
      <c r="AK148" s="99">
        <f t="shared" si="136"/>
        <v>0</v>
      </c>
      <c r="AL148" s="99">
        <f t="shared" ref="AL148" si="173">($AM147*((AJ148+AK148))/100)</f>
        <v>0</v>
      </c>
      <c r="AM148" s="99">
        <f t="shared" ref="AM148" si="174">AM147-AL148</f>
        <v>60</v>
      </c>
      <c r="AN148" s="308"/>
      <c r="AO148" s="298"/>
      <c r="AP148" s="299"/>
      <c r="AQ148" s="299"/>
      <c r="AR148" s="486"/>
      <c r="AS148" s="486"/>
      <c r="AT148" s="486"/>
      <c r="AU148" s="299"/>
      <c r="AV148" s="110"/>
      <c r="AW148" s="110"/>
      <c r="AX148" s="110"/>
      <c r="AY148" s="110"/>
      <c r="AZ148" s="110"/>
      <c r="BA148" s="110"/>
      <c r="BB148" s="110"/>
      <c r="BC148" s="110"/>
      <c r="BD148" s="110"/>
      <c r="BE148" s="110"/>
      <c r="BF148" s="110"/>
      <c r="BG148" s="110"/>
      <c r="BH148" s="110"/>
      <c r="BI148" s="110"/>
      <c r="BJ148" s="110"/>
      <c r="BK148" s="110"/>
      <c r="BL148" s="110"/>
      <c r="BM148" s="110"/>
      <c r="BN148" s="110"/>
      <c r="BO148" s="110"/>
      <c r="BP148" s="110"/>
      <c r="BQ148" s="254"/>
    </row>
    <row r="149" spans="1:69" s="199" customFormat="1" ht="60" customHeight="1">
      <c r="A149" s="298"/>
      <c r="B149" s="298" t="s">
        <v>211</v>
      </c>
      <c r="C149" s="299" t="s">
        <v>2035</v>
      </c>
      <c r="D149" s="299" t="s">
        <v>2036</v>
      </c>
      <c r="E149" s="299" t="s">
        <v>60</v>
      </c>
      <c r="F149" s="299" t="s">
        <v>2037</v>
      </c>
      <c r="G149" s="299" t="s">
        <v>2038</v>
      </c>
      <c r="H149" s="100"/>
      <c r="I149" s="100"/>
      <c r="J149" s="100"/>
      <c r="K149" s="100"/>
      <c r="L149" s="349" t="str">
        <f>CONCATENATE(E149," ",F149,)</f>
        <v>Posibilidad de pérdida económica y reputacional debido al no cumplimiento de los estándares de calidad ISO 30301 en la gestión documental</v>
      </c>
      <c r="M149" s="298" t="s">
        <v>154</v>
      </c>
      <c r="N149" s="298" t="s">
        <v>115</v>
      </c>
      <c r="O149" s="298" t="s">
        <v>64</v>
      </c>
      <c r="P149" s="298" t="s">
        <v>65</v>
      </c>
      <c r="Q149" s="298">
        <v>12</v>
      </c>
      <c r="R149" s="298" t="s">
        <v>116</v>
      </c>
      <c r="S149" s="298">
        <v>20</v>
      </c>
      <c r="T149" s="298" t="s">
        <v>117</v>
      </c>
      <c r="U149" s="298">
        <v>40</v>
      </c>
      <c r="V149" s="619" t="s">
        <v>118</v>
      </c>
      <c r="W149" s="100" t="s">
        <v>2039</v>
      </c>
      <c r="X149" s="100" t="s">
        <v>120</v>
      </c>
      <c r="Y149" s="100" t="s">
        <v>71</v>
      </c>
      <c r="Z149" s="100" t="s">
        <v>72</v>
      </c>
      <c r="AA149" s="100" t="s">
        <v>73</v>
      </c>
      <c r="AB149" s="100" t="s">
        <v>74</v>
      </c>
      <c r="AC149" s="100" t="s">
        <v>75</v>
      </c>
      <c r="AD149" s="297">
        <f>AH150</f>
        <v>7.2</v>
      </c>
      <c r="AE149" s="99">
        <f t="shared" si="133"/>
        <v>25</v>
      </c>
      <c r="AF149" s="99">
        <f t="shared" si="134"/>
        <v>15</v>
      </c>
      <c r="AG149" s="99">
        <f>($S149*((AE149+AF149))/100)</f>
        <v>8</v>
      </c>
      <c r="AH149" s="99">
        <f t="shared" ref="AH149" si="175">S149-AG149</f>
        <v>12</v>
      </c>
      <c r="AI149" s="297">
        <f>AM150</f>
        <v>40</v>
      </c>
      <c r="AJ149" s="99">
        <f t="shared" si="135"/>
        <v>0</v>
      </c>
      <c r="AK149" s="99">
        <f t="shared" si="136"/>
        <v>0</v>
      </c>
      <c r="AL149" s="99">
        <f>($U149*((AJ149+AK149))/100)</f>
        <v>0</v>
      </c>
      <c r="AM149" s="99">
        <f>U149-AL149</f>
        <v>40</v>
      </c>
      <c r="AN149" s="619" t="s">
        <v>118</v>
      </c>
      <c r="AO149" s="298" t="s">
        <v>121</v>
      </c>
      <c r="AP149" s="299" t="s">
        <v>331</v>
      </c>
      <c r="AQ149" s="298" t="s">
        <v>123</v>
      </c>
      <c r="AR149" s="486" t="s">
        <v>123</v>
      </c>
      <c r="AS149" s="486" t="s">
        <v>123</v>
      </c>
      <c r="AT149" s="486" t="s">
        <v>123</v>
      </c>
      <c r="AU149" s="298" t="s">
        <v>123</v>
      </c>
      <c r="AV149" s="110"/>
      <c r="AW149" s="110"/>
      <c r="AX149" s="110"/>
      <c r="AY149" s="110"/>
      <c r="AZ149" s="110"/>
      <c r="BA149" s="110"/>
      <c r="BB149" s="110"/>
      <c r="BC149" s="110"/>
      <c r="BD149" s="110"/>
      <c r="BE149" s="110"/>
      <c r="BF149" s="110"/>
      <c r="BG149" s="110"/>
      <c r="BH149" s="110"/>
      <c r="BI149" s="110"/>
      <c r="BJ149" s="110"/>
      <c r="BK149" s="110"/>
      <c r="BL149" s="110"/>
      <c r="BM149" s="110"/>
      <c r="BN149" s="110"/>
      <c r="BO149" s="110"/>
      <c r="BP149" s="110"/>
      <c r="BQ149" s="254"/>
    </row>
    <row r="150" spans="1:69" s="199" customFormat="1" ht="60" customHeight="1">
      <c r="A150" s="298"/>
      <c r="B150" s="298"/>
      <c r="C150" s="299"/>
      <c r="D150" s="299"/>
      <c r="E150" s="299"/>
      <c r="F150" s="299"/>
      <c r="G150" s="299"/>
      <c r="H150" s="100"/>
      <c r="I150" s="100"/>
      <c r="J150" s="100"/>
      <c r="K150" s="100"/>
      <c r="L150" s="349"/>
      <c r="M150" s="298"/>
      <c r="N150" s="298"/>
      <c r="O150" s="298"/>
      <c r="P150" s="298"/>
      <c r="Q150" s="298"/>
      <c r="R150" s="298"/>
      <c r="S150" s="298"/>
      <c r="T150" s="298"/>
      <c r="U150" s="298"/>
      <c r="V150" s="619"/>
      <c r="W150" s="100" t="s">
        <v>2040</v>
      </c>
      <c r="X150" s="100" t="s">
        <v>120</v>
      </c>
      <c r="Y150" s="100" t="s">
        <v>71</v>
      </c>
      <c r="Z150" s="100" t="s">
        <v>72</v>
      </c>
      <c r="AA150" s="100" t="s">
        <v>73</v>
      </c>
      <c r="AB150" s="100" t="s">
        <v>74</v>
      </c>
      <c r="AC150" s="100" t="s">
        <v>75</v>
      </c>
      <c r="AD150" s="297"/>
      <c r="AE150" s="99">
        <f t="shared" si="133"/>
        <v>25</v>
      </c>
      <c r="AF150" s="99">
        <f t="shared" si="134"/>
        <v>15</v>
      </c>
      <c r="AG150" s="99">
        <f>($AH149*((AE150+AF150))/100)</f>
        <v>4.8</v>
      </c>
      <c r="AH150" s="99">
        <f t="shared" ref="AH150" si="176">AH149-AG150</f>
        <v>7.2</v>
      </c>
      <c r="AI150" s="297"/>
      <c r="AJ150" s="99">
        <f t="shared" si="135"/>
        <v>0</v>
      </c>
      <c r="AK150" s="99">
        <f t="shared" si="136"/>
        <v>0</v>
      </c>
      <c r="AL150" s="99">
        <f t="shared" ref="AL150" si="177">($AM149*((AJ150+AK150))/100)</f>
        <v>0</v>
      </c>
      <c r="AM150" s="99">
        <f t="shared" ref="AM150" si="178">AM149-AL150</f>
        <v>40</v>
      </c>
      <c r="AN150" s="619"/>
      <c r="AO150" s="298"/>
      <c r="AP150" s="299"/>
      <c r="AQ150" s="298"/>
      <c r="AR150" s="486"/>
      <c r="AS150" s="486"/>
      <c r="AT150" s="486"/>
      <c r="AU150" s="298"/>
      <c r="AV150" s="110"/>
      <c r="AW150" s="110"/>
      <c r="AX150" s="110"/>
      <c r="AY150" s="110"/>
      <c r="AZ150" s="110"/>
      <c r="BA150" s="110"/>
      <c r="BB150" s="110"/>
      <c r="BC150" s="110"/>
      <c r="BD150" s="110"/>
      <c r="BE150" s="110"/>
      <c r="BF150" s="110"/>
      <c r="BG150" s="110"/>
      <c r="BH150" s="110"/>
      <c r="BI150" s="110"/>
      <c r="BJ150" s="110"/>
      <c r="BK150" s="110"/>
      <c r="BL150" s="110"/>
      <c r="BM150" s="110"/>
      <c r="BN150" s="110"/>
      <c r="BO150" s="110"/>
      <c r="BP150" s="110"/>
      <c r="BQ150" s="254"/>
    </row>
    <row r="151" spans="1:69" s="199" customFormat="1" ht="131.25" customHeight="1">
      <c r="A151" s="384"/>
      <c r="B151" s="298" t="s">
        <v>211</v>
      </c>
      <c r="C151" s="299" t="s">
        <v>107</v>
      </c>
      <c r="D151" s="299" t="s">
        <v>2014</v>
      </c>
      <c r="E151" s="299" t="s">
        <v>60</v>
      </c>
      <c r="F151" s="299" t="s">
        <v>2041</v>
      </c>
      <c r="G151" s="299" t="s">
        <v>2042</v>
      </c>
      <c r="H151" s="298"/>
      <c r="I151" s="298"/>
      <c r="J151" s="298"/>
      <c r="K151" s="298"/>
      <c r="L151" s="349" t="str">
        <f t="shared" ref="L151" si="179">CONCATENATE(E151," ",F151,)</f>
        <v>Posibilidad de pérdida económica y reputacional por indisponibilidad y alteración no autorizada de los expedientes</v>
      </c>
      <c r="M151" s="298" t="s">
        <v>108</v>
      </c>
      <c r="N151" s="298" t="s">
        <v>2043</v>
      </c>
      <c r="O151" s="298" t="s">
        <v>64</v>
      </c>
      <c r="P151" s="298" t="s">
        <v>65</v>
      </c>
      <c r="Q151" s="298">
        <v>365</v>
      </c>
      <c r="R151" s="298" t="s">
        <v>129</v>
      </c>
      <c r="S151" s="298">
        <v>40</v>
      </c>
      <c r="T151" s="298" t="s">
        <v>76</v>
      </c>
      <c r="U151" s="298">
        <v>60</v>
      </c>
      <c r="V151" s="308" t="s">
        <v>76</v>
      </c>
      <c r="W151" s="253" t="s">
        <v>2044</v>
      </c>
      <c r="X151" s="100" t="s">
        <v>120</v>
      </c>
      <c r="Y151" s="100" t="s">
        <v>71</v>
      </c>
      <c r="Z151" s="100" t="s">
        <v>109</v>
      </c>
      <c r="AA151" s="100" t="s">
        <v>73</v>
      </c>
      <c r="AB151" s="100" t="s">
        <v>74</v>
      </c>
      <c r="AC151" s="100" t="s">
        <v>75</v>
      </c>
      <c r="AD151" s="297">
        <f>AH153</f>
        <v>7.2</v>
      </c>
      <c r="AE151" s="99">
        <f t="shared" si="133"/>
        <v>25</v>
      </c>
      <c r="AF151" s="99">
        <f t="shared" si="134"/>
        <v>25</v>
      </c>
      <c r="AG151" s="99">
        <f>($S151*((AE151+AF151))/100)</f>
        <v>20</v>
      </c>
      <c r="AH151" s="99">
        <f t="shared" ref="AH151" si="180">S151-AG151</f>
        <v>20</v>
      </c>
      <c r="AI151" s="297">
        <f>AM153</f>
        <v>60</v>
      </c>
      <c r="AJ151" s="99">
        <f t="shared" si="135"/>
        <v>0</v>
      </c>
      <c r="AK151" s="99">
        <f t="shared" si="136"/>
        <v>0</v>
      </c>
      <c r="AL151" s="99">
        <f>($U151*((AJ151+AK151))/100)</f>
        <v>0</v>
      </c>
      <c r="AM151" s="99">
        <f>U151-AL151</f>
        <v>60</v>
      </c>
      <c r="AN151" s="308" t="s">
        <v>76</v>
      </c>
      <c r="AO151" s="298" t="s">
        <v>77</v>
      </c>
      <c r="AP151" s="299" t="s">
        <v>2011</v>
      </c>
      <c r="AQ151" s="620" t="s">
        <v>2055</v>
      </c>
      <c r="AR151" s="486">
        <v>45658</v>
      </c>
      <c r="AS151" s="486">
        <v>46022</v>
      </c>
      <c r="AT151" s="486" t="s">
        <v>80</v>
      </c>
      <c r="AU151" s="299" t="s">
        <v>2045</v>
      </c>
      <c r="AV151" s="110"/>
      <c r="AW151" s="110"/>
      <c r="AX151" s="110"/>
      <c r="AY151" s="110"/>
      <c r="AZ151" s="110"/>
      <c r="BA151" s="110"/>
      <c r="BB151" s="110"/>
      <c r="BC151" s="110"/>
      <c r="BD151" s="110"/>
      <c r="BE151" s="110"/>
      <c r="BF151" s="110"/>
      <c r="BG151" s="110"/>
      <c r="BH151" s="110"/>
      <c r="BI151" s="110"/>
      <c r="BJ151" s="110"/>
      <c r="BK151" s="110"/>
      <c r="BL151" s="110"/>
      <c r="BM151" s="110"/>
      <c r="BN151" s="110"/>
      <c r="BO151" s="110"/>
      <c r="BP151" s="110"/>
      <c r="BQ151" s="254"/>
    </row>
    <row r="152" spans="1:69" s="199" customFormat="1" ht="96" customHeight="1">
      <c r="A152" s="384"/>
      <c r="B152" s="298"/>
      <c r="C152" s="299"/>
      <c r="D152" s="299"/>
      <c r="E152" s="299"/>
      <c r="F152" s="299"/>
      <c r="G152" s="299"/>
      <c r="H152" s="298"/>
      <c r="I152" s="298"/>
      <c r="J152" s="298"/>
      <c r="K152" s="298"/>
      <c r="L152" s="349"/>
      <c r="M152" s="298"/>
      <c r="N152" s="298"/>
      <c r="O152" s="298"/>
      <c r="P152" s="298"/>
      <c r="Q152" s="298"/>
      <c r="R152" s="298"/>
      <c r="S152" s="298"/>
      <c r="T152" s="298"/>
      <c r="U152" s="298"/>
      <c r="V152" s="308"/>
      <c r="W152" s="252" t="s">
        <v>2046</v>
      </c>
      <c r="X152" s="100" t="s">
        <v>120</v>
      </c>
      <c r="Y152" s="100" t="s">
        <v>71</v>
      </c>
      <c r="Z152" s="100" t="s">
        <v>72</v>
      </c>
      <c r="AA152" s="100" t="s">
        <v>73</v>
      </c>
      <c r="AB152" s="100" t="s">
        <v>74</v>
      </c>
      <c r="AC152" s="100" t="s">
        <v>75</v>
      </c>
      <c r="AD152" s="297"/>
      <c r="AE152" s="99">
        <f t="shared" si="133"/>
        <v>25</v>
      </c>
      <c r="AF152" s="99">
        <f t="shared" si="134"/>
        <v>15</v>
      </c>
      <c r="AG152" s="99">
        <f>($AH151*((AE152+AF152))/100)</f>
        <v>8</v>
      </c>
      <c r="AH152" s="99">
        <f t="shared" ref="AH152:AH153" si="181">AH151-AG152</f>
        <v>12</v>
      </c>
      <c r="AI152" s="297"/>
      <c r="AJ152" s="99">
        <f t="shared" si="135"/>
        <v>0</v>
      </c>
      <c r="AK152" s="99">
        <f t="shared" si="136"/>
        <v>0</v>
      </c>
      <c r="AL152" s="99">
        <f t="shared" ref="AL152:AL153" si="182">($AM151*((AJ152+AK152))/100)</f>
        <v>0</v>
      </c>
      <c r="AM152" s="99">
        <f t="shared" ref="AM152:AM153" si="183">AM151-AL152</f>
        <v>60</v>
      </c>
      <c r="AN152" s="308"/>
      <c r="AO152" s="298"/>
      <c r="AP152" s="299"/>
      <c r="AQ152" s="299"/>
      <c r="AR152" s="486"/>
      <c r="AS152" s="486"/>
      <c r="AT152" s="486"/>
      <c r="AU152" s="299"/>
      <c r="AV152" s="110"/>
      <c r="AW152" s="110"/>
      <c r="AX152" s="110"/>
      <c r="AY152" s="110"/>
      <c r="AZ152" s="110"/>
      <c r="BA152" s="110"/>
      <c r="BB152" s="110"/>
      <c r="BC152" s="110"/>
      <c r="BD152" s="110"/>
      <c r="BE152" s="110"/>
      <c r="BF152" s="110"/>
      <c r="BG152" s="110"/>
      <c r="BH152" s="110"/>
      <c r="BI152" s="110"/>
      <c r="BJ152" s="110"/>
      <c r="BK152" s="110"/>
      <c r="BL152" s="110"/>
      <c r="BM152" s="110"/>
      <c r="BN152" s="110"/>
      <c r="BO152" s="110"/>
      <c r="BP152" s="110"/>
      <c r="BQ152" s="254"/>
    </row>
    <row r="153" spans="1:69" s="199" customFormat="1" ht="114.75" customHeight="1">
      <c r="A153" s="384"/>
      <c r="B153" s="298"/>
      <c r="C153" s="299"/>
      <c r="D153" s="299"/>
      <c r="E153" s="299"/>
      <c r="F153" s="299"/>
      <c r="G153" s="299"/>
      <c r="H153" s="298"/>
      <c r="I153" s="298"/>
      <c r="J153" s="298"/>
      <c r="K153" s="298"/>
      <c r="L153" s="349"/>
      <c r="M153" s="298"/>
      <c r="N153" s="298"/>
      <c r="O153" s="298"/>
      <c r="P153" s="298"/>
      <c r="Q153" s="298"/>
      <c r="R153" s="298"/>
      <c r="S153" s="298"/>
      <c r="T153" s="298"/>
      <c r="U153" s="298"/>
      <c r="V153" s="308"/>
      <c r="W153" s="253" t="s">
        <v>2047</v>
      </c>
      <c r="X153" s="100" t="s">
        <v>120</v>
      </c>
      <c r="Y153" s="100" t="s">
        <v>71</v>
      </c>
      <c r="Z153" s="100" t="s">
        <v>72</v>
      </c>
      <c r="AA153" s="100" t="s">
        <v>73</v>
      </c>
      <c r="AB153" s="100" t="s">
        <v>74</v>
      </c>
      <c r="AC153" s="100" t="s">
        <v>75</v>
      </c>
      <c r="AD153" s="297"/>
      <c r="AE153" s="99">
        <f t="shared" si="133"/>
        <v>25</v>
      </c>
      <c r="AF153" s="99">
        <f t="shared" si="134"/>
        <v>15</v>
      </c>
      <c r="AG153" s="99">
        <f>($AH152*((AE153+AF153))/100)</f>
        <v>4.8</v>
      </c>
      <c r="AH153" s="99">
        <f t="shared" si="181"/>
        <v>7.2</v>
      </c>
      <c r="AI153" s="297"/>
      <c r="AJ153" s="99">
        <f t="shared" si="135"/>
        <v>0</v>
      </c>
      <c r="AK153" s="99">
        <f t="shared" si="136"/>
        <v>0</v>
      </c>
      <c r="AL153" s="99">
        <f t="shared" si="182"/>
        <v>0</v>
      </c>
      <c r="AM153" s="99">
        <f t="shared" si="183"/>
        <v>60</v>
      </c>
      <c r="AN153" s="308"/>
      <c r="AO153" s="298"/>
      <c r="AP153" s="299"/>
      <c r="AQ153" s="299"/>
      <c r="AR153" s="486"/>
      <c r="AS153" s="486"/>
      <c r="AT153" s="486"/>
      <c r="AU153" s="299"/>
      <c r="AV153" s="110"/>
      <c r="AW153" s="110"/>
      <c r="AX153" s="110"/>
      <c r="AY153" s="110"/>
      <c r="AZ153" s="110"/>
      <c r="BA153" s="110"/>
      <c r="BB153" s="110"/>
      <c r="BC153" s="110"/>
      <c r="BD153" s="110"/>
      <c r="BE153" s="110"/>
      <c r="BF153" s="110"/>
      <c r="BG153" s="110"/>
      <c r="BH153" s="110"/>
      <c r="BI153" s="110"/>
      <c r="BJ153" s="110"/>
      <c r="BK153" s="110"/>
      <c r="BL153" s="110"/>
      <c r="BM153" s="110"/>
      <c r="BN153" s="110"/>
      <c r="BO153" s="110"/>
      <c r="BP153" s="110"/>
      <c r="BQ153" s="254"/>
    </row>
    <row r="154" spans="1:69" s="199" customFormat="1" ht="161.25" customHeight="1">
      <c r="A154" s="298"/>
      <c r="B154" s="298" t="s">
        <v>211</v>
      </c>
      <c r="C154" s="299" t="s">
        <v>212</v>
      </c>
      <c r="D154" s="430" t="s">
        <v>2014</v>
      </c>
      <c r="E154" s="298" t="s">
        <v>159</v>
      </c>
      <c r="F154" s="298" t="s">
        <v>2048</v>
      </c>
      <c r="G154" s="298" t="s">
        <v>2049</v>
      </c>
      <c r="H154" s="99"/>
      <c r="I154" s="99"/>
      <c r="J154" s="99"/>
      <c r="K154" s="99"/>
      <c r="L154" s="299" t="str">
        <f>IF(F154&lt;&gt;"",CONCATENATE(E154," ",F154,"",G154),CONCATENATE(H154," ",I154," ",J154," ",K154))</f>
        <v>Posibilidad de pérdida de disponibilidad para acceder a la información custodiada por el Proceso de Gestión Documental, debido a la falla o ausencia de controles de seguridad relacionados con los expedientes físicos y electrónicos que se encuentran almacenados en el archivo de gestión, archivo central y el Sistema de Gestión de Documentos Electrónicos de Archivo (ArchiDhu).</v>
      </c>
      <c r="M154" s="298" t="s">
        <v>108</v>
      </c>
      <c r="N154" s="298" t="s">
        <v>2050</v>
      </c>
      <c r="O154" s="298" t="s">
        <v>64</v>
      </c>
      <c r="P154" s="298" t="s">
        <v>65</v>
      </c>
      <c r="Q154" s="298">
        <v>3000</v>
      </c>
      <c r="R154" s="298" t="s">
        <v>178</v>
      </c>
      <c r="S154" s="298">
        <f t="shared" ref="S154" si="184">IF(R154="Muy alta",100,IF(R154="Alta",80,IF(R154="Media",60,IF(R154="Baja",40,IF(R154="Muy baja",20,IF(R154="Casi Seguro",100,IF(R154="Probable",80,IF(R154="Posible",60,IF(R154="Improbable",40,IF(R154="Rara vez",20,0))))))))))</f>
        <v>80</v>
      </c>
      <c r="T154" s="298" t="s">
        <v>144</v>
      </c>
      <c r="U154" s="298">
        <f t="shared" ref="U154" si="185">IF(T154="Catastrófico",100,IF(T154="Mayor",80,IF(T154="Moderado",60,IF(T154="Menor",40,IF(T154="Leve",20,0)))))</f>
        <v>100</v>
      </c>
      <c r="V154" s="621" t="s">
        <v>145</v>
      </c>
      <c r="W154" s="32" t="s">
        <v>2051</v>
      </c>
      <c r="X154" s="298" t="str">
        <f t="shared" ref="X154" si="186">IF(OR(Y154="Preventivo",Y154="Detectivo"),"Probabilidad",IF(Y154="Correctivo","Impacto"," "))</f>
        <v>Probabilidad</v>
      </c>
      <c r="Y154" s="298" t="s">
        <v>71</v>
      </c>
      <c r="Z154" s="298" t="s">
        <v>72</v>
      </c>
      <c r="AA154" s="298" t="s">
        <v>73</v>
      </c>
      <c r="AB154" s="298" t="s">
        <v>74</v>
      </c>
      <c r="AC154" s="298" t="s">
        <v>75</v>
      </c>
      <c r="AD154" s="311">
        <f>AH156</f>
        <v>48</v>
      </c>
      <c r="AE154" s="99">
        <f t="shared" ref="AE154:AE156" si="187">IF(Y154="Preventivo",25,IF(Y154="Detectivo",15,0))</f>
        <v>25</v>
      </c>
      <c r="AF154" s="99">
        <f t="shared" ref="AF154:AF156" si="188">IF(Y154="Correctivo",0,IF(Z154="Automatizado",25,IF(Z154="Manual",15,0)))</f>
        <v>15</v>
      </c>
      <c r="AG154" s="99">
        <f>($S154*((AE154+AF154))/100)</f>
        <v>32</v>
      </c>
      <c r="AH154" s="99">
        <f t="shared" ref="AH154" si="189">S154-AG154</f>
        <v>48</v>
      </c>
      <c r="AI154" s="311">
        <f>AM156</f>
        <v>100</v>
      </c>
      <c r="AJ154" s="99">
        <f t="shared" ref="AJ154:AJ156" si="190">IF(Y154="Correctivo",10,0)</f>
        <v>0</v>
      </c>
      <c r="AK154" s="99">
        <f t="shared" ref="AK154:AK156" si="191">IF(X154="Probabilidad",0,IF(Z154="Automatizado",25,IF(Z154="Manual",15,0)))</f>
        <v>0</v>
      </c>
      <c r="AL154" s="99">
        <f>($U154*((AJ154+AK154))/100)</f>
        <v>0</v>
      </c>
      <c r="AM154" s="99">
        <f>U154-AL154</f>
        <v>100</v>
      </c>
      <c r="AN154" s="621" t="s">
        <v>145</v>
      </c>
      <c r="AO154" s="298" t="s">
        <v>77</v>
      </c>
      <c r="AP154" s="298" t="s">
        <v>272</v>
      </c>
      <c r="AQ154" s="298" t="s">
        <v>2052</v>
      </c>
      <c r="AR154" s="407">
        <v>45292</v>
      </c>
      <c r="AS154" s="407">
        <v>46022</v>
      </c>
      <c r="AT154" s="298" t="s">
        <v>149</v>
      </c>
      <c r="AU154" s="299" t="s">
        <v>2045</v>
      </c>
      <c r="AV154" s="110"/>
      <c r="AW154" s="110"/>
      <c r="AX154" s="110"/>
      <c r="AY154" s="110"/>
      <c r="AZ154" s="110"/>
      <c r="BA154" s="110"/>
      <c r="BB154" s="110"/>
      <c r="BC154" s="110"/>
      <c r="BD154" s="110"/>
      <c r="BE154" s="110"/>
      <c r="BF154" s="110"/>
      <c r="BG154" s="110"/>
      <c r="BH154" s="110"/>
      <c r="BI154" s="110"/>
      <c r="BJ154" s="110"/>
      <c r="BK154" s="110"/>
      <c r="BL154" s="110"/>
      <c r="BM154" s="110"/>
      <c r="BN154" s="110"/>
      <c r="BO154" s="110"/>
      <c r="BP154" s="110"/>
      <c r="BQ154" s="254"/>
    </row>
    <row r="155" spans="1:69" s="199" customFormat="1" ht="102.75" customHeight="1">
      <c r="A155" s="298"/>
      <c r="B155" s="298"/>
      <c r="C155" s="299"/>
      <c r="D155" s="430"/>
      <c r="E155" s="298"/>
      <c r="F155" s="298"/>
      <c r="G155" s="298"/>
      <c r="H155" s="99"/>
      <c r="I155" s="99"/>
      <c r="J155" s="99"/>
      <c r="K155" s="99"/>
      <c r="L155" s="299"/>
      <c r="M155" s="298"/>
      <c r="N155" s="298"/>
      <c r="O155" s="298"/>
      <c r="P155" s="298"/>
      <c r="Q155" s="298"/>
      <c r="R155" s="298"/>
      <c r="S155" s="298"/>
      <c r="T155" s="298"/>
      <c r="U155" s="298"/>
      <c r="V155" s="621"/>
      <c r="W155" s="32" t="s">
        <v>2053</v>
      </c>
      <c r="X155" s="298"/>
      <c r="Y155" s="298"/>
      <c r="Z155" s="298"/>
      <c r="AA155" s="298"/>
      <c r="AB155" s="298"/>
      <c r="AC155" s="298"/>
      <c r="AD155" s="325"/>
      <c r="AE155" s="99">
        <f t="shared" si="187"/>
        <v>0</v>
      </c>
      <c r="AF155" s="99">
        <f t="shared" si="188"/>
        <v>0</v>
      </c>
      <c r="AG155" s="99">
        <f>($AH154*((AE155+AF155))/100)</f>
        <v>0</v>
      </c>
      <c r="AH155" s="99">
        <f t="shared" ref="AH155:AH156" si="192">AH154-AG155</f>
        <v>48</v>
      </c>
      <c r="AI155" s="325"/>
      <c r="AJ155" s="99">
        <f t="shared" si="190"/>
        <v>0</v>
      </c>
      <c r="AK155" s="99">
        <f t="shared" si="191"/>
        <v>0</v>
      </c>
      <c r="AL155" s="99">
        <f t="shared" ref="AL155:AL156" si="193">($AM154*((AJ155+AK155))/100)</f>
        <v>0</v>
      </c>
      <c r="AM155" s="99">
        <f t="shared" ref="AM155:AM156" si="194">AM154-AL155</f>
        <v>100</v>
      </c>
      <c r="AN155" s="621"/>
      <c r="AO155" s="298"/>
      <c r="AP155" s="298"/>
      <c r="AQ155" s="298"/>
      <c r="AR155" s="298"/>
      <c r="AS155" s="298"/>
      <c r="AT155" s="298"/>
      <c r="AU155" s="299"/>
      <c r="AV155" s="110"/>
      <c r="AW155" s="110"/>
      <c r="AX155" s="110"/>
      <c r="AY155" s="110"/>
      <c r="AZ155" s="110"/>
      <c r="BA155" s="110"/>
      <c r="BB155" s="110"/>
      <c r="BC155" s="110"/>
      <c r="BD155" s="110"/>
      <c r="BE155" s="110"/>
      <c r="BF155" s="110"/>
      <c r="BG155" s="110"/>
      <c r="BH155" s="110"/>
      <c r="BI155" s="110"/>
      <c r="BJ155" s="110"/>
      <c r="BK155" s="110"/>
      <c r="BL155" s="110"/>
      <c r="BM155" s="110"/>
      <c r="BN155" s="110"/>
      <c r="BO155" s="110"/>
      <c r="BP155" s="110"/>
      <c r="BQ155" s="254"/>
    </row>
    <row r="156" spans="1:69" s="199" customFormat="1" ht="124.5" customHeight="1">
      <c r="A156" s="298"/>
      <c r="B156" s="298"/>
      <c r="C156" s="299"/>
      <c r="D156" s="430"/>
      <c r="E156" s="298"/>
      <c r="F156" s="298"/>
      <c r="G156" s="298"/>
      <c r="H156" s="99"/>
      <c r="I156" s="99"/>
      <c r="J156" s="99"/>
      <c r="K156" s="99"/>
      <c r="L156" s="299"/>
      <c r="M156" s="298"/>
      <c r="N156" s="298"/>
      <c r="O156" s="298"/>
      <c r="P156" s="298"/>
      <c r="Q156" s="298"/>
      <c r="R156" s="298"/>
      <c r="S156" s="298"/>
      <c r="T156" s="298"/>
      <c r="U156" s="298"/>
      <c r="V156" s="621"/>
      <c r="W156" s="32" t="s">
        <v>2054</v>
      </c>
      <c r="X156" s="298"/>
      <c r="Y156" s="298"/>
      <c r="Z156" s="298"/>
      <c r="AA156" s="298"/>
      <c r="AB156" s="298"/>
      <c r="AC156" s="298"/>
      <c r="AD156" s="312"/>
      <c r="AE156" s="99">
        <f t="shared" si="187"/>
        <v>0</v>
      </c>
      <c r="AF156" s="99">
        <f t="shared" si="188"/>
        <v>0</v>
      </c>
      <c r="AG156" s="99">
        <f>($AH155*((AE156+AF156))/100)</f>
        <v>0</v>
      </c>
      <c r="AH156" s="99">
        <f t="shared" si="192"/>
        <v>48</v>
      </c>
      <c r="AI156" s="312"/>
      <c r="AJ156" s="99">
        <f t="shared" si="190"/>
        <v>0</v>
      </c>
      <c r="AK156" s="99">
        <f t="shared" si="191"/>
        <v>0</v>
      </c>
      <c r="AL156" s="99">
        <f t="shared" si="193"/>
        <v>0</v>
      </c>
      <c r="AM156" s="99">
        <f t="shared" si="194"/>
        <v>100</v>
      </c>
      <c r="AN156" s="621"/>
      <c r="AO156" s="298"/>
      <c r="AP156" s="298"/>
      <c r="AQ156" s="298"/>
      <c r="AR156" s="298"/>
      <c r="AS156" s="298"/>
      <c r="AT156" s="298"/>
      <c r="AU156" s="299"/>
      <c r="AV156" s="110"/>
      <c r="AW156" s="110"/>
      <c r="AX156" s="110"/>
      <c r="AY156" s="110"/>
      <c r="AZ156" s="110"/>
      <c r="BA156" s="110"/>
      <c r="BB156" s="110"/>
      <c r="BC156" s="110"/>
      <c r="BD156" s="110"/>
      <c r="BE156" s="110"/>
      <c r="BF156" s="110"/>
      <c r="BG156" s="110"/>
      <c r="BH156" s="110"/>
      <c r="BI156" s="110"/>
      <c r="BJ156" s="110"/>
      <c r="BK156" s="110"/>
      <c r="BL156" s="110"/>
      <c r="BM156" s="110"/>
      <c r="BN156" s="110"/>
      <c r="BO156" s="110"/>
      <c r="BP156" s="110"/>
      <c r="BQ156" s="254"/>
    </row>
    <row r="157" spans="1:69" s="110" customFormat="1" ht="177.75" customHeight="1">
      <c r="A157" s="298"/>
      <c r="B157" s="311" t="s">
        <v>213</v>
      </c>
      <c r="C157" s="313" t="s">
        <v>214</v>
      </c>
      <c r="D157" s="344" t="s">
        <v>313</v>
      </c>
      <c r="E157" s="350" t="s">
        <v>60</v>
      </c>
      <c r="F157" s="315" t="s">
        <v>314</v>
      </c>
      <c r="G157" s="315" t="s">
        <v>315</v>
      </c>
      <c r="H157" s="344"/>
      <c r="I157" s="344"/>
      <c r="J157" s="344"/>
      <c r="K157" s="344"/>
      <c r="L157" s="314" t="str">
        <f>IF(F157&lt;&gt;"",CONCATENATE(E157," ",F157," ",G157),CONCATENATE(H157," ",I157," ",J157," ",K157))</f>
        <v>Posibilidad de pérdida económica y reputacional por el impacto en la calificación del indicador INPANUT,  debido al desconocimiento de la norma, errores en la planeación de las dependencias y/o por la imposibilidad en la ejecución del PAC asignado.</v>
      </c>
      <c r="M157" s="344" t="s">
        <v>63</v>
      </c>
      <c r="N157" s="344" t="s">
        <v>281</v>
      </c>
      <c r="O157" s="311" t="s">
        <v>64</v>
      </c>
      <c r="P157" s="311" t="s">
        <v>65</v>
      </c>
      <c r="Q157" s="344">
        <v>12</v>
      </c>
      <c r="R157" s="311" t="s">
        <v>129</v>
      </c>
      <c r="S157" s="311">
        <f>IF(R157="Muy alta",100,IF(R157="Alta",80,IF(R157="Media",60,IF(R157="Baja",40,IF(R157="Muy baja",20,IF(R157="Casi Seguro",100,IF(R157="Probable",80,IF(R157="Posible",60,IF(R157="Improbable",40,IF(R157="Rara vez",20,0))))))))))</f>
        <v>40</v>
      </c>
      <c r="T157" s="311" t="s">
        <v>117</v>
      </c>
      <c r="U157" s="443">
        <v>40</v>
      </c>
      <c r="V157" s="311" t="s">
        <v>76</v>
      </c>
      <c r="W157" s="143" t="s">
        <v>316</v>
      </c>
      <c r="X157" s="125" t="str">
        <f>IF(OR(Y157="Preventivo",Y157="Detectivo"),"Probabilidad",IF(Y157="Correctivo","Impacto"," "))</f>
        <v>Probabilidad</v>
      </c>
      <c r="Y157" s="125" t="s">
        <v>71</v>
      </c>
      <c r="Z157" s="125" t="s">
        <v>72</v>
      </c>
      <c r="AA157" s="125" t="s">
        <v>73</v>
      </c>
      <c r="AB157" s="125" t="s">
        <v>74</v>
      </c>
      <c r="AC157" s="125" t="s">
        <v>75</v>
      </c>
      <c r="AD157" s="536">
        <f>AH158</f>
        <v>14.4</v>
      </c>
      <c r="AE157" s="125">
        <f t="shared" si="133"/>
        <v>25</v>
      </c>
      <c r="AF157" s="125">
        <f t="shared" si="134"/>
        <v>15</v>
      </c>
      <c r="AG157" s="125">
        <f>($S157*((AE157+AF157))/100)</f>
        <v>16</v>
      </c>
      <c r="AH157" s="125">
        <f t="shared" ref="AH157" si="195">S157-AG157</f>
        <v>24</v>
      </c>
      <c r="AI157" s="537">
        <f>AM158</f>
        <v>40</v>
      </c>
      <c r="AJ157" s="125">
        <f t="shared" si="135"/>
        <v>0</v>
      </c>
      <c r="AK157" s="125">
        <f t="shared" si="136"/>
        <v>0</v>
      </c>
      <c r="AL157" s="125">
        <f>($U157*((AJ157+AK157))/100)</f>
        <v>0</v>
      </c>
      <c r="AM157" s="150">
        <f>U157-AL157</f>
        <v>40</v>
      </c>
      <c r="AN157" s="443" t="s">
        <v>118</v>
      </c>
      <c r="AO157" s="443" t="s">
        <v>77</v>
      </c>
      <c r="AP157" s="475" t="s">
        <v>78</v>
      </c>
      <c r="AQ157" s="510" t="s">
        <v>317</v>
      </c>
      <c r="AR157" s="601">
        <v>45658</v>
      </c>
      <c r="AS157" s="601">
        <v>46022</v>
      </c>
      <c r="AT157" s="603" t="s">
        <v>80</v>
      </c>
      <c r="AU157" s="475" t="s">
        <v>318</v>
      </c>
    </row>
    <row r="158" spans="1:69" s="110" customFormat="1" ht="253.5" customHeight="1">
      <c r="A158" s="298"/>
      <c r="B158" s="312"/>
      <c r="C158" s="343"/>
      <c r="D158" s="345"/>
      <c r="E158" s="351"/>
      <c r="F158" s="314"/>
      <c r="G158" s="314"/>
      <c r="H158" s="345"/>
      <c r="I158" s="345"/>
      <c r="J158" s="345"/>
      <c r="K158" s="345"/>
      <c r="L158" s="357"/>
      <c r="M158" s="345"/>
      <c r="N158" s="345"/>
      <c r="O158" s="325"/>
      <c r="P158" s="325"/>
      <c r="Q158" s="345"/>
      <c r="R158" s="325"/>
      <c r="S158" s="325"/>
      <c r="T158" s="325"/>
      <c r="U158" s="444"/>
      <c r="V158" s="325"/>
      <c r="W158" s="103" t="s">
        <v>319</v>
      </c>
      <c r="X158" s="125" t="str">
        <f>IF(OR(Y158="Preventivo",Y158="Detectivo"),"Probabilidad",IF(Y158="Correctivo","Impacto"," "))</f>
        <v>Probabilidad</v>
      </c>
      <c r="Y158" s="125" t="s">
        <v>71</v>
      </c>
      <c r="Z158" s="125" t="s">
        <v>72</v>
      </c>
      <c r="AA158" s="125" t="s">
        <v>73</v>
      </c>
      <c r="AB158" s="125" t="s">
        <v>74</v>
      </c>
      <c r="AC158" s="125" t="s">
        <v>75</v>
      </c>
      <c r="AD158" s="536"/>
      <c r="AE158" s="125">
        <f t="shared" si="133"/>
        <v>25</v>
      </c>
      <c r="AF158" s="125">
        <f t="shared" si="134"/>
        <v>15</v>
      </c>
      <c r="AG158" s="125">
        <f>($AH157*((AE158+AF158))/100)</f>
        <v>9.6</v>
      </c>
      <c r="AH158" s="125">
        <f t="shared" ref="AH158" si="196">AH157-AG158</f>
        <v>14.4</v>
      </c>
      <c r="AI158" s="537"/>
      <c r="AJ158" s="125">
        <f t="shared" si="135"/>
        <v>0</v>
      </c>
      <c r="AK158" s="125">
        <f t="shared" si="136"/>
        <v>0</v>
      </c>
      <c r="AL158" s="125">
        <f>($AM157*((AJ158+AK158))/100)</f>
        <v>0</v>
      </c>
      <c r="AM158" s="150">
        <f t="shared" ref="AM158" si="197">AM157-AL158</f>
        <v>40</v>
      </c>
      <c r="AN158" s="444"/>
      <c r="AO158" s="444"/>
      <c r="AP158" s="510"/>
      <c r="AQ158" s="476"/>
      <c r="AR158" s="602"/>
      <c r="AS158" s="602"/>
      <c r="AT158" s="604"/>
      <c r="AU158" s="476"/>
    </row>
    <row r="159" spans="1:69" s="110" customFormat="1" ht="240">
      <c r="A159" s="99"/>
      <c r="B159" s="99" t="s">
        <v>213</v>
      </c>
      <c r="C159" s="108" t="s">
        <v>214</v>
      </c>
      <c r="D159" s="184" t="s">
        <v>320</v>
      </c>
      <c r="E159" s="185" t="s">
        <v>60</v>
      </c>
      <c r="F159" s="116" t="s">
        <v>321</v>
      </c>
      <c r="G159" s="116" t="s">
        <v>322</v>
      </c>
      <c r="H159" s="184"/>
      <c r="I159" s="184"/>
      <c r="J159" s="184"/>
      <c r="K159" s="184"/>
      <c r="L159" s="116" t="str">
        <f>IF(F159&lt;&gt;"",CONCATENATE(E159," ",F159," ",G159),CONCATENATE(H159," ",I159," ",J159," ",K159))</f>
        <v>Posibilidad de pérdida económica y reputacional por la ejecución de gasto sin contar con la expedición de  Registros Presupuestales debido al desconocimiento de la norma que prohíbe hechos cumplidos de contratos, viáticos y aquellos que busquen amparar entrega de bienes o servicios sin los requisitos de ley.</v>
      </c>
      <c r="M159" s="184" t="s">
        <v>63</v>
      </c>
      <c r="N159" s="184" t="s">
        <v>281</v>
      </c>
      <c r="O159" s="101" t="s">
        <v>64</v>
      </c>
      <c r="P159" s="101" t="s">
        <v>65</v>
      </c>
      <c r="Q159" s="107">
        <v>1200</v>
      </c>
      <c r="R159" s="101" t="s">
        <v>178</v>
      </c>
      <c r="S159" s="101">
        <f t="shared" ref="S159:S160" si="198">IF(R159="Muy alta",100,IF(R159="Alta",80,IF(R159="Media",60,IF(R159="Baja",40,IF(R159="Muy baja",20,IF(R159="Casi Seguro",100,IF(R159="Probable",80,IF(R159="Posible",60,IF(R159="Improbable",40,IF(R159="Rara vez",20,0))))))))))</f>
        <v>80</v>
      </c>
      <c r="T159" s="101" t="s">
        <v>68</v>
      </c>
      <c r="U159" s="101">
        <f t="shared" ref="U159:U160" si="199">IF(T159="Catastrófico",100,IF(T159="Mayor",80,IF(T159="Moderado",60,IF(T159="Menor",40,IF(T159="Leve",20,0)))))</f>
        <v>80</v>
      </c>
      <c r="V159" s="101" t="s">
        <v>69</v>
      </c>
      <c r="W159" s="103" t="s">
        <v>323</v>
      </c>
      <c r="X159" s="125" t="str">
        <f t="shared" ref="X159:X175" si="200">IF(OR(Y159="Preventivo",Y159="Detectivo"),"Probabilidad",IF(Y159="Correctivo","Impacto"," "))</f>
        <v>Probabilidad</v>
      </c>
      <c r="Y159" s="125" t="s">
        <v>93</v>
      </c>
      <c r="Z159" s="125" t="s">
        <v>72</v>
      </c>
      <c r="AA159" s="125" t="s">
        <v>73</v>
      </c>
      <c r="AB159" s="125" t="s">
        <v>74</v>
      </c>
      <c r="AC159" s="125" t="s">
        <v>75</v>
      </c>
      <c r="AD159" s="183">
        <f>AH159</f>
        <v>56</v>
      </c>
      <c r="AE159" s="125">
        <f t="shared" si="133"/>
        <v>15</v>
      </c>
      <c r="AF159" s="125">
        <f t="shared" si="134"/>
        <v>15</v>
      </c>
      <c r="AG159" s="125">
        <f>($S159*((AE159+AF159))/100)</f>
        <v>24</v>
      </c>
      <c r="AH159" s="125">
        <f t="shared" ref="AH159:AH160" si="201">S159-AG159</f>
        <v>56</v>
      </c>
      <c r="AI159" s="182">
        <f>AM159</f>
        <v>80</v>
      </c>
      <c r="AJ159" s="125">
        <f t="shared" si="135"/>
        <v>0</v>
      </c>
      <c r="AK159" s="125">
        <f t="shared" si="136"/>
        <v>0</v>
      </c>
      <c r="AL159" s="125">
        <f>($U159*((AJ159+AK159))/100)</f>
        <v>0</v>
      </c>
      <c r="AM159" s="150">
        <f>U159-AL159</f>
        <v>80</v>
      </c>
      <c r="AN159" s="129" t="s">
        <v>69</v>
      </c>
      <c r="AO159" s="129" t="s">
        <v>77</v>
      </c>
      <c r="AP159" s="124" t="s">
        <v>78</v>
      </c>
      <c r="AQ159" s="121" t="s">
        <v>324</v>
      </c>
      <c r="AR159" s="197">
        <v>45658</v>
      </c>
      <c r="AS159" s="197">
        <v>46022</v>
      </c>
      <c r="AT159" s="127" t="s">
        <v>96</v>
      </c>
      <c r="AU159" s="103" t="s">
        <v>325</v>
      </c>
    </row>
    <row r="160" spans="1:69" s="110" customFormat="1" ht="113.25" customHeight="1">
      <c r="A160" s="298"/>
      <c r="B160" s="311" t="s">
        <v>213</v>
      </c>
      <c r="C160" s="313" t="s">
        <v>214</v>
      </c>
      <c r="D160" s="344" t="s">
        <v>326</v>
      </c>
      <c r="E160" s="350" t="s">
        <v>60</v>
      </c>
      <c r="F160" s="315" t="s">
        <v>327</v>
      </c>
      <c r="G160" s="315" t="s">
        <v>328</v>
      </c>
      <c r="H160" s="344"/>
      <c r="I160" s="344"/>
      <c r="J160" s="344"/>
      <c r="K160" s="344"/>
      <c r="L160" s="605" t="s">
        <v>329</v>
      </c>
      <c r="M160" s="344" t="s">
        <v>63</v>
      </c>
      <c r="N160" s="344" t="s">
        <v>281</v>
      </c>
      <c r="O160" s="311" t="s">
        <v>64</v>
      </c>
      <c r="P160" s="311" t="s">
        <v>65</v>
      </c>
      <c r="Q160" s="391">
        <v>400</v>
      </c>
      <c r="R160" s="311" t="s">
        <v>129</v>
      </c>
      <c r="S160" s="311">
        <f t="shared" si="198"/>
        <v>40</v>
      </c>
      <c r="T160" s="311" t="s">
        <v>117</v>
      </c>
      <c r="U160" s="311">
        <f t="shared" si="199"/>
        <v>40</v>
      </c>
      <c r="V160" s="311" t="s">
        <v>76</v>
      </c>
      <c r="W160" s="103" t="s">
        <v>330</v>
      </c>
      <c r="X160" s="125" t="str">
        <f t="shared" si="200"/>
        <v>Probabilidad</v>
      </c>
      <c r="Y160" s="125" t="s">
        <v>93</v>
      </c>
      <c r="Z160" s="125" t="s">
        <v>72</v>
      </c>
      <c r="AA160" s="125" t="s">
        <v>73</v>
      </c>
      <c r="AB160" s="125" t="s">
        <v>74</v>
      </c>
      <c r="AC160" s="125" t="s">
        <v>75</v>
      </c>
      <c r="AD160" s="536">
        <f>AH163</f>
        <v>8.2320000000000011</v>
      </c>
      <c r="AE160" s="125">
        <f t="shared" si="133"/>
        <v>15</v>
      </c>
      <c r="AF160" s="125">
        <f t="shared" si="134"/>
        <v>15</v>
      </c>
      <c r="AG160" s="125">
        <f>($S160*((AE160+AF160))/100)</f>
        <v>12</v>
      </c>
      <c r="AH160" s="125">
        <f t="shared" si="201"/>
        <v>28</v>
      </c>
      <c r="AI160" s="537">
        <f>AM163</f>
        <v>40</v>
      </c>
      <c r="AJ160" s="125">
        <f t="shared" si="135"/>
        <v>0</v>
      </c>
      <c r="AK160" s="125">
        <f t="shared" si="136"/>
        <v>0</v>
      </c>
      <c r="AL160" s="125">
        <f>($U160*((AJ160+AK160))/100)</f>
        <v>0</v>
      </c>
      <c r="AM160" s="150">
        <f>U160-AL160</f>
        <v>40</v>
      </c>
      <c r="AN160" s="443" t="s">
        <v>118</v>
      </c>
      <c r="AO160" s="443" t="s">
        <v>121</v>
      </c>
      <c r="AP160" s="475" t="s">
        <v>331</v>
      </c>
      <c r="AQ160" s="443" t="s">
        <v>123</v>
      </c>
      <c r="AR160" s="601"/>
      <c r="AS160" s="601"/>
      <c r="AT160" s="601"/>
      <c r="AU160" s="601"/>
    </row>
    <row r="161" spans="1:47" s="110" customFormat="1" ht="94.5" customHeight="1">
      <c r="A161" s="298"/>
      <c r="B161" s="325"/>
      <c r="C161" s="343"/>
      <c r="D161" s="345"/>
      <c r="E161" s="351"/>
      <c r="F161" s="314"/>
      <c r="G161" s="314"/>
      <c r="H161" s="345"/>
      <c r="I161" s="345"/>
      <c r="J161" s="345"/>
      <c r="K161" s="345"/>
      <c r="L161" s="314"/>
      <c r="M161" s="345"/>
      <c r="N161" s="345"/>
      <c r="O161" s="325"/>
      <c r="P161" s="325"/>
      <c r="Q161" s="410"/>
      <c r="R161" s="325"/>
      <c r="S161" s="325"/>
      <c r="T161" s="325"/>
      <c r="U161" s="325"/>
      <c r="V161" s="325"/>
      <c r="W161" s="103" t="s">
        <v>332</v>
      </c>
      <c r="X161" s="125" t="str">
        <f t="shared" si="200"/>
        <v>Probabilidad</v>
      </c>
      <c r="Y161" s="125" t="s">
        <v>93</v>
      </c>
      <c r="Z161" s="125" t="s">
        <v>72</v>
      </c>
      <c r="AA161" s="125" t="s">
        <v>73</v>
      </c>
      <c r="AB161" s="125" t="s">
        <v>74</v>
      </c>
      <c r="AC161" s="125" t="s">
        <v>75</v>
      </c>
      <c r="AD161" s="536"/>
      <c r="AE161" s="125">
        <f t="shared" si="133"/>
        <v>15</v>
      </c>
      <c r="AF161" s="125">
        <f t="shared" si="134"/>
        <v>15</v>
      </c>
      <c r="AG161" s="125">
        <f>($AH160*((AE161+AF161))/100)</f>
        <v>8.4</v>
      </c>
      <c r="AH161" s="125">
        <f t="shared" ref="AH161:AH162" si="202">AH160-AG161</f>
        <v>19.600000000000001</v>
      </c>
      <c r="AI161" s="537"/>
      <c r="AJ161" s="125">
        <f t="shared" si="135"/>
        <v>0</v>
      </c>
      <c r="AK161" s="125">
        <f t="shared" si="136"/>
        <v>0</v>
      </c>
      <c r="AL161" s="125">
        <f>($AM160*((AJ161+AK161))/100)</f>
        <v>0</v>
      </c>
      <c r="AM161" s="150">
        <f t="shared" ref="AM161:AM162" si="203">AM160-AL161</f>
        <v>40</v>
      </c>
      <c r="AN161" s="444"/>
      <c r="AO161" s="444"/>
      <c r="AP161" s="510"/>
      <c r="AQ161" s="444"/>
      <c r="AR161" s="606"/>
      <c r="AS161" s="606"/>
      <c r="AT161" s="606"/>
      <c r="AU161" s="606"/>
    </row>
    <row r="162" spans="1:47" s="110" customFormat="1" ht="92.25" customHeight="1">
      <c r="A162" s="298"/>
      <c r="B162" s="325"/>
      <c r="C162" s="343"/>
      <c r="D162" s="345"/>
      <c r="E162" s="351"/>
      <c r="F162" s="314"/>
      <c r="G162" s="314"/>
      <c r="H162" s="345"/>
      <c r="I162" s="345"/>
      <c r="J162" s="345"/>
      <c r="K162" s="345"/>
      <c r="L162" s="314"/>
      <c r="M162" s="345"/>
      <c r="N162" s="345"/>
      <c r="O162" s="325"/>
      <c r="P162" s="325"/>
      <c r="Q162" s="410"/>
      <c r="R162" s="325"/>
      <c r="S162" s="325"/>
      <c r="T162" s="325"/>
      <c r="U162" s="325"/>
      <c r="V162" s="325"/>
      <c r="W162" s="121" t="s">
        <v>333</v>
      </c>
      <c r="X162" s="125" t="str">
        <f t="shared" si="200"/>
        <v>Probabilidad</v>
      </c>
      <c r="Y162" s="125" t="s">
        <v>71</v>
      </c>
      <c r="Z162" s="125" t="s">
        <v>72</v>
      </c>
      <c r="AA162" s="125" t="s">
        <v>73</v>
      </c>
      <c r="AB162" s="125" t="s">
        <v>74</v>
      </c>
      <c r="AC162" s="125" t="s">
        <v>75</v>
      </c>
      <c r="AD162" s="536"/>
      <c r="AE162" s="125">
        <f t="shared" si="133"/>
        <v>25</v>
      </c>
      <c r="AF162" s="125">
        <f t="shared" si="134"/>
        <v>15</v>
      </c>
      <c r="AG162" s="125">
        <f>($AH161*((AE162+AF162))/100)</f>
        <v>7.84</v>
      </c>
      <c r="AH162" s="125">
        <f t="shared" si="202"/>
        <v>11.760000000000002</v>
      </c>
      <c r="AI162" s="537"/>
      <c r="AJ162" s="125">
        <f t="shared" si="135"/>
        <v>0</v>
      </c>
      <c r="AK162" s="125">
        <f t="shared" si="136"/>
        <v>0</v>
      </c>
      <c r="AL162" s="125">
        <f>($AM161*((AJ162+AK162))/100)</f>
        <v>0</v>
      </c>
      <c r="AM162" s="150">
        <f t="shared" si="203"/>
        <v>40</v>
      </c>
      <c r="AN162" s="444"/>
      <c r="AO162" s="444"/>
      <c r="AP162" s="510"/>
      <c r="AQ162" s="444"/>
      <c r="AR162" s="606"/>
      <c r="AS162" s="606"/>
      <c r="AT162" s="606"/>
      <c r="AU162" s="606"/>
    </row>
    <row r="163" spans="1:47" s="110" customFormat="1" ht="106.5" customHeight="1">
      <c r="A163" s="298"/>
      <c r="B163" s="312"/>
      <c r="C163" s="326"/>
      <c r="D163" s="356"/>
      <c r="E163" s="355"/>
      <c r="F163" s="357"/>
      <c r="G163" s="357"/>
      <c r="H163" s="356"/>
      <c r="I163" s="356"/>
      <c r="J163" s="356"/>
      <c r="K163" s="356"/>
      <c r="L163" s="357"/>
      <c r="M163" s="356"/>
      <c r="N163" s="356"/>
      <c r="O163" s="312"/>
      <c r="P163" s="312"/>
      <c r="Q163" s="392"/>
      <c r="R163" s="312"/>
      <c r="S163" s="312"/>
      <c r="T163" s="312"/>
      <c r="U163" s="312"/>
      <c r="V163" s="312"/>
      <c r="W163" s="103" t="s">
        <v>334</v>
      </c>
      <c r="X163" s="125" t="str">
        <f t="shared" si="200"/>
        <v>Probabilidad</v>
      </c>
      <c r="Y163" s="125" t="s">
        <v>93</v>
      </c>
      <c r="Z163" s="125" t="s">
        <v>72</v>
      </c>
      <c r="AA163" s="125" t="s">
        <v>73</v>
      </c>
      <c r="AB163" s="125" t="s">
        <v>74</v>
      </c>
      <c r="AC163" s="125" t="s">
        <v>75</v>
      </c>
      <c r="AD163" s="536"/>
      <c r="AE163" s="125">
        <f t="shared" si="133"/>
        <v>15</v>
      </c>
      <c r="AF163" s="125">
        <f t="shared" si="134"/>
        <v>15</v>
      </c>
      <c r="AG163" s="125">
        <f>($AH162*((AE163+AF163))/100)</f>
        <v>3.5280000000000005</v>
      </c>
      <c r="AH163" s="125">
        <f>AH162-AG163</f>
        <v>8.2320000000000011</v>
      </c>
      <c r="AI163" s="537"/>
      <c r="AJ163" s="125">
        <f t="shared" si="135"/>
        <v>0</v>
      </c>
      <c r="AK163" s="125">
        <f t="shared" si="136"/>
        <v>0</v>
      </c>
      <c r="AL163" s="125">
        <f>($AM162*((AJ163+AK163))/100)</f>
        <v>0</v>
      </c>
      <c r="AM163" s="150">
        <f>AM162-AL163</f>
        <v>40</v>
      </c>
      <c r="AN163" s="467"/>
      <c r="AO163" s="467"/>
      <c r="AP163" s="476"/>
      <c r="AQ163" s="467"/>
      <c r="AR163" s="602"/>
      <c r="AS163" s="602"/>
      <c r="AT163" s="602"/>
      <c r="AU163" s="602"/>
    </row>
    <row r="164" spans="1:47" s="110" customFormat="1" ht="199.5" customHeight="1">
      <c r="A164" s="298"/>
      <c r="B164" s="311" t="s">
        <v>213</v>
      </c>
      <c r="C164" s="313" t="s">
        <v>214</v>
      </c>
      <c r="D164" s="344" t="s">
        <v>335</v>
      </c>
      <c r="E164" s="350" t="s">
        <v>155</v>
      </c>
      <c r="F164" s="313" t="s">
        <v>336</v>
      </c>
      <c r="G164" s="313" t="s">
        <v>337</v>
      </c>
      <c r="H164" s="344"/>
      <c r="I164" s="344"/>
      <c r="J164" s="344"/>
      <c r="K164" s="344" t="s">
        <v>338</v>
      </c>
      <c r="L164" s="315" t="str">
        <f>IF(F164&lt;&gt;"",CONCATENATE(E164," ",F164," ",G164),CONCATENATE(H164," ",I164," ",J164," ",K164))</f>
        <v>Posibilidad de efecto dañoso sobre recursos públicos por pago de intereses moratorios debido de la omisión de pago de impuestos, errores en la liquidación, presentación y pago extemporáneo</v>
      </c>
      <c r="M164" s="344" t="s">
        <v>158</v>
      </c>
      <c r="N164" s="344" t="s">
        <v>281</v>
      </c>
      <c r="O164" s="311" t="s">
        <v>64</v>
      </c>
      <c r="P164" s="311" t="s">
        <v>65</v>
      </c>
      <c r="Q164" s="607">
        <v>12</v>
      </c>
      <c r="R164" s="311" t="s">
        <v>175</v>
      </c>
      <c r="S164" s="311">
        <f t="shared" ref="S164" si="204">IF(R164="Muy alta",100,IF(R164="Alta",80,IF(R164="Media",60,IF(R164="Baja",40,IF(R164="Muy baja",20,IF(R164="Casi Seguro",100,IF(R164="Probable",80,IF(R164="Posible",60,IF(R164="Improbable",40,IF(R164="Rara vez",20,0))))))))))</f>
        <v>100</v>
      </c>
      <c r="T164" s="311" t="s">
        <v>68</v>
      </c>
      <c r="U164" s="311">
        <f t="shared" ref="U164" si="205">IF(T164="Catastrófico",100,IF(T164="Mayor",80,IF(T164="Moderado",60,IF(T164="Menor",40,IF(T164="Leve",20,0)))))</f>
        <v>80</v>
      </c>
      <c r="V164" s="311" t="s">
        <v>69</v>
      </c>
      <c r="W164" s="103" t="s">
        <v>339</v>
      </c>
      <c r="X164" s="125" t="str">
        <f t="shared" si="200"/>
        <v>Probabilidad</v>
      </c>
      <c r="Y164" s="125" t="s">
        <v>71</v>
      </c>
      <c r="Z164" s="125" t="s">
        <v>72</v>
      </c>
      <c r="AA164" s="125" t="s">
        <v>73</v>
      </c>
      <c r="AB164" s="125" t="s">
        <v>74</v>
      </c>
      <c r="AC164" s="125" t="s">
        <v>75</v>
      </c>
      <c r="AD164" s="536">
        <f>AH166</f>
        <v>21.6</v>
      </c>
      <c r="AE164" s="125">
        <f t="shared" si="133"/>
        <v>25</v>
      </c>
      <c r="AF164" s="125">
        <f t="shared" si="134"/>
        <v>15</v>
      </c>
      <c r="AG164" s="125">
        <f>($S164*((AE164+AF164))/100)</f>
        <v>40</v>
      </c>
      <c r="AH164" s="125">
        <f t="shared" ref="AH164" si="206">S164-AG164</f>
        <v>60</v>
      </c>
      <c r="AI164" s="537">
        <f>AM166</f>
        <v>80</v>
      </c>
      <c r="AJ164" s="125">
        <f t="shared" si="135"/>
        <v>0</v>
      </c>
      <c r="AK164" s="125">
        <f t="shared" si="136"/>
        <v>0</v>
      </c>
      <c r="AL164" s="125">
        <f>($U164*((AJ164+AK164))/100)</f>
        <v>0</v>
      </c>
      <c r="AM164" s="150">
        <f>U164-AL164</f>
        <v>80</v>
      </c>
      <c r="AN164" s="443" t="s">
        <v>69</v>
      </c>
      <c r="AO164" s="443" t="s">
        <v>77</v>
      </c>
      <c r="AP164" s="475" t="s">
        <v>78</v>
      </c>
      <c r="AQ164" s="475" t="s">
        <v>340</v>
      </c>
      <c r="AR164" s="601">
        <v>45658</v>
      </c>
      <c r="AS164" s="601">
        <v>45688</v>
      </c>
      <c r="AT164" s="601" t="s">
        <v>96</v>
      </c>
      <c r="AU164" s="475" t="s">
        <v>341</v>
      </c>
    </row>
    <row r="165" spans="1:47" s="110" customFormat="1" ht="116.25" customHeight="1">
      <c r="A165" s="298"/>
      <c r="B165" s="325"/>
      <c r="C165" s="343"/>
      <c r="D165" s="345"/>
      <c r="E165" s="351"/>
      <c r="F165" s="343"/>
      <c r="G165" s="343"/>
      <c r="H165" s="345"/>
      <c r="I165" s="345"/>
      <c r="J165" s="345"/>
      <c r="K165" s="345"/>
      <c r="L165" s="314"/>
      <c r="M165" s="345"/>
      <c r="N165" s="345"/>
      <c r="O165" s="325"/>
      <c r="P165" s="325"/>
      <c r="Q165" s="608"/>
      <c r="R165" s="325"/>
      <c r="S165" s="325"/>
      <c r="T165" s="325"/>
      <c r="U165" s="325"/>
      <c r="V165" s="325"/>
      <c r="W165" s="103" t="s">
        <v>342</v>
      </c>
      <c r="X165" s="125" t="str">
        <f t="shared" si="200"/>
        <v>Probabilidad</v>
      </c>
      <c r="Y165" s="125" t="s">
        <v>71</v>
      </c>
      <c r="Z165" s="125" t="s">
        <v>72</v>
      </c>
      <c r="AA165" s="125" t="s">
        <v>73</v>
      </c>
      <c r="AB165" s="125" t="s">
        <v>74</v>
      </c>
      <c r="AC165" s="125" t="s">
        <v>75</v>
      </c>
      <c r="AD165" s="536"/>
      <c r="AE165" s="125">
        <f t="shared" si="133"/>
        <v>25</v>
      </c>
      <c r="AF165" s="125">
        <f t="shared" si="134"/>
        <v>15</v>
      </c>
      <c r="AG165" s="125">
        <f>($AH164*((AE165+AF165))/100)</f>
        <v>24</v>
      </c>
      <c r="AH165" s="125">
        <f t="shared" ref="AH165:AH166" si="207">AH164-AG165</f>
        <v>36</v>
      </c>
      <c r="AI165" s="537"/>
      <c r="AJ165" s="125">
        <f t="shared" si="135"/>
        <v>0</v>
      </c>
      <c r="AK165" s="125">
        <f t="shared" si="136"/>
        <v>0</v>
      </c>
      <c r="AL165" s="125">
        <f>($AM164*((AJ165+AK165))/100)</f>
        <v>0</v>
      </c>
      <c r="AM165" s="150">
        <f t="shared" ref="AM165:AM166" si="208">AM164-AL165</f>
        <v>80</v>
      </c>
      <c r="AN165" s="444"/>
      <c r="AO165" s="444"/>
      <c r="AP165" s="510"/>
      <c r="AQ165" s="510"/>
      <c r="AR165" s="606"/>
      <c r="AS165" s="606"/>
      <c r="AT165" s="606"/>
      <c r="AU165" s="510"/>
    </row>
    <row r="166" spans="1:47" s="110" customFormat="1" ht="93.75" customHeight="1">
      <c r="A166" s="298"/>
      <c r="B166" s="312"/>
      <c r="C166" s="326"/>
      <c r="D166" s="356"/>
      <c r="E166" s="355"/>
      <c r="F166" s="326"/>
      <c r="G166" s="326"/>
      <c r="H166" s="356"/>
      <c r="I166" s="356"/>
      <c r="J166" s="356"/>
      <c r="K166" s="356"/>
      <c r="L166" s="357"/>
      <c r="M166" s="356"/>
      <c r="N166" s="356"/>
      <c r="O166" s="312"/>
      <c r="P166" s="312"/>
      <c r="Q166" s="609"/>
      <c r="R166" s="312"/>
      <c r="S166" s="312"/>
      <c r="T166" s="312"/>
      <c r="U166" s="312"/>
      <c r="V166" s="312"/>
      <c r="W166" s="103" t="s">
        <v>343</v>
      </c>
      <c r="X166" s="125" t="str">
        <f t="shared" si="200"/>
        <v>Probabilidad</v>
      </c>
      <c r="Y166" s="125" t="s">
        <v>71</v>
      </c>
      <c r="Z166" s="125" t="s">
        <v>72</v>
      </c>
      <c r="AA166" s="125" t="s">
        <v>73</v>
      </c>
      <c r="AB166" s="125" t="s">
        <v>74</v>
      </c>
      <c r="AC166" s="125" t="s">
        <v>75</v>
      </c>
      <c r="AD166" s="536"/>
      <c r="AE166" s="125">
        <f t="shared" si="133"/>
        <v>25</v>
      </c>
      <c r="AF166" s="125">
        <f t="shared" si="134"/>
        <v>15</v>
      </c>
      <c r="AG166" s="125">
        <f>($AH165*((AE166+AF166))/100)</f>
        <v>14.4</v>
      </c>
      <c r="AH166" s="125">
        <f t="shared" si="207"/>
        <v>21.6</v>
      </c>
      <c r="AI166" s="537"/>
      <c r="AJ166" s="125">
        <f t="shared" si="135"/>
        <v>0</v>
      </c>
      <c r="AK166" s="125">
        <f t="shared" si="136"/>
        <v>0</v>
      </c>
      <c r="AL166" s="125">
        <f>($AM165*((AJ166+AK166))/100)</f>
        <v>0</v>
      </c>
      <c r="AM166" s="150">
        <f t="shared" si="208"/>
        <v>80</v>
      </c>
      <c r="AN166" s="467"/>
      <c r="AO166" s="467"/>
      <c r="AP166" s="476"/>
      <c r="AQ166" s="476"/>
      <c r="AR166" s="602"/>
      <c r="AS166" s="602"/>
      <c r="AT166" s="602"/>
      <c r="AU166" s="476"/>
    </row>
    <row r="167" spans="1:47" s="110" customFormat="1" ht="207" customHeight="1">
      <c r="A167" s="298"/>
      <c r="B167" s="311" t="s">
        <v>213</v>
      </c>
      <c r="C167" s="313" t="s">
        <v>214</v>
      </c>
      <c r="D167" s="344" t="s">
        <v>344</v>
      </c>
      <c r="E167" s="350" t="s">
        <v>60</v>
      </c>
      <c r="F167" s="315" t="s">
        <v>345</v>
      </c>
      <c r="G167" s="352" t="s">
        <v>346</v>
      </c>
      <c r="H167" s="344"/>
      <c r="I167" s="344"/>
      <c r="J167" s="344"/>
      <c r="K167" s="344"/>
      <c r="L167" s="315" t="s">
        <v>347</v>
      </c>
      <c r="M167" s="344" t="s">
        <v>63</v>
      </c>
      <c r="N167" s="344" t="s">
        <v>281</v>
      </c>
      <c r="O167" s="311" t="s">
        <v>64</v>
      </c>
      <c r="P167" s="311" t="s">
        <v>65</v>
      </c>
      <c r="Q167" s="391">
        <v>50000</v>
      </c>
      <c r="R167" s="311" t="s">
        <v>175</v>
      </c>
      <c r="S167" s="311">
        <f t="shared" ref="S167" si="209">IF(R167="Muy alta",100,IF(R167="Alta",80,IF(R167="Media",60,IF(R167="Baja",40,IF(R167="Muy baja",20,IF(R167="Casi Seguro",100,IF(R167="Probable",80,IF(R167="Posible",60,IF(R167="Improbable",40,IF(R167="Rara vez",20,0))))))))))</f>
        <v>100</v>
      </c>
      <c r="T167" s="311" t="s">
        <v>68</v>
      </c>
      <c r="U167" s="311">
        <f t="shared" ref="U167" si="210">IF(T167="Catastrófico",100,IF(T167="Mayor",80,IF(T167="Moderado",60,IF(T167="Menor",40,IF(T167="Leve",20,0)))))</f>
        <v>80</v>
      </c>
      <c r="V167" s="311" t="s">
        <v>69</v>
      </c>
      <c r="W167" s="103" t="s">
        <v>348</v>
      </c>
      <c r="X167" s="125" t="str">
        <f t="shared" si="200"/>
        <v>Probabilidad</v>
      </c>
      <c r="Y167" s="125" t="s">
        <v>93</v>
      </c>
      <c r="Z167" s="125" t="s">
        <v>72</v>
      </c>
      <c r="AA167" s="125" t="s">
        <v>73</v>
      </c>
      <c r="AB167" s="125" t="s">
        <v>74</v>
      </c>
      <c r="AC167" s="125" t="s">
        <v>75</v>
      </c>
      <c r="AD167" s="536">
        <f>AH168</f>
        <v>49</v>
      </c>
      <c r="AE167" s="125">
        <f t="shared" si="133"/>
        <v>15</v>
      </c>
      <c r="AF167" s="125">
        <f t="shared" si="134"/>
        <v>15</v>
      </c>
      <c r="AG167" s="125">
        <f>($S167*((AE167+AF167))/100)</f>
        <v>30</v>
      </c>
      <c r="AH167" s="125">
        <f t="shared" ref="AH167" si="211">S167-AG167</f>
        <v>70</v>
      </c>
      <c r="AI167" s="537">
        <f>AM168</f>
        <v>80</v>
      </c>
      <c r="AJ167" s="125">
        <f t="shared" si="135"/>
        <v>0</v>
      </c>
      <c r="AK167" s="125">
        <f t="shared" si="136"/>
        <v>0</v>
      </c>
      <c r="AL167" s="125">
        <f>($U167*((AJ167+AK167))/100)</f>
        <v>0</v>
      </c>
      <c r="AM167" s="150">
        <f>U167-AL167</f>
        <v>80</v>
      </c>
      <c r="AN167" s="443" t="s">
        <v>69</v>
      </c>
      <c r="AO167" s="443" t="s">
        <v>77</v>
      </c>
      <c r="AP167" s="475" t="s">
        <v>78</v>
      </c>
      <c r="AQ167" s="475" t="s">
        <v>349</v>
      </c>
      <c r="AR167" s="601">
        <v>45658</v>
      </c>
      <c r="AS167" s="601">
        <v>46022</v>
      </c>
      <c r="AT167" s="601" t="s">
        <v>96</v>
      </c>
      <c r="AU167" s="475" t="s">
        <v>341</v>
      </c>
    </row>
    <row r="168" spans="1:47" s="110" customFormat="1" ht="207" customHeight="1">
      <c r="A168" s="298"/>
      <c r="B168" s="312"/>
      <c r="C168" s="326"/>
      <c r="D168" s="356"/>
      <c r="E168" s="355"/>
      <c r="F168" s="357"/>
      <c r="G168" s="354"/>
      <c r="H168" s="356"/>
      <c r="I168" s="356"/>
      <c r="J168" s="356"/>
      <c r="K168" s="356"/>
      <c r="L168" s="357"/>
      <c r="M168" s="356"/>
      <c r="N168" s="356"/>
      <c r="O168" s="312"/>
      <c r="P168" s="312"/>
      <c r="Q168" s="392"/>
      <c r="R168" s="312"/>
      <c r="S168" s="312"/>
      <c r="T168" s="312"/>
      <c r="U168" s="312"/>
      <c r="V168" s="312"/>
      <c r="W168" s="103" t="s">
        <v>350</v>
      </c>
      <c r="X168" s="125" t="str">
        <f t="shared" si="200"/>
        <v>Probabilidad</v>
      </c>
      <c r="Y168" s="125" t="s">
        <v>93</v>
      </c>
      <c r="Z168" s="125" t="s">
        <v>72</v>
      </c>
      <c r="AA168" s="125" t="s">
        <v>73</v>
      </c>
      <c r="AB168" s="125" t="s">
        <v>74</v>
      </c>
      <c r="AC168" s="125" t="s">
        <v>75</v>
      </c>
      <c r="AD168" s="536"/>
      <c r="AE168" s="125">
        <f t="shared" si="133"/>
        <v>15</v>
      </c>
      <c r="AF168" s="125">
        <f t="shared" si="134"/>
        <v>15</v>
      </c>
      <c r="AG168" s="125">
        <f>($AH167*((AE168+AF168))/100)</f>
        <v>21</v>
      </c>
      <c r="AH168" s="125">
        <f t="shared" ref="AH168" si="212">AH167-AG168</f>
        <v>49</v>
      </c>
      <c r="AI168" s="537"/>
      <c r="AJ168" s="125">
        <f t="shared" si="135"/>
        <v>0</v>
      </c>
      <c r="AK168" s="125">
        <f t="shared" si="136"/>
        <v>0</v>
      </c>
      <c r="AL168" s="125">
        <f>($AM167*((AJ168+AK168))/100)</f>
        <v>0</v>
      </c>
      <c r="AM168" s="150">
        <f t="shared" ref="AM168" si="213">AM167-AL168</f>
        <v>80</v>
      </c>
      <c r="AN168" s="467"/>
      <c r="AO168" s="467"/>
      <c r="AP168" s="476"/>
      <c r="AQ168" s="476"/>
      <c r="AR168" s="602"/>
      <c r="AS168" s="602"/>
      <c r="AT168" s="602"/>
      <c r="AU168" s="476"/>
    </row>
    <row r="169" spans="1:47" s="110" customFormat="1" ht="207" customHeight="1">
      <c r="A169" s="298"/>
      <c r="B169" s="311" t="s">
        <v>213</v>
      </c>
      <c r="C169" s="299" t="s">
        <v>214</v>
      </c>
      <c r="D169" s="298" t="s">
        <v>351</v>
      </c>
      <c r="E169" s="430"/>
      <c r="F169" s="349"/>
      <c r="G169" s="349"/>
      <c r="H169" s="384" t="s">
        <v>352</v>
      </c>
      <c r="I169" s="384" t="s">
        <v>353</v>
      </c>
      <c r="J169" s="384" t="s">
        <v>354</v>
      </c>
      <c r="K169" s="384" t="s">
        <v>355</v>
      </c>
      <c r="L169" s="349" t="str">
        <f>IF(F169&lt;&gt;"",CONCATENATE(E169," ",F169," ",G169),CONCATENATE(H169," ",I169," ",J169," ",K169))</f>
        <v xml:space="preserve">
Posibilidad de realizar pagos no procedentes sin el cumplimiento de los requisitos y soportes idóneos por parte de los colaboradores del proceso  lo cual ocasiona abuso de situación privilegiada  para favorecer un interés propio o de terceros así como pago de lo no debido o duplicidad de pago.</v>
      </c>
      <c r="M169" s="384" t="s">
        <v>88</v>
      </c>
      <c r="N169" s="384" t="s">
        <v>281</v>
      </c>
      <c r="O169" s="298" t="s">
        <v>89</v>
      </c>
      <c r="P169" s="298" t="s">
        <v>90</v>
      </c>
      <c r="Q169" s="298">
        <v>22000</v>
      </c>
      <c r="R169" s="298" t="s">
        <v>356</v>
      </c>
      <c r="S169" s="298">
        <f t="shared" ref="S169" si="214">IF(R169="Muy alta",100,IF(R169="Alta",80,IF(R169="Media",60,IF(R169="Baja",40,IF(R169="Muy baja",20,IF(R169="Casi Seguro",100,IF(R169="Probable",80,IF(R169="Posible",60,IF(R169="Improbable",40,IF(R169="Rara vez",20,0))))))))))</f>
        <v>100</v>
      </c>
      <c r="T169" s="298" t="s">
        <v>68</v>
      </c>
      <c r="U169" s="298">
        <f t="shared" ref="U169" si="215">IF(T169="Catastrófico",100,IF(T169="Mayor",80,IF(T169="Moderado",60,IF(T169="Menor",40,IF(T169="Leve",20,0)))))</f>
        <v>80</v>
      </c>
      <c r="V169" s="311" t="s">
        <v>69</v>
      </c>
      <c r="W169" s="103" t="s">
        <v>357</v>
      </c>
      <c r="X169" s="125" t="str">
        <f t="shared" si="200"/>
        <v>Probabilidad</v>
      </c>
      <c r="Y169" s="125" t="s">
        <v>93</v>
      </c>
      <c r="Z169" s="125" t="s">
        <v>72</v>
      </c>
      <c r="AA169" s="125" t="s">
        <v>73</v>
      </c>
      <c r="AB169" s="125" t="s">
        <v>74</v>
      </c>
      <c r="AC169" s="125" t="s">
        <v>75</v>
      </c>
      <c r="AD169" s="536">
        <f>AH170</f>
        <v>49</v>
      </c>
      <c r="AE169" s="125">
        <f t="shared" si="133"/>
        <v>15</v>
      </c>
      <c r="AF169" s="125">
        <f t="shared" si="134"/>
        <v>15</v>
      </c>
      <c r="AG169" s="125">
        <f>($S169*((AE169+AF169))/100)</f>
        <v>30</v>
      </c>
      <c r="AH169" s="125">
        <f t="shared" ref="AH169" si="216">S169-AG169</f>
        <v>70</v>
      </c>
      <c r="AI169" s="537">
        <f>AM170</f>
        <v>80</v>
      </c>
      <c r="AJ169" s="125">
        <f t="shared" si="135"/>
        <v>0</v>
      </c>
      <c r="AK169" s="125">
        <f t="shared" si="136"/>
        <v>0</v>
      </c>
      <c r="AL169" s="125">
        <f>($U169*((AJ169+AK169))/100)</f>
        <v>0</v>
      </c>
      <c r="AM169" s="150">
        <f>U169-AL169</f>
        <v>80</v>
      </c>
      <c r="AN169" s="443" t="s">
        <v>69</v>
      </c>
      <c r="AO169" s="443" t="s">
        <v>77</v>
      </c>
      <c r="AP169" s="475" t="s">
        <v>358</v>
      </c>
      <c r="AQ169" s="475" t="s">
        <v>359</v>
      </c>
      <c r="AR169" s="601">
        <v>45658</v>
      </c>
      <c r="AS169" s="601">
        <v>46022</v>
      </c>
      <c r="AT169" s="601" t="s">
        <v>96</v>
      </c>
      <c r="AU169" s="475" t="s">
        <v>360</v>
      </c>
    </row>
    <row r="170" spans="1:47" s="110" customFormat="1" ht="203.25" customHeight="1">
      <c r="A170" s="298"/>
      <c r="B170" s="312"/>
      <c r="C170" s="299"/>
      <c r="D170" s="311"/>
      <c r="E170" s="350"/>
      <c r="F170" s="315"/>
      <c r="G170" s="315"/>
      <c r="H170" s="344"/>
      <c r="I170" s="344"/>
      <c r="J170" s="344"/>
      <c r="K170" s="344"/>
      <c r="L170" s="315"/>
      <c r="M170" s="344"/>
      <c r="N170" s="344"/>
      <c r="O170" s="311"/>
      <c r="P170" s="311"/>
      <c r="Q170" s="311"/>
      <c r="R170" s="311"/>
      <c r="S170" s="311"/>
      <c r="T170" s="311"/>
      <c r="U170" s="311"/>
      <c r="V170" s="325"/>
      <c r="W170" s="124" t="s">
        <v>361</v>
      </c>
      <c r="X170" s="129" t="str">
        <f t="shared" si="200"/>
        <v>Probabilidad</v>
      </c>
      <c r="Y170" s="129" t="s">
        <v>93</v>
      </c>
      <c r="Z170" s="129" t="s">
        <v>72</v>
      </c>
      <c r="AA170" s="129" t="s">
        <v>73</v>
      </c>
      <c r="AB170" s="129" t="s">
        <v>74</v>
      </c>
      <c r="AC170" s="129" t="s">
        <v>75</v>
      </c>
      <c r="AD170" s="536"/>
      <c r="AE170" s="125">
        <f t="shared" si="133"/>
        <v>15</v>
      </c>
      <c r="AF170" s="125">
        <f t="shared" si="134"/>
        <v>15</v>
      </c>
      <c r="AG170" s="125">
        <f>($AH169*((AE170+AF170))/100)</f>
        <v>21</v>
      </c>
      <c r="AH170" s="125">
        <f t="shared" ref="AH170" si="217">AH169-AG170</f>
        <v>49</v>
      </c>
      <c r="AI170" s="537"/>
      <c r="AJ170" s="125">
        <f t="shared" si="135"/>
        <v>0</v>
      </c>
      <c r="AK170" s="125">
        <f t="shared" si="136"/>
        <v>0</v>
      </c>
      <c r="AL170" s="125">
        <f>($AM169*((AJ170+AK170))/100)</f>
        <v>0</v>
      </c>
      <c r="AM170" s="150">
        <f t="shared" ref="AM170" si="218">AM169-AL170</f>
        <v>80</v>
      </c>
      <c r="AN170" s="444"/>
      <c r="AO170" s="444"/>
      <c r="AP170" s="510"/>
      <c r="AQ170" s="510"/>
      <c r="AR170" s="602"/>
      <c r="AS170" s="602"/>
      <c r="AT170" s="602"/>
      <c r="AU170" s="510"/>
    </row>
    <row r="171" spans="1:47" s="110" customFormat="1" ht="252.75" customHeight="1">
      <c r="A171" s="298"/>
      <c r="B171" s="311" t="s">
        <v>213</v>
      </c>
      <c r="C171" s="299" t="s">
        <v>107</v>
      </c>
      <c r="D171" s="298" t="s">
        <v>362</v>
      </c>
      <c r="E171" s="299" t="s">
        <v>60</v>
      </c>
      <c r="F171" s="349" t="s">
        <v>363</v>
      </c>
      <c r="G171" s="349" t="s">
        <v>268</v>
      </c>
      <c r="H171" s="344"/>
      <c r="I171" s="344"/>
      <c r="J171" s="344"/>
      <c r="K171" s="611"/>
      <c r="L171" s="331" t="str">
        <f t="shared" ref="L171" si="219">IF(F171&lt;&gt;"",CONCATENATE(E171," ",F171,"",G171),CONCATENATE(H171," ",I171," ",J171," ",K171))</f>
        <v>Posibilidad de pérdida económica y reputacional por pérdida de la Confidencialidad de la Información de la Entidaddebido a la falla o ausencia de controles relacionados con el acceso a información clasificada y/o reservada.</v>
      </c>
      <c r="M171" s="484" t="s">
        <v>108</v>
      </c>
      <c r="N171" s="384" t="s">
        <v>364</v>
      </c>
      <c r="O171" s="298" t="s">
        <v>64</v>
      </c>
      <c r="P171" s="298" t="s">
        <v>65</v>
      </c>
      <c r="Q171" s="298" t="s">
        <v>276</v>
      </c>
      <c r="R171" s="298" t="s">
        <v>67</v>
      </c>
      <c r="S171" s="298">
        <f t="shared" ref="S171" si="220">IF(R171="Muy alta",100,IF(R171="Alta",80,IF(R171="Media",60,IF(R171="Baja",40,IF(R171="Muy baja",20,IF(R171="Casi Seguro",100,IF(R171="Probable",80,IF(R171="Posible",60,IF(R171="Improbable",40,IF(R171="Rara vez",20,0))))))))))</f>
        <v>60</v>
      </c>
      <c r="T171" s="298" t="s">
        <v>144</v>
      </c>
      <c r="U171" s="298">
        <f t="shared" ref="U171" si="221">IF(T171="Catastrófico",100,IF(T171="Mayor",80,IF(T171="Moderado",60,IF(T171="Menor",40,IF(T171="Leve",20,0)))))</f>
        <v>100</v>
      </c>
      <c r="V171" s="474" t="s">
        <v>145</v>
      </c>
      <c r="W171" s="323" t="s">
        <v>1697</v>
      </c>
      <c r="X171" s="610" t="str">
        <f t="shared" si="200"/>
        <v>Probabilidad</v>
      </c>
      <c r="Y171" s="302" t="s">
        <v>71</v>
      </c>
      <c r="Z171" s="302" t="s">
        <v>72</v>
      </c>
      <c r="AA171" s="302" t="s">
        <v>73</v>
      </c>
      <c r="AB171" s="302" t="s">
        <v>74</v>
      </c>
      <c r="AC171" s="302" t="s">
        <v>75</v>
      </c>
      <c r="AD171" s="536">
        <f>AH172</f>
        <v>36</v>
      </c>
      <c r="AE171" s="125">
        <f t="shared" si="133"/>
        <v>25</v>
      </c>
      <c r="AF171" s="125">
        <f t="shared" si="134"/>
        <v>15</v>
      </c>
      <c r="AG171" s="125">
        <f>($S171*((AE171+AF171))/100)</f>
        <v>24</v>
      </c>
      <c r="AH171" s="125">
        <f t="shared" ref="AH171" si="222">S171-AG171</f>
        <v>36</v>
      </c>
      <c r="AI171" s="537">
        <f>AM172</f>
        <v>100</v>
      </c>
      <c r="AJ171" s="125">
        <f t="shared" si="135"/>
        <v>0</v>
      </c>
      <c r="AK171" s="125">
        <f t="shared" si="136"/>
        <v>0</v>
      </c>
      <c r="AL171" s="125">
        <f>($U171*((AJ171+AK171))/100)</f>
        <v>0</v>
      </c>
      <c r="AM171" s="150">
        <f>U171-AL171</f>
        <v>100</v>
      </c>
      <c r="AN171" s="302" t="s">
        <v>145</v>
      </c>
      <c r="AO171" s="302" t="s">
        <v>77</v>
      </c>
      <c r="AP171" s="614" t="s">
        <v>272</v>
      </c>
      <c r="AQ171" s="140" t="s">
        <v>1701</v>
      </c>
      <c r="AR171" s="198">
        <v>45658</v>
      </c>
      <c r="AS171" s="197">
        <v>46022</v>
      </c>
      <c r="AT171" s="603" t="s">
        <v>149</v>
      </c>
      <c r="AU171" s="103" t="s">
        <v>365</v>
      </c>
    </row>
    <row r="172" spans="1:47" s="110" customFormat="1" ht="159" customHeight="1">
      <c r="A172" s="298"/>
      <c r="B172" s="312"/>
      <c r="C172" s="299"/>
      <c r="D172" s="298"/>
      <c r="E172" s="299"/>
      <c r="F172" s="349"/>
      <c r="G172" s="349"/>
      <c r="H172" s="356"/>
      <c r="I172" s="356"/>
      <c r="J172" s="356"/>
      <c r="K172" s="612"/>
      <c r="L172" s="331"/>
      <c r="M172" s="484"/>
      <c r="N172" s="384"/>
      <c r="O172" s="298"/>
      <c r="P172" s="298"/>
      <c r="Q172" s="298"/>
      <c r="R172" s="298"/>
      <c r="S172" s="298"/>
      <c r="T172" s="298"/>
      <c r="U172" s="298"/>
      <c r="V172" s="474"/>
      <c r="W172" s="323"/>
      <c r="X172" s="610"/>
      <c r="Y172" s="302"/>
      <c r="Z172" s="302"/>
      <c r="AA172" s="302"/>
      <c r="AB172" s="302"/>
      <c r="AC172" s="302"/>
      <c r="AD172" s="536"/>
      <c r="AE172" s="125">
        <f t="shared" si="133"/>
        <v>0</v>
      </c>
      <c r="AF172" s="125">
        <f t="shared" si="134"/>
        <v>0</v>
      </c>
      <c r="AG172" s="125">
        <f>($AH171*((AE172+AF172))/100)</f>
        <v>0</v>
      </c>
      <c r="AH172" s="125">
        <f t="shared" ref="AH172" si="223">AH171-AG172</f>
        <v>36</v>
      </c>
      <c r="AI172" s="537"/>
      <c r="AJ172" s="125">
        <f t="shared" si="135"/>
        <v>0</v>
      </c>
      <c r="AK172" s="125">
        <f t="shared" si="136"/>
        <v>0</v>
      </c>
      <c r="AL172" s="125">
        <f>($AM171*((AJ172+AK172))/100)</f>
        <v>0</v>
      </c>
      <c r="AM172" s="150">
        <f t="shared" ref="AM172" si="224">AM171-AL172</f>
        <v>100</v>
      </c>
      <c r="AN172" s="302"/>
      <c r="AO172" s="302"/>
      <c r="AP172" s="614"/>
      <c r="AQ172" s="140" t="s">
        <v>1702</v>
      </c>
      <c r="AR172" s="198">
        <v>45658</v>
      </c>
      <c r="AS172" s="197">
        <v>46022</v>
      </c>
      <c r="AT172" s="604"/>
      <c r="AU172" s="103" t="s">
        <v>365</v>
      </c>
    </row>
    <row r="173" spans="1:47" s="110" customFormat="1" ht="102" customHeight="1">
      <c r="A173" s="298"/>
      <c r="B173" s="311" t="s">
        <v>213</v>
      </c>
      <c r="C173" s="299" t="s">
        <v>107</v>
      </c>
      <c r="D173" s="298" t="s">
        <v>362</v>
      </c>
      <c r="E173" s="430" t="s">
        <v>60</v>
      </c>
      <c r="F173" s="299" t="s">
        <v>366</v>
      </c>
      <c r="G173" s="299" t="s">
        <v>311</v>
      </c>
      <c r="H173" s="384"/>
      <c r="I173" s="384"/>
      <c r="J173" s="384"/>
      <c r="K173" s="613"/>
      <c r="L173" s="331" t="str">
        <f t="shared" ref="L173" si="225">IF(F173&lt;&gt;"",CONCATENATE(E173," ",F173,"",G173),CONCATENATE(H173," ",I173," ",J173," ",K173))</f>
        <v>Posibilidad de pérdida económica y reputacional por pérdida de la Disponibilidad de la Información de la Entidaddebido a la falla o ausencia de controles de seguridad aplicables.</v>
      </c>
      <c r="M173" s="484" t="s">
        <v>108</v>
      </c>
      <c r="N173" s="384" t="s">
        <v>367</v>
      </c>
      <c r="O173" s="298" t="s">
        <v>64</v>
      </c>
      <c r="P173" s="298" t="s">
        <v>65</v>
      </c>
      <c r="Q173" s="298" t="s">
        <v>276</v>
      </c>
      <c r="R173" s="298" t="s">
        <v>178</v>
      </c>
      <c r="S173" s="298">
        <f t="shared" ref="S173" si="226">IF(R173="Muy alta",100,IF(R173="Alta",80,IF(R173="Media",60,IF(R173="Baja",40,IF(R173="Muy baja",20,IF(R173="Casi Seguro",100,IF(R173="Probable",80,IF(R173="Posible",60,IF(R173="Improbable",40,IF(R173="Rara vez",20,0))))))))))</f>
        <v>80</v>
      </c>
      <c r="T173" s="298" t="s">
        <v>117</v>
      </c>
      <c r="U173" s="298">
        <f t="shared" ref="U173" si="227">IF(T173="Catastrófico",100,IF(T173="Mayor",80,IF(T173="Moderado",60,IF(T173="Menor",40,IF(T173="Leve",20,0)))))</f>
        <v>40</v>
      </c>
      <c r="V173" s="474" t="s">
        <v>76</v>
      </c>
      <c r="W173" s="32" t="s">
        <v>1698</v>
      </c>
      <c r="X173" s="225" t="str">
        <f t="shared" si="200"/>
        <v>Probabilidad</v>
      </c>
      <c r="Y173" s="125" t="s">
        <v>71</v>
      </c>
      <c r="Z173" s="125" t="s">
        <v>72</v>
      </c>
      <c r="AA173" s="125" t="s">
        <v>182</v>
      </c>
      <c r="AB173" s="125" t="s">
        <v>74</v>
      </c>
      <c r="AC173" s="125" t="s">
        <v>75</v>
      </c>
      <c r="AD173" s="536">
        <f>AH175</f>
        <v>17.28</v>
      </c>
      <c r="AE173" s="125">
        <f t="shared" si="133"/>
        <v>25</v>
      </c>
      <c r="AF173" s="125">
        <f t="shared" si="134"/>
        <v>15</v>
      </c>
      <c r="AG173" s="125">
        <f>($S173*((AE173+AF173))/100)</f>
        <v>32</v>
      </c>
      <c r="AH173" s="125">
        <f t="shared" ref="AH173" si="228">S173-AG173</f>
        <v>48</v>
      </c>
      <c r="AI173" s="537">
        <f>AM175</f>
        <v>40</v>
      </c>
      <c r="AJ173" s="125">
        <f t="shared" si="135"/>
        <v>0</v>
      </c>
      <c r="AK173" s="125">
        <f t="shared" si="136"/>
        <v>0</v>
      </c>
      <c r="AL173" s="125">
        <f>($U173*((AJ173+AK173))/100)</f>
        <v>0</v>
      </c>
      <c r="AM173" s="150">
        <f>U173-AL173</f>
        <v>40</v>
      </c>
      <c r="AN173" s="302" t="s">
        <v>118</v>
      </c>
      <c r="AO173" s="302" t="s">
        <v>121</v>
      </c>
      <c r="AP173" s="300" t="s">
        <v>331</v>
      </c>
      <c r="AQ173" s="467" t="s">
        <v>123</v>
      </c>
      <c r="AR173" s="601"/>
      <c r="AS173" s="601"/>
      <c r="AT173" s="601"/>
      <c r="AU173" s="300"/>
    </row>
    <row r="174" spans="1:47" s="110" customFormat="1" ht="144.75" customHeight="1">
      <c r="A174" s="298"/>
      <c r="B174" s="325"/>
      <c r="C174" s="299"/>
      <c r="D174" s="298"/>
      <c r="E174" s="430"/>
      <c r="F174" s="299"/>
      <c r="G174" s="299"/>
      <c r="H174" s="384"/>
      <c r="I174" s="384"/>
      <c r="J174" s="384"/>
      <c r="K174" s="613"/>
      <c r="L174" s="331"/>
      <c r="M174" s="484"/>
      <c r="N174" s="384"/>
      <c r="O174" s="298"/>
      <c r="P174" s="298"/>
      <c r="Q174" s="298"/>
      <c r="R174" s="298"/>
      <c r="S174" s="298"/>
      <c r="T174" s="298"/>
      <c r="U174" s="298"/>
      <c r="V174" s="474"/>
      <c r="W174" s="140" t="s">
        <v>1699</v>
      </c>
      <c r="X174" s="225" t="str">
        <f t="shared" si="200"/>
        <v>Probabilidad</v>
      </c>
      <c r="Y174" s="125" t="s">
        <v>71</v>
      </c>
      <c r="Z174" s="125" t="s">
        <v>72</v>
      </c>
      <c r="AA174" s="125" t="s">
        <v>73</v>
      </c>
      <c r="AB174" s="125" t="s">
        <v>74</v>
      </c>
      <c r="AC174" s="125" t="s">
        <v>75</v>
      </c>
      <c r="AD174" s="536"/>
      <c r="AE174" s="125">
        <f t="shared" si="133"/>
        <v>25</v>
      </c>
      <c r="AF174" s="125">
        <f t="shared" si="134"/>
        <v>15</v>
      </c>
      <c r="AG174" s="125">
        <f>($AH173*((AE174+AF174))/100)</f>
        <v>19.2</v>
      </c>
      <c r="AH174" s="125">
        <f t="shared" ref="AH174:AH175" si="229">AH173-AG174</f>
        <v>28.8</v>
      </c>
      <c r="AI174" s="537"/>
      <c r="AJ174" s="125">
        <f t="shared" si="135"/>
        <v>0</v>
      </c>
      <c r="AK174" s="125">
        <f t="shared" si="136"/>
        <v>0</v>
      </c>
      <c r="AL174" s="125">
        <f>($AM173*((AJ174+AK174))/100)</f>
        <v>0</v>
      </c>
      <c r="AM174" s="150">
        <f t="shared" ref="AM174:AM175" si="230">AM173-AL174</f>
        <v>40</v>
      </c>
      <c r="AN174" s="302"/>
      <c r="AO174" s="302"/>
      <c r="AP174" s="300"/>
      <c r="AQ174" s="302"/>
      <c r="AR174" s="606"/>
      <c r="AS174" s="606"/>
      <c r="AT174" s="606"/>
      <c r="AU174" s="300"/>
    </row>
    <row r="175" spans="1:47" s="110" customFormat="1" ht="101.25" customHeight="1">
      <c r="A175" s="298"/>
      <c r="B175" s="312"/>
      <c r="C175" s="299"/>
      <c r="D175" s="298"/>
      <c r="E175" s="430"/>
      <c r="F175" s="299"/>
      <c r="G175" s="299"/>
      <c r="H175" s="384"/>
      <c r="I175" s="384"/>
      <c r="J175" s="384"/>
      <c r="K175" s="613"/>
      <c r="L175" s="331"/>
      <c r="M175" s="484"/>
      <c r="N175" s="384"/>
      <c r="O175" s="298"/>
      <c r="P175" s="298"/>
      <c r="Q175" s="298"/>
      <c r="R175" s="298"/>
      <c r="S175" s="298"/>
      <c r="T175" s="298"/>
      <c r="U175" s="298"/>
      <c r="V175" s="474"/>
      <c r="W175" s="32" t="s">
        <v>1700</v>
      </c>
      <c r="X175" s="225" t="str">
        <f t="shared" si="200"/>
        <v>Probabilidad</v>
      </c>
      <c r="Y175" s="125" t="s">
        <v>93</v>
      </c>
      <c r="Z175" s="125" t="s">
        <v>109</v>
      </c>
      <c r="AA175" s="125" t="s">
        <v>73</v>
      </c>
      <c r="AB175" s="125" t="s">
        <v>74</v>
      </c>
      <c r="AC175" s="125" t="s">
        <v>75</v>
      </c>
      <c r="AD175" s="536"/>
      <c r="AE175" s="125">
        <f t="shared" si="133"/>
        <v>15</v>
      </c>
      <c r="AF175" s="125">
        <f t="shared" si="134"/>
        <v>25</v>
      </c>
      <c r="AG175" s="125">
        <f>($AH174*((AE175+AF175))/100)</f>
        <v>11.52</v>
      </c>
      <c r="AH175" s="125">
        <f t="shared" si="229"/>
        <v>17.28</v>
      </c>
      <c r="AI175" s="537"/>
      <c r="AJ175" s="125">
        <f t="shared" si="135"/>
        <v>0</v>
      </c>
      <c r="AK175" s="125">
        <f t="shared" si="136"/>
        <v>0</v>
      </c>
      <c r="AL175" s="125">
        <f>($AM174*((AJ175+AK175))/100)</f>
        <v>0</v>
      </c>
      <c r="AM175" s="150">
        <f t="shared" si="230"/>
        <v>40</v>
      </c>
      <c r="AN175" s="302"/>
      <c r="AO175" s="302"/>
      <c r="AP175" s="300"/>
      <c r="AQ175" s="302"/>
      <c r="AR175" s="602"/>
      <c r="AS175" s="602"/>
      <c r="AT175" s="602"/>
      <c r="AU175" s="300"/>
    </row>
    <row r="176" spans="1:47" s="110" customFormat="1" ht="237.75" customHeight="1">
      <c r="A176" s="311"/>
      <c r="B176" s="298" t="s">
        <v>209</v>
      </c>
      <c r="C176" s="299" t="s">
        <v>210</v>
      </c>
      <c r="D176" s="430" t="s">
        <v>1732</v>
      </c>
      <c r="E176" s="219"/>
      <c r="F176" s="100"/>
      <c r="G176" s="100"/>
      <c r="H176" s="184"/>
      <c r="I176" s="184"/>
      <c r="J176" s="184"/>
      <c r="K176" s="226"/>
      <c r="L176" s="349" t="s">
        <v>1734</v>
      </c>
      <c r="M176" s="384" t="s">
        <v>63</v>
      </c>
      <c r="N176" s="384" t="s">
        <v>281</v>
      </c>
      <c r="O176" s="298" t="s">
        <v>64</v>
      </c>
      <c r="P176" s="298" t="s">
        <v>65</v>
      </c>
      <c r="Q176" s="298">
        <v>12</v>
      </c>
      <c r="R176" s="298" t="s">
        <v>1480</v>
      </c>
      <c r="S176" s="298">
        <v>20</v>
      </c>
      <c r="T176" s="298" t="s">
        <v>117</v>
      </c>
      <c r="U176" s="298">
        <v>40</v>
      </c>
      <c r="V176" s="298" t="s">
        <v>76</v>
      </c>
      <c r="W176" s="103" t="s">
        <v>1735</v>
      </c>
      <c r="X176" s="99" t="s">
        <v>120</v>
      </c>
      <c r="Y176" s="99" t="s">
        <v>93</v>
      </c>
      <c r="Z176" s="99" t="s">
        <v>109</v>
      </c>
      <c r="AA176" s="99" t="s">
        <v>73</v>
      </c>
      <c r="AB176" s="99" t="s">
        <v>74</v>
      </c>
      <c r="AC176" s="99" t="s">
        <v>187</v>
      </c>
      <c r="AD176" s="309">
        <v>12</v>
      </c>
      <c r="AE176" s="125">
        <f t="shared" ref="AE176:AE177" si="231">IF(Y176="Preventivo",25,IF(Y176="Detectivo",15,0))</f>
        <v>15</v>
      </c>
      <c r="AF176" s="125">
        <f t="shared" ref="AF176:AF177" si="232">IF(Y176="Correctivo",0,IF(Z176="Automatizado",25,IF(Z176="Manual",15,0)))</f>
        <v>25</v>
      </c>
      <c r="AG176" s="125">
        <f>($S176*((AE176+AF176))/100)</f>
        <v>8</v>
      </c>
      <c r="AH176" s="125">
        <f t="shared" ref="AH176" si="233">S176-AG176</f>
        <v>12</v>
      </c>
      <c r="AI176" s="309">
        <v>40</v>
      </c>
      <c r="AJ176" s="125">
        <f t="shared" ref="AJ176:AJ177" si="234">IF(Y176="Correctivo",10,0)</f>
        <v>0</v>
      </c>
      <c r="AK176" s="125">
        <f t="shared" ref="AK176:AK177" si="235">IF(X176="Probabilidad",0,IF(Z176="Automatizado",25,IF(Z176="Manual",15,0)))</f>
        <v>0</v>
      </c>
      <c r="AL176" s="125">
        <f>($U176*((AJ176+AK176))/100)</f>
        <v>0</v>
      </c>
      <c r="AM176" s="150">
        <f>U176-AL176</f>
        <v>40</v>
      </c>
      <c r="AN176" s="311" t="s">
        <v>76</v>
      </c>
      <c r="AO176" s="298" t="s">
        <v>77</v>
      </c>
      <c r="AP176" s="299" t="s">
        <v>272</v>
      </c>
      <c r="AQ176" s="299" t="s">
        <v>1740</v>
      </c>
      <c r="AR176" s="332">
        <v>45777</v>
      </c>
      <c r="AS176" s="332">
        <v>46022</v>
      </c>
      <c r="AT176" s="341" t="s">
        <v>80</v>
      </c>
      <c r="AU176" s="313" t="s">
        <v>1741</v>
      </c>
    </row>
    <row r="177" spans="1:47" s="110" customFormat="1" ht="209.25" customHeight="1">
      <c r="A177" s="312"/>
      <c r="B177" s="298"/>
      <c r="C177" s="299"/>
      <c r="D177" s="430"/>
      <c r="E177" s="219"/>
      <c r="F177" s="100"/>
      <c r="G177" s="100"/>
      <c r="H177" s="184"/>
      <c r="I177" s="184"/>
      <c r="J177" s="184"/>
      <c r="K177" s="226"/>
      <c r="L177" s="349"/>
      <c r="M177" s="384"/>
      <c r="N177" s="384"/>
      <c r="O177" s="298"/>
      <c r="P177" s="298"/>
      <c r="Q177" s="298"/>
      <c r="R177" s="298"/>
      <c r="S177" s="298"/>
      <c r="T177" s="298"/>
      <c r="U177" s="298"/>
      <c r="V177" s="298"/>
      <c r="W177" s="103" t="s">
        <v>1736</v>
      </c>
      <c r="X177" s="99" t="s">
        <v>120</v>
      </c>
      <c r="Y177" s="99" t="s">
        <v>71</v>
      </c>
      <c r="Z177" s="99" t="s">
        <v>72</v>
      </c>
      <c r="AA177" s="99" t="s">
        <v>73</v>
      </c>
      <c r="AB177" s="99" t="s">
        <v>74</v>
      </c>
      <c r="AC177" s="99" t="s">
        <v>75</v>
      </c>
      <c r="AD177" s="319"/>
      <c r="AE177" s="125">
        <f t="shared" si="231"/>
        <v>25</v>
      </c>
      <c r="AF177" s="125">
        <f t="shared" si="232"/>
        <v>15</v>
      </c>
      <c r="AG177" s="125">
        <f>($AH176*((AE177+AF177))/100)</f>
        <v>4.8</v>
      </c>
      <c r="AH177" s="125">
        <f t="shared" ref="AH177" si="236">AH176-AG177</f>
        <v>7.2</v>
      </c>
      <c r="AI177" s="319"/>
      <c r="AJ177" s="125">
        <f t="shared" si="234"/>
        <v>0</v>
      </c>
      <c r="AK177" s="125">
        <f t="shared" si="235"/>
        <v>0</v>
      </c>
      <c r="AL177" s="125">
        <f>($AM176*((AJ177+AK177))/100)</f>
        <v>0</v>
      </c>
      <c r="AM177" s="150">
        <f t="shared" ref="AM177" si="237">AM176-AL177</f>
        <v>40</v>
      </c>
      <c r="AN177" s="312"/>
      <c r="AO177" s="298"/>
      <c r="AP177" s="299"/>
      <c r="AQ177" s="299"/>
      <c r="AR177" s="336"/>
      <c r="AS177" s="336"/>
      <c r="AT177" s="342"/>
      <c r="AU177" s="326"/>
    </row>
    <row r="178" spans="1:47" s="110" customFormat="1" ht="192" customHeight="1">
      <c r="A178" s="311"/>
      <c r="B178" s="298" t="s">
        <v>209</v>
      </c>
      <c r="C178" s="299" t="s">
        <v>210</v>
      </c>
      <c r="D178" s="298" t="s">
        <v>1733</v>
      </c>
      <c r="E178" s="219"/>
      <c r="F178" s="100"/>
      <c r="G178" s="100"/>
      <c r="H178" s="184"/>
      <c r="I178" s="184"/>
      <c r="J178" s="184"/>
      <c r="K178" s="226"/>
      <c r="L178" s="349" t="s">
        <v>1737</v>
      </c>
      <c r="M178" s="384" t="s">
        <v>63</v>
      </c>
      <c r="N178" s="384" t="s">
        <v>281</v>
      </c>
      <c r="O178" s="298" t="s">
        <v>169</v>
      </c>
      <c r="P178" s="298" t="s">
        <v>183</v>
      </c>
      <c r="Q178" s="298">
        <v>12</v>
      </c>
      <c r="R178" s="298" t="s">
        <v>1480</v>
      </c>
      <c r="S178" s="298">
        <v>20</v>
      </c>
      <c r="T178" s="298" t="s">
        <v>76</v>
      </c>
      <c r="U178" s="298">
        <v>60</v>
      </c>
      <c r="V178" s="298" t="s">
        <v>76</v>
      </c>
      <c r="W178" s="103" t="s">
        <v>1738</v>
      </c>
      <c r="X178" s="99" t="s">
        <v>43</v>
      </c>
      <c r="Y178" s="99" t="s">
        <v>83</v>
      </c>
      <c r="Z178" s="99" t="s">
        <v>72</v>
      </c>
      <c r="AA178" s="99" t="s">
        <v>73</v>
      </c>
      <c r="AB178" s="99" t="s">
        <v>74</v>
      </c>
      <c r="AC178" s="99" t="s">
        <v>75</v>
      </c>
      <c r="AD178" s="297">
        <f>AH179</f>
        <v>20</v>
      </c>
      <c r="AE178" s="125">
        <f t="shared" ref="AE178:AE179" si="238">IF(Y178="Preventivo",25,IF(Y178="Detectivo",15,0))</f>
        <v>0</v>
      </c>
      <c r="AF178" s="125">
        <f t="shared" ref="AF178:AF179" si="239">IF(Y178="Correctivo",0,IF(Z178="Automatizado",25,IF(Z178="Manual",15,0)))</f>
        <v>0</v>
      </c>
      <c r="AG178" s="125">
        <f>($S178*((AE178+AF178))/100)</f>
        <v>0</v>
      </c>
      <c r="AH178" s="125">
        <f t="shared" ref="AH178" si="240">S178-AG178</f>
        <v>20</v>
      </c>
      <c r="AI178" s="297">
        <f>AM179</f>
        <v>33.75</v>
      </c>
      <c r="AJ178" s="125">
        <f t="shared" ref="AJ178:AJ179" si="241">IF(Y178="Correctivo",10,0)</f>
        <v>10</v>
      </c>
      <c r="AK178" s="125">
        <f t="shared" ref="AK178:AK179" si="242">IF(X178="Probabilidad",0,IF(Z178="Automatizado",25,IF(Z178="Manual",15,0)))</f>
        <v>15</v>
      </c>
      <c r="AL178" s="125">
        <f>($U178*((AJ178+AK178))/100)</f>
        <v>15</v>
      </c>
      <c r="AM178" s="150">
        <f>U178-AL178</f>
        <v>45</v>
      </c>
      <c r="AN178" s="298" t="s">
        <v>76</v>
      </c>
      <c r="AO178" s="298" t="s">
        <v>77</v>
      </c>
      <c r="AP178" s="299" t="s">
        <v>272</v>
      </c>
      <c r="AQ178" s="299" t="s">
        <v>1742</v>
      </c>
      <c r="AR178" s="332">
        <v>45777</v>
      </c>
      <c r="AS178" s="332">
        <v>45960</v>
      </c>
      <c r="AT178" s="457" t="s">
        <v>80</v>
      </c>
      <c r="AU178" s="299" t="s">
        <v>1743</v>
      </c>
    </row>
    <row r="179" spans="1:47" s="110" customFormat="1" ht="192" customHeight="1">
      <c r="A179" s="312"/>
      <c r="B179" s="298"/>
      <c r="C179" s="299"/>
      <c r="D179" s="298"/>
      <c r="E179" s="219"/>
      <c r="F179" s="100"/>
      <c r="G179" s="100"/>
      <c r="H179" s="184"/>
      <c r="I179" s="184"/>
      <c r="J179" s="184"/>
      <c r="K179" s="226"/>
      <c r="L179" s="349"/>
      <c r="M179" s="384"/>
      <c r="N179" s="384"/>
      <c r="O179" s="298"/>
      <c r="P179" s="298"/>
      <c r="Q179" s="298"/>
      <c r="R179" s="298"/>
      <c r="S179" s="298"/>
      <c r="T179" s="298"/>
      <c r="U179" s="298"/>
      <c r="V179" s="298"/>
      <c r="W179" s="103" t="s">
        <v>1739</v>
      </c>
      <c r="X179" s="99" t="s">
        <v>43</v>
      </c>
      <c r="Y179" s="99" t="s">
        <v>83</v>
      </c>
      <c r="Z179" s="99" t="s">
        <v>72</v>
      </c>
      <c r="AA179" s="99" t="s">
        <v>73</v>
      </c>
      <c r="AB179" s="99" t="s">
        <v>74</v>
      </c>
      <c r="AC179" s="99" t="s">
        <v>187</v>
      </c>
      <c r="AD179" s="297"/>
      <c r="AE179" s="125">
        <f t="shared" si="238"/>
        <v>0</v>
      </c>
      <c r="AF179" s="125">
        <f t="shared" si="239"/>
        <v>0</v>
      </c>
      <c r="AG179" s="125">
        <f>($AH178*((AE179+AF179))/100)</f>
        <v>0</v>
      </c>
      <c r="AH179" s="125">
        <f t="shared" ref="AH179" si="243">AH178-AG179</f>
        <v>20</v>
      </c>
      <c r="AI179" s="297"/>
      <c r="AJ179" s="125">
        <f t="shared" si="241"/>
        <v>10</v>
      </c>
      <c r="AK179" s="125">
        <f t="shared" si="242"/>
        <v>15</v>
      </c>
      <c r="AL179" s="125">
        <f>($AM178*((AJ179+AK179))/100)</f>
        <v>11.25</v>
      </c>
      <c r="AM179" s="150">
        <f t="shared" ref="AM179" si="244">AM178-AL179</f>
        <v>33.75</v>
      </c>
      <c r="AN179" s="298"/>
      <c r="AO179" s="298"/>
      <c r="AP179" s="299"/>
      <c r="AQ179" s="299"/>
      <c r="AR179" s="336"/>
      <c r="AS179" s="336"/>
      <c r="AT179" s="457"/>
      <c r="AU179" s="299"/>
    </row>
    <row r="180" spans="1:47" s="110" customFormat="1" ht="101.25" customHeight="1">
      <c r="A180" s="311"/>
      <c r="B180" s="298" t="s">
        <v>209</v>
      </c>
      <c r="C180" s="299" t="s">
        <v>210</v>
      </c>
      <c r="D180" s="298" t="s">
        <v>1744</v>
      </c>
      <c r="E180" s="219"/>
      <c r="F180" s="100"/>
      <c r="G180" s="100"/>
      <c r="H180" s="184"/>
      <c r="I180" s="184"/>
      <c r="J180" s="184"/>
      <c r="K180" s="226"/>
      <c r="L180" s="349" t="s">
        <v>1747</v>
      </c>
      <c r="M180" s="384" t="s">
        <v>63</v>
      </c>
      <c r="N180" s="384" t="s">
        <v>281</v>
      </c>
      <c r="O180" s="298" t="s">
        <v>64</v>
      </c>
      <c r="P180" s="298" t="s">
        <v>65</v>
      </c>
      <c r="Q180" s="298">
        <v>12</v>
      </c>
      <c r="R180" s="298" t="s">
        <v>1480</v>
      </c>
      <c r="S180" s="298">
        <v>20</v>
      </c>
      <c r="T180" s="298" t="s">
        <v>76</v>
      </c>
      <c r="U180" s="298">
        <v>60</v>
      </c>
      <c r="V180" s="298" t="s">
        <v>76</v>
      </c>
      <c r="W180" s="103" t="s">
        <v>1748</v>
      </c>
      <c r="X180" s="99" t="s">
        <v>120</v>
      </c>
      <c r="Y180" s="99" t="s">
        <v>71</v>
      </c>
      <c r="Z180" s="99" t="s">
        <v>72</v>
      </c>
      <c r="AA180" s="99" t="s">
        <v>73</v>
      </c>
      <c r="AB180" s="99" t="s">
        <v>74</v>
      </c>
      <c r="AC180" s="99" t="s">
        <v>75</v>
      </c>
      <c r="AD180" s="297">
        <f>AH186</f>
        <v>3.024</v>
      </c>
      <c r="AE180" s="125">
        <f t="shared" ref="AE180:AE181" si="245">IF(Y180="Preventivo",25,IF(Y180="Detectivo",15,0))</f>
        <v>25</v>
      </c>
      <c r="AF180" s="125">
        <f t="shared" ref="AF180:AF181" si="246">IF(Y180="Correctivo",0,IF(Z180="Automatizado",25,IF(Z180="Manual",15,0)))</f>
        <v>15</v>
      </c>
      <c r="AG180" s="125">
        <f>($S180*((AE180+AF180))/100)</f>
        <v>8</v>
      </c>
      <c r="AH180" s="125">
        <f t="shared" ref="AH180" si="247">S180-AG180</f>
        <v>12</v>
      </c>
      <c r="AI180" s="297">
        <f>AM186</f>
        <v>25.3125</v>
      </c>
      <c r="AJ180" s="125">
        <f t="shared" ref="AJ180:AJ181" si="248">IF(Y180="Correctivo",10,0)</f>
        <v>0</v>
      </c>
      <c r="AK180" s="125">
        <f t="shared" ref="AK180:AK181" si="249">IF(X180="Probabilidad",0,IF(Z180="Automatizado",25,IF(Z180="Manual",15,0)))</f>
        <v>0</v>
      </c>
      <c r="AL180" s="125">
        <f>($U180*((AJ180+AK180))/100)</f>
        <v>0</v>
      </c>
      <c r="AM180" s="150">
        <f>U180-AL180</f>
        <v>60</v>
      </c>
      <c r="AN180" s="298" t="s">
        <v>76</v>
      </c>
      <c r="AO180" s="298" t="s">
        <v>77</v>
      </c>
      <c r="AP180" s="299" t="s">
        <v>272</v>
      </c>
      <c r="AQ180" s="100" t="s">
        <v>1763</v>
      </c>
      <c r="AR180" s="118">
        <v>45777</v>
      </c>
      <c r="AS180" s="118">
        <v>45960</v>
      </c>
      <c r="AT180" s="457" t="s">
        <v>80</v>
      </c>
      <c r="AU180" s="99" t="s">
        <v>1764</v>
      </c>
    </row>
    <row r="181" spans="1:47" s="110" customFormat="1" ht="101.25" customHeight="1">
      <c r="A181" s="325"/>
      <c r="B181" s="298"/>
      <c r="C181" s="299"/>
      <c r="D181" s="298"/>
      <c r="E181" s="219"/>
      <c r="F181" s="100"/>
      <c r="G181" s="100"/>
      <c r="H181" s="184"/>
      <c r="I181" s="184"/>
      <c r="J181" s="184"/>
      <c r="K181" s="226"/>
      <c r="L181" s="349"/>
      <c r="M181" s="384"/>
      <c r="N181" s="384"/>
      <c r="O181" s="298"/>
      <c r="P181" s="298"/>
      <c r="Q181" s="298"/>
      <c r="R181" s="298"/>
      <c r="S181" s="298"/>
      <c r="T181" s="298"/>
      <c r="U181" s="298"/>
      <c r="V181" s="298"/>
      <c r="W181" s="103" t="s">
        <v>1749</v>
      </c>
      <c r="X181" s="99" t="s">
        <v>43</v>
      </c>
      <c r="Y181" s="99" t="s">
        <v>83</v>
      </c>
      <c r="Z181" s="99" t="s">
        <v>72</v>
      </c>
      <c r="AA181" s="99" t="s">
        <v>182</v>
      </c>
      <c r="AB181" s="99" t="s">
        <v>74</v>
      </c>
      <c r="AC181" s="99" t="s">
        <v>75</v>
      </c>
      <c r="AD181" s="297"/>
      <c r="AE181" s="125">
        <f t="shared" si="245"/>
        <v>0</v>
      </c>
      <c r="AF181" s="125">
        <f t="shared" si="246"/>
        <v>0</v>
      </c>
      <c r="AG181" s="125">
        <f>($AH180*((AE181+AF181))/100)</f>
        <v>0</v>
      </c>
      <c r="AH181" s="125">
        <f t="shared" ref="AH181" si="250">AH180-AG181</f>
        <v>12</v>
      </c>
      <c r="AI181" s="297"/>
      <c r="AJ181" s="125">
        <f t="shared" si="248"/>
        <v>10</v>
      </c>
      <c r="AK181" s="125">
        <f t="shared" si="249"/>
        <v>15</v>
      </c>
      <c r="AL181" s="125">
        <f>($AM180*((AJ181+AK181))/100)</f>
        <v>15</v>
      </c>
      <c r="AM181" s="150">
        <f t="shared" ref="AM181" si="251">AM180-AL181</f>
        <v>45</v>
      </c>
      <c r="AN181" s="298"/>
      <c r="AO181" s="298"/>
      <c r="AP181" s="299"/>
      <c r="AQ181" s="100" t="s">
        <v>1765</v>
      </c>
      <c r="AR181" s="118">
        <v>45777</v>
      </c>
      <c r="AS181" s="118">
        <v>45960</v>
      </c>
      <c r="AT181" s="457"/>
      <c r="AU181" s="99" t="s">
        <v>1766</v>
      </c>
    </row>
    <row r="182" spans="1:47" s="110" customFormat="1" ht="101.25" customHeight="1">
      <c r="A182" s="325"/>
      <c r="B182" s="298"/>
      <c r="C182" s="299"/>
      <c r="D182" s="298"/>
      <c r="E182" s="219"/>
      <c r="F182" s="100"/>
      <c r="G182" s="100"/>
      <c r="H182" s="184"/>
      <c r="I182" s="184"/>
      <c r="J182" s="184"/>
      <c r="K182" s="226"/>
      <c r="L182" s="349"/>
      <c r="M182" s="384"/>
      <c r="N182" s="384"/>
      <c r="O182" s="298"/>
      <c r="P182" s="298"/>
      <c r="Q182" s="298"/>
      <c r="R182" s="298"/>
      <c r="S182" s="298"/>
      <c r="T182" s="298"/>
      <c r="U182" s="298"/>
      <c r="V182" s="298"/>
      <c r="W182" s="103" t="s">
        <v>1750</v>
      </c>
      <c r="X182" s="99" t="s">
        <v>43</v>
      </c>
      <c r="Y182" s="99" t="s">
        <v>83</v>
      </c>
      <c r="Z182" s="99" t="s">
        <v>72</v>
      </c>
      <c r="AA182" s="99" t="s">
        <v>73</v>
      </c>
      <c r="AB182" s="99" t="s">
        <v>74</v>
      </c>
      <c r="AC182" s="99" t="s">
        <v>75</v>
      </c>
      <c r="AD182" s="297"/>
      <c r="AE182" s="125">
        <f t="shared" ref="AE182:AE184" si="252">IF(Y182="Preventivo",25,IF(Y182="Detectivo",15,0))</f>
        <v>0</v>
      </c>
      <c r="AF182" s="125">
        <f t="shared" ref="AF182:AF184" si="253">IF(Y182="Correctivo",0,IF(Z182="Automatizado",25,IF(Z182="Manual",15,0)))</f>
        <v>0</v>
      </c>
      <c r="AG182" s="125">
        <f t="shared" ref="AG182:AG183" si="254">($AH181*((AE182+AF182))/100)</f>
        <v>0</v>
      </c>
      <c r="AH182" s="125">
        <f t="shared" ref="AH182:AH184" si="255">AH181-AG182</f>
        <v>12</v>
      </c>
      <c r="AI182" s="297"/>
      <c r="AJ182" s="125">
        <f t="shared" ref="AJ182:AJ185" si="256">IF(Y182="Correctivo",10,0)</f>
        <v>10</v>
      </c>
      <c r="AK182" s="125">
        <f t="shared" ref="AK182:AK185" si="257">IF(X182="Probabilidad",0,IF(Z182="Automatizado",25,IF(Z182="Manual",15,0)))</f>
        <v>15</v>
      </c>
      <c r="AL182" s="125">
        <f t="shared" ref="AL182:AL184" si="258">($AM181*((AJ182+AK182))/100)</f>
        <v>11.25</v>
      </c>
      <c r="AM182" s="150">
        <f t="shared" ref="AM182:AM185" si="259">AM181-AL182</f>
        <v>33.75</v>
      </c>
      <c r="AN182" s="298"/>
      <c r="AO182" s="298"/>
      <c r="AP182" s="299"/>
      <c r="AQ182" s="299" t="s">
        <v>1767</v>
      </c>
      <c r="AR182" s="118">
        <v>45777</v>
      </c>
      <c r="AS182" s="118">
        <v>45960</v>
      </c>
      <c r="AT182" s="457"/>
      <c r="AU182" s="298" t="s">
        <v>1768</v>
      </c>
    </row>
    <row r="183" spans="1:47" s="110" customFormat="1" ht="101.25" customHeight="1">
      <c r="A183" s="325"/>
      <c r="B183" s="298"/>
      <c r="C183" s="299"/>
      <c r="D183" s="298"/>
      <c r="E183" s="219"/>
      <c r="F183" s="100"/>
      <c r="G183" s="100"/>
      <c r="H183" s="184"/>
      <c r="I183" s="184"/>
      <c r="J183" s="184"/>
      <c r="K183" s="226"/>
      <c r="L183" s="349"/>
      <c r="M183" s="384"/>
      <c r="N183" s="384"/>
      <c r="O183" s="298"/>
      <c r="P183" s="298"/>
      <c r="Q183" s="298"/>
      <c r="R183" s="298"/>
      <c r="S183" s="298"/>
      <c r="T183" s="298"/>
      <c r="U183" s="298"/>
      <c r="V183" s="298"/>
      <c r="W183" s="103" t="s">
        <v>1751</v>
      </c>
      <c r="X183" s="99" t="s">
        <v>43</v>
      </c>
      <c r="Y183" s="99" t="s">
        <v>83</v>
      </c>
      <c r="Z183" s="99" t="s">
        <v>72</v>
      </c>
      <c r="AA183" s="99" t="s">
        <v>73</v>
      </c>
      <c r="AB183" s="99" t="s">
        <v>74</v>
      </c>
      <c r="AC183" s="99" t="s">
        <v>75</v>
      </c>
      <c r="AD183" s="297"/>
      <c r="AE183" s="125">
        <f t="shared" si="252"/>
        <v>0</v>
      </c>
      <c r="AF183" s="125">
        <f t="shared" si="253"/>
        <v>0</v>
      </c>
      <c r="AG183" s="125">
        <f t="shared" si="254"/>
        <v>0</v>
      </c>
      <c r="AH183" s="125">
        <f t="shared" si="255"/>
        <v>12</v>
      </c>
      <c r="AI183" s="297"/>
      <c r="AJ183" s="125">
        <f t="shared" si="256"/>
        <v>10</v>
      </c>
      <c r="AK183" s="125">
        <f t="shared" si="257"/>
        <v>15</v>
      </c>
      <c r="AL183" s="125">
        <f t="shared" si="258"/>
        <v>8.4375</v>
      </c>
      <c r="AM183" s="150">
        <f t="shared" si="259"/>
        <v>25.3125</v>
      </c>
      <c r="AN183" s="298"/>
      <c r="AO183" s="298"/>
      <c r="AP183" s="299"/>
      <c r="AQ183" s="299"/>
      <c r="AR183" s="118">
        <v>45777</v>
      </c>
      <c r="AS183" s="118">
        <v>45960</v>
      </c>
      <c r="AT183" s="457"/>
      <c r="AU183" s="298"/>
    </row>
    <row r="184" spans="1:47" s="110" customFormat="1" ht="101.25" customHeight="1">
      <c r="A184" s="325"/>
      <c r="B184" s="298"/>
      <c r="C184" s="299"/>
      <c r="D184" s="298"/>
      <c r="E184" s="219"/>
      <c r="F184" s="100"/>
      <c r="G184" s="100"/>
      <c r="H184" s="184"/>
      <c r="I184" s="184"/>
      <c r="J184" s="184"/>
      <c r="K184" s="226"/>
      <c r="L184" s="349"/>
      <c r="M184" s="384"/>
      <c r="N184" s="384"/>
      <c r="O184" s="298"/>
      <c r="P184" s="298"/>
      <c r="Q184" s="298"/>
      <c r="R184" s="298"/>
      <c r="S184" s="298"/>
      <c r="T184" s="298"/>
      <c r="U184" s="298"/>
      <c r="V184" s="298"/>
      <c r="W184" s="103" t="s">
        <v>1752</v>
      </c>
      <c r="X184" s="99" t="s">
        <v>120</v>
      </c>
      <c r="Y184" s="99" t="s">
        <v>71</v>
      </c>
      <c r="Z184" s="99" t="s">
        <v>72</v>
      </c>
      <c r="AA184" s="99" t="s">
        <v>73</v>
      </c>
      <c r="AB184" s="99" t="s">
        <v>74</v>
      </c>
      <c r="AC184" s="99" t="s">
        <v>75</v>
      </c>
      <c r="AD184" s="297"/>
      <c r="AE184" s="125">
        <f t="shared" si="252"/>
        <v>25</v>
      </c>
      <c r="AF184" s="125">
        <f t="shared" si="253"/>
        <v>15</v>
      </c>
      <c r="AG184" s="125">
        <f>($AH183*((AE184+AF184))/100)</f>
        <v>4.8</v>
      </c>
      <c r="AH184" s="125">
        <f t="shared" si="255"/>
        <v>7.2</v>
      </c>
      <c r="AI184" s="297"/>
      <c r="AJ184" s="125">
        <f t="shared" si="256"/>
        <v>0</v>
      </c>
      <c r="AK184" s="125">
        <f t="shared" si="257"/>
        <v>0</v>
      </c>
      <c r="AL184" s="125">
        <f t="shared" si="258"/>
        <v>0</v>
      </c>
      <c r="AM184" s="150">
        <f t="shared" si="259"/>
        <v>25.3125</v>
      </c>
      <c r="AN184" s="298"/>
      <c r="AO184" s="298"/>
      <c r="AP184" s="299"/>
      <c r="AQ184" s="299" t="s">
        <v>1769</v>
      </c>
      <c r="AR184" s="118">
        <v>45777</v>
      </c>
      <c r="AS184" s="118">
        <v>45960</v>
      </c>
      <c r="AT184" s="457"/>
      <c r="AU184" s="298" t="s">
        <v>1768</v>
      </c>
    </row>
    <row r="185" spans="1:47" s="110" customFormat="1" ht="101.25" customHeight="1">
      <c r="A185" s="325"/>
      <c r="B185" s="298"/>
      <c r="C185" s="299"/>
      <c r="D185" s="298"/>
      <c r="E185" s="219"/>
      <c r="F185" s="100"/>
      <c r="G185" s="100"/>
      <c r="H185" s="184"/>
      <c r="I185" s="184"/>
      <c r="J185" s="184"/>
      <c r="K185" s="226"/>
      <c r="L185" s="349"/>
      <c r="M185" s="384"/>
      <c r="N185" s="384"/>
      <c r="O185" s="298"/>
      <c r="P185" s="298"/>
      <c r="Q185" s="298"/>
      <c r="R185" s="298"/>
      <c r="S185" s="298"/>
      <c r="T185" s="298"/>
      <c r="U185" s="298"/>
      <c r="V185" s="298"/>
      <c r="W185" s="103" t="s">
        <v>1753</v>
      </c>
      <c r="X185" s="99" t="s">
        <v>120</v>
      </c>
      <c r="Y185" s="99" t="s">
        <v>93</v>
      </c>
      <c r="Z185" s="99" t="s">
        <v>72</v>
      </c>
      <c r="AA185" s="99" t="s">
        <v>73</v>
      </c>
      <c r="AB185" s="99" t="s">
        <v>74</v>
      </c>
      <c r="AC185" s="99" t="s">
        <v>75</v>
      </c>
      <c r="AD185" s="297"/>
      <c r="AE185" s="125">
        <f t="shared" ref="AE185:AE190" si="260">IF(Y185="Preventivo",25,IF(Y185="Detectivo",15,0))</f>
        <v>15</v>
      </c>
      <c r="AF185" s="125">
        <f t="shared" ref="AF185:AF190" si="261">IF(Y185="Correctivo",0,IF(Z185="Automatizado",25,IF(Z185="Manual",15,0)))</f>
        <v>15</v>
      </c>
      <c r="AG185" s="125">
        <f t="shared" ref="AG185:AG186" si="262">($AH184*((AE185+AF185))/100)</f>
        <v>2.16</v>
      </c>
      <c r="AH185" s="125">
        <f t="shared" ref="AH185:AH186" si="263">AH184-AG185</f>
        <v>5.04</v>
      </c>
      <c r="AI185" s="297"/>
      <c r="AJ185" s="125">
        <f t="shared" si="256"/>
        <v>0</v>
      </c>
      <c r="AK185" s="125">
        <f t="shared" si="257"/>
        <v>0</v>
      </c>
      <c r="AL185" s="125">
        <f>($AM184*((AJ185+AK185))/100)</f>
        <v>0</v>
      </c>
      <c r="AM185" s="150">
        <f t="shared" si="259"/>
        <v>25.3125</v>
      </c>
      <c r="AN185" s="298"/>
      <c r="AO185" s="298"/>
      <c r="AP185" s="299"/>
      <c r="AQ185" s="299"/>
      <c r="AR185" s="118">
        <v>45777</v>
      </c>
      <c r="AS185" s="118">
        <v>45960</v>
      </c>
      <c r="AT185" s="457"/>
      <c r="AU185" s="298"/>
    </row>
    <row r="186" spans="1:47" s="110" customFormat="1" ht="101.25" customHeight="1">
      <c r="A186" s="312"/>
      <c r="B186" s="298"/>
      <c r="C186" s="299"/>
      <c r="D186" s="298"/>
      <c r="E186" s="219"/>
      <c r="F186" s="100"/>
      <c r="G186" s="100"/>
      <c r="H186" s="184"/>
      <c r="I186" s="184"/>
      <c r="J186" s="184"/>
      <c r="K186" s="226"/>
      <c r="L186" s="349"/>
      <c r="M186" s="384"/>
      <c r="N186" s="384"/>
      <c r="O186" s="298"/>
      <c r="P186" s="298"/>
      <c r="Q186" s="298"/>
      <c r="R186" s="298"/>
      <c r="S186" s="298"/>
      <c r="T186" s="298"/>
      <c r="U186" s="298"/>
      <c r="V186" s="298"/>
      <c r="W186" s="103" t="s">
        <v>1736</v>
      </c>
      <c r="X186" s="99" t="s">
        <v>120</v>
      </c>
      <c r="Y186" s="99" t="s">
        <v>71</v>
      </c>
      <c r="Z186" s="99" t="s">
        <v>72</v>
      </c>
      <c r="AA186" s="99" t="s">
        <v>73</v>
      </c>
      <c r="AB186" s="99" t="s">
        <v>74</v>
      </c>
      <c r="AC186" s="99" t="s">
        <v>187</v>
      </c>
      <c r="AD186" s="297"/>
      <c r="AE186" s="125">
        <f t="shared" si="260"/>
        <v>25</v>
      </c>
      <c r="AF186" s="125">
        <f t="shared" si="261"/>
        <v>15</v>
      </c>
      <c r="AG186" s="125">
        <f t="shared" si="262"/>
        <v>2.016</v>
      </c>
      <c r="AH186" s="125">
        <f t="shared" si="263"/>
        <v>3.024</v>
      </c>
      <c r="AI186" s="297"/>
      <c r="AJ186" s="125">
        <f t="shared" ref="AJ186:AJ190" si="264">IF(Y186="Correctivo",10,0)</f>
        <v>0</v>
      </c>
      <c r="AK186" s="125">
        <f t="shared" ref="AK186:AK190" si="265">IF(X186="Probabilidad",0,IF(Z186="Automatizado",25,IF(Z186="Manual",15,0)))</f>
        <v>0</v>
      </c>
      <c r="AL186" s="125">
        <f t="shared" ref="AL186" si="266">($AM185*((AJ186+AK186))/100)</f>
        <v>0</v>
      </c>
      <c r="AM186" s="150">
        <f t="shared" ref="AM186" si="267">AM185-AL186</f>
        <v>25.3125</v>
      </c>
      <c r="AN186" s="298"/>
      <c r="AO186" s="298"/>
      <c r="AP186" s="299"/>
      <c r="AQ186" s="100"/>
      <c r="AR186" s="118">
        <v>45777</v>
      </c>
      <c r="AS186" s="118">
        <v>45960</v>
      </c>
      <c r="AT186" s="457"/>
      <c r="AU186" s="99"/>
    </row>
    <row r="187" spans="1:47" s="110" customFormat="1" ht="101.25" customHeight="1">
      <c r="A187" s="311"/>
      <c r="B187" s="298" t="s">
        <v>209</v>
      </c>
      <c r="C187" s="299" t="s">
        <v>210</v>
      </c>
      <c r="D187" s="298" t="s">
        <v>1745</v>
      </c>
      <c r="E187" s="219"/>
      <c r="F187" s="100"/>
      <c r="G187" s="100"/>
      <c r="H187" s="184"/>
      <c r="I187" s="184"/>
      <c r="J187" s="184"/>
      <c r="K187" s="226"/>
      <c r="L187" s="349" t="s">
        <v>1754</v>
      </c>
      <c r="M187" s="384" t="s">
        <v>88</v>
      </c>
      <c r="N187" s="384" t="s">
        <v>281</v>
      </c>
      <c r="O187" s="298" t="s">
        <v>89</v>
      </c>
      <c r="P187" s="298" t="s">
        <v>90</v>
      </c>
      <c r="Q187" s="298">
        <v>12</v>
      </c>
      <c r="R187" s="298" t="s">
        <v>878</v>
      </c>
      <c r="S187" s="298">
        <v>20</v>
      </c>
      <c r="T187" s="298" t="s">
        <v>144</v>
      </c>
      <c r="U187" s="298">
        <v>100</v>
      </c>
      <c r="V187" s="298" t="s">
        <v>145</v>
      </c>
      <c r="W187" s="103" t="s">
        <v>1755</v>
      </c>
      <c r="X187" s="99" t="s">
        <v>43</v>
      </c>
      <c r="Y187" s="99" t="s">
        <v>71</v>
      </c>
      <c r="Z187" s="99" t="s">
        <v>109</v>
      </c>
      <c r="AA187" s="99" t="s">
        <v>73</v>
      </c>
      <c r="AB187" s="99" t="s">
        <v>74</v>
      </c>
      <c r="AC187" s="99" t="s">
        <v>75</v>
      </c>
      <c r="AD187" s="297">
        <v>1.8</v>
      </c>
      <c r="AE187" s="125">
        <f t="shared" si="260"/>
        <v>25</v>
      </c>
      <c r="AF187" s="125">
        <f t="shared" si="261"/>
        <v>25</v>
      </c>
      <c r="AG187" s="125">
        <f>($S187*((AE187+AF187))/100)</f>
        <v>10</v>
      </c>
      <c r="AH187" s="125">
        <f t="shared" ref="AH187" si="268">S187-AG187</f>
        <v>10</v>
      </c>
      <c r="AI187" s="297">
        <v>56.25</v>
      </c>
      <c r="AJ187" s="125">
        <f t="shared" si="264"/>
        <v>0</v>
      </c>
      <c r="AK187" s="125">
        <f t="shared" si="265"/>
        <v>25</v>
      </c>
      <c r="AL187" s="125">
        <f>($U187*((AJ187+AK187))/100)</f>
        <v>25</v>
      </c>
      <c r="AM187" s="150">
        <f>U187-AL187</f>
        <v>75</v>
      </c>
      <c r="AN187" s="298" t="s">
        <v>145</v>
      </c>
      <c r="AO187" s="298" t="s">
        <v>77</v>
      </c>
      <c r="AP187" s="299" t="s">
        <v>272</v>
      </c>
      <c r="AQ187" s="299" t="s">
        <v>1770</v>
      </c>
      <c r="AR187" s="118">
        <v>45777</v>
      </c>
      <c r="AS187" s="118">
        <v>45960</v>
      </c>
      <c r="AT187" s="457" t="s">
        <v>149</v>
      </c>
      <c r="AU187" s="298" t="s">
        <v>1764</v>
      </c>
    </row>
    <row r="188" spans="1:47" s="110" customFormat="1" ht="101.25" customHeight="1">
      <c r="A188" s="325"/>
      <c r="B188" s="298"/>
      <c r="C188" s="299"/>
      <c r="D188" s="298"/>
      <c r="E188" s="219"/>
      <c r="F188" s="100"/>
      <c r="G188" s="100"/>
      <c r="H188" s="184"/>
      <c r="I188" s="184"/>
      <c r="J188" s="184"/>
      <c r="K188" s="226"/>
      <c r="L188" s="349"/>
      <c r="M188" s="384"/>
      <c r="N188" s="384"/>
      <c r="O188" s="298"/>
      <c r="P188" s="298"/>
      <c r="Q188" s="298"/>
      <c r="R188" s="298"/>
      <c r="S188" s="298"/>
      <c r="T188" s="298"/>
      <c r="U188" s="298"/>
      <c r="V188" s="298"/>
      <c r="W188" s="103" t="s">
        <v>1756</v>
      </c>
      <c r="X188" s="99" t="s">
        <v>43</v>
      </c>
      <c r="Y188" s="99" t="s">
        <v>71</v>
      </c>
      <c r="Z188" s="99" t="s">
        <v>109</v>
      </c>
      <c r="AA188" s="99" t="s">
        <v>73</v>
      </c>
      <c r="AB188" s="99" t="s">
        <v>74</v>
      </c>
      <c r="AC188" s="99" t="s">
        <v>75</v>
      </c>
      <c r="AD188" s="297"/>
      <c r="AE188" s="125">
        <f t="shared" si="260"/>
        <v>25</v>
      </c>
      <c r="AF188" s="125">
        <f t="shared" si="261"/>
        <v>25</v>
      </c>
      <c r="AG188" s="125">
        <f>($AH187*((AE188+AF188))/100)</f>
        <v>5</v>
      </c>
      <c r="AH188" s="125">
        <f t="shared" ref="AH188:AH190" si="269">AH187-AG188</f>
        <v>5</v>
      </c>
      <c r="AI188" s="297"/>
      <c r="AJ188" s="125">
        <f t="shared" si="264"/>
        <v>0</v>
      </c>
      <c r="AK188" s="125">
        <f t="shared" si="265"/>
        <v>25</v>
      </c>
      <c r="AL188" s="125">
        <f>($AM187*((AJ188+AK188))/100)</f>
        <v>18.75</v>
      </c>
      <c r="AM188" s="150">
        <f t="shared" ref="AM188:AM190" si="270">AM187-AL188</f>
        <v>56.25</v>
      </c>
      <c r="AN188" s="298"/>
      <c r="AO188" s="298"/>
      <c r="AP188" s="299"/>
      <c r="AQ188" s="299"/>
      <c r="AR188" s="118">
        <v>45777</v>
      </c>
      <c r="AS188" s="118">
        <v>45960</v>
      </c>
      <c r="AT188" s="457"/>
      <c r="AU188" s="298"/>
    </row>
    <row r="189" spans="1:47" s="110" customFormat="1" ht="101.25" customHeight="1">
      <c r="A189" s="325"/>
      <c r="B189" s="298"/>
      <c r="C189" s="299"/>
      <c r="D189" s="298"/>
      <c r="E189" s="219"/>
      <c r="F189" s="100"/>
      <c r="G189" s="100"/>
      <c r="H189" s="184"/>
      <c r="I189" s="184"/>
      <c r="J189" s="184"/>
      <c r="K189" s="226"/>
      <c r="L189" s="349"/>
      <c r="M189" s="384"/>
      <c r="N189" s="384"/>
      <c r="O189" s="298"/>
      <c r="P189" s="298"/>
      <c r="Q189" s="298"/>
      <c r="R189" s="298"/>
      <c r="S189" s="298"/>
      <c r="T189" s="298"/>
      <c r="U189" s="298"/>
      <c r="V189" s="298"/>
      <c r="W189" s="103" t="s">
        <v>1757</v>
      </c>
      <c r="X189" s="99" t="s">
        <v>120</v>
      </c>
      <c r="Y189" s="99" t="s">
        <v>71</v>
      </c>
      <c r="Z189" s="99" t="s">
        <v>72</v>
      </c>
      <c r="AA189" s="99" t="s">
        <v>73</v>
      </c>
      <c r="AB189" s="99" t="s">
        <v>74</v>
      </c>
      <c r="AC189" s="99" t="s">
        <v>75</v>
      </c>
      <c r="AD189" s="297"/>
      <c r="AE189" s="125">
        <f t="shared" si="260"/>
        <v>25</v>
      </c>
      <c r="AF189" s="125">
        <f t="shared" si="261"/>
        <v>15</v>
      </c>
      <c r="AG189" s="125">
        <f t="shared" ref="AG189:AG190" si="271">($AH188*((AE189+AF189))/100)</f>
        <v>2</v>
      </c>
      <c r="AH189" s="125">
        <f t="shared" si="269"/>
        <v>3</v>
      </c>
      <c r="AI189" s="297"/>
      <c r="AJ189" s="125">
        <f t="shared" si="264"/>
        <v>0</v>
      </c>
      <c r="AK189" s="125">
        <f t="shared" si="265"/>
        <v>0</v>
      </c>
      <c r="AL189" s="125">
        <f t="shared" ref="AL189:AL190" si="272">($AM188*((AJ189+AK189))/100)</f>
        <v>0</v>
      </c>
      <c r="AM189" s="150">
        <f t="shared" si="270"/>
        <v>56.25</v>
      </c>
      <c r="AN189" s="298"/>
      <c r="AO189" s="298"/>
      <c r="AP189" s="299"/>
      <c r="AQ189" s="299"/>
      <c r="AR189" s="118">
        <v>45777</v>
      </c>
      <c r="AS189" s="118">
        <v>45960</v>
      </c>
      <c r="AT189" s="457"/>
      <c r="AU189" s="298"/>
    </row>
    <row r="190" spans="1:47" s="110" customFormat="1" ht="101.25" customHeight="1">
      <c r="A190" s="312"/>
      <c r="B190" s="298"/>
      <c r="C190" s="299"/>
      <c r="D190" s="298"/>
      <c r="E190" s="219"/>
      <c r="F190" s="100"/>
      <c r="G190" s="100"/>
      <c r="H190" s="184"/>
      <c r="I190" s="184"/>
      <c r="J190" s="184"/>
      <c r="K190" s="226"/>
      <c r="L190" s="349"/>
      <c r="M190" s="384"/>
      <c r="N190" s="384"/>
      <c r="O190" s="298"/>
      <c r="P190" s="298"/>
      <c r="Q190" s="298"/>
      <c r="R190" s="298"/>
      <c r="S190" s="298"/>
      <c r="T190" s="298"/>
      <c r="U190" s="298"/>
      <c r="V190" s="298"/>
      <c r="W190" s="103" t="s">
        <v>1736</v>
      </c>
      <c r="X190" s="99" t="s">
        <v>120</v>
      </c>
      <c r="Y190" s="99" t="s">
        <v>71</v>
      </c>
      <c r="Z190" s="99" t="s">
        <v>72</v>
      </c>
      <c r="AA190" s="99" t="s">
        <v>73</v>
      </c>
      <c r="AB190" s="99" t="s">
        <v>74</v>
      </c>
      <c r="AC190" s="99" t="s">
        <v>75</v>
      </c>
      <c r="AD190" s="297"/>
      <c r="AE190" s="125">
        <f t="shared" si="260"/>
        <v>25</v>
      </c>
      <c r="AF190" s="125">
        <f t="shared" si="261"/>
        <v>15</v>
      </c>
      <c r="AG190" s="125">
        <f t="shared" si="271"/>
        <v>1.2</v>
      </c>
      <c r="AH190" s="125">
        <f t="shared" si="269"/>
        <v>1.8</v>
      </c>
      <c r="AI190" s="297"/>
      <c r="AJ190" s="125">
        <f t="shared" si="264"/>
        <v>0</v>
      </c>
      <c r="AK190" s="125">
        <f t="shared" si="265"/>
        <v>0</v>
      </c>
      <c r="AL190" s="125">
        <f t="shared" si="272"/>
        <v>0</v>
      </c>
      <c r="AM190" s="150">
        <f t="shared" si="270"/>
        <v>56.25</v>
      </c>
      <c r="AN190" s="298"/>
      <c r="AO190" s="298"/>
      <c r="AP190" s="299"/>
      <c r="AQ190" s="299"/>
      <c r="AR190" s="118">
        <v>45777</v>
      </c>
      <c r="AS190" s="118">
        <v>45960</v>
      </c>
      <c r="AT190" s="457"/>
      <c r="AU190" s="298"/>
    </row>
    <row r="191" spans="1:47" s="110" customFormat="1" ht="101.25" customHeight="1">
      <c r="A191" s="311"/>
      <c r="B191" s="298" t="s">
        <v>209</v>
      </c>
      <c r="C191" s="299" t="s">
        <v>210</v>
      </c>
      <c r="D191" s="298" t="s">
        <v>1746</v>
      </c>
      <c r="E191" s="219"/>
      <c r="F191" s="100"/>
      <c r="G191" s="100"/>
      <c r="H191" s="184"/>
      <c r="I191" s="184"/>
      <c r="J191" s="184"/>
      <c r="K191" s="226"/>
      <c r="L191" s="349" t="s">
        <v>1758</v>
      </c>
      <c r="M191" s="384" t="s">
        <v>158</v>
      </c>
      <c r="N191" s="384" t="s">
        <v>281</v>
      </c>
      <c r="O191" s="298" t="s">
        <v>64</v>
      </c>
      <c r="P191" s="298" t="s">
        <v>65</v>
      </c>
      <c r="Q191" s="298">
        <v>12</v>
      </c>
      <c r="R191" s="298" t="s">
        <v>129</v>
      </c>
      <c r="S191" s="298">
        <v>40</v>
      </c>
      <c r="T191" s="298" t="s">
        <v>117</v>
      </c>
      <c r="U191" s="298">
        <v>40</v>
      </c>
      <c r="V191" s="298" t="s">
        <v>76</v>
      </c>
      <c r="W191" s="103" t="s">
        <v>1759</v>
      </c>
      <c r="X191" s="99" t="s">
        <v>120</v>
      </c>
      <c r="Y191" s="99" t="s">
        <v>71</v>
      </c>
      <c r="Z191" s="99" t="s">
        <v>72</v>
      </c>
      <c r="AA191" s="99" t="s">
        <v>73</v>
      </c>
      <c r="AB191" s="99" t="s">
        <v>74</v>
      </c>
      <c r="AC191" s="99" t="s">
        <v>75</v>
      </c>
      <c r="AD191" s="297">
        <v>7.0560000000000009</v>
      </c>
      <c r="AE191" s="125">
        <f t="shared" ref="AE191:AE194" si="273">IF(Y191="Preventivo",25,IF(Y191="Detectivo",15,0))</f>
        <v>25</v>
      </c>
      <c r="AF191" s="125">
        <f t="shared" ref="AF191:AF194" si="274">IF(Y191="Correctivo",0,IF(Z191="Automatizado",25,IF(Z191="Manual",15,0)))</f>
        <v>15</v>
      </c>
      <c r="AG191" s="125">
        <f>($S191*((AE191+AF191))/100)</f>
        <v>16</v>
      </c>
      <c r="AH191" s="125">
        <f t="shared" ref="AH191" si="275">S191-AG191</f>
        <v>24</v>
      </c>
      <c r="AI191" s="297">
        <v>40</v>
      </c>
      <c r="AJ191" s="125">
        <f t="shared" ref="AJ191:AJ194" si="276">IF(Y191="Correctivo",10,0)</f>
        <v>0</v>
      </c>
      <c r="AK191" s="125">
        <f t="shared" ref="AK191:AK194" si="277">IF(X191="Probabilidad",0,IF(Z191="Automatizado",25,IF(Z191="Manual",15,0)))</f>
        <v>0</v>
      </c>
      <c r="AL191" s="125">
        <f>($U191*((AJ191+AK191))/100)</f>
        <v>0</v>
      </c>
      <c r="AM191" s="150">
        <f>U191-AL191</f>
        <v>40</v>
      </c>
      <c r="AN191" s="298" t="s">
        <v>118</v>
      </c>
      <c r="AO191" s="298" t="s">
        <v>121</v>
      </c>
      <c r="AP191" s="299" t="s">
        <v>1771</v>
      </c>
      <c r="AQ191" s="299" t="s">
        <v>123</v>
      </c>
      <c r="AR191" s="298"/>
      <c r="AS191" s="298"/>
      <c r="AT191" s="298"/>
      <c r="AU191" s="298"/>
    </row>
    <row r="192" spans="1:47" s="110" customFormat="1" ht="101.25" customHeight="1">
      <c r="A192" s="325"/>
      <c r="B192" s="298"/>
      <c r="C192" s="299"/>
      <c r="D192" s="298"/>
      <c r="E192" s="219"/>
      <c r="F192" s="100"/>
      <c r="G192" s="100"/>
      <c r="H192" s="184"/>
      <c r="I192" s="184"/>
      <c r="J192" s="184"/>
      <c r="K192" s="226"/>
      <c r="L192" s="349"/>
      <c r="M192" s="384"/>
      <c r="N192" s="384"/>
      <c r="O192" s="298"/>
      <c r="P192" s="298"/>
      <c r="Q192" s="298"/>
      <c r="R192" s="298"/>
      <c r="S192" s="298"/>
      <c r="T192" s="298"/>
      <c r="U192" s="298"/>
      <c r="V192" s="298"/>
      <c r="W192" s="103" t="s">
        <v>1760</v>
      </c>
      <c r="X192" s="99" t="s">
        <v>120</v>
      </c>
      <c r="Y192" s="99" t="s">
        <v>93</v>
      </c>
      <c r="Z192" s="99" t="s">
        <v>72</v>
      </c>
      <c r="AA192" s="99" t="s">
        <v>73</v>
      </c>
      <c r="AB192" s="99" t="s">
        <v>74</v>
      </c>
      <c r="AC192" s="99" t="s">
        <v>75</v>
      </c>
      <c r="AD192" s="297"/>
      <c r="AE192" s="125">
        <f t="shared" si="273"/>
        <v>15</v>
      </c>
      <c r="AF192" s="125">
        <f t="shared" si="274"/>
        <v>15</v>
      </c>
      <c r="AG192" s="125">
        <f>($AH191*((AE192+AF192))/100)</f>
        <v>7.2</v>
      </c>
      <c r="AH192" s="125">
        <f t="shared" ref="AH192:AH194" si="278">AH191-AG192</f>
        <v>16.8</v>
      </c>
      <c r="AI192" s="297"/>
      <c r="AJ192" s="125">
        <f t="shared" si="276"/>
        <v>0</v>
      </c>
      <c r="AK192" s="125">
        <f t="shared" si="277"/>
        <v>0</v>
      </c>
      <c r="AL192" s="125">
        <f>($AM191*((AJ192+AK192))/100)</f>
        <v>0</v>
      </c>
      <c r="AM192" s="150">
        <f t="shared" ref="AM192:AM194" si="279">AM191-AL192</f>
        <v>40</v>
      </c>
      <c r="AN192" s="298"/>
      <c r="AO192" s="298"/>
      <c r="AP192" s="299"/>
      <c r="AQ192" s="299"/>
      <c r="AR192" s="298"/>
      <c r="AS192" s="298"/>
      <c r="AT192" s="298"/>
      <c r="AU192" s="298"/>
    </row>
    <row r="193" spans="1:47" s="110" customFormat="1" ht="101.25" customHeight="1">
      <c r="A193" s="325"/>
      <c r="B193" s="298"/>
      <c r="C193" s="299"/>
      <c r="D193" s="298"/>
      <c r="E193" s="219"/>
      <c r="F193" s="100"/>
      <c r="G193" s="100"/>
      <c r="H193" s="184"/>
      <c r="I193" s="184"/>
      <c r="J193" s="184"/>
      <c r="K193" s="226"/>
      <c r="L193" s="349"/>
      <c r="M193" s="384"/>
      <c r="N193" s="384"/>
      <c r="O193" s="298"/>
      <c r="P193" s="298"/>
      <c r="Q193" s="298"/>
      <c r="R193" s="298"/>
      <c r="S193" s="298"/>
      <c r="T193" s="298"/>
      <c r="U193" s="298"/>
      <c r="V193" s="298"/>
      <c r="W193" s="103" t="s">
        <v>1761</v>
      </c>
      <c r="X193" s="99" t="s">
        <v>120</v>
      </c>
      <c r="Y193" s="99" t="s">
        <v>93</v>
      </c>
      <c r="Z193" s="99" t="s">
        <v>72</v>
      </c>
      <c r="AA193" s="99" t="s">
        <v>73</v>
      </c>
      <c r="AB193" s="99" t="s">
        <v>74</v>
      </c>
      <c r="AC193" s="99" t="s">
        <v>75</v>
      </c>
      <c r="AD193" s="297"/>
      <c r="AE193" s="125">
        <f t="shared" si="273"/>
        <v>15</v>
      </c>
      <c r="AF193" s="125">
        <f t="shared" si="274"/>
        <v>15</v>
      </c>
      <c r="AG193" s="125">
        <f t="shared" ref="AG193:AG194" si="280">($AH192*((AE193+AF193))/100)</f>
        <v>5.04</v>
      </c>
      <c r="AH193" s="125">
        <f t="shared" si="278"/>
        <v>11.760000000000002</v>
      </c>
      <c r="AI193" s="297"/>
      <c r="AJ193" s="125">
        <f t="shared" si="276"/>
        <v>0</v>
      </c>
      <c r="AK193" s="125">
        <f t="shared" si="277"/>
        <v>0</v>
      </c>
      <c r="AL193" s="125">
        <f t="shared" ref="AL193:AL194" si="281">($AM192*((AJ193+AK193))/100)</f>
        <v>0</v>
      </c>
      <c r="AM193" s="150">
        <f t="shared" si="279"/>
        <v>40</v>
      </c>
      <c r="AN193" s="298"/>
      <c r="AO193" s="298"/>
      <c r="AP193" s="299"/>
      <c r="AQ193" s="299"/>
      <c r="AR193" s="298"/>
      <c r="AS193" s="298"/>
      <c r="AT193" s="298"/>
      <c r="AU193" s="298"/>
    </row>
    <row r="194" spans="1:47" s="110" customFormat="1" ht="101.25" customHeight="1">
      <c r="A194" s="312"/>
      <c r="B194" s="298"/>
      <c r="C194" s="299"/>
      <c r="D194" s="298"/>
      <c r="E194" s="219"/>
      <c r="F194" s="100"/>
      <c r="G194" s="100"/>
      <c r="H194" s="184"/>
      <c r="I194" s="184"/>
      <c r="J194" s="184"/>
      <c r="K194" s="226"/>
      <c r="L194" s="349"/>
      <c r="M194" s="384"/>
      <c r="N194" s="384"/>
      <c r="O194" s="298"/>
      <c r="P194" s="298"/>
      <c r="Q194" s="298"/>
      <c r="R194" s="298"/>
      <c r="S194" s="298"/>
      <c r="T194" s="298"/>
      <c r="U194" s="298"/>
      <c r="V194" s="298"/>
      <c r="W194" s="103" t="s">
        <v>1762</v>
      </c>
      <c r="X194" s="99" t="s">
        <v>120</v>
      </c>
      <c r="Y194" s="99" t="s">
        <v>71</v>
      </c>
      <c r="Z194" s="99" t="s">
        <v>72</v>
      </c>
      <c r="AA194" s="99" t="s">
        <v>182</v>
      </c>
      <c r="AB194" s="99" t="s">
        <v>74</v>
      </c>
      <c r="AC194" s="99" t="s">
        <v>75</v>
      </c>
      <c r="AD194" s="297"/>
      <c r="AE194" s="125">
        <f t="shared" si="273"/>
        <v>25</v>
      </c>
      <c r="AF194" s="125">
        <f t="shared" si="274"/>
        <v>15</v>
      </c>
      <c r="AG194" s="125">
        <f t="shared" si="280"/>
        <v>4.7040000000000006</v>
      </c>
      <c r="AH194" s="125">
        <f t="shared" si="278"/>
        <v>7.0560000000000009</v>
      </c>
      <c r="AI194" s="297"/>
      <c r="AJ194" s="125">
        <f t="shared" si="276"/>
        <v>0</v>
      </c>
      <c r="AK194" s="125">
        <f t="shared" si="277"/>
        <v>0</v>
      </c>
      <c r="AL194" s="125">
        <f t="shared" si="281"/>
        <v>0</v>
      </c>
      <c r="AM194" s="150">
        <f t="shared" si="279"/>
        <v>40</v>
      </c>
      <c r="AN194" s="298"/>
      <c r="AO194" s="298"/>
      <c r="AP194" s="299"/>
      <c r="AQ194" s="299"/>
      <c r="AR194" s="298"/>
      <c r="AS194" s="298"/>
      <c r="AT194" s="298"/>
      <c r="AU194" s="298"/>
    </row>
    <row r="195" spans="1:47" s="110" customFormat="1" ht="143.25" customHeight="1">
      <c r="A195" s="311"/>
      <c r="B195" s="316" t="s">
        <v>209</v>
      </c>
      <c r="C195" s="337" t="s">
        <v>107</v>
      </c>
      <c r="D195" s="323" t="s">
        <v>1772</v>
      </c>
      <c r="E195" s="219"/>
      <c r="F195" s="100"/>
      <c r="G195" s="100"/>
      <c r="H195" s="184"/>
      <c r="I195" s="184"/>
      <c r="J195" s="184"/>
      <c r="K195" s="226"/>
      <c r="L195" s="331" t="s">
        <v>1776</v>
      </c>
      <c r="M195" s="330" t="s">
        <v>108</v>
      </c>
      <c r="N195" s="330" t="s">
        <v>1777</v>
      </c>
      <c r="O195" s="316" t="s">
        <v>169</v>
      </c>
      <c r="P195" s="316" t="s">
        <v>65</v>
      </c>
      <c r="Q195" s="316">
        <v>12</v>
      </c>
      <c r="R195" s="316" t="s">
        <v>116</v>
      </c>
      <c r="S195" s="307">
        <v>20</v>
      </c>
      <c r="T195" s="316" t="s">
        <v>76</v>
      </c>
      <c r="U195" s="307">
        <v>60</v>
      </c>
      <c r="V195" s="316" t="s">
        <v>76</v>
      </c>
      <c r="W195" s="140" t="s">
        <v>1778</v>
      </c>
      <c r="X195" s="16" t="s">
        <v>120</v>
      </c>
      <c r="Y195" s="33" t="s">
        <v>71</v>
      </c>
      <c r="Z195" s="33" t="s">
        <v>72</v>
      </c>
      <c r="AA195" s="33" t="s">
        <v>73</v>
      </c>
      <c r="AB195" s="33" t="s">
        <v>74</v>
      </c>
      <c r="AC195" s="33" t="s">
        <v>75</v>
      </c>
      <c r="AD195" s="324">
        <f>AH198</f>
        <v>4.1160000000000005</v>
      </c>
      <c r="AE195" s="125">
        <f t="shared" ref="AE195:AE198" si="282">IF(Y195="Preventivo",25,IF(Y195="Detectivo",15,0))</f>
        <v>25</v>
      </c>
      <c r="AF195" s="125">
        <f t="shared" ref="AF195:AF198" si="283">IF(Y195="Correctivo",0,IF(Z195="Automatizado",25,IF(Z195="Manual",15,0)))</f>
        <v>15</v>
      </c>
      <c r="AG195" s="125">
        <f>($S195*((AE195+AF195))/100)</f>
        <v>8</v>
      </c>
      <c r="AH195" s="125">
        <f t="shared" ref="AH195" si="284">S195-AG195</f>
        <v>12</v>
      </c>
      <c r="AI195" s="324">
        <v>60</v>
      </c>
      <c r="AJ195" s="125">
        <f t="shared" ref="AJ195:AJ202" si="285">IF(Y195="Correctivo",10,0)</f>
        <v>0</v>
      </c>
      <c r="AK195" s="125">
        <f t="shared" ref="AK195:AK202" si="286">IF(X195="Probabilidad",0,IF(Z195="Automatizado",25,IF(Z195="Manual",15,0)))</f>
        <v>0</v>
      </c>
      <c r="AL195" s="125">
        <f>($U195*((AJ195+AK195))/100)</f>
        <v>0</v>
      </c>
      <c r="AM195" s="150">
        <f>U195-AL195</f>
        <v>60</v>
      </c>
      <c r="AN195" s="316" t="s">
        <v>76</v>
      </c>
      <c r="AO195" s="316" t="s">
        <v>121</v>
      </c>
      <c r="AP195" s="323" t="s">
        <v>1798</v>
      </c>
      <c r="AQ195" s="323" t="s">
        <v>1799</v>
      </c>
      <c r="AR195" s="322">
        <v>45748</v>
      </c>
      <c r="AS195" s="322">
        <v>46022</v>
      </c>
      <c r="AT195" s="616" t="s">
        <v>80</v>
      </c>
      <c r="AU195" s="307" t="s">
        <v>1800</v>
      </c>
    </row>
    <row r="196" spans="1:47" s="110" customFormat="1" ht="101.25" customHeight="1">
      <c r="A196" s="325"/>
      <c r="B196" s="316"/>
      <c r="C196" s="337"/>
      <c r="D196" s="323"/>
      <c r="E196" s="219"/>
      <c r="F196" s="100"/>
      <c r="G196" s="100"/>
      <c r="H196" s="184"/>
      <c r="I196" s="184"/>
      <c r="J196" s="184"/>
      <c r="K196" s="226"/>
      <c r="L196" s="331"/>
      <c r="M196" s="330"/>
      <c r="N196" s="330"/>
      <c r="O196" s="316"/>
      <c r="P196" s="316"/>
      <c r="Q196" s="316"/>
      <c r="R196" s="316"/>
      <c r="S196" s="307"/>
      <c r="T196" s="316"/>
      <c r="U196" s="307"/>
      <c r="V196" s="316"/>
      <c r="W196" s="140" t="s">
        <v>1779</v>
      </c>
      <c r="X196" s="16" t="s">
        <v>120</v>
      </c>
      <c r="Y196" s="33" t="s">
        <v>93</v>
      </c>
      <c r="Z196" s="33" t="s">
        <v>72</v>
      </c>
      <c r="AA196" s="33" t="s">
        <v>73</v>
      </c>
      <c r="AB196" s="33" t="s">
        <v>74</v>
      </c>
      <c r="AC196" s="33" t="s">
        <v>75</v>
      </c>
      <c r="AD196" s="324"/>
      <c r="AE196" s="125">
        <f t="shared" si="282"/>
        <v>15</v>
      </c>
      <c r="AF196" s="125">
        <f t="shared" si="283"/>
        <v>15</v>
      </c>
      <c r="AG196" s="125">
        <f>($AH195*((AE196+AF196))/100)</f>
        <v>3.6</v>
      </c>
      <c r="AH196" s="125">
        <f t="shared" ref="AH196:AH198" si="287">AH195-AG196</f>
        <v>8.4</v>
      </c>
      <c r="AI196" s="324"/>
      <c r="AJ196" s="125">
        <f t="shared" si="285"/>
        <v>0</v>
      </c>
      <c r="AK196" s="125">
        <f t="shared" si="286"/>
        <v>0</v>
      </c>
      <c r="AL196" s="125">
        <f>($AM195*((AJ196+AK196))/100)</f>
        <v>0</v>
      </c>
      <c r="AM196" s="150">
        <f t="shared" ref="AM196:AM198" si="288">AM195-AL196</f>
        <v>60</v>
      </c>
      <c r="AN196" s="316"/>
      <c r="AO196" s="316"/>
      <c r="AP196" s="323"/>
      <c r="AQ196" s="323"/>
      <c r="AR196" s="322"/>
      <c r="AS196" s="322"/>
      <c r="AT196" s="307"/>
      <c r="AU196" s="307"/>
    </row>
    <row r="197" spans="1:47" s="110" customFormat="1" ht="121.5" customHeight="1">
      <c r="A197" s="325"/>
      <c r="B197" s="316"/>
      <c r="C197" s="337"/>
      <c r="D197" s="323"/>
      <c r="E197" s="219"/>
      <c r="F197" s="100"/>
      <c r="G197" s="100"/>
      <c r="H197" s="184"/>
      <c r="I197" s="184"/>
      <c r="J197" s="184"/>
      <c r="K197" s="226"/>
      <c r="L197" s="331"/>
      <c r="M197" s="330"/>
      <c r="N197" s="330"/>
      <c r="O197" s="316"/>
      <c r="P197" s="316"/>
      <c r="Q197" s="316"/>
      <c r="R197" s="316"/>
      <c r="S197" s="307"/>
      <c r="T197" s="316"/>
      <c r="U197" s="307"/>
      <c r="V197" s="316"/>
      <c r="W197" s="140" t="s">
        <v>1780</v>
      </c>
      <c r="X197" s="16" t="s">
        <v>120</v>
      </c>
      <c r="Y197" s="33" t="s">
        <v>93</v>
      </c>
      <c r="Z197" s="33" t="s">
        <v>72</v>
      </c>
      <c r="AA197" s="33" t="s">
        <v>73</v>
      </c>
      <c r="AB197" s="33" t="s">
        <v>74</v>
      </c>
      <c r="AC197" s="33" t="s">
        <v>75</v>
      </c>
      <c r="AD197" s="324"/>
      <c r="AE197" s="125">
        <f t="shared" si="282"/>
        <v>15</v>
      </c>
      <c r="AF197" s="125">
        <f t="shared" si="283"/>
        <v>15</v>
      </c>
      <c r="AG197" s="125">
        <f t="shared" ref="AG197:AG198" si="289">($AH196*((AE197+AF197))/100)</f>
        <v>2.52</v>
      </c>
      <c r="AH197" s="125">
        <f t="shared" si="287"/>
        <v>5.8800000000000008</v>
      </c>
      <c r="AI197" s="324"/>
      <c r="AJ197" s="125">
        <f t="shared" si="285"/>
        <v>0</v>
      </c>
      <c r="AK197" s="125">
        <f t="shared" si="286"/>
        <v>0</v>
      </c>
      <c r="AL197" s="125">
        <f t="shared" ref="AL197:AL198" si="290">($AM196*((AJ197+AK197))/100)</f>
        <v>0</v>
      </c>
      <c r="AM197" s="150">
        <f t="shared" si="288"/>
        <v>60</v>
      </c>
      <c r="AN197" s="316"/>
      <c r="AO197" s="316"/>
      <c r="AP197" s="323"/>
      <c r="AQ197" s="323"/>
      <c r="AR197" s="322"/>
      <c r="AS197" s="322"/>
      <c r="AT197" s="307"/>
      <c r="AU197" s="307"/>
    </row>
    <row r="198" spans="1:47" s="110" customFormat="1" ht="109.5" customHeight="1">
      <c r="A198" s="312"/>
      <c r="B198" s="316"/>
      <c r="C198" s="337"/>
      <c r="D198" s="323"/>
      <c r="E198" s="219"/>
      <c r="F198" s="100"/>
      <c r="G198" s="100"/>
      <c r="H198" s="184"/>
      <c r="I198" s="184"/>
      <c r="J198" s="184"/>
      <c r="K198" s="226"/>
      <c r="L198" s="331"/>
      <c r="M198" s="330"/>
      <c r="N198" s="330"/>
      <c r="O198" s="316"/>
      <c r="P198" s="316"/>
      <c r="Q198" s="316"/>
      <c r="R198" s="316"/>
      <c r="S198" s="307"/>
      <c r="T198" s="316"/>
      <c r="U198" s="307"/>
      <c r="V198" s="316"/>
      <c r="W198" s="140" t="s">
        <v>1781</v>
      </c>
      <c r="X198" s="16" t="s">
        <v>120</v>
      </c>
      <c r="Y198" s="33" t="s">
        <v>93</v>
      </c>
      <c r="Z198" s="33" t="s">
        <v>72</v>
      </c>
      <c r="AA198" s="33" t="s">
        <v>73</v>
      </c>
      <c r="AB198" s="33" t="s">
        <v>74</v>
      </c>
      <c r="AC198" s="33" t="s">
        <v>75</v>
      </c>
      <c r="AD198" s="324"/>
      <c r="AE198" s="125">
        <f t="shared" si="282"/>
        <v>15</v>
      </c>
      <c r="AF198" s="125">
        <f t="shared" si="283"/>
        <v>15</v>
      </c>
      <c r="AG198" s="125">
        <f t="shared" si="289"/>
        <v>1.7640000000000002</v>
      </c>
      <c r="AH198" s="125">
        <f t="shared" si="287"/>
        <v>4.1160000000000005</v>
      </c>
      <c r="AI198" s="324"/>
      <c r="AJ198" s="125">
        <f t="shared" si="285"/>
        <v>0</v>
      </c>
      <c r="AK198" s="125">
        <f t="shared" si="286"/>
        <v>0</v>
      </c>
      <c r="AL198" s="125">
        <f t="shared" si="290"/>
        <v>0</v>
      </c>
      <c r="AM198" s="150">
        <f t="shared" si="288"/>
        <v>60</v>
      </c>
      <c r="AN198" s="316"/>
      <c r="AO198" s="316"/>
      <c r="AP198" s="323"/>
      <c r="AQ198" s="323"/>
      <c r="AR198" s="322"/>
      <c r="AS198" s="322"/>
      <c r="AT198" s="307"/>
      <c r="AU198" s="307"/>
    </row>
    <row r="199" spans="1:47" s="110" customFormat="1" ht="101.25" customHeight="1">
      <c r="A199" s="311"/>
      <c r="B199" s="316" t="s">
        <v>209</v>
      </c>
      <c r="C199" s="337" t="s">
        <v>107</v>
      </c>
      <c r="D199" s="323" t="s">
        <v>1773</v>
      </c>
      <c r="E199" s="219"/>
      <c r="F199" s="100"/>
      <c r="G199" s="100"/>
      <c r="H199" s="184"/>
      <c r="I199" s="184"/>
      <c r="J199" s="184"/>
      <c r="K199" s="226"/>
      <c r="L199" s="331" t="s">
        <v>1782</v>
      </c>
      <c r="M199" s="330" t="s">
        <v>108</v>
      </c>
      <c r="N199" s="330" t="s">
        <v>1777</v>
      </c>
      <c r="O199" s="316" t="s">
        <v>169</v>
      </c>
      <c r="P199" s="316" t="s">
        <v>179</v>
      </c>
      <c r="Q199" s="316">
        <v>20</v>
      </c>
      <c r="R199" s="316" t="s">
        <v>129</v>
      </c>
      <c r="S199" s="307">
        <v>40</v>
      </c>
      <c r="T199" s="316" t="s">
        <v>130</v>
      </c>
      <c r="U199" s="307">
        <v>20</v>
      </c>
      <c r="V199" s="316" t="s">
        <v>118</v>
      </c>
      <c r="W199" s="140" t="s">
        <v>1783</v>
      </c>
      <c r="X199" s="16" t="s">
        <v>120</v>
      </c>
      <c r="Y199" s="33" t="s">
        <v>71</v>
      </c>
      <c r="Z199" s="33" t="s">
        <v>72</v>
      </c>
      <c r="AA199" s="33" t="s">
        <v>73</v>
      </c>
      <c r="AB199" s="33" t="s">
        <v>74</v>
      </c>
      <c r="AC199" s="33" t="s">
        <v>75</v>
      </c>
      <c r="AD199" s="324">
        <f>AH202</f>
        <v>8.64</v>
      </c>
      <c r="AE199" s="125">
        <f t="shared" ref="AE199:AE202" si="291">IF(Y199="Preventivo",25,IF(Y199="Detectivo",15,0))</f>
        <v>25</v>
      </c>
      <c r="AF199" s="125">
        <f t="shared" ref="AF199:AF202" si="292">IF(Y199="Correctivo",0,IF(Z199="Automatizado",25,IF(Z199="Manual",15,0)))</f>
        <v>15</v>
      </c>
      <c r="AG199" s="125">
        <f>($S199*((AE199+AF199))/100)</f>
        <v>16</v>
      </c>
      <c r="AH199" s="125">
        <f t="shared" ref="AH199" si="293">S199-AG199</f>
        <v>24</v>
      </c>
      <c r="AI199" s="324">
        <f>AM202</f>
        <v>15</v>
      </c>
      <c r="AJ199" s="125">
        <f t="shared" si="285"/>
        <v>0</v>
      </c>
      <c r="AK199" s="125">
        <f t="shared" si="286"/>
        <v>0</v>
      </c>
      <c r="AL199" s="125">
        <f>($U199*((AJ199+AK199))/100)</f>
        <v>0</v>
      </c>
      <c r="AM199" s="150">
        <f>U199-AL199</f>
        <v>20</v>
      </c>
      <c r="AN199" s="316" t="s">
        <v>118</v>
      </c>
      <c r="AO199" s="316" t="s">
        <v>77</v>
      </c>
      <c r="AP199" s="323" t="s">
        <v>1801</v>
      </c>
      <c r="AQ199" s="329" t="s">
        <v>123</v>
      </c>
      <c r="AR199" s="617" t="s">
        <v>123</v>
      </c>
      <c r="AS199" s="617" t="s">
        <v>123</v>
      </c>
      <c r="AT199" s="306" t="s">
        <v>123</v>
      </c>
      <c r="AU199" s="306" t="s">
        <v>123</v>
      </c>
    </row>
    <row r="200" spans="1:47" s="110" customFormat="1" ht="101.25" customHeight="1">
      <c r="A200" s="325"/>
      <c r="B200" s="316"/>
      <c r="C200" s="337"/>
      <c r="D200" s="323"/>
      <c r="E200" s="219"/>
      <c r="F200" s="100"/>
      <c r="G200" s="100"/>
      <c r="H200" s="184"/>
      <c r="I200" s="184"/>
      <c r="J200" s="184"/>
      <c r="K200" s="226"/>
      <c r="L200" s="331"/>
      <c r="M200" s="330"/>
      <c r="N200" s="330"/>
      <c r="O200" s="316"/>
      <c r="P200" s="316"/>
      <c r="Q200" s="316"/>
      <c r="R200" s="316"/>
      <c r="S200" s="307"/>
      <c r="T200" s="316"/>
      <c r="U200" s="307"/>
      <c r="V200" s="316"/>
      <c r="W200" s="140" t="s">
        <v>1784</v>
      </c>
      <c r="X200" s="16" t="s">
        <v>120</v>
      </c>
      <c r="Y200" s="33" t="s">
        <v>71</v>
      </c>
      <c r="Z200" s="33" t="s">
        <v>72</v>
      </c>
      <c r="AA200" s="33" t="s">
        <v>73</v>
      </c>
      <c r="AB200" s="33" t="s">
        <v>74</v>
      </c>
      <c r="AC200" s="33" t="s">
        <v>75</v>
      </c>
      <c r="AD200" s="324"/>
      <c r="AE200" s="125">
        <f t="shared" si="291"/>
        <v>25</v>
      </c>
      <c r="AF200" s="125">
        <f t="shared" si="292"/>
        <v>15</v>
      </c>
      <c r="AG200" s="125">
        <f>($AH199*((AE200+AF200))/100)</f>
        <v>9.6</v>
      </c>
      <c r="AH200" s="125">
        <f t="shared" ref="AH200:AH202" si="294">AH199-AG200</f>
        <v>14.4</v>
      </c>
      <c r="AI200" s="324"/>
      <c r="AJ200" s="125">
        <f t="shared" si="285"/>
        <v>0</v>
      </c>
      <c r="AK200" s="125">
        <f t="shared" si="286"/>
        <v>0</v>
      </c>
      <c r="AL200" s="125">
        <f>($AM199*((AJ200+AK200))/100)</f>
        <v>0</v>
      </c>
      <c r="AM200" s="150">
        <f t="shared" ref="AM200:AM202" si="295">AM199-AL200</f>
        <v>20</v>
      </c>
      <c r="AN200" s="316"/>
      <c r="AO200" s="316"/>
      <c r="AP200" s="323"/>
      <c r="AQ200" s="329"/>
      <c r="AR200" s="617"/>
      <c r="AS200" s="617"/>
      <c r="AT200" s="306"/>
      <c r="AU200" s="306"/>
    </row>
    <row r="201" spans="1:47" s="110" customFormat="1" ht="101.25" customHeight="1">
      <c r="A201" s="325"/>
      <c r="B201" s="316"/>
      <c r="C201" s="337"/>
      <c r="D201" s="323"/>
      <c r="E201" s="219"/>
      <c r="F201" s="100"/>
      <c r="G201" s="100"/>
      <c r="H201" s="184"/>
      <c r="I201" s="184"/>
      <c r="J201" s="184"/>
      <c r="K201" s="226"/>
      <c r="L201" s="331"/>
      <c r="M201" s="330"/>
      <c r="N201" s="330"/>
      <c r="O201" s="316"/>
      <c r="P201" s="316"/>
      <c r="Q201" s="316"/>
      <c r="R201" s="316"/>
      <c r="S201" s="307"/>
      <c r="T201" s="316"/>
      <c r="U201" s="307"/>
      <c r="V201" s="316"/>
      <c r="W201" s="239" t="s">
        <v>1785</v>
      </c>
      <c r="X201" s="16" t="s">
        <v>120</v>
      </c>
      <c r="Y201" s="33" t="s">
        <v>71</v>
      </c>
      <c r="Z201" s="33" t="s">
        <v>72</v>
      </c>
      <c r="AA201" s="33" t="s">
        <v>73</v>
      </c>
      <c r="AB201" s="33" t="s">
        <v>74</v>
      </c>
      <c r="AC201" s="33" t="s">
        <v>75</v>
      </c>
      <c r="AD201" s="324"/>
      <c r="AE201" s="125">
        <f t="shared" si="291"/>
        <v>25</v>
      </c>
      <c r="AF201" s="125">
        <f t="shared" si="292"/>
        <v>15</v>
      </c>
      <c r="AG201" s="125">
        <f t="shared" ref="AG201:AG202" si="296">($AH200*((AE201+AF201))/100)</f>
        <v>5.76</v>
      </c>
      <c r="AH201" s="125">
        <f t="shared" si="294"/>
        <v>8.64</v>
      </c>
      <c r="AI201" s="324"/>
      <c r="AJ201" s="125">
        <f t="shared" si="285"/>
        <v>0</v>
      </c>
      <c r="AK201" s="125">
        <f t="shared" si="286"/>
        <v>0</v>
      </c>
      <c r="AL201" s="125">
        <f t="shared" ref="AL201:AL202" si="297">($AM200*((AJ201+AK201))/100)</f>
        <v>0</v>
      </c>
      <c r="AM201" s="150">
        <f t="shared" si="295"/>
        <v>20</v>
      </c>
      <c r="AN201" s="316"/>
      <c r="AO201" s="316"/>
      <c r="AP201" s="323"/>
      <c r="AQ201" s="329"/>
      <c r="AR201" s="617"/>
      <c r="AS201" s="617"/>
      <c r="AT201" s="306"/>
      <c r="AU201" s="306"/>
    </row>
    <row r="202" spans="1:47" s="110" customFormat="1" ht="147.75" customHeight="1">
      <c r="A202" s="312"/>
      <c r="B202" s="316"/>
      <c r="C202" s="337"/>
      <c r="D202" s="323"/>
      <c r="E202" s="219"/>
      <c r="F202" s="100"/>
      <c r="G202" s="100"/>
      <c r="H202" s="184"/>
      <c r="I202" s="184"/>
      <c r="J202" s="184"/>
      <c r="K202" s="226"/>
      <c r="L202" s="331"/>
      <c r="M202" s="330"/>
      <c r="N202" s="330"/>
      <c r="O202" s="316"/>
      <c r="P202" s="316"/>
      <c r="Q202" s="316"/>
      <c r="R202" s="316"/>
      <c r="S202" s="307"/>
      <c r="T202" s="316"/>
      <c r="U202" s="307"/>
      <c r="V202" s="316"/>
      <c r="W202" s="140" t="s">
        <v>1786</v>
      </c>
      <c r="X202" s="16" t="s">
        <v>43</v>
      </c>
      <c r="Y202" s="33" t="s">
        <v>83</v>
      </c>
      <c r="Z202" s="33" t="s">
        <v>72</v>
      </c>
      <c r="AA202" s="33" t="s">
        <v>73</v>
      </c>
      <c r="AB202" s="33" t="s">
        <v>74</v>
      </c>
      <c r="AC202" s="33" t="s">
        <v>75</v>
      </c>
      <c r="AD202" s="324"/>
      <c r="AE202" s="125">
        <f t="shared" si="291"/>
        <v>0</v>
      </c>
      <c r="AF202" s="125">
        <f t="shared" si="292"/>
        <v>0</v>
      </c>
      <c r="AG202" s="125">
        <f t="shared" si="296"/>
        <v>0</v>
      </c>
      <c r="AH202" s="125">
        <f t="shared" si="294"/>
        <v>8.64</v>
      </c>
      <c r="AI202" s="324"/>
      <c r="AJ202" s="125">
        <f t="shared" si="285"/>
        <v>10</v>
      </c>
      <c r="AK202" s="125">
        <f t="shared" si="286"/>
        <v>15</v>
      </c>
      <c r="AL202" s="125">
        <f t="shared" si="297"/>
        <v>5</v>
      </c>
      <c r="AM202" s="150">
        <f t="shared" si="295"/>
        <v>15</v>
      </c>
      <c r="AN202" s="316"/>
      <c r="AO202" s="316"/>
      <c r="AP202" s="323"/>
      <c r="AQ202" s="329"/>
      <c r="AR202" s="617"/>
      <c r="AS202" s="617"/>
      <c r="AT202" s="306"/>
      <c r="AU202" s="306"/>
    </row>
    <row r="203" spans="1:47" s="110" customFormat="1" ht="101.25" customHeight="1">
      <c r="A203" s="311"/>
      <c r="B203" s="316" t="s">
        <v>209</v>
      </c>
      <c r="C203" s="337" t="s">
        <v>107</v>
      </c>
      <c r="D203" s="339" t="s">
        <v>1844</v>
      </c>
      <c r="E203" s="219"/>
      <c r="F203" s="100"/>
      <c r="G203" s="100"/>
      <c r="H203" s="184"/>
      <c r="I203" s="184"/>
      <c r="J203" s="184"/>
      <c r="K203" s="226"/>
      <c r="L203" s="331" t="s">
        <v>1787</v>
      </c>
      <c r="M203" s="330" t="s">
        <v>108</v>
      </c>
      <c r="N203" s="330" t="s">
        <v>1777</v>
      </c>
      <c r="O203" s="316" t="s">
        <v>169</v>
      </c>
      <c r="P203" s="316" t="s">
        <v>65</v>
      </c>
      <c r="Q203" s="330">
        <v>1500</v>
      </c>
      <c r="R203" s="316" t="s">
        <v>67</v>
      </c>
      <c r="S203" s="307">
        <v>60</v>
      </c>
      <c r="T203" s="316" t="s">
        <v>117</v>
      </c>
      <c r="U203" s="307">
        <v>40</v>
      </c>
      <c r="V203" s="316" t="s">
        <v>76</v>
      </c>
      <c r="W203" s="239" t="s">
        <v>1788</v>
      </c>
      <c r="X203" s="16" t="s">
        <v>120</v>
      </c>
      <c r="Y203" s="33" t="s">
        <v>71</v>
      </c>
      <c r="Z203" s="33" t="s">
        <v>72</v>
      </c>
      <c r="AA203" s="33" t="s">
        <v>73</v>
      </c>
      <c r="AB203" s="33" t="s">
        <v>74</v>
      </c>
      <c r="AC203" s="33" t="s">
        <v>75</v>
      </c>
      <c r="AD203" s="324">
        <f>AH205</f>
        <v>10.8</v>
      </c>
      <c r="AE203" s="125">
        <f t="shared" ref="AE203:AE205" si="298">IF(Y203="Preventivo",25,IF(Y203="Detectivo",15,0))</f>
        <v>25</v>
      </c>
      <c r="AF203" s="125">
        <f t="shared" ref="AF203:AF205" si="299">IF(Y203="Correctivo",0,IF(Z203="Automatizado",25,IF(Z203="Manual",15,0)))</f>
        <v>15</v>
      </c>
      <c r="AG203" s="125">
        <f>($S203*((AE203+AF203))/100)</f>
        <v>24</v>
      </c>
      <c r="AH203" s="125">
        <f t="shared" ref="AH203" si="300">S203-AG203</f>
        <v>36</v>
      </c>
      <c r="AI203" s="324">
        <f>AM205</f>
        <v>40</v>
      </c>
      <c r="AJ203" s="125">
        <f t="shared" ref="AJ203:AJ205" si="301">IF(Y203="Correctivo",10,0)</f>
        <v>0</v>
      </c>
      <c r="AK203" s="125">
        <f t="shared" ref="AK203:AK205" si="302">IF(X203="Probabilidad",0,IF(Z203="Automatizado",25,IF(Z203="Manual",15,0)))</f>
        <v>0</v>
      </c>
      <c r="AL203" s="125">
        <f>($U203*((AJ203+AK203))/100)</f>
        <v>0</v>
      </c>
      <c r="AM203" s="150">
        <f>U203-AL203</f>
        <v>40</v>
      </c>
      <c r="AN203" s="316" t="s">
        <v>118</v>
      </c>
      <c r="AO203" s="316" t="s">
        <v>121</v>
      </c>
      <c r="AP203" s="323" t="s">
        <v>1771</v>
      </c>
      <c r="AQ203" s="323" t="s">
        <v>123</v>
      </c>
      <c r="AR203" s="616" t="s">
        <v>123</v>
      </c>
      <c r="AS203" s="616" t="s">
        <v>123</v>
      </c>
      <c r="AT203" s="307" t="s">
        <v>123</v>
      </c>
      <c r="AU203" s="307" t="s">
        <v>123</v>
      </c>
    </row>
    <row r="204" spans="1:47" s="110" customFormat="1" ht="101.25" customHeight="1">
      <c r="A204" s="325"/>
      <c r="B204" s="316"/>
      <c r="C204" s="337"/>
      <c r="D204" s="339"/>
      <c r="E204" s="219"/>
      <c r="F204" s="100"/>
      <c r="G204" s="100"/>
      <c r="H204" s="184"/>
      <c r="I204" s="184"/>
      <c r="J204" s="184"/>
      <c r="K204" s="226"/>
      <c r="L204" s="331"/>
      <c r="M204" s="330"/>
      <c r="N204" s="330"/>
      <c r="O204" s="316"/>
      <c r="P204" s="316"/>
      <c r="Q204" s="330"/>
      <c r="R204" s="316"/>
      <c r="S204" s="307"/>
      <c r="T204" s="316"/>
      <c r="U204" s="307"/>
      <c r="V204" s="316"/>
      <c r="W204" s="239" t="s">
        <v>1789</v>
      </c>
      <c r="X204" s="16" t="s">
        <v>120</v>
      </c>
      <c r="Y204" s="33" t="s">
        <v>71</v>
      </c>
      <c r="Z204" s="33" t="s">
        <v>109</v>
      </c>
      <c r="AA204" s="33" t="s">
        <v>73</v>
      </c>
      <c r="AB204" s="33" t="s">
        <v>74</v>
      </c>
      <c r="AC204" s="33" t="s">
        <v>75</v>
      </c>
      <c r="AD204" s="324"/>
      <c r="AE204" s="125">
        <f t="shared" si="298"/>
        <v>25</v>
      </c>
      <c r="AF204" s="125">
        <f t="shared" si="299"/>
        <v>25</v>
      </c>
      <c r="AG204" s="125">
        <f>($AH203*((AE204+AF204))/100)</f>
        <v>18</v>
      </c>
      <c r="AH204" s="125">
        <f t="shared" ref="AH204:AH205" si="303">AH203-AG204</f>
        <v>18</v>
      </c>
      <c r="AI204" s="324"/>
      <c r="AJ204" s="125">
        <f t="shared" si="301"/>
        <v>0</v>
      </c>
      <c r="AK204" s="125">
        <f t="shared" si="302"/>
        <v>0</v>
      </c>
      <c r="AL204" s="125">
        <f>($AM203*((AJ204+AK204))/100)</f>
        <v>0</v>
      </c>
      <c r="AM204" s="150">
        <f t="shared" ref="AM204:AM205" si="304">AM203-AL204</f>
        <v>40</v>
      </c>
      <c r="AN204" s="316"/>
      <c r="AO204" s="316"/>
      <c r="AP204" s="323"/>
      <c r="AQ204" s="323"/>
      <c r="AR204" s="616"/>
      <c r="AS204" s="616"/>
      <c r="AT204" s="307"/>
      <c r="AU204" s="307"/>
    </row>
    <row r="205" spans="1:47" s="110" customFormat="1" ht="101.25" customHeight="1">
      <c r="A205" s="312"/>
      <c r="B205" s="316"/>
      <c r="C205" s="337"/>
      <c r="D205" s="339"/>
      <c r="E205" s="219"/>
      <c r="F205" s="100"/>
      <c r="G205" s="100"/>
      <c r="H205" s="184"/>
      <c r="I205" s="184"/>
      <c r="J205" s="184"/>
      <c r="K205" s="226"/>
      <c r="L205" s="331"/>
      <c r="M205" s="330"/>
      <c r="N205" s="330"/>
      <c r="O205" s="316"/>
      <c r="P205" s="316"/>
      <c r="Q205" s="330"/>
      <c r="R205" s="316"/>
      <c r="S205" s="307"/>
      <c r="T205" s="316"/>
      <c r="U205" s="307"/>
      <c r="V205" s="316"/>
      <c r="W205" s="239" t="s">
        <v>1790</v>
      </c>
      <c r="X205" s="16" t="s">
        <v>120</v>
      </c>
      <c r="Y205" s="33" t="s">
        <v>71</v>
      </c>
      <c r="Z205" s="33" t="s">
        <v>72</v>
      </c>
      <c r="AA205" s="33" t="s">
        <v>182</v>
      </c>
      <c r="AB205" s="33" t="s">
        <v>74</v>
      </c>
      <c r="AC205" s="33" t="s">
        <v>187</v>
      </c>
      <c r="AD205" s="324"/>
      <c r="AE205" s="125">
        <f t="shared" si="298"/>
        <v>25</v>
      </c>
      <c r="AF205" s="125">
        <f t="shared" si="299"/>
        <v>15</v>
      </c>
      <c r="AG205" s="125">
        <f t="shared" ref="AG205" si="305">($AH204*((AE205+AF205))/100)</f>
        <v>7.2</v>
      </c>
      <c r="AH205" s="125">
        <f t="shared" si="303"/>
        <v>10.8</v>
      </c>
      <c r="AI205" s="324"/>
      <c r="AJ205" s="125">
        <f t="shared" si="301"/>
        <v>0</v>
      </c>
      <c r="AK205" s="125">
        <f t="shared" si="302"/>
        <v>0</v>
      </c>
      <c r="AL205" s="125">
        <f t="shared" ref="AL205" si="306">($AM204*((AJ205+AK205))/100)</f>
        <v>0</v>
      </c>
      <c r="AM205" s="150">
        <f t="shared" si="304"/>
        <v>40</v>
      </c>
      <c r="AN205" s="316"/>
      <c r="AO205" s="316"/>
      <c r="AP205" s="323"/>
      <c r="AQ205" s="323"/>
      <c r="AR205" s="616"/>
      <c r="AS205" s="616"/>
      <c r="AT205" s="307"/>
      <c r="AU205" s="307"/>
    </row>
    <row r="206" spans="1:47" s="110" customFormat="1" ht="101.25" customHeight="1">
      <c r="A206" s="311"/>
      <c r="B206" s="316" t="s">
        <v>209</v>
      </c>
      <c r="C206" s="337" t="s">
        <v>107</v>
      </c>
      <c r="D206" s="323" t="s">
        <v>1774</v>
      </c>
      <c r="E206" s="219"/>
      <c r="F206" s="100"/>
      <c r="G206" s="100"/>
      <c r="H206" s="184"/>
      <c r="I206" s="184"/>
      <c r="J206" s="184"/>
      <c r="K206" s="226"/>
      <c r="L206" s="331" t="s">
        <v>1791</v>
      </c>
      <c r="M206" s="330" t="s">
        <v>108</v>
      </c>
      <c r="N206" s="330" t="s">
        <v>1777</v>
      </c>
      <c r="O206" s="316" t="s">
        <v>173</v>
      </c>
      <c r="P206" s="316" t="s">
        <v>102</v>
      </c>
      <c r="Q206" s="330">
        <v>12</v>
      </c>
      <c r="R206" s="316" t="s">
        <v>116</v>
      </c>
      <c r="S206" s="307">
        <v>20</v>
      </c>
      <c r="T206" s="316" t="s">
        <v>130</v>
      </c>
      <c r="U206" s="307">
        <v>20</v>
      </c>
      <c r="V206" s="316" t="s">
        <v>118</v>
      </c>
      <c r="W206" s="239" t="s">
        <v>1790</v>
      </c>
      <c r="X206" s="16" t="s">
        <v>120</v>
      </c>
      <c r="Y206" s="149" t="s">
        <v>71</v>
      </c>
      <c r="Z206" s="33" t="s">
        <v>72</v>
      </c>
      <c r="AA206" s="33" t="s">
        <v>182</v>
      </c>
      <c r="AB206" s="33" t="s">
        <v>74</v>
      </c>
      <c r="AC206" s="33" t="s">
        <v>187</v>
      </c>
      <c r="AD206" s="324">
        <f>AH208</f>
        <v>7.2</v>
      </c>
      <c r="AE206" s="125">
        <f t="shared" ref="AE206:AE208" si="307">IF(Y206="Preventivo",25,IF(Y206="Detectivo",15,0))</f>
        <v>25</v>
      </c>
      <c r="AF206" s="125">
        <f t="shared" ref="AF206:AF208" si="308">IF(Y206="Correctivo",0,IF(Z206="Automatizado",25,IF(Z206="Manual",15,0)))</f>
        <v>15</v>
      </c>
      <c r="AG206" s="125">
        <f>($S206*((AE206+AF206))/100)</f>
        <v>8</v>
      </c>
      <c r="AH206" s="125">
        <f t="shared" ref="AH206" si="309">S206-AG206</f>
        <v>12</v>
      </c>
      <c r="AI206" s="324">
        <f>AM208</f>
        <v>15</v>
      </c>
      <c r="AJ206" s="125">
        <f t="shared" ref="AJ206:AJ208" si="310">IF(Y206="Correctivo",10,0)</f>
        <v>0</v>
      </c>
      <c r="AK206" s="125">
        <f t="shared" ref="AK206:AK208" si="311">IF(X206="Probabilidad",0,IF(Z206="Automatizado",25,IF(Z206="Manual",15,0)))</f>
        <v>0</v>
      </c>
      <c r="AL206" s="125">
        <f>($U206*((AJ206+AK206))/100)</f>
        <v>0</v>
      </c>
      <c r="AM206" s="150">
        <f>U206-AL206</f>
        <v>20</v>
      </c>
      <c r="AN206" s="316" t="s">
        <v>118</v>
      </c>
      <c r="AO206" s="316" t="s">
        <v>121</v>
      </c>
      <c r="AP206" s="323" t="s">
        <v>1771</v>
      </c>
      <c r="AQ206" s="323" t="s">
        <v>123</v>
      </c>
      <c r="AR206" s="322" t="s">
        <v>123</v>
      </c>
      <c r="AS206" s="322" t="s">
        <v>123</v>
      </c>
      <c r="AT206" s="307" t="s">
        <v>123</v>
      </c>
      <c r="AU206" s="307" t="s">
        <v>123</v>
      </c>
    </row>
    <row r="207" spans="1:47" s="110" customFormat="1" ht="101.25" customHeight="1">
      <c r="A207" s="325"/>
      <c r="B207" s="316"/>
      <c r="C207" s="337"/>
      <c r="D207" s="323"/>
      <c r="E207" s="219"/>
      <c r="F207" s="100"/>
      <c r="G207" s="100"/>
      <c r="H207" s="184"/>
      <c r="I207" s="184"/>
      <c r="J207" s="184"/>
      <c r="K207" s="226"/>
      <c r="L207" s="331"/>
      <c r="M207" s="330"/>
      <c r="N207" s="330"/>
      <c r="O207" s="316"/>
      <c r="P207" s="316"/>
      <c r="Q207" s="330"/>
      <c r="R207" s="316"/>
      <c r="S207" s="307"/>
      <c r="T207" s="316"/>
      <c r="U207" s="307"/>
      <c r="V207" s="316"/>
      <c r="W207" s="239" t="s">
        <v>1792</v>
      </c>
      <c r="X207" s="16" t="s">
        <v>120</v>
      </c>
      <c r="Y207" s="33" t="s">
        <v>71</v>
      </c>
      <c r="Z207" s="33" t="s">
        <v>72</v>
      </c>
      <c r="AA207" s="33" t="s">
        <v>73</v>
      </c>
      <c r="AB207" s="33" t="s">
        <v>74</v>
      </c>
      <c r="AC207" s="33" t="s">
        <v>75</v>
      </c>
      <c r="AD207" s="324"/>
      <c r="AE207" s="125">
        <f t="shared" si="307"/>
        <v>25</v>
      </c>
      <c r="AF207" s="125">
        <f t="shared" si="308"/>
        <v>15</v>
      </c>
      <c r="AG207" s="125">
        <f>($AH206*((AE207+AF207))/100)</f>
        <v>4.8</v>
      </c>
      <c r="AH207" s="125">
        <f t="shared" ref="AH207:AH208" si="312">AH206-AG207</f>
        <v>7.2</v>
      </c>
      <c r="AI207" s="324"/>
      <c r="AJ207" s="125">
        <f t="shared" si="310"/>
        <v>0</v>
      </c>
      <c r="AK207" s="125">
        <f t="shared" si="311"/>
        <v>0</v>
      </c>
      <c r="AL207" s="125">
        <f>($AM206*((AJ207+AK207))/100)</f>
        <v>0</v>
      </c>
      <c r="AM207" s="150">
        <f t="shared" ref="AM207:AM208" si="313">AM206-AL207</f>
        <v>20</v>
      </c>
      <c r="AN207" s="316"/>
      <c r="AO207" s="316"/>
      <c r="AP207" s="323"/>
      <c r="AQ207" s="323"/>
      <c r="AR207" s="399"/>
      <c r="AS207" s="399"/>
      <c r="AT207" s="399"/>
      <c r="AU207" s="307"/>
    </row>
    <row r="208" spans="1:47" s="110" customFormat="1" ht="101.25" customHeight="1">
      <c r="A208" s="312"/>
      <c r="B208" s="316"/>
      <c r="C208" s="337"/>
      <c r="D208" s="323"/>
      <c r="E208" s="219"/>
      <c r="F208" s="100"/>
      <c r="G208" s="100"/>
      <c r="H208" s="184"/>
      <c r="I208" s="184"/>
      <c r="J208" s="184"/>
      <c r="K208" s="226"/>
      <c r="L208" s="331"/>
      <c r="M208" s="330"/>
      <c r="N208" s="330"/>
      <c r="O208" s="316"/>
      <c r="P208" s="316"/>
      <c r="Q208" s="330"/>
      <c r="R208" s="316"/>
      <c r="S208" s="307"/>
      <c r="T208" s="316"/>
      <c r="U208" s="307"/>
      <c r="V208" s="316"/>
      <c r="W208" s="239" t="s">
        <v>1793</v>
      </c>
      <c r="X208" s="16" t="s">
        <v>43</v>
      </c>
      <c r="Y208" s="33" t="s">
        <v>83</v>
      </c>
      <c r="Z208" s="33" t="s">
        <v>72</v>
      </c>
      <c r="AA208" s="33" t="s">
        <v>73</v>
      </c>
      <c r="AB208" s="33" t="s">
        <v>74</v>
      </c>
      <c r="AC208" s="33" t="s">
        <v>187</v>
      </c>
      <c r="AD208" s="324"/>
      <c r="AE208" s="125">
        <f t="shared" si="307"/>
        <v>0</v>
      </c>
      <c r="AF208" s="125">
        <f t="shared" si="308"/>
        <v>0</v>
      </c>
      <c r="AG208" s="125">
        <f t="shared" ref="AG208" si="314">($AH207*((AE208+AF208))/100)</f>
        <v>0</v>
      </c>
      <c r="AH208" s="125">
        <f t="shared" si="312"/>
        <v>7.2</v>
      </c>
      <c r="AI208" s="324"/>
      <c r="AJ208" s="125">
        <f t="shared" si="310"/>
        <v>10</v>
      </c>
      <c r="AK208" s="125">
        <f t="shared" si="311"/>
        <v>15</v>
      </c>
      <c r="AL208" s="125">
        <f t="shared" ref="AL208" si="315">($AM207*((AJ208+AK208))/100)</f>
        <v>5</v>
      </c>
      <c r="AM208" s="150">
        <f t="shared" si="313"/>
        <v>15</v>
      </c>
      <c r="AN208" s="316"/>
      <c r="AO208" s="316"/>
      <c r="AP208" s="323"/>
      <c r="AQ208" s="323"/>
      <c r="AR208" s="399"/>
      <c r="AS208" s="399"/>
      <c r="AT208" s="399"/>
      <c r="AU208" s="307"/>
    </row>
    <row r="209" spans="1:47" s="110" customFormat="1" ht="149.25" customHeight="1">
      <c r="A209" s="311"/>
      <c r="B209" s="316" t="s">
        <v>209</v>
      </c>
      <c r="C209" s="337" t="s">
        <v>107</v>
      </c>
      <c r="D209" s="323" t="s">
        <v>1775</v>
      </c>
      <c r="E209" s="219"/>
      <c r="F209" s="100"/>
      <c r="G209" s="100"/>
      <c r="H209" s="184"/>
      <c r="I209" s="184"/>
      <c r="J209" s="184"/>
      <c r="K209" s="226"/>
      <c r="L209" s="331" t="s">
        <v>1794</v>
      </c>
      <c r="M209" s="330" t="s">
        <v>108</v>
      </c>
      <c r="N209" s="330" t="s">
        <v>1795</v>
      </c>
      <c r="O209" s="316" t="s">
        <v>64</v>
      </c>
      <c r="P209" s="316" t="s">
        <v>65</v>
      </c>
      <c r="Q209" s="316" t="s">
        <v>237</v>
      </c>
      <c r="R209" s="316" t="s">
        <v>67</v>
      </c>
      <c r="S209" s="307">
        <v>60</v>
      </c>
      <c r="T209" s="316" t="s">
        <v>76</v>
      </c>
      <c r="U209" s="307">
        <v>60</v>
      </c>
      <c r="V209" s="316" t="s">
        <v>76</v>
      </c>
      <c r="W209" s="140" t="s">
        <v>1796</v>
      </c>
      <c r="X209" s="16" t="s">
        <v>120</v>
      </c>
      <c r="Y209" s="33" t="s">
        <v>71</v>
      </c>
      <c r="Z209" s="33" t="s">
        <v>72</v>
      </c>
      <c r="AA209" s="33" t="s">
        <v>73</v>
      </c>
      <c r="AB209" s="33" t="s">
        <v>74</v>
      </c>
      <c r="AC209" s="33" t="s">
        <v>75</v>
      </c>
      <c r="AD209" s="324">
        <f>AH210</f>
        <v>21.6</v>
      </c>
      <c r="AE209" s="125">
        <f t="shared" ref="AE209:AE210" si="316">IF(Y209="Preventivo",25,IF(Y209="Detectivo",15,0))</f>
        <v>25</v>
      </c>
      <c r="AF209" s="125">
        <f t="shared" ref="AF209:AF210" si="317">IF(Y209="Correctivo",0,IF(Z209="Automatizado",25,IF(Z209="Manual",15,0)))</f>
        <v>15</v>
      </c>
      <c r="AG209" s="125">
        <f>($S209*((AE209+AF209))/100)</f>
        <v>24</v>
      </c>
      <c r="AH209" s="125">
        <f t="shared" ref="AH209" si="318">S209-AG209</f>
        <v>36</v>
      </c>
      <c r="AI209" s="324">
        <f>AM210</f>
        <v>60</v>
      </c>
      <c r="AJ209" s="125">
        <f t="shared" ref="AJ209:AJ210" si="319">IF(Y209="Correctivo",10,0)</f>
        <v>0</v>
      </c>
      <c r="AK209" s="125">
        <f t="shared" ref="AK209:AK210" si="320">IF(X209="Probabilidad",0,IF(Z209="Automatizado",25,IF(Z209="Manual",15,0)))</f>
        <v>0</v>
      </c>
      <c r="AL209" s="125">
        <f>($U209*((AJ209+AK209))/100)</f>
        <v>0</v>
      </c>
      <c r="AM209" s="150">
        <f>U209-AL209</f>
        <v>60</v>
      </c>
      <c r="AN209" s="316" t="s">
        <v>76</v>
      </c>
      <c r="AO209" s="316" t="s">
        <v>77</v>
      </c>
      <c r="AP209" s="323" t="s">
        <v>272</v>
      </c>
      <c r="AQ209" s="140" t="s">
        <v>1802</v>
      </c>
      <c r="AR209" s="322">
        <v>45659</v>
      </c>
      <c r="AS209" s="322">
        <v>46022</v>
      </c>
      <c r="AT209" s="307" t="s">
        <v>80</v>
      </c>
      <c r="AU209" s="307" t="s">
        <v>1803</v>
      </c>
    </row>
    <row r="210" spans="1:47" s="110" customFormat="1" ht="228" customHeight="1">
      <c r="A210" s="312"/>
      <c r="B210" s="316"/>
      <c r="C210" s="337"/>
      <c r="D210" s="323"/>
      <c r="E210" s="219"/>
      <c r="F210" s="100"/>
      <c r="G210" s="100"/>
      <c r="H210" s="184"/>
      <c r="I210" s="184"/>
      <c r="J210" s="184"/>
      <c r="K210" s="226"/>
      <c r="L210" s="331"/>
      <c r="M210" s="330"/>
      <c r="N210" s="330"/>
      <c r="O210" s="316"/>
      <c r="P210" s="316"/>
      <c r="Q210" s="316"/>
      <c r="R210" s="316"/>
      <c r="S210" s="307"/>
      <c r="T210" s="316"/>
      <c r="U210" s="307"/>
      <c r="V210" s="316"/>
      <c r="W210" s="140" t="s">
        <v>1797</v>
      </c>
      <c r="X210" s="16" t="s">
        <v>120</v>
      </c>
      <c r="Y210" s="33" t="s">
        <v>71</v>
      </c>
      <c r="Z210" s="33" t="s">
        <v>72</v>
      </c>
      <c r="AA210" s="33" t="s">
        <v>73</v>
      </c>
      <c r="AB210" s="33" t="s">
        <v>74</v>
      </c>
      <c r="AC210" s="33" t="s">
        <v>75</v>
      </c>
      <c r="AD210" s="324"/>
      <c r="AE210" s="125">
        <f t="shared" si="316"/>
        <v>25</v>
      </c>
      <c r="AF210" s="125">
        <f t="shared" si="317"/>
        <v>15</v>
      </c>
      <c r="AG210" s="125">
        <f>($AH209*((AE210+AF210))/100)</f>
        <v>14.4</v>
      </c>
      <c r="AH210" s="125">
        <f t="shared" ref="AH210" si="321">AH209-AG210</f>
        <v>21.6</v>
      </c>
      <c r="AI210" s="324"/>
      <c r="AJ210" s="125">
        <f t="shared" si="319"/>
        <v>0</v>
      </c>
      <c r="AK210" s="125">
        <f t="shared" si="320"/>
        <v>0</v>
      </c>
      <c r="AL210" s="125">
        <f>($AM209*((AJ210+AK210))/100)</f>
        <v>0</v>
      </c>
      <c r="AM210" s="150">
        <f t="shared" ref="AM210" si="322">AM209-AL210</f>
        <v>60</v>
      </c>
      <c r="AN210" s="316"/>
      <c r="AO210" s="316"/>
      <c r="AP210" s="323"/>
      <c r="AQ210" s="140" t="s">
        <v>1804</v>
      </c>
      <c r="AR210" s="322"/>
      <c r="AS210" s="322"/>
      <c r="AT210" s="307"/>
      <c r="AU210" s="307"/>
    </row>
    <row r="211" spans="1:47" s="110" customFormat="1" ht="145.5" customHeight="1">
      <c r="A211" s="311"/>
      <c r="B211" s="316" t="s">
        <v>209</v>
      </c>
      <c r="C211" s="337" t="s">
        <v>107</v>
      </c>
      <c r="D211" s="323" t="s">
        <v>1775</v>
      </c>
      <c r="E211" s="219"/>
      <c r="F211" s="100"/>
      <c r="G211" s="100"/>
      <c r="H211" s="184"/>
      <c r="I211" s="184"/>
      <c r="J211" s="184"/>
      <c r="K211" s="226"/>
      <c r="L211" s="331" t="s">
        <v>1794</v>
      </c>
      <c r="M211" s="330" t="s">
        <v>108</v>
      </c>
      <c r="N211" s="330" t="s">
        <v>1795</v>
      </c>
      <c r="O211" s="316" t="s">
        <v>64</v>
      </c>
      <c r="P211" s="316" t="s">
        <v>65</v>
      </c>
      <c r="Q211" s="316" t="s">
        <v>237</v>
      </c>
      <c r="R211" s="316" t="s">
        <v>67</v>
      </c>
      <c r="S211" s="307">
        <v>60</v>
      </c>
      <c r="T211" s="316" t="s">
        <v>76</v>
      </c>
      <c r="U211" s="307">
        <v>60</v>
      </c>
      <c r="V211" s="316" t="s">
        <v>76</v>
      </c>
      <c r="W211" s="140" t="s">
        <v>1796</v>
      </c>
      <c r="X211" s="16" t="s">
        <v>120</v>
      </c>
      <c r="Y211" s="33" t="s">
        <v>71</v>
      </c>
      <c r="Z211" s="33" t="s">
        <v>72</v>
      </c>
      <c r="AA211" s="33" t="s">
        <v>73</v>
      </c>
      <c r="AB211" s="33" t="s">
        <v>74</v>
      </c>
      <c r="AC211" s="33" t="s">
        <v>75</v>
      </c>
      <c r="AD211" s="324">
        <f>AH212</f>
        <v>21.6</v>
      </c>
      <c r="AE211" s="125">
        <f t="shared" ref="AE211:AE215" si="323">IF(Y211="Preventivo",25,IF(Y211="Detectivo",15,0))</f>
        <v>25</v>
      </c>
      <c r="AF211" s="125">
        <f t="shared" ref="AF211:AF215" si="324">IF(Y211="Correctivo",0,IF(Z211="Automatizado",25,IF(Z211="Manual",15,0)))</f>
        <v>15</v>
      </c>
      <c r="AG211" s="125">
        <f>($S211*((AE211+AF211))/100)</f>
        <v>24</v>
      </c>
      <c r="AH211" s="125">
        <f t="shared" ref="AH211" si="325">S211-AG211</f>
        <v>36</v>
      </c>
      <c r="AI211" s="324">
        <f>AM212</f>
        <v>60</v>
      </c>
      <c r="AJ211" s="125">
        <f t="shared" ref="AJ211:AJ215" si="326">IF(Y211="Correctivo",10,0)</f>
        <v>0</v>
      </c>
      <c r="AK211" s="125">
        <f t="shared" ref="AK211:AK215" si="327">IF(X211="Probabilidad",0,IF(Z211="Automatizado",25,IF(Z211="Manual",15,0)))</f>
        <v>0</v>
      </c>
      <c r="AL211" s="125">
        <f>($U211*((AJ211+AK211))/100)</f>
        <v>0</v>
      </c>
      <c r="AM211" s="150">
        <f>U211-AL211</f>
        <v>60</v>
      </c>
      <c r="AN211" s="316" t="s">
        <v>76</v>
      </c>
      <c r="AO211" s="316" t="s">
        <v>77</v>
      </c>
      <c r="AP211" s="323" t="s">
        <v>272</v>
      </c>
      <c r="AQ211" s="140" t="s">
        <v>1802</v>
      </c>
      <c r="AR211" s="322">
        <v>45659</v>
      </c>
      <c r="AS211" s="322">
        <v>46022</v>
      </c>
      <c r="AT211" s="307" t="s">
        <v>80</v>
      </c>
      <c r="AU211" s="307" t="s">
        <v>1803</v>
      </c>
    </row>
    <row r="212" spans="1:47" s="110" customFormat="1" ht="234" customHeight="1">
      <c r="A212" s="312"/>
      <c r="B212" s="316"/>
      <c r="C212" s="337"/>
      <c r="D212" s="323"/>
      <c r="E212" s="219"/>
      <c r="F212" s="100"/>
      <c r="G212" s="100"/>
      <c r="H212" s="184"/>
      <c r="I212" s="184"/>
      <c r="J212" s="184"/>
      <c r="K212" s="226"/>
      <c r="L212" s="331"/>
      <c r="M212" s="330"/>
      <c r="N212" s="330"/>
      <c r="O212" s="316"/>
      <c r="P212" s="316"/>
      <c r="Q212" s="316"/>
      <c r="R212" s="316"/>
      <c r="S212" s="307"/>
      <c r="T212" s="316"/>
      <c r="U212" s="307"/>
      <c r="V212" s="316"/>
      <c r="W212" s="140" t="s">
        <v>1797</v>
      </c>
      <c r="X212" s="16" t="s">
        <v>120</v>
      </c>
      <c r="Y212" s="33" t="s">
        <v>71</v>
      </c>
      <c r="Z212" s="33" t="s">
        <v>72</v>
      </c>
      <c r="AA212" s="33" t="s">
        <v>73</v>
      </c>
      <c r="AB212" s="33" t="s">
        <v>74</v>
      </c>
      <c r="AC212" s="33" t="s">
        <v>75</v>
      </c>
      <c r="AD212" s="324"/>
      <c r="AE212" s="125">
        <f t="shared" si="323"/>
        <v>25</v>
      </c>
      <c r="AF212" s="125">
        <f t="shared" si="324"/>
        <v>15</v>
      </c>
      <c r="AG212" s="125">
        <f>($AH211*((AE212+AF212))/100)</f>
        <v>14.4</v>
      </c>
      <c r="AH212" s="125">
        <f t="shared" ref="AH212" si="328">AH211-AG212</f>
        <v>21.6</v>
      </c>
      <c r="AI212" s="324"/>
      <c r="AJ212" s="125">
        <f t="shared" si="326"/>
        <v>0</v>
      </c>
      <c r="AK212" s="125">
        <f t="shared" si="327"/>
        <v>0</v>
      </c>
      <c r="AL212" s="125">
        <f>($AM211*((AJ212+AK212))/100)</f>
        <v>0</v>
      </c>
      <c r="AM212" s="150">
        <f t="shared" ref="AM212" si="329">AM211-AL212</f>
        <v>60</v>
      </c>
      <c r="AN212" s="316"/>
      <c r="AO212" s="316"/>
      <c r="AP212" s="323"/>
      <c r="AQ212" s="140" t="s">
        <v>1804</v>
      </c>
      <c r="AR212" s="322"/>
      <c r="AS212" s="322"/>
      <c r="AT212" s="307"/>
      <c r="AU212" s="307"/>
    </row>
    <row r="213" spans="1:47" s="110" customFormat="1" ht="139.5" customHeight="1">
      <c r="A213" s="311"/>
      <c r="B213" s="316" t="s">
        <v>209</v>
      </c>
      <c r="C213" s="337" t="s">
        <v>107</v>
      </c>
      <c r="D213" s="323" t="s">
        <v>1805</v>
      </c>
      <c r="E213" s="219"/>
      <c r="F213" s="100"/>
      <c r="G213" s="100"/>
      <c r="H213" s="184"/>
      <c r="I213" s="184"/>
      <c r="J213" s="184"/>
      <c r="K213" s="226"/>
      <c r="L213" s="331" t="s">
        <v>1810</v>
      </c>
      <c r="M213" s="330" t="s">
        <v>108</v>
      </c>
      <c r="N213" s="330" t="s">
        <v>1795</v>
      </c>
      <c r="O213" s="316" t="s">
        <v>169</v>
      </c>
      <c r="P213" s="316" t="s">
        <v>183</v>
      </c>
      <c r="Q213" s="316" t="s">
        <v>237</v>
      </c>
      <c r="R213" s="316" t="s">
        <v>178</v>
      </c>
      <c r="S213" s="307">
        <v>80</v>
      </c>
      <c r="T213" s="316" t="s">
        <v>144</v>
      </c>
      <c r="U213" s="307">
        <v>100</v>
      </c>
      <c r="V213" s="316" t="s">
        <v>145</v>
      </c>
      <c r="W213" s="140" t="s">
        <v>1811</v>
      </c>
      <c r="X213" s="16" t="s">
        <v>120</v>
      </c>
      <c r="Y213" s="33" t="s">
        <v>71</v>
      </c>
      <c r="Z213" s="33" t="s">
        <v>109</v>
      </c>
      <c r="AA213" s="33" t="s">
        <v>73</v>
      </c>
      <c r="AB213" s="33" t="s">
        <v>74</v>
      </c>
      <c r="AC213" s="33" t="s">
        <v>75</v>
      </c>
      <c r="AD213" s="324">
        <f>AH215</f>
        <v>10</v>
      </c>
      <c r="AE213" s="125">
        <f t="shared" si="323"/>
        <v>25</v>
      </c>
      <c r="AF213" s="125">
        <f t="shared" si="324"/>
        <v>25</v>
      </c>
      <c r="AG213" s="125">
        <f>($S213*((AE213+AF213))/100)</f>
        <v>40</v>
      </c>
      <c r="AH213" s="125">
        <f t="shared" ref="AH213" si="330">S213-AG213</f>
        <v>40</v>
      </c>
      <c r="AI213" s="324">
        <f>AM215</f>
        <v>100</v>
      </c>
      <c r="AJ213" s="125">
        <f t="shared" si="326"/>
        <v>0</v>
      </c>
      <c r="AK213" s="125">
        <f t="shared" si="327"/>
        <v>0</v>
      </c>
      <c r="AL213" s="125">
        <f>($U213*((AJ213+AK213))/100)</f>
        <v>0</v>
      </c>
      <c r="AM213" s="150">
        <f>U213-AL213</f>
        <v>100</v>
      </c>
      <c r="AN213" s="316" t="s">
        <v>145</v>
      </c>
      <c r="AO213" s="316" t="s">
        <v>77</v>
      </c>
      <c r="AP213" s="323" t="s">
        <v>272</v>
      </c>
      <c r="AQ213" s="32" t="s">
        <v>1831</v>
      </c>
      <c r="AR213" s="322">
        <v>45659</v>
      </c>
      <c r="AS213" s="322">
        <v>46022</v>
      </c>
      <c r="AT213" s="307" t="s">
        <v>149</v>
      </c>
      <c r="AU213" s="307" t="s">
        <v>1832</v>
      </c>
    </row>
    <row r="214" spans="1:47" s="110" customFormat="1" ht="203.25" customHeight="1">
      <c r="A214" s="325"/>
      <c r="B214" s="316"/>
      <c r="C214" s="337"/>
      <c r="D214" s="323"/>
      <c r="E214" s="219"/>
      <c r="F214" s="100"/>
      <c r="G214" s="100"/>
      <c r="H214" s="184"/>
      <c r="I214" s="184"/>
      <c r="J214" s="184"/>
      <c r="K214" s="226"/>
      <c r="L214" s="331"/>
      <c r="M214" s="330"/>
      <c r="N214" s="330"/>
      <c r="O214" s="316"/>
      <c r="P214" s="316"/>
      <c r="Q214" s="316"/>
      <c r="R214" s="316"/>
      <c r="S214" s="307"/>
      <c r="T214" s="316"/>
      <c r="U214" s="307"/>
      <c r="V214" s="316"/>
      <c r="W214" s="140" t="s">
        <v>1812</v>
      </c>
      <c r="X214" s="16" t="s">
        <v>120</v>
      </c>
      <c r="Y214" s="33" t="s">
        <v>71</v>
      </c>
      <c r="Z214" s="33" t="s">
        <v>109</v>
      </c>
      <c r="AA214" s="33" t="s">
        <v>73</v>
      </c>
      <c r="AB214" s="33" t="s">
        <v>74</v>
      </c>
      <c r="AC214" s="33" t="s">
        <v>75</v>
      </c>
      <c r="AD214" s="324"/>
      <c r="AE214" s="125">
        <f t="shared" si="323"/>
        <v>25</v>
      </c>
      <c r="AF214" s="125">
        <f t="shared" si="324"/>
        <v>25</v>
      </c>
      <c r="AG214" s="125">
        <f>($AH213*((AE214+AF214))/100)</f>
        <v>20</v>
      </c>
      <c r="AH214" s="125">
        <f t="shared" ref="AH214:AH215" si="331">AH213-AG214</f>
        <v>20</v>
      </c>
      <c r="AI214" s="324"/>
      <c r="AJ214" s="125">
        <f t="shared" si="326"/>
        <v>0</v>
      </c>
      <c r="AK214" s="125">
        <f t="shared" si="327"/>
        <v>0</v>
      </c>
      <c r="AL214" s="125">
        <f>($AM213*((AJ214+AK214))/100)</f>
        <v>0</v>
      </c>
      <c r="AM214" s="150">
        <f t="shared" ref="AM214:AM215" si="332">AM213-AL214</f>
        <v>100</v>
      </c>
      <c r="AN214" s="316"/>
      <c r="AO214" s="316"/>
      <c r="AP214" s="323"/>
      <c r="AQ214" s="32" t="s">
        <v>1833</v>
      </c>
      <c r="AR214" s="399"/>
      <c r="AS214" s="322"/>
      <c r="AT214" s="307"/>
      <c r="AU214" s="307"/>
    </row>
    <row r="215" spans="1:47" s="110" customFormat="1" ht="220.5" customHeight="1">
      <c r="A215" s="312"/>
      <c r="B215" s="316"/>
      <c r="C215" s="337"/>
      <c r="D215" s="323"/>
      <c r="E215" s="219"/>
      <c r="F215" s="100"/>
      <c r="G215" s="100"/>
      <c r="H215" s="184"/>
      <c r="I215" s="184"/>
      <c r="J215" s="184"/>
      <c r="K215" s="226"/>
      <c r="L215" s="331"/>
      <c r="M215" s="330"/>
      <c r="N215" s="330"/>
      <c r="O215" s="316"/>
      <c r="P215" s="316"/>
      <c r="Q215" s="316"/>
      <c r="R215" s="316"/>
      <c r="S215" s="307"/>
      <c r="T215" s="316"/>
      <c r="U215" s="307"/>
      <c r="V215" s="316"/>
      <c r="W215" s="140" t="s">
        <v>1813</v>
      </c>
      <c r="X215" s="16" t="s">
        <v>120</v>
      </c>
      <c r="Y215" s="33" t="s">
        <v>71</v>
      </c>
      <c r="Z215" s="33" t="s">
        <v>109</v>
      </c>
      <c r="AA215" s="33" t="s">
        <v>73</v>
      </c>
      <c r="AB215" s="33" t="s">
        <v>74</v>
      </c>
      <c r="AC215" s="33" t="s">
        <v>75</v>
      </c>
      <c r="AD215" s="324"/>
      <c r="AE215" s="125">
        <f t="shared" si="323"/>
        <v>25</v>
      </c>
      <c r="AF215" s="125">
        <f t="shared" si="324"/>
        <v>25</v>
      </c>
      <c r="AG215" s="125">
        <f t="shared" ref="AG215" si="333">($AH214*((AE215+AF215))/100)</f>
        <v>10</v>
      </c>
      <c r="AH215" s="125">
        <f t="shared" si="331"/>
        <v>10</v>
      </c>
      <c r="AI215" s="324"/>
      <c r="AJ215" s="125">
        <f t="shared" si="326"/>
        <v>0</v>
      </c>
      <c r="AK215" s="125">
        <f t="shared" si="327"/>
        <v>0</v>
      </c>
      <c r="AL215" s="125">
        <f t="shared" ref="AL215" si="334">($AM214*((AJ215+AK215))/100)</f>
        <v>0</v>
      </c>
      <c r="AM215" s="150">
        <f t="shared" si="332"/>
        <v>100</v>
      </c>
      <c r="AN215" s="316"/>
      <c r="AO215" s="316"/>
      <c r="AP215" s="323"/>
      <c r="AQ215" s="133" t="s">
        <v>1834</v>
      </c>
      <c r="AR215" s="399"/>
      <c r="AS215" s="322"/>
      <c r="AT215" s="307"/>
      <c r="AU215" s="307"/>
    </row>
    <row r="216" spans="1:47" s="110" customFormat="1" ht="187.5" customHeight="1">
      <c r="A216" s="311"/>
      <c r="B216" s="316" t="s">
        <v>209</v>
      </c>
      <c r="C216" s="337" t="s">
        <v>107</v>
      </c>
      <c r="D216" s="323" t="s">
        <v>1806</v>
      </c>
      <c r="E216" s="219"/>
      <c r="F216" s="100"/>
      <c r="G216" s="100"/>
      <c r="H216" s="184"/>
      <c r="I216" s="184"/>
      <c r="J216" s="184"/>
      <c r="K216" s="226"/>
      <c r="L216" s="331" t="s">
        <v>1814</v>
      </c>
      <c r="M216" s="330" t="s">
        <v>108</v>
      </c>
      <c r="N216" s="330" t="s">
        <v>1795</v>
      </c>
      <c r="O216" s="316" t="s">
        <v>64</v>
      </c>
      <c r="P216" s="316" t="s">
        <v>65</v>
      </c>
      <c r="Q216" s="316" t="s">
        <v>237</v>
      </c>
      <c r="R216" s="316" t="s">
        <v>178</v>
      </c>
      <c r="S216" s="307">
        <v>80</v>
      </c>
      <c r="T216" s="316" t="s">
        <v>68</v>
      </c>
      <c r="U216" s="307">
        <v>80</v>
      </c>
      <c r="V216" s="316" t="s">
        <v>69</v>
      </c>
      <c r="W216" s="140" t="s">
        <v>1815</v>
      </c>
      <c r="X216" s="16" t="s">
        <v>120</v>
      </c>
      <c r="Y216" s="33" t="s">
        <v>71</v>
      </c>
      <c r="Z216" s="33" t="s">
        <v>72</v>
      </c>
      <c r="AA216" s="33" t="s">
        <v>73</v>
      </c>
      <c r="AB216" s="33" t="s">
        <v>94</v>
      </c>
      <c r="AC216" s="33" t="s">
        <v>75</v>
      </c>
      <c r="AD216" s="324">
        <f>AH218</f>
        <v>14.4</v>
      </c>
      <c r="AE216" s="125">
        <f t="shared" ref="AE216:AE218" si="335">IF(Y216="Preventivo",25,IF(Y216="Detectivo",15,0))</f>
        <v>25</v>
      </c>
      <c r="AF216" s="125">
        <f t="shared" ref="AF216:AF218" si="336">IF(Y216="Correctivo",0,IF(Z216="Automatizado",25,IF(Z216="Manual",15,0)))</f>
        <v>15</v>
      </c>
      <c r="AG216" s="125">
        <f>($S216*((AE216+AF216))/100)</f>
        <v>32</v>
      </c>
      <c r="AH216" s="125">
        <f t="shared" ref="AH216" si="337">S216-AG216</f>
        <v>48</v>
      </c>
      <c r="AI216" s="324">
        <f>AM218</f>
        <v>80</v>
      </c>
      <c r="AJ216" s="125">
        <f t="shared" ref="AJ216:AJ218" si="338">IF(Y216="Correctivo",10,0)</f>
        <v>0</v>
      </c>
      <c r="AK216" s="125">
        <f t="shared" ref="AK216:AK218" si="339">IF(X216="Probabilidad",0,IF(Z216="Automatizado",25,IF(Z216="Manual",15,0)))</f>
        <v>0</v>
      </c>
      <c r="AL216" s="125">
        <f>($U216*((AJ216+AK216))/100)</f>
        <v>0</v>
      </c>
      <c r="AM216" s="150">
        <f>U216-AL216</f>
        <v>80</v>
      </c>
      <c r="AN216" s="316" t="s">
        <v>69</v>
      </c>
      <c r="AO216" s="316" t="s">
        <v>77</v>
      </c>
      <c r="AP216" s="323" t="s">
        <v>272</v>
      </c>
      <c r="AQ216" s="323" t="s">
        <v>1835</v>
      </c>
      <c r="AR216" s="322">
        <v>45659</v>
      </c>
      <c r="AS216" s="322">
        <v>46022</v>
      </c>
      <c r="AT216" s="307" t="s">
        <v>96</v>
      </c>
      <c r="AU216" s="307" t="s">
        <v>1836</v>
      </c>
    </row>
    <row r="217" spans="1:47" s="110" customFormat="1" ht="101.25" customHeight="1">
      <c r="A217" s="325"/>
      <c r="B217" s="316"/>
      <c r="C217" s="337"/>
      <c r="D217" s="323"/>
      <c r="E217" s="219"/>
      <c r="F217" s="100"/>
      <c r="G217" s="100"/>
      <c r="H217" s="184"/>
      <c r="I217" s="184"/>
      <c r="J217" s="184"/>
      <c r="K217" s="226"/>
      <c r="L217" s="331"/>
      <c r="M217" s="330"/>
      <c r="N217" s="330"/>
      <c r="O217" s="316"/>
      <c r="P217" s="316"/>
      <c r="Q217" s="316"/>
      <c r="R217" s="316"/>
      <c r="S217" s="307"/>
      <c r="T217" s="316"/>
      <c r="U217" s="307"/>
      <c r="V217" s="316"/>
      <c r="W217" s="140" t="s">
        <v>1816</v>
      </c>
      <c r="X217" s="16" t="s">
        <v>120</v>
      </c>
      <c r="Y217" s="33" t="s">
        <v>71</v>
      </c>
      <c r="Z217" s="33" t="s">
        <v>109</v>
      </c>
      <c r="AA217" s="33" t="s">
        <v>73</v>
      </c>
      <c r="AB217" s="33" t="s">
        <v>74</v>
      </c>
      <c r="AC217" s="33" t="s">
        <v>75</v>
      </c>
      <c r="AD217" s="324"/>
      <c r="AE217" s="125">
        <f t="shared" si="335"/>
        <v>25</v>
      </c>
      <c r="AF217" s="125">
        <f t="shared" si="336"/>
        <v>25</v>
      </c>
      <c r="AG217" s="125">
        <f>($AH216*((AE217+AF217))/100)</f>
        <v>24</v>
      </c>
      <c r="AH217" s="125">
        <f t="shared" ref="AH217:AH218" si="340">AH216-AG217</f>
        <v>24</v>
      </c>
      <c r="AI217" s="324"/>
      <c r="AJ217" s="125">
        <f t="shared" si="338"/>
        <v>0</v>
      </c>
      <c r="AK217" s="125">
        <f t="shared" si="339"/>
        <v>0</v>
      </c>
      <c r="AL217" s="125">
        <f>($AM216*((AJ217+AK217))/100)</f>
        <v>0</v>
      </c>
      <c r="AM217" s="150">
        <f t="shared" ref="AM217:AM218" si="341">AM216-AL217</f>
        <v>80</v>
      </c>
      <c r="AN217" s="316"/>
      <c r="AO217" s="316"/>
      <c r="AP217" s="323"/>
      <c r="AQ217" s="323"/>
      <c r="AR217" s="322"/>
      <c r="AS217" s="322"/>
      <c r="AT217" s="307"/>
      <c r="AU217" s="307"/>
    </row>
    <row r="218" spans="1:47" s="110" customFormat="1" ht="101.25" customHeight="1">
      <c r="A218" s="312"/>
      <c r="B218" s="316"/>
      <c r="C218" s="337"/>
      <c r="D218" s="323"/>
      <c r="E218" s="219"/>
      <c r="F218" s="100"/>
      <c r="G218" s="100"/>
      <c r="H218" s="184"/>
      <c r="I218" s="184"/>
      <c r="J218" s="184"/>
      <c r="K218" s="226"/>
      <c r="L218" s="331"/>
      <c r="M218" s="330"/>
      <c r="N218" s="330"/>
      <c r="O218" s="316"/>
      <c r="P218" s="316"/>
      <c r="Q218" s="316"/>
      <c r="R218" s="316"/>
      <c r="S218" s="307"/>
      <c r="T218" s="316"/>
      <c r="U218" s="307"/>
      <c r="V218" s="316"/>
      <c r="W218" s="140" t="s">
        <v>1817</v>
      </c>
      <c r="X218" s="16" t="s">
        <v>120</v>
      </c>
      <c r="Y218" s="33" t="s">
        <v>71</v>
      </c>
      <c r="Z218" s="33" t="s">
        <v>72</v>
      </c>
      <c r="AA218" s="33" t="s">
        <v>73</v>
      </c>
      <c r="AB218" s="33" t="s">
        <v>74</v>
      </c>
      <c r="AC218" s="33" t="s">
        <v>75</v>
      </c>
      <c r="AD218" s="324"/>
      <c r="AE218" s="125">
        <f t="shared" si="335"/>
        <v>25</v>
      </c>
      <c r="AF218" s="125">
        <f t="shared" si="336"/>
        <v>15</v>
      </c>
      <c r="AG218" s="125">
        <f t="shared" ref="AG218" si="342">($AH217*((AE218+AF218))/100)</f>
        <v>9.6</v>
      </c>
      <c r="AH218" s="125">
        <f t="shared" si="340"/>
        <v>14.4</v>
      </c>
      <c r="AI218" s="324"/>
      <c r="AJ218" s="125">
        <f t="shared" si="338"/>
        <v>0</v>
      </c>
      <c r="AK218" s="125">
        <f t="shared" si="339"/>
        <v>0</v>
      </c>
      <c r="AL218" s="125">
        <f t="shared" ref="AL218" si="343">($AM217*((AJ218+AK218))/100)</f>
        <v>0</v>
      </c>
      <c r="AM218" s="150">
        <f t="shared" si="341"/>
        <v>80</v>
      </c>
      <c r="AN218" s="316"/>
      <c r="AO218" s="316"/>
      <c r="AP218" s="323"/>
      <c r="AQ218" s="323"/>
      <c r="AR218" s="322"/>
      <c r="AS218" s="322"/>
      <c r="AT218" s="307"/>
      <c r="AU218" s="307"/>
    </row>
    <row r="219" spans="1:47" s="110" customFormat="1" ht="107.25" customHeight="1">
      <c r="A219" s="311"/>
      <c r="B219" s="316" t="s">
        <v>209</v>
      </c>
      <c r="C219" s="337" t="s">
        <v>107</v>
      </c>
      <c r="D219" s="323" t="s">
        <v>1807</v>
      </c>
      <c r="E219" s="219"/>
      <c r="F219" s="100"/>
      <c r="G219" s="100"/>
      <c r="H219" s="184"/>
      <c r="I219" s="184"/>
      <c r="J219" s="184"/>
      <c r="K219" s="226"/>
      <c r="L219" s="331" t="s">
        <v>1818</v>
      </c>
      <c r="M219" s="330" t="s">
        <v>108</v>
      </c>
      <c r="N219" s="330" t="s">
        <v>1795</v>
      </c>
      <c r="O219" s="316" t="s">
        <v>169</v>
      </c>
      <c r="P219" s="316" t="s">
        <v>183</v>
      </c>
      <c r="Q219" s="316" t="s">
        <v>237</v>
      </c>
      <c r="R219" s="316" t="s">
        <v>67</v>
      </c>
      <c r="S219" s="307">
        <v>60</v>
      </c>
      <c r="T219" s="316" t="s">
        <v>68</v>
      </c>
      <c r="U219" s="307">
        <v>80</v>
      </c>
      <c r="V219" s="316" t="s">
        <v>69</v>
      </c>
      <c r="W219" s="140" t="s">
        <v>1819</v>
      </c>
      <c r="X219" s="16" t="s">
        <v>120</v>
      </c>
      <c r="Y219" s="33" t="s">
        <v>71</v>
      </c>
      <c r="Z219" s="33" t="s">
        <v>72</v>
      </c>
      <c r="AA219" s="33" t="s">
        <v>73</v>
      </c>
      <c r="AB219" s="33" t="s">
        <v>74</v>
      </c>
      <c r="AC219" s="33" t="s">
        <v>75</v>
      </c>
      <c r="AD219" s="324">
        <f>AH221</f>
        <v>12.96</v>
      </c>
      <c r="AE219" s="125">
        <f t="shared" ref="AE219:AE221" si="344">IF(Y219="Preventivo",25,IF(Y219="Detectivo",15,0))</f>
        <v>25</v>
      </c>
      <c r="AF219" s="125">
        <f t="shared" ref="AF219:AF221" si="345">IF(Y219="Correctivo",0,IF(Z219="Automatizado",25,IF(Z219="Manual",15,0)))</f>
        <v>15</v>
      </c>
      <c r="AG219" s="125">
        <f>($S219*((AE219+AF219))/100)</f>
        <v>24</v>
      </c>
      <c r="AH219" s="125">
        <f t="shared" ref="AH219" si="346">S219-AG219</f>
        <v>36</v>
      </c>
      <c r="AI219" s="324">
        <f>AM221</f>
        <v>80</v>
      </c>
      <c r="AJ219" s="125">
        <f t="shared" ref="AJ219:AJ221" si="347">IF(Y219="Correctivo",10,0)</f>
        <v>0</v>
      </c>
      <c r="AK219" s="125">
        <f t="shared" ref="AK219:AK221" si="348">IF(X219="Probabilidad",0,IF(Z219="Automatizado",25,IF(Z219="Manual",15,0)))</f>
        <v>0</v>
      </c>
      <c r="AL219" s="125">
        <f>($U219*((AJ219+AK219))/100)</f>
        <v>0</v>
      </c>
      <c r="AM219" s="150">
        <f>U219-AL219</f>
        <v>80</v>
      </c>
      <c r="AN219" s="316" t="s">
        <v>69</v>
      </c>
      <c r="AO219" s="316" t="s">
        <v>77</v>
      </c>
      <c r="AP219" s="323" t="s">
        <v>272</v>
      </c>
      <c r="AQ219" s="323" t="s">
        <v>1837</v>
      </c>
      <c r="AR219" s="322">
        <v>45659</v>
      </c>
      <c r="AS219" s="322">
        <v>46022</v>
      </c>
      <c r="AT219" s="307" t="s">
        <v>96</v>
      </c>
      <c r="AU219" s="307" t="s">
        <v>1838</v>
      </c>
    </row>
    <row r="220" spans="1:47" s="110" customFormat="1" ht="108" customHeight="1">
      <c r="A220" s="325"/>
      <c r="B220" s="316"/>
      <c r="C220" s="337"/>
      <c r="D220" s="323"/>
      <c r="E220" s="219"/>
      <c r="F220" s="100"/>
      <c r="G220" s="100"/>
      <c r="H220" s="184"/>
      <c r="I220" s="184"/>
      <c r="J220" s="184"/>
      <c r="K220" s="226"/>
      <c r="L220" s="331"/>
      <c r="M220" s="330"/>
      <c r="N220" s="330"/>
      <c r="O220" s="316"/>
      <c r="P220" s="316"/>
      <c r="Q220" s="316"/>
      <c r="R220" s="316"/>
      <c r="S220" s="307"/>
      <c r="T220" s="316"/>
      <c r="U220" s="307"/>
      <c r="V220" s="316"/>
      <c r="W220" s="140" t="s">
        <v>1820</v>
      </c>
      <c r="X220" s="16" t="s">
        <v>120</v>
      </c>
      <c r="Y220" s="33" t="s">
        <v>71</v>
      </c>
      <c r="Z220" s="33" t="s">
        <v>72</v>
      </c>
      <c r="AA220" s="33" t="s">
        <v>73</v>
      </c>
      <c r="AB220" s="33" t="s">
        <v>74</v>
      </c>
      <c r="AC220" s="33" t="s">
        <v>75</v>
      </c>
      <c r="AD220" s="324"/>
      <c r="AE220" s="125">
        <f t="shared" si="344"/>
        <v>25</v>
      </c>
      <c r="AF220" s="125">
        <f t="shared" si="345"/>
        <v>15</v>
      </c>
      <c r="AG220" s="125">
        <f>($AH219*((AE220+AF220))/100)</f>
        <v>14.4</v>
      </c>
      <c r="AH220" s="125">
        <f t="shared" ref="AH220:AH221" si="349">AH219-AG220</f>
        <v>21.6</v>
      </c>
      <c r="AI220" s="324"/>
      <c r="AJ220" s="125">
        <f t="shared" si="347"/>
        <v>0</v>
      </c>
      <c r="AK220" s="125">
        <f t="shared" si="348"/>
        <v>0</v>
      </c>
      <c r="AL220" s="125">
        <f>($AM219*((AJ220+AK220))/100)</f>
        <v>0</v>
      </c>
      <c r="AM220" s="150">
        <f t="shared" ref="AM220:AM221" si="350">AM219-AL220</f>
        <v>80</v>
      </c>
      <c r="AN220" s="316"/>
      <c r="AO220" s="316"/>
      <c r="AP220" s="323"/>
      <c r="AQ220" s="323"/>
      <c r="AR220" s="322"/>
      <c r="AS220" s="322"/>
      <c r="AT220" s="307"/>
      <c r="AU220" s="307"/>
    </row>
    <row r="221" spans="1:47" s="110" customFormat="1" ht="112.5" customHeight="1">
      <c r="A221" s="312"/>
      <c r="B221" s="316"/>
      <c r="C221" s="337"/>
      <c r="D221" s="323"/>
      <c r="E221" s="219"/>
      <c r="F221" s="100"/>
      <c r="G221" s="100"/>
      <c r="H221" s="184"/>
      <c r="I221" s="184"/>
      <c r="J221" s="184"/>
      <c r="K221" s="226"/>
      <c r="L221" s="331"/>
      <c r="M221" s="330"/>
      <c r="N221" s="330"/>
      <c r="O221" s="316"/>
      <c r="P221" s="316"/>
      <c r="Q221" s="316"/>
      <c r="R221" s="316"/>
      <c r="S221" s="307"/>
      <c r="T221" s="316"/>
      <c r="U221" s="307"/>
      <c r="V221" s="316"/>
      <c r="W221" s="140" t="s">
        <v>1821</v>
      </c>
      <c r="X221" s="16" t="s">
        <v>120</v>
      </c>
      <c r="Y221" s="33" t="s">
        <v>71</v>
      </c>
      <c r="Z221" s="33" t="s">
        <v>72</v>
      </c>
      <c r="AA221" s="33" t="s">
        <v>73</v>
      </c>
      <c r="AB221" s="33" t="s">
        <v>74</v>
      </c>
      <c r="AC221" s="33" t="s">
        <v>75</v>
      </c>
      <c r="AD221" s="324"/>
      <c r="AE221" s="125">
        <f t="shared" si="344"/>
        <v>25</v>
      </c>
      <c r="AF221" s="125">
        <f t="shared" si="345"/>
        <v>15</v>
      </c>
      <c r="AG221" s="125">
        <f t="shared" ref="AG221" si="351">($AH220*((AE221+AF221))/100)</f>
        <v>8.64</v>
      </c>
      <c r="AH221" s="125">
        <f t="shared" si="349"/>
        <v>12.96</v>
      </c>
      <c r="AI221" s="324"/>
      <c r="AJ221" s="125">
        <f t="shared" si="347"/>
        <v>0</v>
      </c>
      <c r="AK221" s="125">
        <f t="shared" si="348"/>
        <v>0</v>
      </c>
      <c r="AL221" s="125">
        <f t="shared" ref="AL221" si="352">($AM220*((AJ221+AK221))/100)</f>
        <v>0</v>
      </c>
      <c r="AM221" s="150">
        <f t="shared" si="350"/>
        <v>80</v>
      </c>
      <c r="AN221" s="316"/>
      <c r="AO221" s="316"/>
      <c r="AP221" s="323"/>
      <c r="AQ221" s="323"/>
      <c r="AR221" s="322"/>
      <c r="AS221" s="322"/>
      <c r="AT221" s="307"/>
      <c r="AU221" s="307"/>
    </row>
    <row r="222" spans="1:47" s="110" customFormat="1" ht="188.25" customHeight="1">
      <c r="A222" s="311"/>
      <c r="B222" s="316" t="s">
        <v>209</v>
      </c>
      <c r="C222" s="337" t="s">
        <v>107</v>
      </c>
      <c r="D222" s="323" t="s">
        <v>1808</v>
      </c>
      <c r="E222" s="219"/>
      <c r="F222" s="100"/>
      <c r="G222" s="100"/>
      <c r="H222" s="184"/>
      <c r="I222" s="184"/>
      <c r="J222" s="184"/>
      <c r="K222" s="226"/>
      <c r="L222" s="331" t="s">
        <v>1822</v>
      </c>
      <c r="M222" s="330" t="s">
        <v>108</v>
      </c>
      <c r="N222" s="340" t="s">
        <v>1823</v>
      </c>
      <c r="O222" s="316" t="s">
        <v>169</v>
      </c>
      <c r="P222" s="316" t="s">
        <v>183</v>
      </c>
      <c r="Q222" s="316" t="s">
        <v>276</v>
      </c>
      <c r="R222" s="316" t="s">
        <v>178</v>
      </c>
      <c r="S222" s="307">
        <v>80</v>
      </c>
      <c r="T222" s="316" t="s">
        <v>68</v>
      </c>
      <c r="U222" s="307">
        <v>80</v>
      </c>
      <c r="V222" s="316" t="s">
        <v>69</v>
      </c>
      <c r="W222" s="140" t="s">
        <v>1824</v>
      </c>
      <c r="X222" s="16" t="s">
        <v>120</v>
      </c>
      <c r="Y222" s="33" t="s">
        <v>71</v>
      </c>
      <c r="Z222" s="33" t="s">
        <v>72</v>
      </c>
      <c r="AA222" s="33" t="s">
        <v>73</v>
      </c>
      <c r="AB222" s="33" t="s">
        <v>74</v>
      </c>
      <c r="AC222" s="33" t="s">
        <v>75</v>
      </c>
      <c r="AD222" s="324">
        <f>AH223</f>
        <v>28.8</v>
      </c>
      <c r="AE222" s="125">
        <f t="shared" ref="AE222:AE226" si="353">IF(Y222="Preventivo",25,IF(Y222="Detectivo",15,0))</f>
        <v>25</v>
      </c>
      <c r="AF222" s="125">
        <f t="shared" ref="AF222:AF226" si="354">IF(Y222="Correctivo",0,IF(Z222="Automatizado",25,IF(Z222="Manual",15,0)))</f>
        <v>15</v>
      </c>
      <c r="AG222" s="125">
        <f>($S222*((AE222+AF222))/100)</f>
        <v>32</v>
      </c>
      <c r="AH222" s="125">
        <f t="shared" ref="AH222" si="355">S222-AG222</f>
        <v>48</v>
      </c>
      <c r="AI222" s="324">
        <f>AM223</f>
        <v>80</v>
      </c>
      <c r="AJ222" s="125">
        <f t="shared" ref="AJ222:AJ226" si="356">IF(Y222="Correctivo",10,0)</f>
        <v>0</v>
      </c>
      <c r="AK222" s="125">
        <f t="shared" ref="AK222:AK226" si="357">IF(X222="Probabilidad",0,IF(Z222="Automatizado",25,IF(Z222="Manual",15,0)))</f>
        <v>0</v>
      </c>
      <c r="AL222" s="125">
        <f>($U222*((AJ222+AK222))/100)</f>
        <v>0</v>
      </c>
      <c r="AM222" s="150">
        <f>U222-AL222</f>
        <v>80</v>
      </c>
      <c r="AN222" s="316" t="s">
        <v>69</v>
      </c>
      <c r="AO222" s="316" t="s">
        <v>77</v>
      </c>
      <c r="AP222" s="323" t="s">
        <v>272</v>
      </c>
      <c r="AQ222" s="140" t="s">
        <v>1839</v>
      </c>
      <c r="AR222" s="322">
        <v>45659</v>
      </c>
      <c r="AS222" s="322">
        <v>46022</v>
      </c>
      <c r="AT222" s="307" t="s">
        <v>96</v>
      </c>
      <c r="AU222" s="307" t="s">
        <v>1840</v>
      </c>
    </row>
    <row r="223" spans="1:47" s="110" customFormat="1" ht="174" customHeight="1">
      <c r="A223" s="312"/>
      <c r="B223" s="316"/>
      <c r="C223" s="337"/>
      <c r="D223" s="323"/>
      <c r="E223" s="219"/>
      <c r="F223" s="100"/>
      <c r="G223" s="100"/>
      <c r="H223" s="184"/>
      <c r="I223" s="184"/>
      <c r="J223" s="184"/>
      <c r="K223" s="226"/>
      <c r="L223" s="331"/>
      <c r="M223" s="330"/>
      <c r="N223" s="340"/>
      <c r="O223" s="316"/>
      <c r="P223" s="316"/>
      <c r="Q223" s="316"/>
      <c r="R223" s="316"/>
      <c r="S223" s="307"/>
      <c r="T223" s="316"/>
      <c r="U223" s="307"/>
      <c r="V223" s="316"/>
      <c r="W223" s="140" t="s">
        <v>1825</v>
      </c>
      <c r="X223" s="16" t="s">
        <v>120</v>
      </c>
      <c r="Y223" s="33" t="s">
        <v>71</v>
      </c>
      <c r="Z223" s="33" t="s">
        <v>72</v>
      </c>
      <c r="AA223" s="33" t="s">
        <v>73</v>
      </c>
      <c r="AB223" s="33" t="s">
        <v>74</v>
      </c>
      <c r="AC223" s="33" t="s">
        <v>75</v>
      </c>
      <c r="AD223" s="324"/>
      <c r="AE223" s="125">
        <f t="shared" si="353"/>
        <v>25</v>
      </c>
      <c r="AF223" s="125">
        <f t="shared" si="354"/>
        <v>15</v>
      </c>
      <c r="AG223" s="125">
        <f>($AH222*((AE223+AF223))/100)</f>
        <v>19.2</v>
      </c>
      <c r="AH223" s="125">
        <f t="shared" ref="AH223" si="358">AH222-AG223</f>
        <v>28.8</v>
      </c>
      <c r="AI223" s="324"/>
      <c r="AJ223" s="125">
        <f t="shared" si="356"/>
        <v>0</v>
      </c>
      <c r="AK223" s="125">
        <f t="shared" si="357"/>
        <v>0</v>
      </c>
      <c r="AL223" s="125">
        <f>($AM222*((AJ223+AK223))/100)</f>
        <v>0</v>
      </c>
      <c r="AM223" s="150">
        <f t="shared" ref="AM223" si="359">AM222-AL223</f>
        <v>80</v>
      </c>
      <c r="AN223" s="316"/>
      <c r="AO223" s="316"/>
      <c r="AP223" s="323"/>
      <c r="AQ223" s="140" t="s">
        <v>1841</v>
      </c>
      <c r="AR223" s="322"/>
      <c r="AS223" s="322"/>
      <c r="AT223" s="307"/>
      <c r="AU223" s="307"/>
    </row>
    <row r="224" spans="1:47" s="110" customFormat="1" ht="234" customHeight="1">
      <c r="A224" s="311"/>
      <c r="B224" s="316" t="s">
        <v>209</v>
      </c>
      <c r="C224" s="337" t="s">
        <v>107</v>
      </c>
      <c r="D224" s="615" t="s">
        <v>1809</v>
      </c>
      <c r="E224" s="219"/>
      <c r="F224" s="100"/>
      <c r="G224" s="100"/>
      <c r="H224" s="184"/>
      <c r="I224" s="184"/>
      <c r="J224" s="184"/>
      <c r="K224" s="226"/>
      <c r="L224" s="331" t="s">
        <v>1826</v>
      </c>
      <c r="M224" s="330" t="s">
        <v>108</v>
      </c>
      <c r="N224" s="340" t="s">
        <v>1823</v>
      </c>
      <c r="O224" s="316" t="s">
        <v>169</v>
      </c>
      <c r="P224" s="316" t="s">
        <v>183</v>
      </c>
      <c r="Q224" s="316" t="s">
        <v>1827</v>
      </c>
      <c r="R224" s="316" t="s">
        <v>178</v>
      </c>
      <c r="S224" s="307">
        <v>80</v>
      </c>
      <c r="T224" s="316" t="s">
        <v>144</v>
      </c>
      <c r="U224" s="307">
        <v>100</v>
      </c>
      <c r="V224" s="316" t="s">
        <v>145</v>
      </c>
      <c r="W224" s="140" t="s">
        <v>1828</v>
      </c>
      <c r="X224" s="16" t="s">
        <v>120</v>
      </c>
      <c r="Y224" s="33" t="s">
        <v>71</v>
      </c>
      <c r="Z224" s="33" t="s">
        <v>109</v>
      </c>
      <c r="AA224" s="33" t="s">
        <v>73</v>
      </c>
      <c r="AB224" s="33" t="s">
        <v>74</v>
      </c>
      <c r="AC224" s="33" t="s">
        <v>75</v>
      </c>
      <c r="AD224" s="324">
        <f>AH226</f>
        <v>24</v>
      </c>
      <c r="AE224" s="125">
        <f t="shared" si="353"/>
        <v>25</v>
      </c>
      <c r="AF224" s="125">
        <f t="shared" si="354"/>
        <v>25</v>
      </c>
      <c r="AG224" s="125">
        <f>($S224*((AE224+AF224))/100)</f>
        <v>40</v>
      </c>
      <c r="AH224" s="125">
        <f t="shared" ref="AH224" si="360">S224-AG224</f>
        <v>40</v>
      </c>
      <c r="AI224" s="324">
        <f>AM226</f>
        <v>75</v>
      </c>
      <c r="AJ224" s="125">
        <f t="shared" si="356"/>
        <v>0</v>
      </c>
      <c r="AK224" s="125">
        <f t="shared" si="357"/>
        <v>0</v>
      </c>
      <c r="AL224" s="125">
        <f>($U224*((AJ224+AK224))/100)</f>
        <v>0</v>
      </c>
      <c r="AM224" s="150">
        <f>U224-AL224</f>
        <v>100</v>
      </c>
      <c r="AN224" s="316" t="s">
        <v>69</v>
      </c>
      <c r="AO224" s="316"/>
      <c r="AP224" s="323" t="s">
        <v>272</v>
      </c>
      <c r="AQ224" s="140" t="s">
        <v>1842</v>
      </c>
      <c r="AR224" s="322">
        <v>45659</v>
      </c>
      <c r="AS224" s="322">
        <v>46022</v>
      </c>
      <c r="AT224" s="307" t="s">
        <v>96</v>
      </c>
      <c r="AU224" s="307" t="s">
        <v>1840</v>
      </c>
    </row>
    <row r="225" spans="1:47" s="110" customFormat="1" ht="101.25" customHeight="1">
      <c r="A225" s="325"/>
      <c r="B225" s="316"/>
      <c r="C225" s="337"/>
      <c r="D225" s="615"/>
      <c r="E225" s="219"/>
      <c r="F225" s="100"/>
      <c r="G225" s="100"/>
      <c r="H225" s="184"/>
      <c r="I225" s="184"/>
      <c r="J225" s="184"/>
      <c r="K225" s="226"/>
      <c r="L225" s="331"/>
      <c r="M225" s="330"/>
      <c r="N225" s="340"/>
      <c r="O225" s="316"/>
      <c r="P225" s="316"/>
      <c r="Q225" s="316"/>
      <c r="R225" s="316"/>
      <c r="S225" s="307"/>
      <c r="T225" s="316"/>
      <c r="U225" s="307"/>
      <c r="V225" s="316"/>
      <c r="W225" s="140" t="s">
        <v>1829</v>
      </c>
      <c r="X225" s="16" t="s">
        <v>120</v>
      </c>
      <c r="Y225" s="33" t="s">
        <v>71</v>
      </c>
      <c r="Z225" s="33" t="s">
        <v>72</v>
      </c>
      <c r="AA225" s="33" t="s">
        <v>73</v>
      </c>
      <c r="AB225" s="33" t="s">
        <v>74</v>
      </c>
      <c r="AC225" s="33" t="s">
        <v>75</v>
      </c>
      <c r="AD225" s="324"/>
      <c r="AE225" s="125">
        <f t="shared" si="353"/>
        <v>25</v>
      </c>
      <c r="AF225" s="125">
        <f t="shared" si="354"/>
        <v>15</v>
      </c>
      <c r="AG225" s="125">
        <f>($AH224*((AE225+AF225))/100)</f>
        <v>16</v>
      </c>
      <c r="AH225" s="125">
        <f t="shared" ref="AH225:AH226" si="361">AH224-AG225</f>
        <v>24</v>
      </c>
      <c r="AI225" s="324"/>
      <c r="AJ225" s="125">
        <f t="shared" si="356"/>
        <v>0</v>
      </c>
      <c r="AK225" s="125">
        <f t="shared" si="357"/>
        <v>0</v>
      </c>
      <c r="AL225" s="125">
        <f>($AM224*((AJ225+AK225))/100)</f>
        <v>0</v>
      </c>
      <c r="AM225" s="150">
        <f t="shared" ref="AM225:AM226" si="362">AM224-AL225</f>
        <v>100</v>
      </c>
      <c r="AN225" s="316"/>
      <c r="AO225" s="316"/>
      <c r="AP225" s="323"/>
      <c r="AQ225" s="320" t="s">
        <v>1843</v>
      </c>
      <c r="AR225" s="322"/>
      <c r="AS225" s="322"/>
      <c r="AT225" s="307"/>
      <c r="AU225" s="307"/>
    </row>
    <row r="226" spans="1:47" s="110" customFormat="1" ht="112.5" customHeight="1">
      <c r="A226" s="312"/>
      <c r="B226" s="316"/>
      <c r="C226" s="337"/>
      <c r="D226" s="615"/>
      <c r="E226" s="219"/>
      <c r="F226" s="100"/>
      <c r="G226" s="100"/>
      <c r="H226" s="184"/>
      <c r="I226" s="184"/>
      <c r="J226" s="184"/>
      <c r="K226" s="226"/>
      <c r="L226" s="331"/>
      <c r="M226" s="330"/>
      <c r="N226" s="340"/>
      <c r="O226" s="316"/>
      <c r="P226" s="316"/>
      <c r="Q226" s="316"/>
      <c r="R226" s="316"/>
      <c r="S226" s="307"/>
      <c r="T226" s="316"/>
      <c r="U226" s="307"/>
      <c r="V226" s="316"/>
      <c r="W226" s="140" t="s">
        <v>1830</v>
      </c>
      <c r="X226" s="16" t="s">
        <v>43</v>
      </c>
      <c r="Y226" s="33" t="s">
        <v>83</v>
      </c>
      <c r="Z226" s="33" t="s">
        <v>72</v>
      </c>
      <c r="AA226" s="33" t="s">
        <v>73</v>
      </c>
      <c r="AB226" s="33" t="s">
        <v>74</v>
      </c>
      <c r="AC226" s="33" t="s">
        <v>75</v>
      </c>
      <c r="AD226" s="324"/>
      <c r="AE226" s="125">
        <f t="shared" si="353"/>
        <v>0</v>
      </c>
      <c r="AF226" s="125">
        <f t="shared" si="354"/>
        <v>0</v>
      </c>
      <c r="AG226" s="125">
        <f t="shared" ref="AG226" si="363">($AH225*((AE226+AF226))/100)</f>
        <v>0</v>
      </c>
      <c r="AH226" s="125">
        <f t="shared" si="361"/>
        <v>24</v>
      </c>
      <c r="AI226" s="324"/>
      <c r="AJ226" s="125">
        <f t="shared" si="356"/>
        <v>10</v>
      </c>
      <c r="AK226" s="125">
        <f t="shared" si="357"/>
        <v>15</v>
      </c>
      <c r="AL226" s="125">
        <f t="shared" ref="AL226" si="364">($AM225*((AJ226+AK226))/100)</f>
        <v>25</v>
      </c>
      <c r="AM226" s="150">
        <f t="shared" si="362"/>
        <v>75</v>
      </c>
      <c r="AN226" s="316"/>
      <c r="AO226" s="316"/>
      <c r="AP226" s="323"/>
      <c r="AQ226" s="320"/>
      <c r="AR226" s="322"/>
      <c r="AS226" s="322"/>
      <c r="AT226" s="307"/>
      <c r="AU226" s="307"/>
    </row>
    <row r="227" spans="1:47" s="8" customFormat="1" ht="177.75" customHeight="1">
      <c r="A227" s="268"/>
      <c r="B227" s="268" t="s">
        <v>209</v>
      </c>
      <c r="C227" s="262" t="s">
        <v>210</v>
      </c>
      <c r="D227" s="268" t="s">
        <v>2195</v>
      </c>
      <c r="E227" s="281" t="s">
        <v>167</v>
      </c>
      <c r="F227" s="284" t="s">
        <v>2196</v>
      </c>
      <c r="G227" s="284" t="s">
        <v>2197</v>
      </c>
      <c r="H227" s="287"/>
      <c r="I227" s="287"/>
      <c r="J227" s="287"/>
      <c r="K227" s="287"/>
      <c r="L227" s="290" t="str">
        <f>IF(F227&lt;&gt;"",CONCATENATE(E227," ",F227),CONCATENATE(H227," ",I227," ",J227," ",K227))</f>
        <v>Posibilidad de pérdida reputacional por la imposibilidad de gestionar solicitudes de información realizadas por el cliente interno y externo,</v>
      </c>
      <c r="M227" s="287" t="s">
        <v>63</v>
      </c>
      <c r="N227" s="287" t="s">
        <v>281</v>
      </c>
      <c r="O227" s="268" t="s">
        <v>64</v>
      </c>
      <c r="P227" s="268" t="s">
        <v>65</v>
      </c>
      <c r="Q227" s="268">
        <v>3828</v>
      </c>
      <c r="R227" s="268" t="s">
        <v>175</v>
      </c>
      <c r="S227" s="265">
        <f>IF(R227="Muy alta",100,IF(R227="Alta",80,IF(R227="Media",60,IF(R227="Baja",40,IF(R227="Muy baja",20,IF(R227="Casi Seguro",100,IF(R227="Probable",80,IF(R227="Posible",60,IF(R227="Improbable",40,IF(R227="Rara vez",20,0))))))))))</f>
        <v>100</v>
      </c>
      <c r="T227" s="268" t="s">
        <v>117</v>
      </c>
      <c r="U227" s="265">
        <f>IF(T227="Catastrófico",100,IF(T227="Mayor",80,IF(T227="Moderado",60,IF(T227="Menor",40,IF(T227="Leve",20,0)))))</f>
        <v>40</v>
      </c>
      <c r="V227" s="268" t="s">
        <v>69</v>
      </c>
      <c r="W227" s="654" t="s">
        <v>2198</v>
      </c>
      <c r="X227" s="260" t="s">
        <v>120</v>
      </c>
      <c r="Y227" s="259" t="s">
        <v>71</v>
      </c>
      <c r="Z227" s="259" t="s">
        <v>72</v>
      </c>
      <c r="AA227" s="259" t="s">
        <v>73</v>
      </c>
      <c r="AB227" s="259" t="s">
        <v>74</v>
      </c>
      <c r="AC227" s="259" t="s">
        <v>75</v>
      </c>
      <c r="AD227" s="271">
        <f>AH230</f>
        <v>34</v>
      </c>
      <c r="AE227" s="260">
        <f>IF(Y227="Preventivo",25,IF(Y227="Detectivo",15,0))</f>
        <v>25</v>
      </c>
      <c r="AF227" s="260">
        <f>IF(Y227="Correctivo",0,IF(Z227="Automatizado",25,IF(Z227="Manual",15,0)))</f>
        <v>15</v>
      </c>
      <c r="AG227" s="260">
        <f>($S$9*((AE227+AF227))/100)</f>
        <v>24</v>
      </c>
      <c r="AH227" s="260">
        <f>S227-AG227</f>
        <v>76</v>
      </c>
      <c r="AI227" s="271">
        <f>AM230</f>
        <v>40</v>
      </c>
      <c r="AJ227" s="260">
        <f>IF(Y227="Correctivo",10,0)</f>
        <v>0</v>
      </c>
      <c r="AK227" s="260">
        <f>IF(X227="Probabilidad",0,IF(Z227="Automatizado",25,IF(Z227="Manual",15,0)))</f>
        <v>0</v>
      </c>
      <c r="AL227" s="260">
        <f>($U$9*((AJ227+AK227))/100)</f>
        <v>0</v>
      </c>
      <c r="AM227" s="260">
        <f>U227-AL227</f>
        <v>40</v>
      </c>
      <c r="AN227" s="268" t="s">
        <v>118</v>
      </c>
      <c r="AO227" s="268" t="s">
        <v>77</v>
      </c>
      <c r="AP227" s="268" t="s">
        <v>1771</v>
      </c>
      <c r="AQ227" s="259" t="s">
        <v>123</v>
      </c>
      <c r="AR227" s="200"/>
      <c r="AS227" s="200"/>
      <c r="AT227" s="200"/>
      <c r="AU227" s="200"/>
    </row>
    <row r="228" spans="1:47" ht="140.25" customHeight="1">
      <c r="A228" s="269"/>
      <c r="B228" s="269"/>
      <c r="C228" s="263"/>
      <c r="D228" s="269"/>
      <c r="E228" s="282"/>
      <c r="F228" s="285"/>
      <c r="G228" s="285"/>
      <c r="H228" s="288"/>
      <c r="I228" s="288"/>
      <c r="J228" s="288"/>
      <c r="K228" s="288"/>
      <c r="L228" s="291"/>
      <c r="M228" s="288"/>
      <c r="N228" s="288"/>
      <c r="O228" s="269"/>
      <c r="P228" s="269"/>
      <c r="Q228" s="269"/>
      <c r="R228" s="269"/>
      <c r="S228" s="266"/>
      <c r="T228" s="269"/>
      <c r="U228" s="266"/>
      <c r="V228" s="269"/>
      <c r="W228" s="654" t="s">
        <v>2199</v>
      </c>
      <c r="X228" s="260" t="s">
        <v>120</v>
      </c>
      <c r="Y228" s="259" t="s">
        <v>71</v>
      </c>
      <c r="Z228" s="259" t="s">
        <v>72</v>
      </c>
      <c r="AA228" s="259" t="s">
        <v>73</v>
      </c>
      <c r="AB228" s="259" t="s">
        <v>74</v>
      </c>
      <c r="AC228" s="259" t="s">
        <v>75</v>
      </c>
      <c r="AD228" s="272"/>
      <c r="AE228" s="260">
        <f t="shared" ref="AE228:AE230" si="365">IF(Y228="Preventivo",25,IF(Y228="Detectivo",15,0))</f>
        <v>25</v>
      </c>
      <c r="AF228" s="260">
        <f t="shared" ref="AF228:AF230" si="366">IF(Y228="Correctivo",0,IF(Z228="Automatizado",25,IF(Z228="Manual",15,0)))</f>
        <v>15</v>
      </c>
      <c r="AG228" s="260">
        <f>($AH$9*((AE228+AF228))/100)</f>
        <v>14.4</v>
      </c>
      <c r="AH228" s="260">
        <f>AH227-AG228</f>
        <v>61.6</v>
      </c>
      <c r="AI228" s="272"/>
      <c r="AJ228" s="260">
        <f t="shared" ref="AJ228:AJ229" si="367">IF(Y228="Correctivo",10,0)</f>
        <v>0</v>
      </c>
      <c r="AK228" s="260">
        <f t="shared" ref="AK228:AK230" si="368">IF(X228="Probabilidad",0,IF(Z228="Automatizado",25,IF(Z228="Manual",15,0)))</f>
        <v>0</v>
      </c>
      <c r="AL228" s="260">
        <f>($AM$9*((AJ228+AK228))/100)</f>
        <v>0</v>
      </c>
      <c r="AM228" s="260">
        <f>AM227-AL228</f>
        <v>40</v>
      </c>
      <c r="AN228" s="269"/>
      <c r="AO228" s="269"/>
      <c r="AP228" s="269"/>
      <c r="AQ228" s="259" t="s">
        <v>123</v>
      </c>
      <c r="AR228" s="88"/>
      <c r="AS228" s="88"/>
      <c r="AT228" s="88"/>
      <c r="AU228" s="88"/>
    </row>
    <row r="229" spans="1:47" ht="149.25" customHeight="1">
      <c r="A229" s="269"/>
      <c r="B229" s="269"/>
      <c r="C229" s="263"/>
      <c r="D229" s="269"/>
      <c r="E229" s="282"/>
      <c r="F229" s="285"/>
      <c r="G229" s="285"/>
      <c r="H229" s="288"/>
      <c r="I229" s="288"/>
      <c r="J229" s="288"/>
      <c r="K229" s="288"/>
      <c r="L229" s="291"/>
      <c r="M229" s="288"/>
      <c r="N229" s="288"/>
      <c r="O229" s="269"/>
      <c r="P229" s="269"/>
      <c r="Q229" s="269"/>
      <c r="R229" s="269"/>
      <c r="S229" s="266"/>
      <c r="T229" s="269"/>
      <c r="U229" s="266"/>
      <c r="V229" s="269"/>
      <c r="W229" s="655" t="s">
        <v>2200</v>
      </c>
      <c r="X229" s="260" t="s">
        <v>120</v>
      </c>
      <c r="Y229" s="259" t="s">
        <v>93</v>
      </c>
      <c r="Z229" s="259" t="s">
        <v>72</v>
      </c>
      <c r="AA229" s="259" t="s">
        <v>73</v>
      </c>
      <c r="AB229" s="259" t="s">
        <v>74</v>
      </c>
      <c r="AC229" s="259" t="s">
        <v>75</v>
      </c>
      <c r="AD229" s="272"/>
      <c r="AE229" s="260">
        <f t="shared" si="365"/>
        <v>15</v>
      </c>
      <c r="AF229" s="260">
        <f t="shared" si="366"/>
        <v>15</v>
      </c>
      <c r="AG229" s="260">
        <f>($AH$10*((AE229+AF229))/100)</f>
        <v>10.8</v>
      </c>
      <c r="AH229" s="260">
        <f>AH228-AG229</f>
        <v>50.8</v>
      </c>
      <c r="AI229" s="272"/>
      <c r="AJ229" s="260">
        <f t="shared" si="367"/>
        <v>0</v>
      </c>
      <c r="AK229" s="260">
        <f t="shared" si="368"/>
        <v>0</v>
      </c>
      <c r="AL229" s="260">
        <f>($AM$10*((AJ229+AK229))/100)</f>
        <v>0</v>
      </c>
      <c r="AM229" s="260">
        <v>40</v>
      </c>
      <c r="AN229" s="269"/>
      <c r="AO229" s="269"/>
      <c r="AP229" s="269"/>
      <c r="AQ229" s="259" t="s">
        <v>123</v>
      </c>
      <c r="AR229" s="88"/>
      <c r="AS229" s="88"/>
      <c r="AT229" s="88"/>
      <c r="AU229" s="88"/>
    </row>
    <row r="230" spans="1:47" ht="163.5" customHeight="1">
      <c r="A230" s="270"/>
      <c r="B230" s="270"/>
      <c r="C230" s="264"/>
      <c r="D230" s="270"/>
      <c r="E230" s="283"/>
      <c r="F230" s="286"/>
      <c r="G230" s="286"/>
      <c r="H230" s="289"/>
      <c r="I230" s="289"/>
      <c r="J230" s="289"/>
      <c r="K230" s="289"/>
      <c r="L230" s="292"/>
      <c r="M230" s="289"/>
      <c r="N230" s="289"/>
      <c r="O230" s="270"/>
      <c r="P230" s="270"/>
      <c r="Q230" s="270"/>
      <c r="R230" s="270"/>
      <c r="S230" s="267"/>
      <c r="T230" s="270"/>
      <c r="U230" s="267"/>
      <c r="V230" s="270"/>
      <c r="W230" s="654" t="s">
        <v>2201</v>
      </c>
      <c r="X230" s="260" t="s">
        <v>120</v>
      </c>
      <c r="Y230" s="259" t="s">
        <v>71</v>
      </c>
      <c r="Z230" s="259" t="s">
        <v>72</v>
      </c>
      <c r="AA230" s="259" t="s">
        <v>73</v>
      </c>
      <c r="AB230" s="259" t="s">
        <v>74</v>
      </c>
      <c r="AC230" s="259" t="s">
        <v>75</v>
      </c>
      <c r="AD230" s="273"/>
      <c r="AE230" s="260">
        <f t="shared" si="365"/>
        <v>25</v>
      </c>
      <c r="AF230" s="260">
        <f t="shared" si="366"/>
        <v>15</v>
      </c>
      <c r="AG230" s="260">
        <f>($AH$11*((AE230+AF230))/100)</f>
        <v>16.8</v>
      </c>
      <c r="AH230" s="260">
        <f>AH229-AG230</f>
        <v>34</v>
      </c>
      <c r="AI230" s="273"/>
      <c r="AJ230" s="260">
        <f>IF(Y230="Correctivo",10,0)</f>
        <v>0</v>
      </c>
      <c r="AK230" s="260">
        <f t="shared" si="368"/>
        <v>0</v>
      </c>
      <c r="AL230" s="260">
        <f>($AM$11*((AJ230+AK230))/100)</f>
        <v>0</v>
      </c>
      <c r="AM230" s="260">
        <f>AM228-AL230</f>
        <v>40</v>
      </c>
      <c r="AN230" s="270"/>
      <c r="AO230" s="270"/>
      <c r="AP230" s="270"/>
      <c r="AQ230" s="259" t="s">
        <v>123</v>
      </c>
      <c r="AR230" s="88"/>
      <c r="AS230" s="88"/>
      <c r="AT230" s="88"/>
      <c r="AU230" s="88"/>
    </row>
    <row r="231" spans="1:47" ht="84.75" customHeight="1">
      <c r="A231" s="268"/>
      <c r="B231" s="268" t="s">
        <v>209</v>
      </c>
      <c r="C231" s="262" t="s">
        <v>210</v>
      </c>
      <c r="D231" s="268" t="s">
        <v>2202</v>
      </c>
      <c r="E231" s="281" t="s">
        <v>167</v>
      </c>
      <c r="F231" s="284"/>
      <c r="G231" s="284"/>
      <c r="H231" s="287" t="s">
        <v>2203</v>
      </c>
      <c r="I231" s="287" t="s">
        <v>2204</v>
      </c>
      <c r="J231" s="287" t="s">
        <v>2205</v>
      </c>
      <c r="K231" s="287" t="s">
        <v>2206</v>
      </c>
      <c r="L231" s="290" t="str">
        <f t="shared" ref="L231" si="369">IF(F231&lt;&gt;"",CONCATENATE(E231," ",F231),CONCATENATE(H231," ",I231," ",J231," ",K231))</f>
        <v>Posibilidad de perdida reputacional por parte del personal de la SRNI por el uso indebido de la información dispuesta para obtener un beneficio personal o para un tercero</v>
      </c>
      <c r="M231" s="287" t="s">
        <v>88</v>
      </c>
      <c r="N231" s="287" t="s">
        <v>2207</v>
      </c>
      <c r="O231" s="268" t="s">
        <v>89</v>
      </c>
      <c r="P231" s="268" t="s">
        <v>102</v>
      </c>
      <c r="Q231" s="268" t="s">
        <v>2208</v>
      </c>
      <c r="R231" s="268" t="s">
        <v>67</v>
      </c>
      <c r="S231" s="265">
        <f t="shared" ref="S231" si="370">IF(R231="Muy alta",100,IF(R231="Alta",80,IF(R231="Media",60,IF(R231="Baja",40,IF(R231="Muy baja",20,IF(R231="Casi Seguro",100,IF(R231="Probable",80,IF(R231="Posible",60,IF(R231="Improbable",40,IF(R231="Rara vez",20,0))))))))))</f>
        <v>60</v>
      </c>
      <c r="T231" s="268" t="s">
        <v>144</v>
      </c>
      <c r="U231" s="265">
        <f t="shared" ref="U231" si="371">IF(T231="Catastrófico",100,IF(T231="Mayor",80,IF(T231="Moderado",60,IF(T231="Menor",40,IF(T231="Leve",20,0)))))</f>
        <v>100</v>
      </c>
      <c r="V231" s="268" t="s">
        <v>145</v>
      </c>
      <c r="W231" s="654" t="s">
        <v>2209</v>
      </c>
      <c r="X231" s="260" t="s">
        <v>120</v>
      </c>
      <c r="Y231" s="259" t="s">
        <v>71</v>
      </c>
      <c r="Z231" s="259" t="s">
        <v>72</v>
      </c>
      <c r="AA231" s="259" t="s">
        <v>73</v>
      </c>
      <c r="AB231" s="259" t="s">
        <v>74</v>
      </c>
      <c r="AC231" s="259" t="s">
        <v>75</v>
      </c>
      <c r="AD231" s="271">
        <f>AH234</f>
        <v>2.5199999999999996</v>
      </c>
      <c r="AE231" s="260">
        <f>IF(Y231="Preventivo",25,IF(Y231="Detectivo",15,0))</f>
        <v>25</v>
      </c>
      <c r="AF231" s="260">
        <f>IF(Y231="Correctivo",0,IF(Z231="Automatizado",25,IF(Z231="Manual",15,0)))</f>
        <v>15</v>
      </c>
      <c r="AG231" s="260">
        <f>($S$13*((AE231+AF231))/100)</f>
        <v>24</v>
      </c>
      <c r="AH231" s="260">
        <f>S231-AG231</f>
        <v>36</v>
      </c>
      <c r="AI231" s="271">
        <f>AM234</f>
        <v>100</v>
      </c>
      <c r="AJ231" s="260">
        <f>IF(Y231="Correctivo",10,0)</f>
        <v>0</v>
      </c>
      <c r="AK231" s="260">
        <f>IF(X231="Probabilidad",0,IF(Z231="Automatizado",25,IF(Z231="Manual",15,0)))</f>
        <v>0</v>
      </c>
      <c r="AL231" s="260">
        <f>($U$13*((AJ231+AK231))/100)</f>
        <v>0</v>
      </c>
      <c r="AM231" s="260">
        <f>U231-AL231</f>
        <v>100</v>
      </c>
      <c r="AN231" s="311" t="s">
        <v>145</v>
      </c>
      <c r="AO231" s="268" t="s">
        <v>77</v>
      </c>
      <c r="AP231" s="311" t="s">
        <v>2210</v>
      </c>
      <c r="AQ231" s="311" t="s">
        <v>2211</v>
      </c>
      <c r="AR231" s="280">
        <v>45748</v>
      </c>
      <c r="AS231" s="280">
        <v>46022</v>
      </c>
      <c r="AT231" s="332" t="s">
        <v>149</v>
      </c>
      <c r="AU231" s="443" t="s">
        <v>2212</v>
      </c>
    </row>
    <row r="232" spans="1:47" ht="84.75" customHeight="1">
      <c r="A232" s="269"/>
      <c r="B232" s="269"/>
      <c r="C232" s="263"/>
      <c r="D232" s="269"/>
      <c r="E232" s="282"/>
      <c r="F232" s="285"/>
      <c r="G232" s="285"/>
      <c r="H232" s="288"/>
      <c r="I232" s="288"/>
      <c r="J232" s="288"/>
      <c r="K232" s="288"/>
      <c r="L232" s="291"/>
      <c r="M232" s="288"/>
      <c r="N232" s="288"/>
      <c r="O232" s="269"/>
      <c r="P232" s="269"/>
      <c r="Q232" s="269"/>
      <c r="R232" s="269"/>
      <c r="S232" s="266"/>
      <c r="T232" s="269"/>
      <c r="U232" s="266"/>
      <c r="V232" s="269"/>
      <c r="W232" s="654" t="s">
        <v>2213</v>
      </c>
      <c r="X232" s="260" t="s">
        <v>120</v>
      </c>
      <c r="Y232" s="261" t="s">
        <v>93</v>
      </c>
      <c r="Z232" s="259" t="s">
        <v>72</v>
      </c>
      <c r="AA232" s="259" t="s">
        <v>73</v>
      </c>
      <c r="AB232" s="259" t="s">
        <v>74</v>
      </c>
      <c r="AC232" s="259" t="s">
        <v>75</v>
      </c>
      <c r="AD232" s="272"/>
      <c r="AE232" s="260">
        <f>IF(Y232="Preventivo",25,IF(Y232="Detectivo",15,0))</f>
        <v>15</v>
      </c>
      <c r="AF232" s="260">
        <f>IF(Y232="Correctivo",0,IF(Z232="Automatizado",25,IF(Z232="Manual",15,0)))</f>
        <v>15</v>
      </c>
      <c r="AG232" s="260">
        <f>($AH$13*((AE232+AF232))/100)</f>
        <v>10.8</v>
      </c>
      <c r="AH232" s="260">
        <f>AH231-AG232</f>
        <v>25.2</v>
      </c>
      <c r="AI232" s="272"/>
      <c r="AJ232" s="260">
        <f>IF(Y232="Correctivo",10,0)</f>
        <v>0</v>
      </c>
      <c r="AK232" s="260">
        <f>IF(X232="Probabilidad",0,IF(Z232="Automatizado",25,IF(Z232="Manual",15,0)))</f>
        <v>0</v>
      </c>
      <c r="AL232" s="260">
        <f>($AM$13*((AJ232+AK232))/100)</f>
        <v>0</v>
      </c>
      <c r="AM232" s="260">
        <f>AM231-AL232</f>
        <v>100</v>
      </c>
      <c r="AN232" s="325"/>
      <c r="AO232" s="269"/>
      <c r="AP232" s="325"/>
      <c r="AQ232" s="325"/>
      <c r="AR232" s="275"/>
      <c r="AS232" s="275"/>
      <c r="AT232" s="333"/>
      <c r="AU232" s="444"/>
    </row>
    <row r="233" spans="1:47" ht="156" customHeight="1">
      <c r="A233" s="269"/>
      <c r="B233" s="269"/>
      <c r="C233" s="263"/>
      <c r="D233" s="269"/>
      <c r="E233" s="282"/>
      <c r="F233" s="285"/>
      <c r="G233" s="285"/>
      <c r="H233" s="288"/>
      <c r="I233" s="288"/>
      <c r="J233" s="288"/>
      <c r="K233" s="288"/>
      <c r="L233" s="291"/>
      <c r="M233" s="288"/>
      <c r="N233" s="288"/>
      <c r="O233" s="269"/>
      <c r="P233" s="269"/>
      <c r="Q233" s="269"/>
      <c r="R233" s="269"/>
      <c r="S233" s="266"/>
      <c r="T233" s="269"/>
      <c r="U233" s="266"/>
      <c r="V233" s="269"/>
      <c r="W233" s="654" t="s">
        <v>2214</v>
      </c>
      <c r="X233" s="260" t="s">
        <v>120</v>
      </c>
      <c r="Y233" s="259" t="s">
        <v>71</v>
      </c>
      <c r="Z233" s="259" t="s">
        <v>72</v>
      </c>
      <c r="AA233" s="259" t="s">
        <v>73</v>
      </c>
      <c r="AB233" s="259" t="s">
        <v>74</v>
      </c>
      <c r="AC233" s="259" t="s">
        <v>75</v>
      </c>
      <c r="AD233" s="272"/>
      <c r="AE233" s="260">
        <f>IF(Y233="Preventivo",25,IF(Y233="Detectivo",15,0))</f>
        <v>25</v>
      </c>
      <c r="AF233" s="260">
        <f>IF(Y233="Correctivo",0,IF(Z233="Automatizado",25,IF(Z233="Manual",15,0)))</f>
        <v>15</v>
      </c>
      <c r="AG233" s="260">
        <f>($AH$14*((AE233+AF233))/100)</f>
        <v>10.08</v>
      </c>
      <c r="AH233" s="260">
        <f>AH232-AG233</f>
        <v>15.12</v>
      </c>
      <c r="AI233" s="272"/>
      <c r="AJ233" s="260">
        <f>IF(Y233="Correctivo",10,0)</f>
        <v>0</v>
      </c>
      <c r="AK233" s="260">
        <f>IF(X233="Probabilidad",0,IF(Z233="Automatizado",25,IF(Z233="Manual",15,0)))</f>
        <v>0</v>
      </c>
      <c r="AL233" s="260">
        <f>($AM$14*((AJ233+AK233))/100)</f>
        <v>0</v>
      </c>
      <c r="AM233" s="260">
        <f>AM232-AL233</f>
        <v>100</v>
      </c>
      <c r="AN233" s="325"/>
      <c r="AO233" s="269"/>
      <c r="AP233" s="325"/>
      <c r="AQ233" s="325"/>
      <c r="AR233" s="275"/>
      <c r="AS233" s="275"/>
      <c r="AT233" s="333"/>
      <c r="AU233" s="444"/>
    </row>
    <row r="234" spans="1:47" ht="243" customHeight="1">
      <c r="A234" s="270"/>
      <c r="B234" s="270"/>
      <c r="C234" s="264"/>
      <c r="D234" s="270"/>
      <c r="E234" s="283"/>
      <c r="F234" s="286"/>
      <c r="G234" s="286"/>
      <c r="H234" s="289"/>
      <c r="I234" s="289"/>
      <c r="J234" s="289"/>
      <c r="K234" s="289"/>
      <c r="L234" s="292"/>
      <c r="M234" s="289"/>
      <c r="N234" s="289"/>
      <c r="O234" s="270"/>
      <c r="P234" s="270"/>
      <c r="Q234" s="270"/>
      <c r="R234" s="270"/>
      <c r="S234" s="267"/>
      <c r="T234" s="270"/>
      <c r="U234" s="267"/>
      <c r="V234" s="270"/>
      <c r="W234" s="654" t="s">
        <v>2215</v>
      </c>
      <c r="X234" s="260" t="s">
        <v>120</v>
      </c>
      <c r="Y234" s="656" t="s">
        <v>71</v>
      </c>
      <c r="Z234" s="657" t="s">
        <v>109</v>
      </c>
      <c r="AA234" s="259" t="s">
        <v>73</v>
      </c>
      <c r="AB234" s="259" t="s">
        <v>74</v>
      </c>
      <c r="AC234" s="259" t="s">
        <v>75</v>
      </c>
      <c r="AD234" s="273"/>
      <c r="AE234" s="260">
        <f>IF(Y234="Preventivo",25,IF(Y234="Detectivo",15,0))</f>
        <v>25</v>
      </c>
      <c r="AF234" s="260">
        <f>IF(Y234="Correctivo",0,IF(Z234="Automatizado",25,IF(Z234="Manual",15,0)))</f>
        <v>25</v>
      </c>
      <c r="AG234" s="260">
        <f>($AH$15*((AE234+AF234))/100)</f>
        <v>12.6</v>
      </c>
      <c r="AH234" s="260">
        <f>AH233-AG234</f>
        <v>2.5199999999999996</v>
      </c>
      <c r="AI234" s="273"/>
      <c r="AJ234" s="260">
        <f>IF(Y234="Correctivo",10,0)</f>
        <v>0</v>
      </c>
      <c r="AK234" s="260">
        <f>IF(X234="Probabilidad",0,IF(Z234="Automatizado",25,IF(Z234="Manual",15,0)))</f>
        <v>0</v>
      </c>
      <c r="AL234" s="260">
        <f>($AM$15*((AJ234+AK234))/100)</f>
        <v>0</v>
      </c>
      <c r="AM234" s="260">
        <f>AM232-AL234</f>
        <v>100</v>
      </c>
      <c r="AN234" s="325"/>
      <c r="AO234" s="270"/>
      <c r="AP234" s="325"/>
      <c r="AQ234" s="325"/>
      <c r="AR234" s="276"/>
      <c r="AS234" s="276"/>
      <c r="AT234" s="336"/>
      <c r="AU234" s="444"/>
    </row>
    <row r="235" spans="1:47" s="110" customFormat="1" ht="246" customHeight="1">
      <c r="A235" s="99"/>
      <c r="B235" s="99" t="s">
        <v>215</v>
      </c>
      <c r="C235" s="108" t="s">
        <v>216</v>
      </c>
      <c r="D235" s="117" t="s">
        <v>368</v>
      </c>
      <c r="E235" s="117" t="s">
        <v>167</v>
      </c>
      <c r="F235" s="117" t="s">
        <v>369</v>
      </c>
      <c r="G235" s="117" t="s">
        <v>370</v>
      </c>
      <c r="H235" s="108"/>
      <c r="I235" s="108"/>
      <c r="J235" s="108"/>
      <c r="K235" s="108"/>
      <c r="L235" s="178" t="str">
        <f t="shared" ref="L235:L238" si="372">CONCATENATE(E235," ",F235,)</f>
        <v>Posibilidad de pérdida reputacional ante las partes interesadas  por la ausencia de lineamientos y metodologías para la  coordinación y articulación con las entidades que conforman el Sistema Nacional de Atención y Reparación Integral a las Víctimas</v>
      </c>
      <c r="M235" s="99" t="s">
        <v>63</v>
      </c>
      <c r="N235" s="99" t="s">
        <v>115</v>
      </c>
      <c r="O235" s="100" t="s">
        <v>64</v>
      </c>
      <c r="P235" s="100" t="s">
        <v>65</v>
      </c>
      <c r="Q235" s="99">
        <v>10</v>
      </c>
      <c r="R235" s="99" t="s">
        <v>116</v>
      </c>
      <c r="S235" s="99">
        <v>20</v>
      </c>
      <c r="T235" s="99" t="s">
        <v>68</v>
      </c>
      <c r="U235" s="99">
        <v>80</v>
      </c>
      <c r="V235" s="102" t="s">
        <v>69</v>
      </c>
      <c r="W235" s="179" t="s">
        <v>371</v>
      </c>
      <c r="X235" s="100" t="s">
        <v>120</v>
      </c>
      <c r="Y235" s="100" t="s">
        <v>93</v>
      </c>
      <c r="Z235" s="100" t="s">
        <v>72</v>
      </c>
      <c r="AA235" s="100" t="s">
        <v>182</v>
      </c>
      <c r="AB235" s="100" t="s">
        <v>74</v>
      </c>
      <c r="AC235" s="100" t="s">
        <v>75</v>
      </c>
      <c r="AD235" s="104">
        <f>AH235</f>
        <v>14</v>
      </c>
      <c r="AE235" s="99">
        <f t="shared" si="54"/>
        <v>15</v>
      </c>
      <c r="AF235" s="99">
        <f t="shared" si="55"/>
        <v>15</v>
      </c>
      <c r="AG235" s="99">
        <f>($S235*((AE235+AF235))/100)</f>
        <v>6</v>
      </c>
      <c r="AH235" s="99">
        <f t="shared" si="131"/>
        <v>14</v>
      </c>
      <c r="AI235" s="104">
        <f>AM235</f>
        <v>80</v>
      </c>
      <c r="AJ235" s="99">
        <f t="shared" si="57"/>
        <v>0</v>
      </c>
      <c r="AK235" s="99">
        <f t="shared" si="58"/>
        <v>0</v>
      </c>
      <c r="AL235" s="99">
        <f>($U235*((AJ235+AK235))/100)</f>
        <v>0</v>
      </c>
      <c r="AM235" s="106">
        <f>U235-AL235</f>
        <v>80</v>
      </c>
      <c r="AN235" s="102" t="s">
        <v>69</v>
      </c>
      <c r="AO235" s="100" t="s">
        <v>77</v>
      </c>
      <c r="AP235" s="100" t="s">
        <v>372</v>
      </c>
      <c r="AQ235" s="100" t="s">
        <v>373</v>
      </c>
      <c r="AR235" s="118">
        <v>45658</v>
      </c>
      <c r="AS235" s="118">
        <v>46022</v>
      </c>
      <c r="AT235" s="120" t="s">
        <v>96</v>
      </c>
      <c r="AU235" s="117" t="s">
        <v>374</v>
      </c>
    </row>
    <row r="236" spans="1:47" s="110" customFormat="1" ht="246" customHeight="1">
      <c r="A236" s="298"/>
      <c r="B236" s="298" t="s">
        <v>215</v>
      </c>
      <c r="C236" s="313" t="s">
        <v>216</v>
      </c>
      <c r="D236" s="533" t="s">
        <v>375</v>
      </c>
      <c r="E236" s="533" t="s">
        <v>167</v>
      </c>
      <c r="F236" s="533" t="s">
        <v>376</v>
      </c>
      <c r="G236" s="533" t="s">
        <v>377</v>
      </c>
      <c r="H236" s="534"/>
      <c r="I236" s="534"/>
      <c r="J236" s="534"/>
      <c r="K236" s="534"/>
      <c r="L236" s="315" t="str">
        <f t="shared" si="372"/>
        <v>Posibilidad de pérdida reputacional ante las entidades entidades que conforman el Sistema Nacional de Atención y Reparación Integral a las Víctimas junto con las Gobernaciones, Distritos y Alcaldías que generan oferta para la superación de la situación de vulnerabilidad de las víctimas (SSV),   imposibilitando la gestión y articulación Interinstitucional,</v>
      </c>
      <c r="M236" s="532" t="s">
        <v>63</v>
      </c>
      <c r="N236" s="532" t="s">
        <v>115</v>
      </c>
      <c r="O236" s="532" t="s">
        <v>64</v>
      </c>
      <c r="P236" s="532" t="s">
        <v>65</v>
      </c>
      <c r="Q236" s="532">
        <v>3</v>
      </c>
      <c r="R236" s="532" t="s">
        <v>116</v>
      </c>
      <c r="S236" s="532">
        <f t="shared" ref="S236" si="373">IF(R236="Muy alta",100,IF(R236="Alta",80,IF(R236="Media",60,IF(R236="Baja",40,IF(R236="Muy baja",20,0)))))</f>
        <v>20</v>
      </c>
      <c r="T236" s="532" t="s">
        <v>68</v>
      </c>
      <c r="U236" s="532">
        <f t="shared" ref="U236" si="374">IF(T236="Catastrófico",100,IF(T236="Mayor",80,IF(T236="Moderado",60,IF(T236="Menor",40,IF(T236="Leve",20,0)))))</f>
        <v>80</v>
      </c>
      <c r="V236" s="361" t="s">
        <v>69</v>
      </c>
      <c r="W236" s="533" t="s">
        <v>378</v>
      </c>
      <c r="X236" s="532" t="str">
        <f t="shared" ref="X236" si="375">IF(OR(Y236="Preventivo",Y236="Detectivo"),"Probabilidad",IF(Y236="Correctivo","Impacto"," "))</f>
        <v>Probabilidad</v>
      </c>
      <c r="Y236" s="532" t="s">
        <v>71</v>
      </c>
      <c r="Z236" s="532" t="s">
        <v>72</v>
      </c>
      <c r="AA236" s="532" t="s">
        <v>182</v>
      </c>
      <c r="AB236" s="532" t="s">
        <v>74</v>
      </c>
      <c r="AC236" s="532" t="s">
        <v>75</v>
      </c>
      <c r="AD236" s="297">
        <f>AH237</f>
        <v>12</v>
      </c>
      <c r="AE236" s="99">
        <f t="shared" si="54"/>
        <v>25</v>
      </c>
      <c r="AF236" s="99">
        <f t="shared" si="55"/>
        <v>15</v>
      </c>
      <c r="AG236" s="99">
        <f>($S236*((AE236+AF236))/100)</f>
        <v>8</v>
      </c>
      <c r="AH236" s="99">
        <f t="shared" si="131"/>
        <v>12</v>
      </c>
      <c r="AI236" s="297">
        <f>AM237</f>
        <v>80</v>
      </c>
      <c r="AJ236" s="99">
        <f t="shared" si="57"/>
        <v>0</v>
      </c>
      <c r="AK236" s="99">
        <f t="shared" si="58"/>
        <v>0</v>
      </c>
      <c r="AL236" s="99">
        <f>($U236*((AJ236+AK236))/100)</f>
        <v>0</v>
      </c>
      <c r="AM236" s="106">
        <f>U236-AL236</f>
        <v>80</v>
      </c>
      <c r="AN236" s="360" t="s">
        <v>69</v>
      </c>
      <c r="AO236" s="298" t="s">
        <v>77</v>
      </c>
      <c r="AP236" s="299" t="s">
        <v>379</v>
      </c>
      <c r="AQ236" s="100" t="s">
        <v>380</v>
      </c>
      <c r="AR236" s="118">
        <v>45658</v>
      </c>
      <c r="AS236" s="118">
        <v>46022</v>
      </c>
      <c r="AT236" s="341" t="s">
        <v>96</v>
      </c>
      <c r="AU236" s="299" t="s">
        <v>381</v>
      </c>
    </row>
    <row r="237" spans="1:47" s="110" customFormat="1" ht="246" customHeight="1">
      <c r="A237" s="298"/>
      <c r="B237" s="298"/>
      <c r="C237" s="343"/>
      <c r="D237" s="533"/>
      <c r="E237" s="533"/>
      <c r="F237" s="533"/>
      <c r="G237" s="533"/>
      <c r="H237" s="535"/>
      <c r="I237" s="535"/>
      <c r="J237" s="535"/>
      <c r="K237" s="535"/>
      <c r="L237" s="314"/>
      <c r="M237" s="532"/>
      <c r="N237" s="532"/>
      <c r="O237" s="532"/>
      <c r="P237" s="532"/>
      <c r="Q237" s="532"/>
      <c r="R237" s="532"/>
      <c r="S237" s="532"/>
      <c r="T237" s="532"/>
      <c r="U237" s="532"/>
      <c r="V237" s="363"/>
      <c r="W237" s="533"/>
      <c r="X237" s="532"/>
      <c r="Y237" s="532"/>
      <c r="Z237" s="532"/>
      <c r="AA237" s="532"/>
      <c r="AB237" s="532"/>
      <c r="AC237" s="532"/>
      <c r="AD237" s="297"/>
      <c r="AE237" s="99">
        <f t="shared" si="54"/>
        <v>0</v>
      </c>
      <c r="AF237" s="99">
        <f t="shared" si="55"/>
        <v>0</v>
      </c>
      <c r="AG237" s="99">
        <f>($AH236*((AE237+AF237))/100)</f>
        <v>0</v>
      </c>
      <c r="AH237" s="99">
        <f t="shared" ref="AH237" si="376">AH236-AG237</f>
        <v>12</v>
      </c>
      <c r="AI237" s="297"/>
      <c r="AJ237" s="99">
        <f t="shared" si="57"/>
        <v>0</v>
      </c>
      <c r="AK237" s="99">
        <f t="shared" si="58"/>
        <v>0</v>
      </c>
      <c r="AL237" s="99">
        <f t="shared" ref="AL237" si="377">($AM236*((AJ237+AK237))/100)</f>
        <v>0</v>
      </c>
      <c r="AM237" s="106">
        <f t="shared" ref="AM237" si="378">AM236-AL237</f>
        <v>80</v>
      </c>
      <c r="AN237" s="360"/>
      <c r="AO237" s="298"/>
      <c r="AP237" s="299"/>
      <c r="AQ237" s="100" t="s">
        <v>380</v>
      </c>
      <c r="AR237" s="118">
        <v>45658</v>
      </c>
      <c r="AS237" s="118">
        <v>46022</v>
      </c>
      <c r="AT237" s="342"/>
      <c r="AU237" s="299"/>
    </row>
    <row r="238" spans="1:47" s="110" customFormat="1" ht="246" customHeight="1">
      <c r="A238" s="99"/>
      <c r="B238" s="99" t="s">
        <v>215</v>
      </c>
      <c r="C238" s="108" t="s">
        <v>216</v>
      </c>
      <c r="D238" s="117" t="s">
        <v>382</v>
      </c>
      <c r="E238" s="117" t="s">
        <v>167</v>
      </c>
      <c r="F238" s="117" t="s">
        <v>383</v>
      </c>
      <c r="G238" s="117" t="s">
        <v>384</v>
      </c>
      <c r="H238" s="108"/>
      <c r="I238" s="108"/>
      <c r="J238" s="108"/>
      <c r="K238" s="108"/>
      <c r="L238" s="116" t="str">
        <f t="shared" si="372"/>
        <v>Posibilidad de pérdida reputacional ante las entidades entidades que conforman el Sistema Nacional de Atención y Reparación Integral a las Víctimas junto con las Gobernaciones, Distritos y Alcaldías por falta de la adecuada articulación para la prestación de la asistencia técnica y acompañamiento en la implementación política pública de víctimas</v>
      </c>
      <c r="M238" s="99" t="s">
        <v>63</v>
      </c>
      <c r="N238" s="99" t="s">
        <v>115</v>
      </c>
      <c r="O238" s="100" t="s">
        <v>64</v>
      </c>
      <c r="P238" s="100" t="s">
        <v>65</v>
      </c>
      <c r="Q238" s="99">
        <v>3</v>
      </c>
      <c r="R238" s="99" t="s">
        <v>116</v>
      </c>
      <c r="S238" s="99">
        <v>20</v>
      </c>
      <c r="T238" s="99" t="s">
        <v>68</v>
      </c>
      <c r="U238" s="99">
        <v>80</v>
      </c>
      <c r="V238" s="102" t="s">
        <v>69</v>
      </c>
      <c r="W238" s="117" t="s">
        <v>385</v>
      </c>
      <c r="X238" s="100" t="s">
        <v>120</v>
      </c>
      <c r="Y238" s="100" t="s">
        <v>71</v>
      </c>
      <c r="Z238" s="100" t="s">
        <v>72</v>
      </c>
      <c r="AA238" s="100" t="s">
        <v>182</v>
      </c>
      <c r="AB238" s="100" t="s">
        <v>74</v>
      </c>
      <c r="AC238" s="100" t="s">
        <v>75</v>
      </c>
      <c r="AD238" s="104">
        <f>AH238</f>
        <v>12</v>
      </c>
      <c r="AE238" s="99">
        <f t="shared" si="54"/>
        <v>25</v>
      </c>
      <c r="AF238" s="99">
        <f t="shared" si="55"/>
        <v>15</v>
      </c>
      <c r="AG238" s="99">
        <f>($S238*((AE238+AF238))/100)</f>
        <v>8</v>
      </c>
      <c r="AH238" s="99">
        <f t="shared" ref="AH238:AH240" si="379">S238-AG238</f>
        <v>12</v>
      </c>
      <c r="AI238" s="104">
        <f>AM238</f>
        <v>80</v>
      </c>
      <c r="AJ238" s="99">
        <f t="shared" si="57"/>
        <v>0</v>
      </c>
      <c r="AK238" s="99">
        <f t="shared" si="58"/>
        <v>0</v>
      </c>
      <c r="AL238" s="99">
        <f>($U238*((AJ238+AK238))/100)</f>
        <v>0</v>
      </c>
      <c r="AM238" s="106">
        <f>U238-AL238</f>
        <v>80</v>
      </c>
      <c r="AN238" s="102" t="s">
        <v>69</v>
      </c>
      <c r="AO238" s="100" t="s">
        <v>77</v>
      </c>
      <c r="AP238" s="100" t="s">
        <v>379</v>
      </c>
      <c r="AQ238" s="100" t="s">
        <v>386</v>
      </c>
      <c r="AR238" s="118">
        <v>45658</v>
      </c>
      <c r="AS238" s="118">
        <v>46022</v>
      </c>
      <c r="AT238" s="120" t="s">
        <v>96</v>
      </c>
      <c r="AU238" s="100" t="s">
        <v>374</v>
      </c>
    </row>
    <row r="239" spans="1:47" s="110" customFormat="1" ht="246" customHeight="1">
      <c r="A239" s="99"/>
      <c r="B239" s="99" t="s">
        <v>215</v>
      </c>
      <c r="C239" s="100" t="s">
        <v>216</v>
      </c>
      <c r="D239" s="100" t="s">
        <v>387</v>
      </c>
      <c r="E239" s="100"/>
      <c r="F239" s="100"/>
      <c r="G239" s="100"/>
      <c r="H239" s="117" t="s">
        <v>388</v>
      </c>
      <c r="I239" s="117" t="s">
        <v>389</v>
      </c>
      <c r="J239" s="117" t="s">
        <v>390</v>
      </c>
      <c r="K239" s="117" t="s">
        <v>391</v>
      </c>
      <c r="L239" s="116" t="s">
        <v>392</v>
      </c>
      <c r="M239" s="99" t="s">
        <v>88</v>
      </c>
      <c r="N239" s="99" t="s">
        <v>115</v>
      </c>
      <c r="O239" s="100" t="s">
        <v>89</v>
      </c>
      <c r="P239" s="100" t="s">
        <v>90</v>
      </c>
      <c r="Q239" s="99">
        <v>4</v>
      </c>
      <c r="R239" s="99" t="s">
        <v>393</v>
      </c>
      <c r="S239" s="99">
        <v>80</v>
      </c>
      <c r="T239" s="99" t="s">
        <v>68</v>
      </c>
      <c r="U239" s="99">
        <v>80</v>
      </c>
      <c r="V239" s="102" t="s">
        <v>69</v>
      </c>
      <c r="W239" s="108" t="s">
        <v>394</v>
      </c>
      <c r="X239" s="108" t="s">
        <v>120</v>
      </c>
      <c r="Y239" s="108" t="s">
        <v>71</v>
      </c>
      <c r="Z239" s="108" t="s">
        <v>72</v>
      </c>
      <c r="AA239" s="108" t="s">
        <v>182</v>
      </c>
      <c r="AB239" s="108" t="s">
        <v>74</v>
      </c>
      <c r="AC239" s="108" t="s">
        <v>75</v>
      </c>
      <c r="AD239" s="104">
        <f>AH239</f>
        <v>48</v>
      </c>
      <c r="AE239" s="99">
        <f t="shared" si="54"/>
        <v>25</v>
      </c>
      <c r="AF239" s="99">
        <f t="shared" si="55"/>
        <v>15</v>
      </c>
      <c r="AG239" s="99">
        <f>($S239*((AE239+AF239))/100)</f>
        <v>32</v>
      </c>
      <c r="AH239" s="99">
        <f t="shared" si="379"/>
        <v>48</v>
      </c>
      <c r="AI239" s="105">
        <f>AM239</f>
        <v>80</v>
      </c>
      <c r="AJ239" s="99">
        <f t="shared" si="57"/>
        <v>0</v>
      </c>
      <c r="AK239" s="99">
        <f t="shared" si="58"/>
        <v>0</v>
      </c>
      <c r="AL239" s="99">
        <f>($U239*((AJ239+AK239))/100)</f>
        <v>0</v>
      </c>
      <c r="AM239" s="106">
        <f>U239-AL239</f>
        <v>80</v>
      </c>
      <c r="AN239" s="102" t="s">
        <v>69</v>
      </c>
      <c r="AO239" s="100" t="s">
        <v>77</v>
      </c>
      <c r="AP239" s="100" t="s">
        <v>395</v>
      </c>
      <c r="AQ239" s="108" t="s">
        <v>396</v>
      </c>
      <c r="AR239" s="118">
        <v>45658</v>
      </c>
      <c r="AS239" s="118">
        <v>46022</v>
      </c>
      <c r="AT239" s="120" t="s">
        <v>96</v>
      </c>
      <c r="AU239" s="100" t="s">
        <v>374</v>
      </c>
    </row>
    <row r="240" spans="1:47" s="110" customFormat="1" ht="246" customHeight="1">
      <c r="A240" s="344"/>
      <c r="B240" s="311" t="s">
        <v>215</v>
      </c>
      <c r="C240" s="313" t="s">
        <v>107</v>
      </c>
      <c r="D240" s="313" t="s">
        <v>397</v>
      </c>
      <c r="E240" s="313" t="s">
        <v>167</v>
      </c>
      <c r="F240" s="313" t="s">
        <v>398</v>
      </c>
      <c r="G240" s="313" t="s">
        <v>399</v>
      </c>
      <c r="H240" s="313"/>
      <c r="I240" s="313"/>
      <c r="J240" s="313"/>
      <c r="K240" s="415"/>
      <c r="L240" s="331" t="s">
        <v>1717</v>
      </c>
      <c r="M240" s="530" t="s">
        <v>108</v>
      </c>
      <c r="N240" s="311" t="s">
        <v>400</v>
      </c>
      <c r="O240" s="311" t="s">
        <v>64</v>
      </c>
      <c r="P240" s="311" t="s">
        <v>65</v>
      </c>
      <c r="Q240" s="311">
        <v>4</v>
      </c>
      <c r="R240" s="311" t="s">
        <v>67</v>
      </c>
      <c r="S240" s="311">
        <v>60</v>
      </c>
      <c r="T240" s="311" t="s">
        <v>117</v>
      </c>
      <c r="U240" s="311">
        <v>40</v>
      </c>
      <c r="V240" s="528" t="s">
        <v>76</v>
      </c>
      <c r="W240" s="32" t="s">
        <v>1718</v>
      </c>
      <c r="X240" s="231" t="str">
        <f t="shared" ref="X240:X241" si="380">IF(OR(Y240="Preventivo",Y240="Detectivo"),"Probabilidad",IF(Y240="Correctivo","Impacto"," "))</f>
        <v>Probabilidad</v>
      </c>
      <c r="Y240" s="33" t="s">
        <v>71</v>
      </c>
      <c r="Z240" s="33" t="s">
        <v>72</v>
      </c>
      <c r="AA240" s="33" t="s">
        <v>73</v>
      </c>
      <c r="AB240" s="33" t="s">
        <v>74</v>
      </c>
      <c r="AC240" s="33" t="s">
        <v>75</v>
      </c>
      <c r="AD240" s="309">
        <f>AH241</f>
        <v>21.6</v>
      </c>
      <c r="AE240" s="99">
        <f t="shared" si="54"/>
        <v>25</v>
      </c>
      <c r="AF240" s="99">
        <f t="shared" si="55"/>
        <v>15</v>
      </c>
      <c r="AG240" s="99">
        <f>($S240*((AE240+AF240))/100)</f>
        <v>24</v>
      </c>
      <c r="AH240" s="99">
        <f t="shared" si="379"/>
        <v>36</v>
      </c>
      <c r="AI240" s="297">
        <f>AM241</f>
        <v>40</v>
      </c>
      <c r="AJ240" s="99">
        <f t="shared" si="57"/>
        <v>0</v>
      </c>
      <c r="AK240" s="99">
        <f t="shared" si="58"/>
        <v>0</v>
      </c>
      <c r="AL240" s="99">
        <f>($U240*((AJ240+AK240))/100)</f>
        <v>0</v>
      </c>
      <c r="AM240" s="106">
        <f>U240-AL240</f>
        <v>40</v>
      </c>
      <c r="AN240" s="391" t="s">
        <v>76</v>
      </c>
      <c r="AO240" s="311" t="s">
        <v>77</v>
      </c>
      <c r="AP240" s="327" t="s">
        <v>395</v>
      </c>
      <c r="AQ240" s="323" t="s">
        <v>1720</v>
      </c>
      <c r="AR240" s="418">
        <v>45658</v>
      </c>
      <c r="AS240" s="332">
        <v>46022</v>
      </c>
      <c r="AT240" s="341" t="s">
        <v>80</v>
      </c>
      <c r="AU240" s="311" t="s">
        <v>401</v>
      </c>
    </row>
    <row r="241" spans="1:47" s="110" customFormat="1" ht="246" customHeight="1">
      <c r="A241" s="356"/>
      <c r="B241" s="312"/>
      <c r="C241" s="326"/>
      <c r="D241" s="326"/>
      <c r="E241" s="326"/>
      <c r="F241" s="326"/>
      <c r="G241" s="326"/>
      <c r="H241" s="326"/>
      <c r="I241" s="326"/>
      <c r="J241" s="326"/>
      <c r="K241" s="417"/>
      <c r="L241" s="331"/>
      <c r="M241" s="531"/>
      <c r="N241" s="312"/>
      <c r="O241" s="312"/>
      <c r="P241" s="312"/>
      <c r="Q241" s="312"/>
      <c r="R241" s="312"/>
      <c r="S241" s="312"/>
      <c r="T241" s="312"/>
      <c r="U241" s="312"/>
      <c r="V241" s="529"/>
      <c r="W241" s="32" t="s">
        <v>1719</v>
      </c>
      <c r="X241" s="231" t="str">
        <f t="shared" si="380"/>
        <v>Probabilidad</v>
      </c>
      <c r="Y241" s="33" t="s">
        <v>71</v>
      </c>
      <c r="Z241" s="33" t="s">
        <v>72</v>
      </c>
      <c r="AA241" s="33" t="s">
        <v>73</v>
      </c>
      <c r="AB241" s="33" t="s">
        <v>74</v>
      </c>
      <c r="AC241" s="33" t="s">
        <v>75</v>
      </c>
      <c r="AD241" s="319"/>
      <c r="AE241" s="99">
        <f t="shared" si="54"/>
        <v>25</v>
      </c>
      <c r="AF241" s="99">
        <f t="shared" si="55"/>
        <v>15</v>
      </c>
      <c r="AG241" s="99">
        <f>($AH240*((AE241+AF241))/100)</f>
        <v>14.4</v>
      </c>
      <c r="AH241" s="99">
        <f t="shared" ref="AH241" si="381">AH240-AG241</f>
        <v>21.6</v>
      </c>
      <c r="AI241" s="297"/>
      <c r="AJ241" s="99">
        <f t="shared" si="57"/>
        <v>0</v>
      </c>
      <c r="AK241" s="99">
        <f t="shared" si="58"/>
        <v>0</v>
      </c>
      <c r="AL241" s="99">
        <f t="shared" ref="AL241" si="382">($AM240*((AJ241+AK241))/100)</f>
        <v>0</v>
      </c>
      <c r="AM241" s="106">
        <f t="shared" ref="AM241" si="383">AM240-AL241</f>
        <v>40</v>
      </c>
      <c r="AN241" s="392"/>
      <c r="AO241" s="312"/>
      <c r="AP241" s="434"/>
      <c r="AQ241" s="323"/>
      <c r="AR241" s="420"/>
      <c r="AS241" s="336"/>
      <c r="AT241" s="342"/>
      <c r="AU241" s="312"/>
    </row>
    <row r="242" spans="1:47" s="110" customFormat="1" ht="166.5" customHeight="1">
      <c r="A242" s="298"/>
      <c r="B242" s="311" t="s">
        <v>217</v>
      </c>
      <c r="C242" s="313" t="s">
        <v>218</v>
      </c>
      <c r="D242" s="313" t="s">
        <v>402</v>
      </c>
      <c r="E242" s="313" t="s">
        <v>60</v>
      </c>
      <c r="F242" s="315" t="s">
        <v>403</v>
      </c>
      <c r="G242" s="315" t="s">
        <v>404</v>
      </c>
      <c r="H242" s="315"/>
      <c r="I242" s="315"/>
      <c r="J242" s="315"/>
      <c r="K242" s="315"/>
      <c r="L242" s="314" t="s">
        <v>405</v>
      </c>
      <c r="M242" s="344" t="s">
        <v>63</v>
      </c>
      <c r="N242" s="344" t="s">
        <v>281</v>
      </c>
      <c r="O242" s="311" t="s">
        <v>64</v>
      </c>
      <c r="P242" s="311" t="s">
        <v>176</v>
      </c>
      <c r="Q242" s="311">
        <v>40000</v>
      </c>
      <c r="R242" s="311" t="s">
        <v>175</v>
      </c>
      <c r="S242" s="311">
        <f>IF(R242="Muy alta",100,IF(R242="Alta",80,IF(R242="Media",60,IF(R242="Baja",40,IF(R242="Muy baja",20,IF(R242="Casi Seguro",100,IF(R242="Probable",80,IF(R242="Posible",60,IF(R242="Improbable",40,IF(R242="Rara vez",20,0))))))))))</f>
        <v>100</v>
      </c>
      <c r="T242" s="311" t="s">
        <v>68</v>
      </c>
      <c r="U242" s="311">
        <f>IF(T242="Catastrófico",100,IF(T242="Mayor",80,IF(T242="Moderado",60,IF(T242="Menor",40,IF(T242="Leve",20,0)))))</f>
        <v>80</v>
      </c>
      <c r="V242" s="311" t="s">
        <v>69</v>
      </c>
      <c r="W242" s="115" t="s">
        <v>406</v>
      </c>
      <c r="X242" s="114" t="str">
        <f>IF(OR(Y242="Preventivo",Y242="Detectivo"),"Probabilidad",IF(Y242="Correctivo","Impacto"," "))</f>
        <v>Probabilidad</v>
      </c>
      <c r="Y242" s="114" t="s">
        <v>93</v>
      </c>
      <c r="Z242" s="114" t="s">
        <v>72</v>
      </c>
      <c r="AA242" s="114" t="s">
        <v>73</v>
      </c>
      <c r="AB242" s="114" t="s">
        <v>74</v>
      </c>
      <c r="AC242" s="114" t="s">
        <v>75</v>
      </c>
      <c r="AD242" s="297">
        <f>AH244</f>
        <v>21</v>
      </c>
      <c r="AE242" s="99">
        <f t="shared" si="54"/>
        <v>15</v>
      </c>
      <c r="AF242" s="99">
        <f t="shared" si="55"/>
        <v>15</v>
      </c>
      <c r="AG242" s="99">
        <f>($S242*((AE242+AF242))/100)</f>
        <v>30</v>
      </c>
      <c r="AH242" s="99">
        <f t="shared" ref="AH242" si="384">S242-AG242</f>
        <v>70</v>
      </c>
      <c r="AI242" s="297">
        <f>AM244</f>
        <v>80</v>
      </c>
      <c r="AJ242" s="99">
        <f t="shared" si="57"/>
        <v>0</v>
      </c>
      <c r="AK242" s="99">
        <f t="shared" si="58"/>
        <v>0</v>
      </c>
      <c r="AL242" s="99">
        <f>($U242*((AJ242+AK242))/100)</f>
        <v>0</v>
      </c>
      <c r="AM242" s="106">
        <f>U242-AL242</f>
        <v>80</v>
      </c>
      <c r="AN242" s="311" t="s">
        <v>69</v>
      </c>
      <c r="AO242" s="311" t="s">
        <v>77</v>
      </c>
      <c r="AP242" s="311" t="s">
        <v>407</v>
      </c>
      <c r="AQ242" s="351" t="s">
        <v>408</v>
      </c>
      <c r="AR242" s="386">
        <v>45658</v>
      </c>
      <c r="AS242" s="386">
        <v>46022</v>
      </c>
      <c r="AT242" s="311" t="s">
        <v>96</v>
      </c>
      <c r="AU242" s="439" t="s">
        <v>409</v>
      </c>
    </row>
    <row r="243" spans="1:47" s="110" customFormat="1" ht="225" customHeight="1">
      <c r="A243" s="298"/>
      <c r="B243" s="325"/>
      <c r="C243" s="343"/>
      <c r="D243" s="343"/>
      <c r="E243" s="343"/>
      <c r="F243" s="314"/>
      <c r="G243" s="314"/>
      <c r="H243" s="314"/>
      <c r="I243" s="314"/>
      <c r="J243" s="314"/>
      <c r="K243" s="314"/>
      <c r="L243" s="314"/>
      <c r="M243" s="345"/>
      <c r="N243" s="345"/>
      <c r="O243" s="325"/>
      <c r="P243" s="325"/>
      <c r="Q243" s="325"/>
      <c r="R243" s="325"/>
      <c r="S243" s="325"/>
      <c r="T243" s="325"/>
      <c r="U243" s="325"/>
      <c r="V243" s="325"/>
      <c r="W243" s="100" t="s">
        <v>410</v>
      </c>
      <c r="X243" s="99" t="str">
        <f t="shared" ref="X243:X254" si="385">IF(OR(Y243="Preventivo",Y243="Detectivo"),"Probabilidad",IF(Y243="Correctivo","Impacto"," "))</f>
        <v>Probabilidad</v>
      </c>
      <c r="Y243" s="99" t="s">
        <v>71</v>
      </c>
      <c r="Z243" s="99" t="s">
        <v>109</v>
      </c>
      <c r="AA243" s="99" t="s">
        <v>73</v>
      </c>
      <c r="AB243" s="99" t="s">
        <v>74</v>
      </c>
      <c r="AC243" s="99" t="s">
        <v>75</v>
      </c>
      <c r="AD243" s="297"/>
      <c r="AE243" s="99">
        <f t="shared" si="54"/>
        <v>25</v>
      </c>
      <c r="AF243" s="99">
        <f t="shared" si="55"/>
        <v>25</v>
      </c>
      <c r="AG243" s="99">
        <f>($AH242*((AE243+AF243))/100)</f>
        <v>35</v>
      </c>
      <c r="AH243" s="99">
        <f t="shared" ref="AH243:AH244" si="386">AH242-AG243</f>
        <v>35</v>
      </c>
      <c r="AI243" s="297"/>
      <c r="AJ243" s="99">
        <f t="shared" si="57"/>
        <v>0</v>
      </c>
      <c r="AK243" s="99">
        <f t="shared" si="58"/>
        <v>0</v>
      </c>
      <c r="AL243" s="99">
        <f t="shared" ref="AL243:AL244" si="387">($AM242*((AJ243+AK243))/100)</f>
        <v>0</v>
      </c>
      <c r="AM243" s="106">
        <f t="shared" ref="AM243:AM244" si="388">AM242-AL243</f>
        <v>80</v>
      </c>
      <c r="AN243" s="325"/>
      <c r="AO243" s="325"/>
      <c r="AP243" s="325"/>
      <c r="AQ243" s="351"/>
      <c r="AR243" s="411"/>
      <c r="AS243" s="411"/>
      <c r="AT243" s="325"/>
      <c r="AU243" s="521"/>
    </row>
    <row r="244" spans="1:47" s="110" customFormat="1" ht="170.25" customHeight="1">
      <c r="A244" s="298"/>
      <c r="B244" s="312"/>
      <c r="C244" s="326"/>
      <c r="D244" s="326"/>
      <c r="E244" s="326"/>
      <c r="F244" s="357"/>
      <c r="G244" s="357"/>
      <c r="H244" s="357"/>
      <c r="I244" s="357"/>
      <c r="J244" s="357"/>
      <c r="K244" s="357"/>
      <c r="L244" s="357"/>
      <c r="M244" s="356"/>
      <c r="N244" s="356"/>
      <c r="O244" s="312"/>
      <c r="P244" s="312"/>
      <c r="Q244" s="312"/>
      <c r="R244" s="312"/>
      <c r="S244" s="312"/>
      <c r="T244" s="312"/>
      <c r="U244" s="312"/>
      <c r="V244" s="312"/>
      <c r="W244" s="100" t="s">
        <v>411</v>
      </c>
      <c r="X244" s="99" t="str">
        <f t="shared" si="385"/>
        <v>Probabilidad</v>
      </c>
      <c r="Y244" s="99" t="s">
        <v>71</v>
      </c>
      <c r="Z244" s="99" t="s">
        <v>72</v>
      </c>
      <c r="AA244" s="99" t="s">
        <v>73</v>
      </c>
      <c r="AB244" s="99" t="s">
        <v>74</v>
      </c>
      <c r="AC244" s="99" t="s">
        <v>75</v>
      </c>
      <c r="AD244" s="297"/>
      <c r="AE244" s="99">
        <f t="shared" si="54"/>
        <v>25</v>
      </c>
      <c r="AF244" s="99">
        <f t="shared" si="55"/>
        <v>15</v>
      </c>
      <c r="AG244" s="99">
        <f>($AH243*((AE244+AF244))/100)</f>
        <v>14</v>
      </c>
      <c r="AH244" s="99">
        <f t="shared" si="386"/>
        <v>21</v>
      </c>
      <c r="AI244" s="297"/>
      <c r="AJ244" s="99">
        <f t="shared" si="57"/>
        <v>0</v>
      </c>
      <c r="AK244" s="99">
        <f t="shared" si="58"/>
        <v>0</v>
      </c>
      <c r="AL244" s="99">
        <f t="shared" si="387"/>
        <v>0</v>
      </c>
      <c r="AM244" s="106">
        <f t="shared" si="388"/>
        <v>80</v>
      </c>
      <c r="AN244" s="312"/>
      <c r="AO244" s="312"/>
      <c r="AP244" s="312"/>
      <c r="AQ244" s="355"/>
      <c r="AR244" s="387"/>
      <c r="AS244" s="387"/>
      <c r="AT244" s="312"/>
      <c r="AU244" s="522"/>
    </row>
    <row r="245" spans="1:47" s="110" customFormat="1" ht="123" customHeight="1">
      <c r="A245" s="298"/>
      <c r="B245" s="311" t="s">
        <v>217</v>
      </c>
      <c r="C245" s="313" t="s">
        <v>218</v>
      </c>
      <c r="D245" s="315" t="s">
        <v>412</v>
      </c>
      <c r="E245" s="313" t="s">
        <v>60</v>
      </c>
      <c r="F245" s="315" t="s">
        <v>413</v>
      </c>
      <c r="G245" s="315" t="s">
        <v>414</v>
      </c>
      <c r="H245" s="315"/>
      <c r="I245" s="315"/>
      <c r="J245" s="315"/>
      <c r="K245" s="315"/>
      <c r="L245" s="315" t="s">
        <v>415</v>
      </c>
      <c r="M245" s="344" t="s">
        <v>63</v>
      </c>
      <c r="N245" s="344" t="s">
        <v>281</v>
      </c>
      <c r="O245" s="311" t="s">
        <v>64</v>
      </c>
      <c r="P245" s="311" t="s">
        <v>176</v>
      </c>
      <c r="Q245" s="311">
        <v>893</v>
      </c>
      <c r="R245" s="311" t="s">
        <v>67</v>
      </c>
      <c r="S245" s="344">
        <f t="shared" ref="S245" si="389">IF(R245="Muy alta",100,IF(R245="Alta",80,IF(R245="Media",60,IF(R245="Baja",40,IF(R245="Muy baja",20,IF(R245="Casi Seguro",100,IF(R245="Probable",80,IF(R245="Posible",60,IF(R245="Improbable",40,IF(R245="Rara vez",20,0))))))))))</f>
        <v>60</v>
      </c>
      <c r="T245" s="311" t="s">
        <v>68</v>
      </c>
      <c r="U245" s="311">
        <f t="shared" ref="U245" si="390">IF(T245="Catastrófico",100,IF(T245="Mayor",80,IF(T245="Moderado",60,IF(T245="Menor",40,IF(T245="Leve",20,0)))))</f>
        <v>80</v>
      </c>
      <c r="V245" s="311" t="s">
        <v>69</v>
      </c>
      <c r="W245" s="525" t="s">
        <v>416</v>
      </c>
      <c r="X245" s="311" t="str">
        <f t="shared" si="385"/>
        <v>Probabilidad</v>
      </c>
      <c r="Y245" s="311" t="s">
        <v>93</v>
      </c>
      <c r="Z245" s="311" t="s">
        <v>72</v>
      </c>
      <c r="AA245" s="311" t="s">
        <v>73</v>
      </c>
      <c r="AB245" s="311" t="s">
        <v>74</v>
      </c>
      <c r="AC245" s="311" t="s">
        <v>75</v>
      </c>
      <c r="AD245" s="297">
        <f>AH247</f>
        <v>42</v>
      </c>
      <c r="AE245" s="99">
        <f t="shared" si="54"/>
        <v>15</v>
      </c>
      <c r="AF245" s="99">
        <f t="shared" si="55"/>
        <v>15</v>
      </c>
      <c r="AG245" s="99">
        <f>($S245*((AE245+AF245))/100)</f>
        <v>18</v>
      </c>
      <c r="AH245" s="99">
        <f t="shared" ref="AH245" si="391">S245-AG245</f>
        <v>42</v>
      </c>
      <c r="AI245" s="297">
        <f>AM247</f>
        <v>80</v>
      </c>
      <c r="AJ245" s="99">
        <f t="shared" si="57"/>
        <v>0</v>
      </c>
      <c r="AK245" s="99">
        <f t="shared" si="58"/>
        <v>0</v>
      </c>
      <c r="AL245" s="99">
        <f>($U245*((AJ245+AK245))/100)</f>
        <v>0</v>
      </c>
      <c r="AM245" s="106">
        <f>U245-AL245</f>
        <v>80</v>
      </c>
      <c r="AN245" s="311" t="s">
        <v>69</v>
      </c>
      <c r="AO245" s="311" t="s">
        <v>77</v>
      </c>
      <c r="AP245" s="311" t="s">
        <v>407</v>
      </c>
      <c r="AQ245" s="350" t="s">
        <v>417</v>
      </c>
      <c r="AR245" s="386">
        <v>45658</v>
      </c>
      <c r="AS245" s="386">
        <v>46022</v>
      </c>
      <c r="AT245" s="311" t="s">
        <v>96</v>
      </c>
      <c r="AU245" s="311" t="s">
        <v>418</v>
      </c>
    </row>
    <row r="246" spans="1:47" s="110" customFormat="1" ht="118.5" customHeight="1">
      <c r="A246" s="298"/>
      <c r="B246" s="325"/>
      <c r="C246" s="343"/>
      <c r="D246" s="314"/>
      <c r="E246" s="343"/>
      <c r="F246" s="314"/>
      <c r="G246" s="314"/>
      <c r="H246" s="314"/>
      <c r="I246" s="314"/>
      <c r="J246" s="314"/>
      <c r="K246" s="314"/>
      <c r="L246" s="314"/>
      <c r="M246" s="345"/>
      <c r="N246" s="345"/>
      <c r="O246" s="325"/>
      <c r="P246" s="325"/>
      <c r="Q246" s="325"/>
      <c r="R246" s="325"/>
      <c r="S246" s="345"/>
      <c r="T246" s="325"/>
      <c r="U246" s="325"/>
      <c r="V246" s="325"/>
      <c r="W246" s="343"/>
      <c r="X246" s="345"/>
      <c r="Y246" s="345"/>
      <c r="Z246" s="345"/>
      <c r="AA246" s="345"/>
      <c r="AB246" s="345"/>
      <c r="AC246" s="345"/>
      <c r="AD246" s="297"/>
      <c r="AE246" s="99">
        <f t="shared" si="54"/>
        <v>0</v>
      </c>
      <c r="AF246" s="99">
        <f t="shared" si="55"/>
        <v>0</v>
      </c>
      <c r="AG246" s="99">
        <f>($AH245*((AE246+AF246))/100)</f>
        <v>0</v>
      </c>
      <c r="AH246" s="99">
        <f t="shared" ref="AH246:AH247" si="392">AH245-AG246</f>
        <v>42</v>
      </c>
      <c r="AI246" s="297"/>
      <c r="AJ246" s="99">
        <f t="shared" si="57"/>
        <v>0</v>
      </c>
      <c r="AK246" s="99">
        <f t="shared" si="58"/>
        <v>0</v>
      </c>
      <c r="AL246" s="99">
        <f t="shared" ref="AL246:AL247" si="393">($AM245*((AJ246+AK246))/100)</f>
        <v>0</v>
      </c>
      <c r="AM246" s="106">
        <f t="shared" ref="AM246:AM247" si="394">AM245-AL246</f>
        <v>80</v>
      </c>
      <c r="AN246" s="325"/>
      <c r="AO246" s="325"/>
      <c r="AP246" s="325"/>
      <c r="AQ246" s="351"/>
      <c r="AR246" s="411"/>
      <c r="AS246" s="411"/>
      <c r="AT246" s="325"/>
      <c r="AU246" s="523"/>
    </row>
    <row r="247" spans="1:47" s="110" customFormat="1" ht="126.75" customHeight="1">
      <c r="A247" s="298"/>
      <c r="B247" s="312"/>
      <c r="C247" s="326"/>
      <c r="D247" s="357"/>
      <c r="E247" s="326"/>
      <c r="F247" s="357"/>
      <c r="G247" s="357"/>
      <c r="H247" s="357"/>
      <c r="I247" s="357"/>
      <c r="J247" s="357"/>
      <c r="K247" s="357"/>
      <c r="L247" s="357"/>
      <c r="M247" s="356"/>
      <c r="N247" s="356"/>
      <c r="O247" s="312"/>
      <c r="P247" s="312"/>
      <c r="Q247" s="312"/>
      <c r="R247" s="312"/>
      <c r="S247" s="356"/>
      <c r="T247" s="312"/>
      <c r="U247" s="312"/>
      <c r="V247" s="312"/>
      <c r="W247" s="326"/>
      <c r="X247" s="356"/>
      <c r="Y247" s="356"/>
      <c r="Z247" s="356"/>
      <c r="AA247" s="356"/>
      <c r="AB247" s="356"/>
      <c r="AC247" s="356"/>
      <c r="AD247" s="297"/>
      <c r="AE247" s="99">
        <f t="shared" si="54"/>
        <v>0</v>
      </c>
      <c r="AF247" s="99">
        <f t="shared" si="55"/>
        <v>0</v>
      </c>
      <c r="AG247" s="99">
        <f>($AH246*((AE247+AF247))/100)</f>
        <v>0</v>
      </c>
      <c r="AH247" s="99">
        <f t="shared" si="392"/>
        <v>42</v>
      </c>
      <c r="AI247" s="297"/>
      <c r="AJ247" s="99">
        <f t="shared" si="57"/>
        <v>0</v>
      </c>
      <c r="AK247" s="99">
        <f t="shared" si="58"/>
        <v>0</v>
      </c>
      <c r="AL247" s="99">
        <f t="shared" si="393"/>
        <v>0</v>
      </c>
      <c r="AM247" s="106">
        <f t="shared" si="394"/>
        <v>80</v>
      </c>
      <c r="AN247" s="312"/>
      <c r="AO247" s="312"/>
      <c r="AP247" s="312"/>
      <c r="AQ247" s="355"/>
      <c r="AR247" s="387"/>
      <c r="AS247" s="387"/>
      <c r="AT247" s="312"/>
      <c r="AU247" s="524"/>
    </row>
    <row r="248" spans="1:47" s="110" customFormat="1" ht="86.25" customHeight="1">
      <c r="A248" s="325"/>
      <c r="B248" s="311" t="s">
        <v>217</v>
      </c>
      <c r="C248" s="313" t="s">
        <v>218</v>
      </c>
      <c r="D248" s="315" t="s">
        <v>419</v>
      </c>
      <c r="E248" s="313" t="s">
        <v>167</v>
      </c>
      <c r="F248" s="315" t="s">
        <v>420</v>
      </c>
      <c r="G248" s="315" t="s">
        <v>421</v>
      </c>
      <c r="H248" s="315"/>
      <c r="I248" s="315"/>
      <c r="J248" s="315"/>
      <c r="K248" s="315"/>
      <c r="L248" s="315" t="s">
        <v>422</v>
      </c>
      <c r="M248" s="344" t="s">
        <v>63</v>
      </c>
      <c r="N248" s="344" t="s">
        <v>281</v>
      </c>
      <c r="O248" s="311" t="s">
        <v>64</v>
      </c>
      <c r="P248" s="311" t="s">
        <v>176</v>
      </c>
      <c r="Q248" s="311">
        <v>30</v>
      </c>
      <c r="R248" s="311" t="s">
        <v>129</v>
      </c>
      <c r="S248" s="311">
        <f t="shared" ref="S248" si="395">IF(R248="Muy alta",100,IF(R248="Alta",80,IF(R248="Media",60,IF(R248="Baja",40,IF(R248="Muy baja",20,IF(R248="Casi Seguro",100,IF(R248="Probable",80,IF(R248="Posible",60,IF(R248="Improbable",40,IF(R248="Rara vez",20,0))))))))))</f>
        <v>40</v>
      </c>
      <c r="T248" s="311" t="s">
        <v>76</v>
      </c>
      <c r="U248" s="311">
        <f t="shared" ref="U248" si="396">IF(T248="Catastrófico",100,IF(T248="Mayor",80,IF(T248="Moderado",60,IF(T248="Menor",40,IF(T248="Leve",20,0)))))</f>
        <v>60</v>
      </c>
      <c r="V248" s="311" t="s">
        <v>76</v>
      </c>
      <c r="W248" s="313" t="s">
        <v>423</v>
      </c>
      <c r="X248" s="311" t="str">
        <f t="shared" si="385"/>
        <v>Probabilidad</v>
      </c>
      <c r="Y248" s="311" t="s">
        <v>71</v>
      </c>
      <c r="Z248" s="311" t="s">
        <v>72</v>
      </c>
      <c r="AA248" s="311" t="s">
        <v>73</v>
      </c>
      <c r="AB248" s="311" t="s">
        <v>74</v>
      </c>
      <c r="AC248" s="311" t="s">
        <v>187</v>
      </c>
      <c r="AD248" s="297">
        <f>AH250</f>
        <v>24</v>
      </c>
      <c r="AE248" s="99">
        <f t="shared" si="54"/>
        <v>25</v>
      </c>
      <c r="AF248" s="99">
        <f t="shared" si="55"/>
        <v>15</v>
      </c>
      <c r="AG248" s="99">
        <f>($S248*((AE248+AF248))/100)</f>
        <v>16</v>
      </c>
      <c r="AH248" s="99">
        <f t="shared" ref="AH248" si="397">S248-AG248</f>
        <v>24</v>
      </c>
      <c r="AI248" s="297">
        <f>AM250</f>
        <v>60</v>
      </c>
      <c r="AJ248" s="99">
        <f t="shared" si="57"/>
        <v>0</v>
      </c>
      <c r="AK248" s="99">
        <f t="shared" si="58"/>
        <v>0</v>
      </c>
      <c r="AL248" s="99">
        <f>($U248*((AJ248+AK248))/100)</f>
        <v>0</v>
      </c>
      <c r="AM248" s="106">
        <f>U248-AL248</f>
        <v>60</v>
      </c>
      <c r="AN248" s="311" t="s">
        <v>76</v>
      </c>
      <c r="AO248" s="311" t="s">
        <v>77</v>
      </c>
      <c r="AP248" s="311" t="s">
        <v>78</v>
      </c>
      <c r="AQ248" s="313" t="s">
        <v>424</v>
      </c>
      <c r="AR248" s="386">
        <v>45658</v>
      </c>
      <c r="AS248" s="386">
        <v>46022</v>
      </c>
      <c r="AT248" s="341" t="s">
        <v>80</v>
      </c>
      <c r="AU248" s="311" t="s">
        <v>425</v>
      </c>
    </row>
    <row r="249" spans="1:47" s="110" customFormat="1" ht="97.5" customHeight="1">
      <c r="A249" s="325"/>
      <c r="B249" s="325"/>
      <c r="C249" s="343"/>
      <c r="D249" s="314"/>
      <c r="E249" s="343"/>
      <c r="F249" s="314"/>
      <c r="G249" s="314"/>
      <c r="H249" s="314"/>
      <c r="I249" s="314"/>
      <c r="J249" s="314"/>
      <c r="K249" s="314"/>
      <c r="L249" s="314"/>
      <c r="M249" s="345"/>
      <c r="N249" s="345"/>
      <c r="O249" s="325"/>
      <c r="P249" s="325"/>
      <c r="Q249" s="325"/>
      <c r="R249" s="325"/>
      <c r="S249" s="325"/>
      <c r="T249" s="325"/>
      <c r="U249" s="325"/>
      <c r="V249" s="325"/>
      <c r="W249" s="526"/>
      <c r="X249" s="345"/>
      <c r="Y249" s="345"/>
      <c r="Z249" s="345"/>
      <c r="AA249" s="345"/>
      <c r="AB249" s="345"/>
      <c r="AC249" s="345"/>
      <c r="AD249" s="297"/>
      <c r="AE249" s="99">
        <f t="shared" si="54"/>
        <v>0</v>
      </c>
      <c r="AF249" s="99">
        <f t="shared" si="55"/>
        <v>0</v>
      </c>
      <c r="AG249" s="99">
        <f>($AH248*((AE249+AF249))/100)</f>
        <v>0</v>
      </c>
      <c r="AH249" s="99">
        <f t="shared" ref="AH249:AH250" si="398">AH248-AG249</f>
        <v>24</v>
      </c>
      <c r="AI249" s="297"/>
      <c r="AJ249" s="99">
        <f t="shared" si="57"/>
        <v>0</v>
      </c>
      <c r="AK249" s="99">
        <f t="shared" si="58"/>
        <v>0</v>
      </c>
      <c r="AL249" s="99">
        <f t="shared" ref="AL249:AL250" si="399">($AM248*((AJ249+AK249))/100)</f>
        <v>0</v>
      </c>
      <c r="AM249" s="106">
        <f t="shared" ref="AM249:AM250" si="400">AM248-AL249</f>
        <v>60</v>
      </c>
      <c r="AN249" s="325"/>
      <c r="AO249" s="325"/>
      <c r="AP249" s="325"/>
      <c r="AQ249" s="314"/>
      <c r="AR249" s="411"/>
      <c r="AS249" s="411"/>
      <c r="AT249" s="454"/>
      <c r="AU249" s="521"/>
    </row>
    <row r="250" spans="1:47" s="110" customFormat="1" ht="79.5" customHeight="1">
      <c r="A250" s="325"/>
      <c r="B250" s="312"/>
      <c r="C250" s="326"/>
      <c r="D250" s="357"/>
      <c r="E250" s="326"/>
      <c r="F250" s="357"/>
      <c r="G250" s="357"/>
      <c r="H250" s="357"/>
      <c r="I250" s="357"/>
      <c r="J250" s="357"/>
      <c r="K250" s="357"/>
      <c r="L250" s="357"/>
      <c r="M250" s="356"/>
      <c r="N250" s="356"/>
      <c r="O250" s="312"/>
      <c r="P250" s="312"/>
      <c r="Q250" s="312"/>
      <c r="R250" s="312"/>
      <c r="S250" s="312"/>
      <c r="T250" s="312"/>
      <c r="U250" s="312"/>
      <c r="V250" s="312"/>
      <c r="W250" s="527"/>
      <c r="X250" s="356"/>
      <c r="Y250" s="356"/>
      <c r="Z250" s="356"/>
      <c r="AA250" s="356"/>
      <c r="AB250" s="356"/>
      <c r="AC250" s="356"/>
      <c r="AD250" s="297"/>
      <c r="AE250" s="99">
        <f t="shared" si="54"/>
        <v>0</v>
      </c>
      <c r="AF250" s="99">
        <f t="shared" si="55"/>
        <v>0</v>
      </c>
      <c r="AG250" s="99">
        <f>($AH249*((AE250+AF250))/100)</f>
        <v>0</v>
      </c>
      <c r="AH250" s="99">
        <f t="shared" si="398"/>
        <v>24</v>
      </c>
      <c r="AI250" s="297"/>
      <c r="AJ250" s="99">
        <f t="shared" si="57"/>
        <v>0</v>
      </c>
      <c r="AK250" s="99">
        <f t="shared" si="58"/>
        <v>0</v>
      </c>
      <c r="AL250" s="99">
        <f t="shared" si="399"/>
        <v>0</v>
      </c>
      <c r="AM250" s="106">
        <f t="shared" si="400"/>
        <v>60</v>
      </c>
      <c r="AN250" s="312"/>
      <c r="AO250" s="312"/>
      <c r="AP250" s="312"/>
      <c r="AQ250" s="357"/>
      <c r="AR250" s="387"/>
      <c r="AS250" s="387"/>
      <c r="AT250" s="455"/>
      <c r="AU250" s="522"/>
    </row>
    <row r="251" spans="1:47" s="110" customFormat="1" ht="158.25" customHeight="1">
      <c r="A251" s="325"/>
      <c r="B251" s="311" t="s">
        <v>217</v>
      </c>
      <c r="C251" s="313" t="s">
        <v>218</v>
      </c>
      <c r="D251" s="315" t="s">
        <v>419</v>
      </c>
      <c r="E251" s="313" t="s">
        <v>167</v>
      </c>
      <c r="F251" s="313" t="s">
        <v>426</v>
      </c>
      <c r="G251" s="313" t="s">
        <v>427</v>
      </c>
      <c r="H251" s="315"/>
      <c r="I251" s="315"/>
      <c r="J251" s="315"/>
      <c r="K251" s="315"/>
      <c r="L251" s="315" t="s">
        <v>428</v>
      </c>
      <c r="M251" s="344" t="s">
        <v>63</v>
      </c>
      <c r="N251" s="344" t="s">
        <v>281</v>
      </c>
      <c r="O251" s="311" t="s">
        <v>64</v>
      </c>
      <c r="P251" s="311" t="s">
        <v>176</v>
      </c>
      <c r="Q251" s="344">
        <v>6000</v>
      </c>
      <c r="R251" s="311" t="s">
        <v>175</v>
      </c>
      <c r="S251" s="311">
        <f t="shared" ref="S251" si="401">IF(R251="Muy alta",100,IF(R251="Alta",80,IF(R251="Media",60,IF(R251="Baja",40,IF(R251="Muy baja",20,IF(R251="Casi Seguro",100,IF(R251="Probable",80,IF(R251="Posible",60,IF(R251="Improbable",40,IF(R251="Rara vez",20,0))))))))))</f>
        <v>100</v>
      </c>
      <c r="T251" s="311" t="s">
        <v>68</v>
      </c>
      <c r="U251" s="311">
        <f t="shared" ref="U251" si="402">IF(T251="Catastrófico",100,IF(T251="Mayor",80,IF(T251="Moderado",60,IF(T251="Menor",40,IF(T251="Leve",20,0)))))</f>
        <v>80</v>
      </c>
      <c r="V251" s="311" t="s">
        <v>69</v>
      </c>
      <c r="W251" s="100" t="s">
        <v>429</v>
      </c>
      <c r="X251" s="99" t="str">
        <f t="shared" si="385"/>
        <v>Probabilidad</v>
      </c>
      <c r="Y251" s="99" t="s">
        <v>71</v>
      </c>
      <c r="Z251" s="99" t="s">
        <v>72</v>
      </c>
      <c r="AA251" s="99" t="s">
        <v>73</v>
      </c>
      <c r="AB251" s="99" t="s">
        <v>74</v>
      </c>
      <c r="AC251" s="99" t="s">
        <v>75</v>
      </c>
      <c r="AD251" s="297">
        <f>AH253</f>
        <v>36</v>
      </c>
      <c r="AE251" s="99">
        <f t="shared" si="54"/>
        <v>25</v>
      </c>
      <c r="AF251" s="99">
        <f t="shared" si="55"/>
        <v>15</v>
      </c>
      <c r="AG251" s="99">
        <f>($S251*((AE251+AF251))/100)</f>
        <v>40</v>
      </c>
      <c r="AH251" s="99">
        <f t="shared" ref="AH251" si="403">S251-AG251</f>
        <v>60</v>
      </c>
      <c r="AI251" s="297">
        <f>AM253</f>
        <v>80</v>
      </c>
      <c r="AJ251" s="99">
        <f t="shared" si="57"/>
        <v>0</v>
      </c>
      <c r="AK251" s="99">
        <f t="shared" si="58"/>
        <v>0</v>
      </c>
      <c r="AL251" s="99">
        <f>($U251*((AJ251+AK251))/100)</f>
        <v>0</v>
      </c>
      <c r="AM251" s="106">
        <f>U251-AL251</f>
        <v>80</v>
      </c>
      <c r="AN251" s="311" t="s">
        <v>69</v>
      </c>
      <c r="AO251" s="311" t="s">
        <v>77</v>
      </c>
      <c r="AP251" s="311" t="s">
        <v>407</v>
      </c>
      <c r="AQ251" s="100" t="s">
        <v>430</v>
      </c>
      <c r="AR251" s="386">
        <v>45658</v>
      </c>
      <c r="AS251" s="386">
        <v>46022</v>
      </c>
      <c r="AT251" s="311" t="s">
        <v>96</v>
      </c>
      <c r="AU251" s="311" t="s">
        <v>425</v>
      </c>
    </row>
    <row r="252" spans="1:47" s="110" customFormat="1" ht="75.75" customHeight="1">
      <c r="A252" s="325"/>
      <c r="B252" s="325"/>
      <c r="C252" s="343"/>
      <c r="D252" s="314"/>
      <c r="E252" s="343"/>
      <c r="F252" s="343"/>
      <c r="G252" s="343"/>
      <c r="H252" s="314"/>
      <c r="I252" s="314"/>
      <c r="J252" s="314"/>
      <c r="K252" s="314"/>
      <c r="L252" s="314"/>
      <c r="M252" s="345"/>
      <c r="N252" s="345"/>
      <c r="O252" s="325"/>
      <c r="P252" s="325"/>
      <c r="Q252" s="345"/>
      <c r="R252" s="325"/>
      <c r="S252" s="325"/>
      <c r="T252" s="325"/>
      <c r="U252" s="325"/>
      <c r="V252" s="325"/>
      <c r="W252" s="313" t="s">
        <v>431</v>
      </c>
      <c r="X252" s="311" t="s">
        <v>120</v>
      </c>
      <c r="Y252" s="311" t="s">
        <v>71</v>
      </c>
      <c r="Z252" s="311" t="s">
        <v>72</v>
      </c>
      <c r="AA252" s="311" t="s">
        <v>73</v>
      </c>
      <c r="AB252" s="311" t="s">
        <v>74</v>
      </c>
      <c r="AC252" s="311" t="s">
        <v>75</v>
      </c>
      <c r="AD252" s="297"/>
      <c r="AE252" s="99">
        <f t="shared" si="54"/>
        <v>25</v>
      </c>
      <c r="AF252" s="99">
        <f t="shared" si="55"/>
        <v>15</v>
      </c>
      <c r="AG252" s="99">
        <f>($AH251*((AE252+AF252))/100)</f>
        <v>24</v>
      </c>
      <c r="AH252" s="99">
        <f t="shared" ref="AH252:AH253" si="404">AH251-AG252</f>
        <v>36</v>
      </c>
      <c r="AI252" s="297"/>
      <c r="AJ252" s="99">
        <f t="shared" si="57"/>
        <v>0</v>
      </c>
      <c r="AK252" s="99">
        <f t="shared" si="58"/>
        <v>0</v>
      </c>
      <c r="AL252" s="99">
        <f t="shared" ref="AL252:AL253" si="405">($AM251*((AJ252+AK252))/100)</f>
        <v>0</v>
      </c>
      <c r="AM252" s="106">
        <f t="shared" ref="AM252:AM253" si="406">AM251-AL252</f>
        <v>80</v>
      </c>
      <c r="AN252" s="325"/>
      <c r="AO252" s="325"/>
      <c r="AP252" s="325"/>
      <c r="AQ252" s="313" t="s">
        <v>432</v>
      </c>
      <c r="AR252" s="411"/>
      <c r="AS252" s="411"/>
      <c r="AT252" s="325"/>
      <c r="AU252" s="521"/>
    </row>
    <row r="253" spans="1:47" s="110" customFormat="1" ht="89.25" customHeight="1">
      <c r="A253" s="325"/>
      <c r="B253" s="312"/>
      <c r="C253" s="326"/>
      <c r="D253" s="357"/>
      <c r="E253" s="326"/>
      <c r="F253" s="326"/>
      <c r="G253" s="326"/>
      <c r="H253" s="357"/>
      <c r="I253" s="357"/>
      <c r="J253" s="357"/>
      <c r="K253" s="357"/>
      <c r="L253" s="357"/>
      <c r="M253" s="356"/>
      <c r="N253" s="356"/>
      <c r="O253" s="312"/>
      <c r="P253" s="312"/>
      <c r="Q253" s="356"/>
      <c r="R253" s="312"/>
      <c r="S253" s="312"/>
      <c r="T253" s="312"/>
      <c r="U253" s="312"/>
      <c r="V253" s="312"/>
      <c r="W253" s="326"/>
      <c r="X253" s="356"/>
      <c r="Y253" s="356"/>
      <c r="Z253" s="356"/>
      <c r="AA253" s="356"/>
      <c r="AB253" s="356"/>
      <c r="AC253" s="356"/>
      <c r="AD253" s="297"/>
      <c r="AE253" s="99">
        <f t="shared" si="54"/>
        <v>0</v>
      </c>
      <c r="AF253" s="99">
        <f t="shared" si="55"/>
        <v>0</v>
      </c>
      <c r="AG253" s="99">
        <f>($AH252*((AE253+AF253))/100)</f>
        <v>0</v>
      </c>
      <c r="AH253" s="99">
        <f t="shared" si="404"/>
        <v>36</v>
      </c>
      <c r="AI253" s="297"/>
      <c r="AJ253" s="99">
        <f t="shared" si="57"/>
        <v>0</v>
      </c>
      <c r="AK253" s="99">
        <f t="shared" si="58"/>
        <v>0</v>
      </c>
      <c r="AL253" s="99">
        <f t="shared" si="405"/>
        <v>0</v>
      </c>
      <c r="AM253" s="106">
        <f t="shared" si="406"/>
        <v>80</v>
      </c>
      <c r="AN253" s="312"/>
      <c r="AO253" s="312"/>
      <c r="AP253" s="312"/>
      <c r="AQ253" s="326"/>
      <c r="AR253" s="387"/>
      <c r="AS253" s="387"/>
      <c r="AT253" s="312"/>
      <c r="AU253" s="522"/>
    </row>
    <row r="254" spans="1:47" s="110" customFormat="1" ht="120" customHeight="1">
      <c r="A254" s="345"/>
      <c r="B254" s="344" t="s">
        <v>217</v>
      </c>
      <c r="C254" s="315" t="s">
        <v>218</v>
      </c>
      <c r="D254" s="315" t="s">
        <v>433</v>
      </c>
      <c r="E254" s="315"/>
      <c r="F254" s="315"/>
      <c r="G254" s="315"/>
      <c r="H254" s="315" t="s">
        <v>434</v>
      </c>
      <c r="I254" s="315" t="s">
        <v>435</v>
      </c>
      <c r="J254" s="315" t="s">
        <v>436</v>
      </c>
      <c r="K254" s="315" t="s">
        <v>437</v>
      </c>
      <c r="L254" s="315" t="str">
        <f>IF(F254&lt;&gt;"",CONCATENATE(E254," ",F254),CONCATENATE(H254," ",I254," ",J254," ",K254))</f>
        <v xml:space="preserve">Omitir, retrasar o adelantar  las acciones de las actividades contempladas en los  diferentes procedimientos de gestión jurídica por parte de los funcionarios y contratistas del proceso con el fin de obtener un beneficio propio o de un tercero </v>
      </c>
      <c r="M254" s="344" t="s">
        <v>88</v>
      </c>
      <c r="N254" s="344" t="s">
        <v>281</v>
      </c>
      <c r="O254" s="311" t="s">
        <v>89</v>
      </c>
      <c r="P254" s="311" t="s">
        <v>90</v>
      </c>
      <c r="Q254" s="311">
        <v>4500</v>
      </c>
      <c r="R254" s="311" t="s">
        <v>175</v>
      </c>
      <c r="S254" s="311">
        <f t="shared" ref="S254" si="407">IF(R254="Muy alta",100,IF(R254="Alta",80,IF(R254="Media",60,IF(R254="Baja",40,IF(R254="Muy baja",20,IF(R254="Casi Seguro",100,IF(R254="Probable",80,IF(R254="Posible",60,IF(R254="Improbable",40,IF(R254="Rara vez",20,0))))))))))</f>
        <v>100</v>
      </c>
      <c r="T254" s="311" t="s">
        <v>68</v>
      </c>
      <c r="U254" s="311">
        <f t="shared" ref="U254" si="408">IF(T254="Catastrófico",100,IF(T254="Mayor",80,IF(T254="Moderado",60,IF(T254="Menor",40,IF(T254="Leve",20,0)))))</f>
        <v>80</v>
      </c>
      <c r="V254" s="311" t="s">
        <v>69</v>
      </c>
      <c r="W254" s="315" t="s">
        <v>438</v>
      </c>
      <c r="X254" s="311" t="str">
        <f t="shared" si="385"/>
        <v>Probabilidad</v>
      </c>
      <c r="Y254" s="311" t="s">
        <v>71</v>
      </c>
      <c r="Z254" s="311" t="s">
        <v>72</v>
      </c>
      <c r="AA254" s="311" t="s">
        <v>73</v>
      </c>
      <c r="AB254" s="311" t="s">
        <v>74</v>
      </c>
      <c r="AC254" s="311" t="s">
        <v>75</v>
      </c>
      <c r="AD254" s="297">
        <f>AH256</f>
        <v>60</v>
      </c>
      <c r="AE254" s="99">
        <f t="shared" si="54"/>
        <v>25</v>
      </c>
      <c r="AF254" s="99">
        <f t="shared" si="55"/>
        <v>15</v>
      </c>
      <c r="AG254" s="99">
        <f>($S254*((AE254+AF254))/100)</f>
        <v>40</v>
      </c>
      <c r="AH254" s="99">
        <f t="shared" ref="AH254" si="409">S254-AG254</f>
        <v>60</v>
      </c>
      <c r="AI254" s="297">
        <f>AM256</f>
        <v>80</v>
      </c>
      <c r="AJ254" s="99">
        <f t="shared" si="57"/>
        <v>0</v>
      </c>
      <c r="AK254" s="99">
        <f t="shared" si="58"/>
        <v>0</v>
      </c>
      <c r="AL254" s="99">
        <f>($U254*((AJ254+AK254))/100)</f>
        <v>0</v>
      </c>
      <c r="AM254" s="106">
        <f>U254-AL254</f>
        <v>80</v>
      </c>
      <c r="AN254" s="311" t="s">
        <v>69</v>
      </c>
      <c r="AO254" s="298" t="s">
        <v>77</v>
      </c>
      <c r="AP254" s="298" t="s">
        <v>439</v>
      </c>
      <c r="AQ254" s="349" t="s">
        <v>440</v>
      </c>
      <c r="AR254" s="386">
        <v>45658</v>
      </c>
      <c r="AS254" s="386">
        <v>46022</v>
      </c>
      <c r="AT254" s="298" t="s">
        <v>96</v>
      </c>
      <c r="AU254" s="298" t="s">
        <v>418</v>
      </c>
    </row>
    <row r="255" spans="1:47" s="110" customFormat="1" ht="76.5" customHeight="1">
      <c r="A255" s="345"/>
      <c r="B255" s="345"/>
      <c r="C255" s="314"/>
      <c r="D255" s="314"/>
      <c r="E255" s="314"/>
      <c r="F255" s="314"/>
      <c r="G255" s="314"/>
      <c r="H255" s="314"/>
      <c r="I255" s="314"/>
      <c r="J255" s="314"/>
      <c r="K255" s="314"/>
      <c r="L255" s="314"/>
      <c r="M255" s="345"/>
      <c r="N255" s="345"/>
      <c r="O255" s="325"/>
      <c r="P255" s="325"/>
      <c r="Q255" s="325"/>
      <c r="R255" s="325"/>
      <c r="S255" s="325"/>
      <c r="T255" s="325"/>
      <c r="U255" s="325"/>
      <c r="V255" s="325"/>
      <c r="W255" s="314"/>
      <c r="X255" s="345"/>
      <c r="Y255" s="345"/>
      <c r="Z255" s="345"/>
      <c r="AA255" s="345"/>
      <c r="AB255" s="345"/>
      <c r="AC255" s="345"/>
      <c r="AD255" s="297"/>
      <c r="AE255" s="99">
        <f t="shared" si="54"/>
        <v>0</v>
      </c>
      <c r="AF255" s="99">
        <f t="shared" si="55"/>
        <v>0</v>
      </c>
      <c r="AG255" s="99">
        <f>($AH254*((AE255+AF255))/100)</f>
        <v>0</v>
      </c>
      <c r="AH255" s="99">
        <f t="shared" ref="AH255:AH256" si="410">AH254-AG255</f>
        <v>60</v>
      </c>
      <c r="AI255" s="297"/>
      <c r="AJ255" s="99">
        <f t="shared" si="57"/>
        <v>0</v>
      </c>
      <c r="AK255" s="99">
        <f t="shared" si="58"/>
        <v>0</v>
      </c>
      <c r="AL255" s="99">
        <f t="shared" ref="AL255:AL256" si="411">($AM254*((AJ255+AK255))/100)</f>
        <v>0</v>
      </c>
      <c r="AM255" s="106">
        <f t="shared" ref="AM255:AM256" si="412">AM254-AL255</f>
        <v>80</v>
      </c>
      <c r="AN255" s="325"/>
      <c r="AO255" s="298"/>
      <c r="AP255" s="298"/>
      <c r="AQ255" s="349"/>
      <c r="AR255" s="411"/>
      <c r="AS255" s="411"/>
      <c r="AT255" s="384"/>
      <c r="AU255" s="384"/>
    </row>
    <row r="256" spans="1:47" s="110" customFormat="1" ht="66.75" customHeight="1">
      <c r="A256" s="345"/>
      <c r="B256" s="356"/>
      <c r="C256" s="357"/>
      <c r="D256" s="357"/>
      <c r="E256" s="357"/>
      <c r="F256" s="357"/>
      <c r="G256" s="357"/>
      <c r="H256" s="357"/>
      <c r="I256" s="357"/>
      <c r="J256" s="357"/>
      <c r="K256" s="357"/>
      <c r="L256" s="357"/>
      <c r="M256" s="356"/>
      <c r="N256" s="356"/>
      <c r="O256" s="312"/>
      <c r="P256" s="312"/>
      <c r="Q256" s="312"/>
      <c r="R256" s="312"/>
      <c r="S256" s="312"/>
      <c r="T256" s="312"/>
      <c r="U256" s="312"/>
      <c r="V256" s="312"/>
      <c r="W256" s="357"/>
      <c r="X256" s="356"/>
      <c r="Y256" s="356"/>
      <c r="Z256" s="356"/>
      <c r="AA256" s="356"/>
      <c r="AB256" s="356"/>
      <c r="AC256" s="356"/>
      <c r="AD256" s="297"/>
      <c r="AE256" s="99">
        <f t="shared" si="54"/>
        <v>0</v>
      </c>
      <c r="AF256" s="99">
        <f t="shared" si="55"/>
        <v>0</v>
      </c>
      <c r="AG256" s="99">
        <f>($AH255*((AE256+AF256))/100)</f>
        <v>0</v>
      </c>
      <c r="AH256" s="99">
        <f t="shared" si="410"/>
        <v>60</v>
      </c>
      <c r="AI256" s="297"/>
      <c r="AJ256" s="99">
        <f t="shared" si="57"/>
        <v>0</v>
      </c>
      <c r="AK256" s="99">
        <f t="shared" si="58"/>
        <v>0</v>
      </c>
      <c r="AL256" s="99">
        <f t="shared" si="411"/>
        <v>0</v>
      </c>
      <c r="AM256" s="106">
        <f t="shared" si="412"/>
        <v>80</v>
      </c>
      <c r="AN256" s="312"/>
      <c r="AO256" s="298"/>
      <c r="AP256" s="298"/>
      <c r="AQ256" s="349"/>
      <c r="AR256" s="387"/>
      <c r="AS256" s="387"/>
      <c r="AT256" s="384"/>
      <c r="AU256" s="384"/>
    </row>
    <row r="257" spans="1:47" s="110" customFormat="1" ht="72" customHeight="1">
      <c r="A257" s="325"/>
      <c r="B257" s="311" t="s">
        <v>217</v>
      </c>
      <c r="C257" s="313" t="s">
        <v>218</v>
      </c>
      <c r="D257" s="315" t="s">
        <v>412</v>
      </c>
      <c r="E257" s="313" t="s">
        <v>60</v>
      </c>
      <c r="F257" s="315" t="s">
        <v>441</v>
      </c>
      <c r="G257" s="315" t="s">
        <v>442</v>
      </c>
      <c r="H257" s="315"/>
      <c r="I257" s="315"/>
      <c r="J257" s="315"/>
      <c r="K257" s="315"/>
      <c r="L257" s="315" t="s">
        <v>443</v>
      </c>
      <c r="M257" s="344" t="s">
        <v>63</v>
      </c>
      <c r="N257" s="344" t="s">
        <v>281</v>
      </c>
      <c r="O257" s="311" t="s">
        <v>64</v>
      </c>
      <c r="P257" s="311" t="s">
        <v>176</v>
      </c>
      <c r="Q257" s="311">
        <v>1</v>
      </c>
      <c r="R257" s="311" t="s">
        <v>129</v>
      </c>
      <c r="S257" s="311">
        <f t="shared" ref="S257" si="413">IF(R257="Muy alta",100,IF(R257="Alta",80,IF(R257="Media",60,IF(R257="Baja",40,IF(R257="Muy baja",20,IF(R257="Casi Seguro",100,IF(R257="Probable",80,IF(R257="Posible",60,IF(R257="Improbable",40,IF(R257="Rara vez",20,0))))))))))</f>
        <v>40</v>
      </c>
      <c r="T257" s="311" t="s">
        <v>76</v>
      </c>
      <c r="U257" s="311">
        <f t="shared" ref="U257" si="414">IF(T257="Catastrófico",100,IF(T257="Mayor",80,IF(T257="Moderado",60,IF(T257="Menor",40,IF(T257="Leve",20,0)))))</f>
        <v>60</v>
      </c>
      <c r="V257" s="311" t="s">
        <v>76</v>
      </c>
      <c r="W257" s="313" t="s">
        <v>444</v>
      </c>
      <c r="X257" s="311" t="s">
        <v>120</v>
      </c>
      <c r="Y257" s="311" t="s">
        <v>93</v>
      </c>
      <c r="Z257" s="311" t="s">
        <v>72</v>
      </c>
      <c r="AA257" s="311" t="s">
        <v>73</v>
      </c>
      <c r="AB257" s="311" t="s">
        <v>74</v>
      </c>
      <c r="AC257" s="311" t="s">
        <v>75</v>
      </c>
      <c r="AD257" s="297">
        <f>AH257</f>
        <v>28</v>
      </c>
      <c r="AE257" s="298">
        <f t="shared" si="54"/>
        <v>15</v>
      </c>
      <c r="AF257" s="311">
        <f t="shared" si="55"/>
        <v>15</v>
      </c>
      <c r="AG257" s="311">
        <f t="shared" ref="AG257" si="415">($S257*((AE257+AF257))/100)</f>
        <v>12</v>
      </c>
      <c r="AH257" s="311">
        <f t="shared" ref="AH257" si="416">S257-AG257</f>
        <v>28</v>
      </c>
      <c r="AI257" s="297">
        <f>AM258</f>
        <v>60</v>
      </c>
      <c r="AJ257" s="99">
        <f t="shared" si="57"/>
        <v>0</v>
      </c>
      <c r="AK257" s="99">
        <f t="shared" si="58"/>
        <v>0</v>
      </c>
      <c r="AL257" s="99">
        <f>($U257*((AJ257+AK257))/100)</f>
        <v>0</v>
      </c>
      <c r="AM257" s="106">
        <f>U257-AL257</f>
        <v>60</v>
      </c>
      <c r="AN257" s="311" t="s">
        <v>76</v>
      </c>
      <c r="AO257" s="298" t="s">
        <v>77</v>
      </c>
      <c r="AP257" s="298" t="s">
        <v>272</v>
      </c>
      <c r="AQ257" s="299" t="s">
        <v>445</v>
      </c>
      <c r="AR257" s="519">
        <v>45658</v>
      </c>
      <c r="AS257" s="519">
        <v>46022</v>
      </c>
      <c r="AT257" s="457" t="s">
        <v>80</v>
      </c>
      <c r="AU257" s="520" t="s">
        <v>446</v>
      </c>
    </row>
    <row r="258" spans="1:47" s="110" customFormat="1" ht="224.25" customHeight="1">
      <c r="A258" s="312"/>
      <c r="B258" s="312"/>
      <c r="C258" s="343"/>
      <c r="D258" s="314"/>
      <c r="E258" s="343"/>
      <c r="F258" s="314"/>
      <c r="G258" s="314"/>
      <c r="H258" s="314"/>
      <c r="I258" s="314"/>
      <c r="J258" s="314"/>
      <c r="K258" s="314"/>
      <c r="L258" s="314"/>
      <c r="M258" s="345"/>
      <c r="N258" s="345"/>
      <c r="O258" s="325"/>
      <c r="P258" s="325"/>
      <c r="Q258" s="325"/>
      <c r="R258" s="325"/>
      <c r="S258" s="325"/>
      <c r="T258" s="325"/>
      <c r="U258" s="325"/>
      <c r="V258" s="325"/>
      <c r="W258" s="314"/>
      <c r="X258" s="345"/>
      <c r="Y258" s="312"/>
      <c r="Z258" s="312"/>
      <c r="AA258" s="312"/>
      <c r="AB258" s="312"/>
      <c r="AC258" s="312"/>
      <c r="AD258" s="297"/>
      <c r="AE258" s="298"/>
      <c r="AF258" s="312"/>
      <c r="AG258" s="312"/>
      <c r="AH258" s="312"/>
      <c r="AI258" s="297"/>
      <c r="AJ258" s="99">
        <f t="shared" si="57"/>
        <v>0</v>
      </c>
      <c r="AK258" s="99">
        <f t="shared" si="58"/>
        <v>0</v>
      </c>
      <c r="AL258" s="99">
        <f t="shared" ref="AL258" si="417">($AM257*((AJ258+AK258))/100)</f>
        <v>0</v>
      </c>
      <c r="AM258" s="106">
        <f t="shared" ref="AM258" si="418">AM257-AL258</f>
        <v>60</v>
      </c>
      <c r="AN258" s="325"/>
      <c r="AO258" s="298"/>
      <c r="AP258" s="298"/>
      <c r="AQ258" s="349"/>
      <c r="AR258" s="519"/>
      <c r="AS258" s="519"/>
      <c r="AT258" s="456"/>
      <c r="AU258" s="438"/>
    </row>
    <row r="259" spans="1:47" s="110" customFormat="1" ht="294" customHeight="1">
      <c r="A259" s="111"/>
      <c r="B259" s="101" t="s">
        <v>217</v>
      </c>
      <c r="C259" s="108" t="s">
        <v>218</v>
      </c>
      <c r="D259" s="116" t="s">
        <v>412</v>
      </c>
      <c r="E259" s="108" t="s">
        <v>60</v>
      </c>
      <c r="F259" s="108" t="s">
        <v>447</v>
      </c>
      <c r="G259" s="108" t="s">
        <v>448</v>
      </c>
      <c r="H259" s="108"/>
      <c r="I259" s="108"/>
      <c r="J259" s="108"/>
      <c r="K259" s="108"/>
      <c r="L259" s="108" t="s">
        <v>449</v>
      </c>
      <c r="M259" s="101" t="s">
        <v>63</v>
      </c>
      <c r="N259" s="101" t="s">
        <v>281</v>
      </c>
      <c r="O259" s="101" t="s">
        <v>64</v>
      </c>
      <c r="P259" s="101" t="s">
        <v>176</v>
      </c>
      <c r="Q259" s="101">
        <v>1138</v>
      </c>
      <c r="R259" s="101" t="s">
        <v>67</v>
      </c>
      <c r="S259" s="101">
        <f t="shared" ref="S259:S261" si="419">IF(R259="Muy alta",100,IF(R259="Alta",80,IF(R259="Media",60,IF(R259="Baja",40,IF(R259="Muy baja",20,IF(R259="Casi Seguro",100,IF(R259="Probable",80,IF(R259="Posible",60,IF(R259="Improbable",40,IF(R259="Rara vez",20,0))))))))))</f>
        <v>60</v>
      </c>
      <c r="T259" s="101" t="s">
        <v>76</v>
      </c>
      <c r="U259" s="101">
        <f t="shared" ref="U259:U261" si="420">IF(T259="Catastrófico",100,IF(T259="Mayor",80,IF(T259="Moderado",60,IF(T259="Menor",40,IF(T259="Leve",20,0)))))</f>
        <v>60</v>
      </c>
      <c r="V259" s="123" t="s">
        <v>76</v>
      </c>
      <c r="W259" s="124" t="s">
        <v>450</v>
      </c>
      <c r="X259" s="99" t="s">
        <v>120</v>
      </c>
      <c r="Y259" s="99" t="s">
        <v>71</v>
      </c>
      <c r="Z259" s="99" t="s">
        <v>72</v>
      </c>
      <c r="AA259" s="99" t="s">
        <v>73</v>
      </c>
      <c r="AB259" s="99" t="s">
        <v>74</v>
      </c>
      <c r="AC259" s="99" t="s">
        <v>75</v>
      </c>
      <c r="AD259" s="104">
        <f>AH259</f>
        <v>36</v>
      </c>
      <c r="AE259" s="99">
        <f t="shared" ref="AE259:AE409" si="421">IF(Y259="Preventivo",25,IF(Y259="Detectivo",15,0))</f>
        <v>25</v>
      </c>
      <c r="AF259" s="99">
        <f t="shared" ref="AF259:AF409" si="422">IF(Y259="Correctivo",0,IF(Z259="Automatizado",25,IF(Z259="Manual",15,0)))</f>
        <v>15</v>
      </c>
      <c r="AG259" s="99">
        <f>($S259*((AE259+AF259))/100)</f>
        <v>24</v>
      </c>
      <c r="AH259" s="99">
        <f t="shared" ref="AH259:AH261" si="423">S259-AG259</f>
        <v>36</v>
      </c>
      <c r="AI259" s="104">
        <f>AM259</f>
        <v>60</v>
      </c>
      <c r="AJ259" s="99">
        <f t="shared" si="57"/>
        <v>0</v>
      </c>
      <c r="AK259" s="99">
        <f t="shared" si="58"/>
        <v>0</v>
      </c>
      <c r="AL259" s="99">
        <f>($U259*((AJ259+AK259))/100)</f>
        <v>0</v>
      </c>
      <c r="AM259" s="106">
        <f>U259-AL259</f>
        <v>60</v>
      </c>
      <c r="AN259" s="123" t="s">
        <v>76</v>
      </c>
      <c r="AO259" s="125" t="s">
        <v>77</v>
      </c>
      <c r="AP259" s="125" t="s">
        <v>272</v>
      </c>
      <c r="AQ259" s="103" t="s">
        <v>451</v>
      </c>
      <c r="AR259" s="126">
        <v>45658</v>
      </c>
      <c r="AS259" s="126">
        <v>46022</v>
      </c>
      <c r="AT259" s="127" t="s">
        <v>80</v>
      </c>
      <c r="AU259" s="128" t="s">
        <v>446</v>
      </c>
    </row>
    <row r="260" spans="1:47" s="110" customFormat="1" ht="295.5" customHeight="1">
      <c r="A260" s="99"/>
      <c r="B260" s="101" t="s">
        <v>217</v>
      </c>
      <c r="C260" s="108" t="s">
        <v>218</v>
      </c>
      <c r="D260" s="152" t="s">
        <v>412</v>
      </c>
      <c r="E260" s="124" t="s">
        <v>155</v>
      </c>
      <c r="F260" s="124" t="s">
        <v>452</v>
      </c>
      <c r="G260" s="124" t="s">
        <v>453</v>
      </c>
      <c r="H260" s="124"/>
      <c r="I260" s="124"/>
      <c r="J260" s="124"/>
      <c r="K260" s="124"/>
      <c r="L260" s="124" t="s">
        <v>454</v>
      </c>
      <c r="M260" s="129" t="s">
        <v>158</v>
      </c>
      <c r="N260" s="129" t="s">
        <v>281</v>
      </c>
      <c r="O260" s="129" t="s">
        <v>64</v>
      </c>
      <c r="P260" s="129" t="s">
        <v>176</v>
      </c>
      <c r="Q260" s="129">
        <v>200</v>
      </c>
      <c r="R260" s="129" t="s">
        <v>129</v>
      </c>
      <c r="S260" s="129">
        <f t="shared" si="419"/>
        <v>40</v>
      </c>
      <c r="T260" s="129" t="s">
        <v>68</v>
      </c>
      <c r="U260" s="129">
        <f t="shared" si="420"/>
        <v>80</v>
      </c>
      <c r="V260" s="123" t="s">
        <v>69</v>
      </c>
      <c r="W260" s="124" t="s">
        <v>455</v>
      </c>
      <c r="X260" s="125" t="s">
        <v>120</v>
      </c>
      <c r="Y260" s="125" t="s">
        <v>71</v>
      </c>
      <c r="Z260" s="125" t="s">
        <v>72</v>
      </c>
      <c r="AA260" s="125" t="s">
        <v>73</v>
      </c>
      <c r="AB260" s="125" t="s">
        <v>74</v>
      </c>
      <c r="AC260" s="125" t="s">
        <v>75</v>
      </c>
      <c r="AD260" s="122">
        <f>AH260</f>
        <v>24</v>
      </c>
      <c r="AE260" s="101">
        <f t="shared" si="421"/>
        <v>25</v>
      </c>
      <c r="AF260" s="101">
        <f t="shared" si="422"/>
        <v>15</v>
      </c>
      <c r="AG260" s="101">
        <f>($S260*((AE260+AF260))/100)</f>
        <v>16</v>
      </c>
      <c r="AH260" s="101">
        <f t="shared" si="423"/>
        <v>24</v>
      </c>
      <c r="AI260" s="104">
        <f>AM260</f>
        <v>80</v>
      </c>
      <c r="AJ260" s="99">
        <f t="shared" si="57"/>
        <v>0</v>
      </c>
      <c r="AK260" s="99">
        <f t="shared" si="58"/>
        <v>0</v>
      </c>
      <c r="AL260" s="99">
        <f>($U260*((AJ260+AK260))/100)</f>
        <v>0</v>
      </c>
      <c r="AM260" s="106">
        <f>U260-AL260</f>
        <v>80</v>
      </c>
      <c r="AN260" s="123" t="s">
        <v>69</v>
      </c>
      <c r="AO260" s="125" t="s">
        <v>77</v>
      </c>
      <c r="AP260" s="125" t="s">
        <v>272</v>
      </c>
      <c r="AQ260" s="228" t="s">
        <v>456</v>
      </c>
      <c r="AR260" s="126">
        <v>45658</v>
      </c>
      <c r="AS260" s="126">
        <v>46022</v>
      </c>
      <c r="AT260" s="127" t="s">
        <v>96</v>
      </c>
      <c r="AU260" s="125" t="s">
        <v>457</v>
      </c>
    </row>
    <row r="261" spans="1:47" s="110" customFormat="1" ht="277.5" customHeight="1">
      <c r="A261" s="298"/>
      <c r="B261" s="298" t="s">
        <v>217</v>
      </c>
      <c r="C261" s="299" t="s">
        <v>107</v>
      </c>
      <c r="D261" s="299" t="s">
        <v>458</v>
      </c>
      <c r="E261" s="299" t="s">
        <v>60</v>
      </c>
      <c r="F261" s="349" t="s">
        <v>459</v>
      </c>
      <c r="G261" s="349" t="s">
        <v>268</v>
      </c>
      <c r="H261" s="315"/>
      <c r="I261" s="315"/>
      <c r="J261" s="315"/>
      <c r="K261" s="315"/>
      <c r="L261" s="349" t="str">
        <f t="shared" ref="L261" si="424">IF(F261&lt;&gt;"",CONCATENATE(E261," ",F261,"",G261),CONCATENATE(H261," ",I261," ",J261," ",K261))</f>
        <v>Posibilidad de pérdida económica y reputacional por pérdida de la Confidencialidad de la Información de la Entidad debido a la falla o ausencia de controles relacionados con el acceso a información clasificada y/o reservada.</v>
      </c>
      <c r="M261" s="384" t="s">
        <v>108</v>
      </c>
      <c r="N261" s="384" t="s">
        <v>460</v>
      </c>
      <c r="O261" s="298" t="s">
        <v>64</v>
      </c>
      <c r="P261" s="298" t="s">
        <v>65</v>
      </c>
      <c r="Q261" s="298" t="s">
        <v>276</v>
      </c>
      <c r="R261" s="298" t="s">
        <v>116</v>
      </c>
      <c r="S261" s="298">
        <f t="shared" si="419"/>
        <v>20</v>
      </c>
      <c r="T261" s="298" t="s">
        <v>68</v>
      </c>
      <c r="U261" s="298">
        <f t="shared" si="420"/>
        <v>80</v>
      </c>
      <c r="V261" s="474" t="s">
        <v>69</v>
      </c>
      <c r="W261" s="32" t="s">
        <v>1707</v>
      </c>
      <c r="X261" s="190" t="str">
        <f t="shared" ref="X261:X364" si="425">IF(OR(Y261="Preventivo",Y261="Detectivo"),"Probabilidad",IF(Y261="Correctivo","Impacto"," "))</f>
        <v>Probabilidad</v>
      </c>
      <c r="Y261" s="99" t="s">
        <v>71</v>
      </c>
      <c r="Z261" s="99" t="s">
        <v>72</v>
      </c>
      <c r="AA261" s="99" t="s">
        <v>73</v>
      </c>
      <c r="AB261" s="99" t="s">
        <v>74</v>
      </c>
      <c r="AC261" s="99" t="s">
        <v>75</v>
      </c>
      <c r="AD261" s="297">
        <f>AH262</f>
        <v>12</v>
      </c>
      <c r="AE261" s="99">
        <f t="shared" si="421"/>
        <v>25</v>
      </c>
      <c r="AF261" s="99">
        <f t="shared" si="422"/>
        <v>15</v>
      </c>
      <c r="AG261" s="99">
        <f>($S261*((AE261+AF261))/100)</f>
        <v>8</v>
      </c>
      <c r="AH261" s="99">
        <f t="shared" si="423"/>
        <v>12</v>
      </c>
      <c r="AI261" s="297">
        <f>AM262</f>
        <v>60</v>
      </c>
      <c r="AJ261" s="99">
        <f t="shared" si="57"/>
        <v>0</v>
      </c>
      <c r="AK261" s="99">
        <f t="shared" si="58"/>
        <v>0</v>
      </c>
      <c r="AL261" s="99">
        <f>($U261*((AJ261+AK261))/100)</f>
        <v>0</v>
      </c>
      <c r="AM261" s="106">
        <f>U261-AL261</f>
        <v>80</v>
      </c>
      <c r="AN261" s="298" t="s">
        <v>76</v>
      </c>
      <c r="AO261" s="312" t="s">
        <v>77</v>
      </c>
      <c r="AP261" s="417" t="s">
        <v>272</v>
      </c>
      <c r="AQ261" s="323" t="s">
        <v>1710</v>
      </c>
      <c r="AR261" s="419">
        <v>45658</v>
      </c>
      <c r="AS261" s="333">
        <v>46022</v>
      </c>
      <c r="AT261" s="518" t="s">
        <v>80</v>
      </c>
      <c r="AU261" s="312" t="s">
        <v>461</v>
      </c>
    </row>
    <row r="262" spans="1:47" s="110" customFormat="1" ht="264.75" customHeight="1">
      <c r="A262" s="298"/>
      <c r="B262" s="298"/>
      <c r="C262" s="299"/>
      <c r="D262" s="299"/>
      <c r="E262" s="299"/>
      <c r="F262" s="349"/>
      <c r="G262" s="349"/>
      <c r="H262" s="357"/>
      <c r="I262" s="357"/>
      <c r="J262" s="357"/>
      <c r="K262" s="357"/>
      <c r="L262" s="349"/>
      <c r="M262" s="384"/>
      <c r="N262" s="384"/>
      <c r="O262" s="298"/>
      <c r="P262" s="298"/>
      <c r="Q262" s="298"/>
      <c r="R262" s="298"/>
      <c r="S262" s="298"/>
      <c r="T262" s="298"/>
      <c r="U262" s="298"/>
      <c r="V262" s="474"/>
      <c r="W262" s="140" t="s">
        <v>1708</v>
      </c>
      <c r="X262" s="190" t="str">
        <f t="shared" si="425"/>
        <v>Impacto</v>
      </c>
      <c r="Y262" s="99" t="s">
        <v>83</v>
      </c>
      <c r="Z262" s="99" t="s">
        <v>72</v>
      </c>
      <c r="AA262" s="125" t="s">
        <v>182</v>
      </c>
      <c r="AB262" s="99" t="s">
        <v>74</v>
      </c>
      <c r="AC262" s="99" t="s">
        <v>75</v>
      </c>
      <c r="AD262" s="297"/>
      <c r="AE262" s="99">
        <f t="shared" si="421"/>
        <v>0</v>
      </c>
      <c r="AF262" s="99">
        <f t="shared" si="422"/>
        <v>0</v>
      </c>
      <c r="AG262" s="99">
        <f>($AH261*((AE262+AF262))/100)</f>
        <v>0</v>
      </c>
      <c r="AH262" s="99">
        <f t="shared" ref="AH262" si="426">AH261-AG262</f>
        <v>12</v>
      </c>
      <c r="AI262" s="297"/>
      <c r="AJ262" s="99">
        <f t="shared" si="57"/>
        <v>10</v>
      </c>
      <c r="AK262" s="99">
        <f t="shared" si="58"/>
        <v>15</v>
      </c>
      <c r="AL262" s="99">
        <f t="shared" ref="AL262" si="427">($AM261*((AJ262+AK262))/100)</f>
        <v>20</v>
      </c>
      <c r="AM262" s="106">
        <f t="shared" ref="AM262" si="428">AM261-AL262</f>
        <v>60</v>
      </c>
      <c r="AN262" s="298"/>
      <c r="AO262" s="298"/>
      <c r="AP262" s="460"/>
      <c r="AQ262" s="323"/>
      <c r="AR262" s="420"/>
      <c r="AS262" s="336"/>
      <c r="AT262" s="517"/>
      <c r="AU262" s="298"/>
    </row>
    <row r="263" spans="1:47" s="110" customFormat="1" ht="128.25" customHeight="1">
      <c r="A263" s="298"/>
      <c r="B263" s="298" t="s">
        <v>217</v>
      </c>
      <c r="C263" s="299" t="s">
        <v>107</v>
      </c>
      <c r="D263" s="299" t="s">
        <v>458</v>
      </c>
      <c r="E263" s="299" t="s">
        <v>60</v>
      </c>
      <c r="F263" s="349" t="s">
        <v>462</v>
      </c>
      <c r="G263" s="349" t="s">
        <v>311</v>
      </c>
      <c r="H263" s="315"/>
      <c r="I263" s="315"/>
      <c r="J263" s="315"/>
      <c r="K263" s="315"/>
      <c r="L263" s="349" t="str">
        <f t="shared" ref="L263" si="429">IF(F263&lt;&gt;"",CONCATENATE(E263," ",F263,"",G263),CONCATENATE(H263," ",I263," ",J263," ",K263))</f>
        <v>Posibilidad de pérdida económica y reputacional por pérdida de la Disponibilidad de la Información de la Entidad debido a la falla o ausencia de controles de seguridad aplicables.</v>
      </c>
      <c r="M263" s="384" t="s">
        <v>108</v>
      </c>
      <c r="N263" s="384" t="s">
        <v>463</v>
      </c>
      <c r="O263" s="298" t="s">
        <v>64</v>
      </c>
      <c r="P263" s="298" t="s">
        <v>65</v>
      </c>
      <c r="Q263" s="298" t="s">
        <v>276</v>
      </c>
      <c r="R263" s="298" t="s">
        <v>178</v>
      </c>
      <c r="S263" s="298">
        <f t="shared" ref="S263" si="430">IF(R263="Muy alta",100,IF(R263="Alta",80,IF(R263="Media",60,IF(R263="Baja",40,IF(R263="Muy baja",20,IF(R263="Casi Seguro",100,IF(R263="Probable",80,IF(R263="Posible",60,IF(R263="Improbable",40,IF(R263="Rara vez",20,0))))))))))</f>
        <v>80</v>
      </c>
      <c r="T263" s="298" t="s">
        <v>68</v>
      </c>
      <c r="U263" s="298">
        <f t="shared" ref="U263" si="431">IF(T263="Catastrófico",100,IF(T263="Mayor",80,IF(T263="Moderado",60,IF(T263="Menor",40,IF(T263="Leve",20,0)))))</f>
        <v>80</v>
      </c>
      <c r="V263" s="474" t="s">
        <v>69</v>
      </c>
      <c r="W263" s="32" t="s">
        <v>464</v>
      </c>
      <c r="X263" s="190" t="str">
        <f t="shared" si="425"/>
        <v>Probabilidad</v>
      </c>
      <c r="Y263" s="99" t="s">
        <v>71</v>
      </c>
      <c r="Z263" s="99" t="s">
        <v>109</v>
      </c>
      <c r="AA263" s="99" t="s">
        <v>73</v>
      </c>
      <c r="AB263" s="99" t="s">
        <v>74</v>
      </c>
      <c r="AC263" s="99" t="s">
        <v>75</v>
      </c>
      <c r="AD263" s="297">
        <f>AH264</f>
        <v>24</v>
      </c>
      <c r="AE263" s="99">
        <f t="shared" si="421"/>
        <v>25</v>
      </c>
      <c r="AF263" s="99">
        <f t="shared" si="422"/>
        <v>25</v>
      </c>
      <c r="AG263" s="99">
        <f>($S263*((AE263+AF263))/100)</f>
        <v>40</v>
      </c>
      <c r="AH263" s="99">
        <f t="shared" ref="AH263" si="432">S263-AG263</f>
        <v>40</v>
      </c>
      <c r="AI263" s="297">
        <f>AM264</f>
        <v>80</v>
      </c>
      <c r="AJ263" s="99">
        <f t="shared" si="57"/>
        <v>0</v>
      </c>
      <c r="AK263" s="99">
        <f t="shared" si="58"/>
        <v>0</v>
      </c>
      <c r="AL263" s="99">
        <f>($U263*((AJ263+AK263))/100)</f>
        <v>0</v>
      </c>
      <c r="AM263" s="106">
        <f>U263-AL263</f>
        <v>80</v>
      </c>
      <c r="AN263" s="298" t="s">
        <v>69</v>
      </c>
      <c r="AO263" s="298" t="s">
        <v>77</v>
      </c>
      <c r="AP263" s="460" t="s">
        <v>272</v>
      </c>
      <c r="AQ263" s="320" t="s">
        <v>1711</v>
      </c>
      <c r="AR263" s="419">
        <v>45658</v>
      </c>
      <c r="AS263" s="333">
        <v>46022</v>
      </c>
      <c r="AT263" s="516" t="s">
        <v>96</v>
      </c>
      <c r="AU263" s="298" t="s">
        <v>461</v>
      </c>
    </row>
    <row r="264" spans="1:47" s="110" customFormat="1" ht="177.75" customHeight="1">
      <c r="A264" s="298"/>
      <c r="B264" s="298"/>
      <c r="C264" s="299"/>
      <c r="D264" s="299"/>
      <c r="E264" s="299"/>
      <c r="F264" s="349"/>
      <c r="G264" s="349"/>
      <c r="H264" s="357"/>
      <c r="I264" s="357"/>
      <c r="J264" s="357"/>
      <c r="K264" s="357"/>
      <c r="L264" s="349"/>
      <c r="M264" s="384"/>
      <c r="N264" s="384"/>
      <c r="O264" s="298"/>
      <c r="P264" s="298"/>
      <c r="Q264" s="298"/>
      <c r="R264" s="298"/>
      <c r="S264" s="298"/>
      <c r="T264" s="298"/>
      <c r="U264" s="298"/>
      <c r="V264" s="474"/>
      <c r="W264" s="140" t="s">
        <v>1709</v>
      </c>
      <c r="X264" s="190" t="str">
        <f t="shared" si="425"/>
        <v>Probabilidad</v>
      </c>
      <c r="Y264" s="99" t="s">
        <v>71</v>
      </c>
      <c r="Z264" s="99" t="s">
        <v>72</v>
      </c>
      <c r="AA264" s="99" t="s">
        <v>182</v>
      </c>
      <c r="AB264" s="99" t="s">
        <v>74</v>
      </c>
      <c r="AC264" s="99" t="s">
        <v>75</v>
      </c>
      <c r="AD264" s="297"/>
      <c r="AE264" s="99">
        <f t="shared" si="421"/>
        <v>25</v>
      </c>
      <c r="AF264" s="99">
        <f t="shared" si="422"/>
        <v>15</v>
      </c>
      <c r="AG264" s="99">
        <f>($AH263*((AE264+AF264))/100)</f>
        <v>16</v>
      </c>
      <c r="AH264" s="99">
        <f t="shared" ref="AH264" si="433">AH263-AG264</f>
        <v>24</v>
      </c>
      <c r="AI264" s="297"/>
      <c r="AJ264" s="99">
        <f t="shared" si="57"/>
        <v>0</v>
      </c>
      <c r="AK264" s="99">
        <f t="shared" si="58"/>
        <v>0</v>
      </c>
      <c r="AL264" s="99">
        <f t="shared" ref="AL264" si="434">($AM263*((AJ264+AK264))/100)</f>
        <v>0</v>
      </c>
      <c r="AM264" s="106">
        <f t="shared" ref="AM264" si="435">AM263-AL264</f>
        <v>80</v>
      </c>
      <c r="AN264" s="298"/>
      <c r="AO264" s="298"/>
      <c r="AP264" s="460"/>
      <c r="AQ264" s="320"/>
      <c r="AR264" s="420"/>
      <c r="AS264" s="336"/>
      <c r="AT264" s="517"/>
      <c r="AU264" s="298"/>
    </row>
    <row r="265" spans="1:47" s="110" customFormat="1" ht="90">
      <c r="A265" s="298"/>
      <c r="B265" s="298" t="s">
        <v>223</v>
      </c>
      <c r="C265" s="299" t="s">
        <v>224</v>
      </c>
      <c r="D265" s="311" t="s">
        <v>465</v>
      </c>
      <c r="E265" s="299" t="s">
        <v>60</v>
      </c>
      <c r="F265" s="299" t="s">
        <v>466</v>
      </c>
      <c r="G265" s="299" t="s">
        <v>467</v>
      </c>
      <c r="H265" s="311"/>
      <c r="I265" s="311"/>
      <c r="J265" s="311"/>
      <c r="K265" s="311"/>
      <c r="L265" s="315" t="s">
        <v>468</v>
      </c>
      <c r="M265" s="298" t="s">
        <v>63</v>
      </c>
      <c r="N265" s="298" t="s">
        <v>115</v>
      </c>
      <c r="O265" s="298" t="s">
        <v>64</v>
      </c>
      <c r="P265" s="298" t="s">
        <v>65</v>
      </c>
      <c r="Q265" s="298">
        <v>180</v>
      </c>
      <c r="R265" s="298" t="s">
        <v>129</v>
      </c>
      <c r="S265" s="298">
        <v>40</v>
      </c>
      <c r="T265" s="298" t="s">
        <v>68</v>
      </c>
      <c r="U265" s="298">
        <v>80</v>
      </c>
      <c r="V265" s="360" t="s">
        <v>69</v>
      </c>
      <c r="W265" s="227" t="s">
        <v>469</v>
      </c>
      <c r="X265" s="100" t="s">
        <v>120</v>
      </c>
      <c r="Y265" s="100" t="s">
        <v>71</v>
      </c>
      <c r="Z265" s="100" t="s">
        <v>72</v>
      </c>
      <c r="AA265" s="100" t="s">
        <v>182</v>
      </c>
      <c r="AB265" s="100" t="s">
        <v>74</v>
      </c>
      <c r="AC265" s="100" t="s">
        <v>75</v>
      </c>
      <c r="AD265" s="297">
        <f>AH267</f>
        <v>14.4</v>
      </c>
      <c r="AE265" s="99">
        <f t="shared" si="421"/>
        <v>25</v>
      </c>
      <c r="AF265" s="99">
        <f t="shared" si="422"/>
        <v>15</v>
      </c>
      <c r="AG265" s="99">
        <f>($S265*((AE265+AF265))/100)</f>
        <v>16</v>
      </c>
      <c r="AH265" s="99">
        <f t="shared" ref="AH265" si="436">S265-AG265</f>
        <v>24</v>
      </c>
      <c r="AI265" s="310">
        <f>AM267</f>
        <v>80</v>
      </c>
      <c r="AJ265" s="99">
        <f t="shared" si="57"/>
        <v>0</v>
      </c>
      <c r="AK265" s="99">
        <f t="shared" si="58"/>
        <v>0</v>
      </c>
      <c r="AL265" s="99">
        <f>($U265*((AJ265+AK265))/100)</f>
        <v>0</v>
      </c>
      <c r="AM265" s="106">
        <f>U265-AL265</f>
        <v>80</v>
      </c>
      <c r="AN265" s="360" t="s">
        <v>69</v>
      </c>
      <c r="AO265" s="298" t="s">
        <v>77</v>
      </c>
      <c r="AP265" s="299" t="s">
        <v>470</v>
      </c>
      <c r="AQ265" s="326" t="s">
        <v>471</v>
      </c>
      <c r="AR265" s="385">
        <v>45658</v>
      </c>
      <c r="AS265" s="385">
        <v>46022</v>
      </c>
      <c r="AT265" s="298" t="s">
        <v>96</v>
      </c>
      <c r="AU265" s="299" t="s">
        <v>472</v>
      </c>
    </row>
    <row r="266" spans="1:47" s="110" customFormat="1" ht="186" customHeight="1">
      <c r="A266" s="298"/>
      <c r="B266" s="298"/>
      <c r="C266" s="299"/>
      <c r="D266" s="325"/>
      <c r="E266" s="299"/>
      <c r="F266" s="299"/>
      <c r="G266" s="299"/>
      <c r="H266" s="325"/>
      <c r="I266" s="325"/>
      <c r="J266" s="325"/>
      <c r="K266" s="325"/>
      <c r="L266" s="314"/>
      <c r="M266" s="298"/>
      <c r="N266" s="298"/>
      <c r="O266" s="298"/>
      <c r="P266" s="298"/>
      <c r="Q266" s="298"/>
      <c r="R266" s="298"/>
      <c r="S266" s="298"/>
      <c r="T266" s="298"/>
      <c r="U266" s="298"/>
      <c r="V266" s="360"/>
      <c r="W266" s="100" t="s">
        <v>473</v>
      </c>
      <c r="X266" s="100" t="s">
        <v>120</v>
      </c>
      <c r="Y266" s="100" t="s">
        <v>71</v>
      </c>
      <c r="Z266" s="100" t="s">
        <v>72</v>
      </c>
      <c r="AA266" s="100" t="s">
        <v>182</v>
      </c>
      <c r="AB266" s="100" t="s">
        <v>74</v>
      </c>
      <c r="AC266" s="100" t="s">
        <v>75</v>
      </c>
      <c r="AD266" s="297"/>
      <c r="AE266" s="99">
        <f t="shared" si="421"/>
        <v>25</v>
      </c>
      <c r="AF266" s="99">
        <f t="shared" si="422"/>
        <v>15</v>
      </c>
      <c r="AG266" s="99">
        <f>($AH265*((AE266+AF266))/100)</f>
        <v>9.6</v>
      </c>
      <c r="AH266" s="99">
        <f t="shared" ref="AH266:AH267" si="437">AH265-AG266</f>
        <v>14.4</v>
      </c>
      <c r="AI266" s="310"/>
      <c r="AJ266" s="99">
        <f t="shared" si="57"/>
        <v>0</v>
      </c>
      <c r="AK266" s="99">
        <f t="shared" si="58"/>
        <v>0</v>
      </c>
      <c r="AL266" s="99">
        <f t="shared" ref="AL266:AL267" si="438">($AM265*((AJ266+AK266))/100)</f>
        <v>0</v>
      </c>
      <c r="AM266" s="106">
        <f t="shared" ref="AM266:AM267" si="439">AM265-AL266</f>
        <v>80</v>
      </c>
      <c r="AN266" s="360"/>
      <c r="AO266" s="298"/>
      <c r="AP266" s="299"/>
      <c r="AQ266" s="299"/>
      <c r="AR266" s="385"/>
      <c r="AS266" s="385"/>
      <c r="AT266" s="298"/>
      <c r="AU266" s="299"/>
    </row>
    <row r="267" spans="1:47" s="110" customFormat="1" ht="9" customHeight="1">
      <c r="A267" s="298"/>
      <c r="B267" s="298"/>
      <c r="C267" s="299"/>
      <c r="D267" s="312"/>
      <c r="E267" s="299"/>
      <c r="F267" s="299"/>
      <c r="G267" s="299"/>
      <c r="H267" s="312"/>
      <c r="I267" s="312"/>
      <c r="J267" s="312"/>
      <c r="K267" s="312"/>
      <c r="L267" s="357"/>
      <c r="M267" s="298"/>
      <c r="N267" s="298"/>
      <c r="O267" s="298"/>
      <c r="P267" s="298"/>
      <c r="Q267" s="298"/>
      <c r="R267" s="298"/>
      <c r="S267" s="298"/>
      <c r="T267" s="298"/>
      <c r="U267" s="298"/>
      <c r="V267" s="360"/>
      <c r="W267" s="100"/>
      <c r="X267" s="100"/>
      <c r="Y267" s="100"/>
      <c r="Z267" s="100"/>
      <c r="AA267" s="100"/>
      <c r="AB267" s="100"/>
      <c r="AC267" s="100"/>
      <c r="AD267" s="297"/>
      <c r="AE267" s="99">
        <f t="shared" si="421"/>
        <v>0</v>
      </c>
      <c r="AF267" s="99">
        <f t="shared" si="422"/>
        <v>0</v>
      </c>
      <c r="AG267" s="99">
        <f>($AH266*((AE267+AF267))/100)</f>
        <v>0</v>
      </c>
      <c r="AH267" s="99">
        <f t="shared" si="437"/>
        <v>14.4</v>
      </c>
      <c r="AI267" s="310"/>
      <c r="AJ267" s="99">
        <f t="shared" si="57"/>
        <v>0</v>
      </c>
      <c r="AK267" s="99">
        <f t="shared" si="58"/>
        <v>0</v>
      </c>
      <c r="AL267" s="99">
        <f t="shared" si="438"/>
        <v>0</v>
      </c>
      <c r="AM267" s="106">
        <f t="shared" si="439"/>
        <v>80</v>
      </c>
      <c r="AN267" s="360"/>
      <c r="AO267" s="298"/>
      <c r="AP267" s="299"/>
      <c r="AQ267" s="299"/>
      <c r="AR267" s="385"/>
      <c r="AS267" s="385"/>
      <c r="AT267" s="298"/>
      <c r="AU267" s="299"/>
    </row>
    <row r="268" spans="1:47" s="110" customFormat="1" ht="84.75" customHeight="1">
      <c r="A268" s="298"/>
      <c r="B268" s="298" t="s">
        <v>223</v>
      </c>
      <c r="C268" s="299" t="s">
        <v>224</v>
      </c>
      <c r="D268" s="462" t="s">
        <v>474</v>
      </c>
      <c r="E268" s="299"/>
      <c r="F268" s="299"/>
      <c r="G268" s="299"/>
      <c r="H268" s="311" t="s">
        <v>475</v>
      </c>
      <c r="I268" s="311" t="s">
        <v>476</v>
      </c>
      <c r="J268" s="311" t="s">
        <v>477</v>
      </c>
      <c r="K268" s="311" t="s">
        <v>478</v>
      </c>
      <c r="L268" s="299" t="s">
        <v>479</v>
      </c>
      <c r="M268" s="298" t="s">
        <v>88</v>
      </c>
      <c r="N268" s="298" t="s">
        <v>115</v>
      </c>
      <c r="O268" s="298" t="s">
        <v>89</v>
      </c>
      <c r="P268" s="298" t="s">
        <v>90</v>
      </c>
      <c r="Q268" s="298">
        <v>180</v>
      </c>
      <c r="R268" s="298" t="s">
        <v>143</v>
      </c>
      <c r="S268" s="298">
        <v>40</v>
      </c>
      <c r="T268" s="298" t="s">
        <v>68</v>
      </c>
      <c r="U268" s="298">
        <v>80</v>
      </c>
      <c r="V268" s="360" t="s">
        <v>69</v>
      </c>
      <c r="W268" s="103" t="s">
        <v>480</v>
      </c>
      <c r="X268" s="100" t="s">
        <v>120</v>
      </c>
      <c r="Y268" s="100" t="s">
        <v>71</v>
      </c>
      <c r="Z268" s="100" t="s">
        <v>72</v>
      </c>
      <c r="AA268" s="100" t="s">
        <v>73</v>
      </c>
      <c r="AB268" s="100" t="s">
        <v>74</v>
      </c>
      <c r="AC268" s="100" t="s">
        <v>75</v>
      </c>
      <c r="AD268" s="297">
        <f>AH269</f>
        <v>14.4</v>
      </c>
      <c r="AE268" s="99">
        <f t="shared" si="421"/>
        <v>25</v>
      </c>
      <c r="AF268" s="99">
        <f t="shared" si="422"/>
        <v>15</v>
      </c>
      <c r="AG268" s="99">
        <f>($S268*((AE268+AF268))/100)</f>
        <v>16</v>
      </c>
      <c r="AH268" s="99">
        <f t="shared" ref="AH268" si="440">S268-AG268</f>
        <v>24</v>
      </c>
      <c r="AI268" s="310">
        <f>AM269</f>
        <v>80</v>
      </c>
      <c r="AJ268" s="99">
        <f t="shared" si="57"/>
        <v>0</v>
      </c>
      <c r="AK268" s="99">
        <f t="shared" si="58"/>
        <v>0</v>
      </c>
      <c r="AL268" s="99">
        <f>($U268*((AJ268+AK268))/100)</f>
        <v>0</v>
      </c>
      <c r="AM268" s="106">
        <f>U268-AL268</f>
        <v>80</v>
      </c>
      <c r="AN268" s="360" t="s">
        <v>69</v>
      </c>
      <c r="AO268" s="298" t="s">
        <v>77</v>
      </c>
      <c r="AP268" s="299" t="s">
        <v>481</v>
      </c>
      <c r="AQ268" s="299" t="s">
        <v>482</v>
      </c>
      <c r="AR268" s="385">
        <v>45658</v>
      </c>
      <c r="AS268" s="385">
        <v>46022</v>
      </c>
      <c r="AT268" s="298" t="s">
        <v>96</v>
      </c>
      <c r="AU268" s="299" t="s">
        <v>483</v>
      </c>
    </row>
    <row r="269" spans="1:47" s="110" customFormat="1" ht="69.75" customHeight="1">
      <c r="A269" s="298"/>
      <c r="B269" s="298"/>
      <c r="C269" s="299"/>
      <c r="D269" s="462"/>
      <c r="E269" s="299"/>
      <c r="F269" s="299"/>
      <c r="G269" s="299"/>
      <c r="H269" s="312"/>
      <c r="I269" s="312"/>
      <c r="J269" s="312"/>
      <c r="K269" s="312"/>
      <c r="L269" s="313"/>
      <c r="M269" s="298"/>
      <c r="N269" s="298"/>
      <c r="O269" s="298"/>
      <c r="P269" s="298"/>
      <c r="Q269" s="298"/>
      <c r="R269" s="298"/>
      <c r="S269" s="298"/>
      <c r="T269" s="298"/>
      <c r="U269" s="298"/>
      <c r="V269" s="360"/>
      <c r="W269" s="124" t="s">
        <v>484</v>
      </c>
      <c r="X269" s="100" t="s">
        <v>120</v>
      </c>
      <c r="Y269" s="100" t="s">
        <v>71</v>
      </c>
      <c r="Z269" s="100" t="s">
        <v>72</v>
      </c>
      <c r="AA269" s="100" t="s">
        <v>73</v>
      </c>
      <c r="AB269" s="100" t="s">
        <v>74</v>
      </c>
      <c r="AC269" s="100" t="s">
        <v>75</v>
      </c>
      <c r="AD269" s="297"/>
      <c r="AE269" s="99">
        <f t="shared" si="421"/>
        <v>25</v>
      </c>
      <c r="AF269" s="99">
        <f t="shared" si="422"/>
        <v>15</v>
      </c>
      <c r="AG269" s="99">
        <f>($AH268*((AE269+AF269))/100)</f>
        <v>9.6</v>
      </c>
      <c r="AH269" s="99">
        <f t="shared" ref="AH269" si="441">AH268-AG269</f>
        <v>14.4</v>
      </c>
      <c r="AI269" s="310"/>
      <c r="AJ269" s="99">
        <f t="shared" si="57"/>
        <v>0</v>
      </c>
      <c r="AK269" s="99">
        <f t="shared" si="58"/>
        <v>0</v>
      </c>
      <c r="AL269" s="99">
        <f t="shared" ref="AL269" si="442">($AM268*((AJ269+AK269))/100)</f>
        <v>0</v>
      </c>
      <c r="AM269" s="106">
        <f t="shared" ref="AM269" si="443">AM268-AL269</f>
        <v>80</v>
      </c>
      <c r="AN269" s="360"/>
      <c r="AO269" s="298"/>
      <c r="AP269" s="299"/>
      <c r="AQ269" s="313"/>
      <c r="AR269" s="385"/>
      <c r="AS269" s="385"/>
      <c r="AT269" s="298"/>
      <c r="AU269" s="299"/>
    </row>
    <row r="270" spans="1:47" s="110" customFormat="1" ht="101.25" customHeight="1">
      <c r="A270" s="384"/>
      <c r="B270" s="298" t="s">
        <v>223</v>
      </c>
      <c r="C270" s="313" t="s">
        <v>107</v>
      </c>
      <c r="D270" s="299" t="s">
        <v>485</v>
      </c>
      <c r="E270" s="299" t="s">
        <v>60</v>
      </c>
      <c r="F270" s="299" t="s">
        <v>486</v>
      </c>
      <c r="G270" s="299" t="s">
        <v>487</v>
      </c>
      <c r="H270" s="311"/>
      <c r="I270" s="311"/>
      <c r="J270" s="311"/>
      <c r="K270" s="327"/>
      <c r="L270" s="331" t="s">
        <v>1727</v>
      </c>
      <c r="M270" s="463" t="s">
        <v>108</v>
      </c>
      <c r="N270" s="298" t="s">
        <v>488</v>
      </c>
      <c r="O270" s="298" t="s">
        <v>64</v>
      </c>
      <c r="P270" s="298" t="s">
        <v>65</v>
      </c>
      <c r="Q270" s="298">
        <v>180</v>
      </c>
      <c r="R270" s="298" t="s">
        <v>129</v>
      </c>
      <c r="S270" s="298">
        <v>40</v>
      </c>
      <c r="T270" s="298" t="s">
        <v>76</v>
      </c>
      <c r="U270" s="298">
        <v>60</v>
      </c>
      <c r="V270" s="459" t="s">
        <v>76</v>
      </c>
      <c r="W270" s="32" t="s">
        <v>1728</v>
      </c>
      <c r="X270" s="216" t="s">
        <v>120</v>
      </c>
      <c r="Y270" s="100" t="s">
        <v>71</v>
      </c>
      <c r="Z270" s="100" t="s">
        <v>72</v>
      </c>
      <c r="AA270" s="100" t="s">
        <v>73</v>
      </c>
      <c r="AB270" s="100" t="s">
        <v>74</v>
      </c>
      <c r="AC270" s="100" t="s">
        <v>75</v>
      </c>
      <c r="AD270" s="297">
        <f>AH272</f>
        <v>8.64</v>
      </c>
      <c r="AE270" s="99">
        <f t="shared" si="421"/>
        <v>25</v>
      </c>
      <c r="AF270" s="99">
        <f t="shared" si="422"/>
        <v>15</v>
      </c>
      <c r="AG270" s="99">
        <f>($S270*((AE270+AF270))/100)</f>
        <v>16</v>
      </c>
      <c r="AH270" s="99">
        <f t="shared" ref="AH270" si="444">S270-AG270</f>
        <v>24</v>
      </c>
      <c r="AI270" s="310">
        <f>AM272</f>
        <v>60</v>
      </c>
      <c r="AJ270" s="99">
        <f t="shared" si="57"/>
        <v>0</v>
      </c>
      <c r="AK270" s="99">
        <f t="shared" si="58"/>
        <v>0</v>
      </c>
      <c r="AL270" s="99">
        <f>($U270*((AJ270+AK270))/100)</f>
        <v>0</v>
      </c>
      <c r="AM270" s="106">
        <f>U270-AL270</f>
        <v>60</v>
      </c>
      <c r="AN270" s="308" t="s">
        <v>76</v>
      </c>
      <c r="AO270" s="298" t="s">
        <v>77</v>
      </c>
      <c r="AP270" s="460" t="s">
        <v>470</v>
      </c>
      <c r="AQ270" s="323" t="s">
        <v>1731</v>
      </c>
      <c r="AR270" s="461">
        <v>45658</v>
      </c>
      <c r="AS270" s="385">
        <v>46022</v>
      </c>
      <c r="AT270" s="298" t="s">
        <v>80</v>
      </c>
      <c r="AU270" s="299" t="s">
        <v>489</v>
      </c>
    </row>
    <row r="271" spans="1:47" s="110" customFormat="1" ht="189" customHeight="1">
      <c r="A271" s="384"/>
      <c r="B271" s="298"/>
      <c r="C271" s="343"/>
      <c r="D271" s="299"/>
      <c r="E271" s="299"/>
      <c r="F271" s="299"/>
      <c r="G271" s="299"/>
      <c r="H271" s="325"/>
      <c r="I271" s="325"/>
      <c r="J271" s="325"/>
      <c r="K271" s="328"/>
      <c r="L271" s="331"/>
      <c r="M271" s="463"/>
      <c r="N271" s="298"/>
      <c r="O271" s="298"/>
      <c r="P271" s="298"/>
      <c r="Q271" s="298"/>
      <c r="R271" s="298"/>
      <c r="S271" s="298"/>
      <c r="T271" s="298"/>
      <c r="U271" s="298"/>
      <c r="V271" s="459"/>
      <c r="W271" s="32" t="s">
        <v>1729</v>
      </c>
      <c r="X271" s="216" t="s">
        <v>120</v>
      </c>
      <c r="Y271" s="100" t="s">
        <v>71</v>
      </c>
      <c r="Z271" s="100" t="s">
        <v>72</v>
      </c>
      <c r="AA271" s="100" t="s">
        <v>73</v>
      </c>
      <c r="AB271" s="100" t="s">
        <v>74</v>
      </c>
      <c r="AC271" s="100" t="s">
        <v>187</v>
      </c>
      <c r="AD271" s="297"/>
      <c r="AE271" s="99">
        <f t="shared" si="421"/>
        <v>25</v>
      </c>
      <c r="AF271" s="99">
        <f t="shared" si="422"/>
        <v>15</v>
      </c>
      <c r="AG271" s="99">
        <f>($AH270*((AE271+AF271))/100)</f>
        <v>9.6</v>
      </c>
      <c r="AH271" s="99">
        <f t="shared" ref="AH271:AH272" si="445">AH270-AG271</f>
        <v>14.4</v>
      </c>
      <c r="AI271" s="310"/>
      <c r="AJ271" s="99">
        <f t="shared" si="57"/>
        <v>0</v>
      </c>
      <c r="AK271" s="99">
        <f t="shared" si="58"/>
        <v>0</v>
      </c>
      <c r="AL271" s="99">
        <f t="shared" ref="AL271:AL272" si="446">($AM270*((AJ271+AK271))/100)</f>
        <v>0</v>
      </c>
      <c r="AM271" s="106">
        <f t="shared" ref="AM271:AM272" si="447">AM270-AL271</f>
        <v>60</v>
      </c>
      <c r="AN271" s="308"/>
      <c r="AO271" s="298"/>
      <c r="AP271" s="460"/>
      <c r="AQ271" s="323"/>
      <c r="AR271" s="461"/>
      <c r="AS271" s="385"/>
      <c r="AT271" s="298"/>
      <c r="AU271" s="299"/>
    </row>
    <row r="272" spans="1:47" s="110" customFormat="1" ht="111.75" customHeight="1">
      <c r="A272" s="384"/>
      <c r="B272" s="298"/>
      <c r="C272" s="326"/>
      <c r="D272" s="299"/>
      <c r="E272" s="299"/>
      <c r="F272" s="299"/>
      <c r="G272" s="299"/>
      <c r="H272" s="312"/>
      <c r="I272" s="312"/>
      <c r="J272" s="312"/>
      <c r="K272" s="434"/>
      <c r="L272" s="331"/>
      <c r="M272" s="463"/>
      <c r="N272" s="298"/>
      <c r="O272" s="298"/>
      <c r="P272" s="298"/>
      <c r="Q272" s="298"/>
      <c r="R272" s="298"/>
      <c r="S272" s="298"/>
      <c r="T272" s="298"/>
      <c r="U272" s="298"/>
      <c r="V272" s="459"/>
      <c r="W272" s="32" t="s">
        <v>1730</v>
      </c>
      <c r="X272" s="216" t="s">
        <v>120</v>
      </c>
      <c r="Y272" s="100" t="s">
        <v>71</v>
      </c>
      <c r="Z272" s="100" t="s">
        <v>72</v>
      </c>
      <c r="AA272" s="100" t="s">
        <v>73</v>
      </c>
      <c r="AB272" s="100" t="s">
        <v>74</v>
      </c>
      <c r="AC272" s="100" t="s">
        <v>75</v>
      </c>
      <c r="AD272" s="297"/>
      <c r="AE272" s="99">
        <f t="shared" si="421"/>
        <v>25</v>
      </c>
      <c r="AF272" s="99">
        <f t="shared" si="422"/>
        <v>15</v>
      </c>
      <c r="AG272" s="99">
        <f>($AH271*((AE272+AF272))/100)</f>
        <v>5.76</v>
      </c>
      <c r="AH272" s="99">
        <f t="shared" si="445"/>
        <v>8.64</v>
      </c>
      <c r="AI272" s="310"/>
      <c r="AJ272" s="99">
        <f t="shared" si="57"/>
        <v>0</v>
      </c>
      <c r="AK272" s="99">
        <f t="shared" si="58"/>
        <v>0</v>
      </c>
      <c r="AL272" s="99">
        <f t="shared" si="446"/>
        <v>0</v>
      </c>
      <c r="AM272" s="106">
        <f t="shared" si="447"/>
        <v>60</v>
      </c>
      <c r="AN272" s="308"/>
      <c r="AO272" s="298"/>
      <c r="AP272" s="460"/>
      <c r="AQ272" s="323"/>
      <c r="AR272" s="461"/>
      <c r="AS272" s="385"/>
      <c r="AT272" s="298"/>
      <c r="AU272" s="299"/>
    </row>
    <row r="273" spans="1:47" s="110" customFormat="1" ht="104.25" customHeight="1">
      <c r="A273" s="298"/>
      <c r="B273" s="298" t="s">
        <v>225</v>
      </c>
      <c r="C273" s="299" t="s">
        <v>490</v>
      </c>
      <c r="D273" s="299" t="s">
        <v>491</v>
      </c>
      <c r="E273" s="350" t="s">
        <v>60</v>
      </c>
      <c r="F273" s="315" t="s">
        <v>492</v>
      </c>
      <c r="G273" s="315" t="s">
        <v>493</v>
      </c>
      <c r="H273" s="344"/>
      <c r="I273" s="344"/>
      <c r="J273" s="344"/>
      <c r="K273" s="344"/>
      <c r="L273" s="314" t="str">
        <f>IF(F273&lt;&gt;"No aplica",CONCATENATE(E273," ",F273),CONCATENATE(H273," ",I273," ",J273," ",K273))</f>
        <v>Posibilidad de pérdida económica y reputacional ante las partes interesadas por no brindar atención oportuna, así como no realizar el seguimiento a las emergencias humanitarias masivas hasta su cierre. (desplazamientos masivos, confinamientos y actos de terrorismo)</v>
      </c>
      <c r="M273" s="344" t="s">
        <v>63</v>
      </c>
      <c r="N273" s="344" t="s">
        <v>281</v>
      </c>
      <c r="O273" s="311" t="s">
        <v>173</v>
      </c>
      <c r="P273" s="311" t="s">
        <v>189</v>
      </c>
      <c r="Q273" s="311">
        <v>195</v>
      </c>
      <c r="R273" s="311" t="s">
        <v>129</v>
      </c>
      <c r="S273" s="311">
        <f>IF(R273="Muy alta",100,IF(R273="Alta",80,IF(R273="Media",60,IF(R273="Baja",40,IF(R273="Muy baja",20,IF(R273="Casi Seguro",100,IF(R273="Probable",80,IF(R273="Posible",60,IF(R273="Improbable",40,IF(R273="Rara vez",20,0))))))))))</f>
        <v>40</v>
      </c>
      <c r="T273" s="311" t="s">
        <v>144</v>
      </c>
      <c r="U273" s="311">
        <f>IF(T273="Catastrófico",100,IF(T273="Mayor",80,IF(T273="Moderado",60,IF(T273="Menor",40,IF(T273="Leve",20,0)))))</f>
        <v>100</v>
      </c>
      <c r="V273" s="311" t="s">
        <v>145</v>
      </c>
      <c r="W273" s="115" t="s">
        <v>494</v>
      </c>
      <c r="X273" s="99" t="str">
        <f>IF(OR(Y273="Preventivo",Y273="Detectivo"),"Probabilidad",IF(Y273="Correctivo","Impacto"," "))</f>
        <v>Probabilidad</v>
      </c>
      <c r="Y273" s="99" t="s">
        <v>71</v>
      </c>
      <c r="Z273" s="99" t="s">
        <v>72</v>
      </c>
      <c r="AA273" s="99" t="s">
        <v>73</v>
      </c>
      <c r="AB273" s="99" t="s">
        <v>74</v>
      </c>
      <c r="AC273" s="99" t="s">
        <v>187</v>
      </c>
      <c r="AD273" s="297">
        <f>AH276</f>
        <v>11.760000000000002</v>
      </c>
      <c r="AE273" s="99">
        <f t="shared" si="421"/>
        <v>25</v>
      </c>
      <c r="AF273" s="99">
        <f t="shared" si="422"/>
        <v>15</v>
      </c>
      <c r="AG273" s="99">
        <f>($S273*((AE273+AF273))/100)</f>
        <v>16</v>
      </c>
      <c r="AH273" s="99">
        <f t="shared" ref="AH273" si="448">S273-AG273</f>
        <v>24</v>
      </c>
      <c r="AI273" s="297">
        <f>AM276</f>
        <v>75</v>
      </c>
      <c r="AJ273" s="99">
        <f t="shared" si="57"/>
        <v>0</v>
      </c>
      <c r="AK273" s="99">
        <f t="shared" si="58"/>
        <v>0</v>
      </c>
      <c r="AL273" s="99">
        <f>($U273*((AJ273+AK273))/100)</f>
        <v>0</v>
      </c>
      <c r="AM273" s="106">
        <f>U273-AL273</f>
        <v>100</v>
      </c>
      <c r="AN273" s="311" t="s">
        <v>69</v>
      </c>
      <c r="AO273" s="311" t="s">
        <v>77</v>
      </c>
      <c r="AP273" s="313" t="s">
        <v>78</v>
      </c>
      <c r="AQ273" s="343" t="s">
        <v>495</v>
      </c>
      <c r="AR273" s="364">
        <v>45658</v>
      </c>
      <c r="AS273" s="364">
        <v>46022</v>
      </c>
      <c r="AT273" s="364" t="s">
        <v>96</v>
      </c>
      <c r="AU273" s="313" t="s">
        <v>496</v>
      </c>
    </row>
    <row r="274" spans="1:47" s="110" customFormat="1" ht="144" customHeight="1">
      <c r="A274" s="298"/>
      <c r="B274" s="298"/>
      <c r="C274" s="299"/>
      <c r="D274" s="299"/>
      <c r="E274" s="351"/>
      <c r="F274" s="314"/>
      <c r="G274" s="314"/>
      <c r="H274" s="345"/>
      <c r="I274" s="345"/>
      <c r="J274" s="345"/>
      <c r="K274" s="345"/>
      <c r="L274" s="314"/>
      <c r="M274" s="345"/>
      <c r="N274" s="345"/>
      <c r="O274" s="325"/>
      <c r="P274" s="325"/>
      <c r="Q274" s="325"/>
      <c r="R274" s="325"/>
      <c r="S274" s="325"/>
      <c r="T274" s="325"/>
      <c r="U274" s="325"/>
      <c r="V274" s="325"/>
      <c r="W274" s="100" t="s">
        <v>497</v>
      </c>
      <c r="X274" s="99" t="str">
        <f t="shared" ref="X274:X300" si="449">IF(OR(Y274="Preventivo",Y274="Detectivo"),"Probabilidad",IF(Y274="Correctivo","Impacto"," "))</f>
        <v>Probabilidad</v>
      </c>
      <c r="Y274" s="99" t="s">
        <v>93</v>
      </c>
      <c r="Z274" s="99" t="s">
        <v>72</v>
      </c>
      <c r="AA274" s="99" t="s">
        <v>73</v>
      </c>
      <c r="AB274" s="99" t="s">
        <v>74</v>
      </c>
      <c r="AC274" s="99" t="s">
        <v>187</v>
      </c>
      <c r="AD274" s="297"/>
      <c r="AE274" s="99">
        <f t="shared" si="421"/>
        <v>15</v>
      </c>
      <c r="AF274" s="99">
        <f t="shared" si="422"/>
        <v>15</v>
      </c>
      <c r="AG274" s="99">
        <f>($AH273*((AE274+AF274))/100)</f>
        <v>7.2</v>
      </c>
      <c r="AH274" s="99">
        <f t="shared" ref="AH274:AH276" si="450">AH273-AG274</f>
        <v>16.8</v>
      </c>
      <c r="AI274" s="297"/>
      <c r="AJ274" s="99">
        <f t="shared" si="57"/>
        <v>0</v>
      </c>
      <c r="AK274" s="99">
        <f t="shared" si="58"/>
        <v>0</v>
      </c>
      <c r="AL274" s="99">
        <f t="shared" ref="AL274:AL276" si="451">($AM273*((AJ274+AK274))/100)</f>
        <v>0</v>
      </c>
      <c r="AM274" s="106">
        <f t="shared" ref="AM274:AM276" si="452">AM273-AL274</f>
        <v>100</v>
      </c>
      <c r="AN274" s="325"/>
      <c r="AO274" s="325"/>
      <c r="AP274" s="343"/>
      <c r="AQ274" s="343"/>
      <c r="AR274" s="408"/>
      <c r="AS274" s="408"/>
      <c r="AT274" s="408"/>
      <c r="AU274" s="343"/>
    </row>
    <row r="275" spans="1:47" s="110" customFormat="1" ht="118.5" customHeight="1">
      <c r="A275" s="298"/>
      <c r="B275" s="298"/>
      <c r="C275" s="299"/>
      <c r="D275" s="299"/>
      <c r="E275" s="351"/>
      <c r="F275" s="314"/>
      <c r="G275" s="314"/>
      <c r="H275" s="345"/>
      <c r="I275" s="345"/>
      <c r="J275" s="345"/>
      <c r="K275" s="345"/>
      <c r="L275" s="314"/>
      <c r="M275" s="345"/>
      <c r="N275" s="345"/>
      <c r="O275" s="325"/>
      <c r="P275" s="325"/>
      <c r="Q275" s="325"/>
      <c r="R275" s="325"/>
      <c r="S275" s="325"/>
      <c r="T275" s="325"/>
      <c r="U275" s="325"/>
      <c r="V275" s="325"/>
      <c r="W275" s="100" t="s">
        <v>498</v>
      </c>
      <c r="X275" s="99" t="str">
        <f t="shared" si="449"/>
        <v>Impacto</v>
      </c>
      <c r="Y275" s="99" t="s">
        <v>83</v>
      </c>
      <c r="Z275" s="99" t="s">
        <v>72</v>
      </c>
      <c r="AA275" s="99" t="s">
        <v>73</v>
      </c>
      <c r="AB275" s="99" t="s">
        <v>74</v>
      </c>
      <c r="AC275" s="99" t="s">
        <v>187</v>
      </c>
      <c r="AD275" s="297"/>
      <c r="AE275" s="99">
        <f t="shared" si="421"/>
        <v>0</v>
      </c>
      <c r="AF275" s="99">
        <f t="shared" si="422"/>
        <v>0</v>
      </c>
      <c r="AG275" s="99">
        <f t="shared" ref="AG275:AG276" si="453">($AH274*((AE275+AF275))/100)</f>
        <v>0</v>
      </c>
      <c r="AH275" s="99">
        <f t="shared" si="450"/>
        <v>16.8</v>
      </c>
      <c r="AI275" s="297"/>
      <c r="AJ275" s="99">
        <f t="shared" si="57"/>
        <v>10</v>
      </c>
      <c r="AK275" s="99">
        <f t="shared" si="58"/>
        <v>15</v>
      </c>
      <c r="AL275" s="99">
        <f t="shared" si="451"/>
        <v>25</v>
      </c>
      <c r="AM275" s="106">
        <f t="shared" si="452"/>
        <v>75</v>
      </c>
      <c r="AN275" s="325"/>
      <c r="AO275" s="325"/>
      <c r="AP275" s="343"/>
      <c r="AQ275" s="343"/>
      <c r="AR275" s="408"/>
      <c r="AS275" s="408"/>
      <c r="AT275" s="408"/>
      <c r="AU275" s="343"/>
    </row>
    <row r="276" spans="1:47" s="110" customFormat="1" ht="90" customHeight="1">
      <c r="A276" s="298"/>
      <c r="B276" s="298"/>
      <c r="C276" s="299"/>
      <c r="D276" s="299"/>
      <c r="E276" s="355"/>
      <c r="F276" s="357"/>
      <c r="G276" s="357"/>
      <c r="H276" s="356"/>
      <c r="I276" s="356"/>
      <c r="J276" s="356"/>
      <c r="K276" s="356"/>
      <c r="L276" s="357"/>
      <c r="M276" s="356"/>
      <c r="N276" s="356"/>
      <c r="O276" s="312"/>
      <c r="P276" s="312"/>
      <c r="Q276" s="312"/>
      <c r="R276" s="312"/>
      <c r="S276" s="312"/>
      <c r="T276" s="312"/>
      <c r="U276" s="312"/>
      <c r="V276" s="312"/>
      <c r="W276" s="100" t="s">
        <v>499</v>
      </c>
      <c r="X276" s="99" t="str">
        <f t="shared" si="449"/>
        <v>Probabilidad</v>
      </c>
      <c r="Y276" s="99" t="s">
        <v>93</v>
      </c>
      <c r="Z276" s="99" t="s">
        <v>72</v>
      </c>
      <c r="AA276" s="99" t="s">
        <v>73</v>
      </c>
      <c r="AB276" s="99" t="s">
        <v>74</v>
      </c>
      <c r="AC276" s="99" t="s">
        <v>187</v>
      </c>
      <c r="AD276" s="297"/>
      <c r="AE276" s="99">
        <f t="shared" si="421"/>
        <v>15</v>
      </c>
      <c r="AF276" s="99">
        <f t="shared" si="422"/>
        <v>15</v>
      </c>
      <c r="AG276" s="99">
        <f t="shared" si="453"/>
        <v>5.04</v>
      </c>
      <c r="AH276" s="99">
        <f t="shared" si="450"/>
        <v>11.760000000000002</v>
      </c>
      <c r="AI276" s="297"/>
      <c r="AJ276" s="99">
        <f t="shared" si="57"/>
        <v>0</v>
      </c>
      <c r="AK276" s="99">
        <f t="shared" si="58"/>
        <v>0</v>
      </c>
      <c r="AL276" s="99">
        <f t="shared" si="451"/>
        <v>0</v>
      </c>
      <c r="AM276" s="106">
        <f t="shared" si="452"/>
        <v>75</v>
      </c>
      <c r="AN276" s="312"/>
      <c r="AO276" s="312"/>
      <c r="AP276" s="326"/>
      <c r="AQ276" s="326"/>
      <c r="AR276" s="365"/>
      <c r="AS276" s="365"/>
      <c r="AT276" s="365"/>
      <c r="AU276" s="326"/>
    </row>
    <row r="277" spans="1:47" s="110" customFormat="1" ht="139.5" customHeight="1">
      <c r="A277" s="298"/>
      <c r="B277" s="298" t="s">
        <v>225</v>
      </c>
      <c r="C277" s="299" t="s">
        <v>490</v>
      </c>
      <c r="D277" s="299" t="s">
        <v>500</v>
      </c>
      <c r="E277" s="350"/>
      <c r="F277" s="315"/>
      <c r="G277" s="315"/>
      <c r="H277" s="344" t="s">
        <v>501</v>
      </c>
      <c r="I277" s="344" t="s">
        <v>502</v>
      </c>
      <c r="J277" s="344" t="s">
        <v>503</v>
      </c>
      <c r="K277" s="344" t="s">
        <v>504</v>
      </c>
      <c r="L277" s="315" t="str">
        <f>CONCATENATE(H277," ",I277," ",J277," ",K277)</f>
        <v>Posibilidad de pérdida reputacional y económica por el uso indebido de los recursos destinados para brindar Ayuda y/o Atención Humanitaria Inmediata en el mecanismo de montos en dinero. Estas solicitudes son realizadas por las Entidades territoriales y/o departamentales y tiene injerencia frente la inclusión de personas que no hacen parte o que no cumplen con los requisitos. Esta actividad se ejecuta con el fin de garantizar el goce efectivo de derechos en los componentes que entrega la unidad para las víctimas de manera subsidiaria. Esta acción indebida puede beneficiar a la entidad territorial y/o terceros.</v>
      </c>
      <c r="M277" s="344" t="s">
        <v>88</v>
      </c>
      <c r="N277" s="344" t="s">
        <v>281</v>
      </c>
      <c r="O277" s="311" t="s">
        <v>173</v>
      </c>
      <c r="P277" s="311" t="s">
        <v>102</v>
      </c>
      <c r="Q277" s="311">
        <v>5669</v>
      </c>
      <c r="R277" s="311" t="s">
        <v>67</v>
      </c>
      <c r="S277" s="311">
        <f t="shared" ref="S277" si="454">IF(R277="Muy alta",100,IF(R277="Alta",80,IF(R277="Media",60,IF(R277="Baja",40,IF(R277="Muy baja",20,IF(R277="Casi Seguro",100,IF(R277="Probable",80,IF(R277="Posible",60,IF(R277="Improbable",40,IF(R277="Rara vez",20,0))))))))))</f>
        <v>60</v>
      </c>
      <c r="T277" s="311" t="s">
        <v>144</v>
      </c>
      <c r="U277" s="311">
        <f t="shared" ref="U277" si="455">IF(T277="Catastrófico",100,IF(T277="Mayor",80,IF(T277="Moderado",60,IF(T277="Menor",40,IF(T277="Leve",20,0)))))</f>
        <v>100</v>
      </c>
      <c r="V277" s="311" t="s">
        <v>145</v>
      </c>
      <c r="W277" s="100" t="s">
        <v>505</v>
      </c>
      <c r="X277" s="99" t="str">
        <f t="shared" si="449"/>
        <v>Probabilidad</v>
      </c>
      <c r="Y277" s="99" t="s">
        <v>93</v>
      </c>
      <c r="Z277" s="99" t="s">
        <v>72</v>
      </c>
      <c r="AA277" s="99" t="s">
        <v>73</v>
      </c>
      <c r="AB277" s="99" t="s">
        <v>74</v>
      </c>
      <c r="AC277" s="99" t="s">
        <v>187</v>
      </c>
      <c r="AD277" s="297">
        <f>AH279</f>
        <v>29.4</v>
      </c>
      <c r="AE277" s="99">
        <f t="shared" si="421"/>
        <v>15</v>
      </c>
      <c r="AF277" s="99">
        <f t="shared" si="422"/>
        <v>15</v>
      </c>
      <c r="AG277" s="99">
        <f>($S277*((AE277+AF277))/100)</f>
        <v>18</v>
      </c>
      <c r="AH277" s="99">
        <f t="shared" ref="AH277" si="456">S277-AG277</f>
        <v>42</v>
      </c>
      <c r="AI277" s="297">
        <f>AM279</f>
        <v>75</v>
      </c>
      <c r="AJ277" s="99">
        <f t="shared" si="57"/>
        <v>0</v>
      </c>
      <c r="AK277" s="99">
        <f t="shared" si="58"/>
        <v>0</v>
      </c>
      <c r="AL277" s="99">
        <f>($U277*((AJ277+AK277))/100)</f>
        <v>0</v>
      </c>
      <c r="AM277" s="106">
        <f>U277-AL277</f>
        <v>100</v>
      </c>
      <c r="AN277" s="311" t="s">
        <v>69</v>
      </c>
      <c r="AO277" s="311" t="s">
        <v>77</v>
      </c>
      <c r="AP277" s="313" t="s">
        <v>78</v>
      </c>
      <c r="AQ277" s="313" t="s">
        <v>506</v>
      </c>
      <c r="AR277" s="364">
        <v>45658</v>
      </c>
      <c r="AS277" s="364">
        <v>46022</v>
      </c>
      <c r="AT277" s="364" t="s">
        <v>96</v>
      </c>
      <c r="AU277" s="311" t="s">
        <v>496</v>
      </c>
    </row>
    <row r="278" spans="1:47" s="110" customFormat="1" ht="128.25" customHeight="1">
      <c r="A278" s="298"/>
      <c r="B278" s="298"/>
      <c r="C278" s="299"/>
      <c r="D278" s="299"/>
      <c r="E278" s="351"/>
      <c r="F278" s="314"/>
      <c r="G278" s="314"/>
      <c r="H278" s="345"/>
      <c r="I278" s="345"/>
      <c r="J278" s="345"/>
      <c r="K278" s="345"/>
      <c r="L278" s="314"/>
      <c r="M278" s="345"/>
      <c r="N278" s="345"/>
      <c r="O278" s="325"/>
      <c r="P278" s="325"/>
      <c r="Q278" s="325"/>
      <c r="R278" s="325"/>
      <c r="S278" s="325"/>
      <c r="T278" s="325"/>
      <c r="U278" s="325"/>
      <c r="V278" s="325"/>
      <c r="W278" s="117" t="s">
        <v>507</v>
      </c>
      <c r="X278" s="99" t="str">
        <f t="shared" si="449"/>
        <v>Probabilidad</v>
      </c>
      <c r="Y278" s="99" t="s">
        <v>93</v>
      </c>
      <c r="Z278" s="99" t="s">
        <v>72</v>
      </c>
      <c r="AA278" s="99" t="s">
        <v>73</v>
      </c>
      <c r="AB278" s="99" t="s">
        <v>74</v>
      </c>
      <c r="AC278" s="99" t="s">
        <v>187</v>
      </c>
      <c r="AD278" s="297"/>
      <c r="AE278" s="99">
        <f t="shared" si="421"/>
        <v>15</v>
      </c>
      <c r="AF278" s="99">
        <f t="shared" si="422"/>
        <v>15</v>
      </c>
      <c r="AG278" s="99">
        <f>($AH277*((AE278+AF278))/100)</f>
        <v>12.6</v>
      </c>
      <c r="AH278" s="99">
        <f t="shared" ref="AH278:AH279" si="457">AH277-AG278</f>
        <v>29.4</v>
      </c>
      <c r="AI278" s="297"/>
      <c r="AJ278" s="99">
        <f t="shared" si="57"/>
        <v>0</v>
      </c>
      <c r="AK278" s="99">
        <f t="shared" si="58"/>
        <v>0</v>
      </c>
      <c r="AL278" s="99">
        <f t="shared" ref="AL278:AL279" si="458">($AM277*((AJ278+AK278))/100)</f>
        <v>0</v>
      </c>
      <c r="AM278" s="106">
        <f t="shared" ref="AM278:AM279" si="459">AM277-AL278</f>
        <v>100</v>
      </c>
      <c r="AN278" s="325"/>
      <c r="AO278" s="325"/>
      <c r="AP278" s="343"/>
      <c r="AQ278" s="343"/>
      <c r="AR278" s="408"/>
      <c r="AS278" s="408"/>
      <c r="AT278" s="408"/>
      <c r="AU278" s="325"/>
    </row>
    <row r="279" spans="1:47" s="110" customFormat="1" ht="112.5" customHeight="1">
      <c r="A279" s="298"/>
      <c r="B279" s="298"/>
      <c r="C279" s="299"/>
      <c r="D279" s="299"/>
      <c r="E279" s="351"/>
      <c r="F279" s="314"/>
      <c r="G279" s="314"/>
      <c r="H279" s="345"/>
      <c r="I279" s="345"/>
      <c r="J279" s="345"/>
      <c r="K279" s="345"/>
      <c r="L279" s="314"/>
      <c r="M279" s="345"/>
      <c r="N279" s="345"/>
      <c r="O279" s="325"/>
      <c r="P279" s="325"/>
      <c r="Q279" s="325"/>
      <c r="R279" s="325"/>
      <c r="S279" s="325"/>
      <c r="T279" s="325"/>
      <c r="U279" s="325"/>
      <c r="V279" s="325"/>
      <c r="W279" s="117" t="s">
        <v>508</v>
      </c>
      <c r="X279" s="99" t="str">
        <f t="shared" si="449"/>
        <v>Impacto</v>
      </c>
      <c r="Y279" s="99" t="s">
        <v>83</v>
      </c>
      <c r="Z279" s="99" t="s">
        <v>72</v>
      </c>
      <c r="AA279" s="99" t="s">
        <v>73</v>
      </c>
      <c r="AB279" s="99" t="s">
        <v>74</v>
      </c>
      <c r="AC279" s="99" t="s">
        <v>187</v>
      </c>
      <c r="AD279" s="297"/>
      <c r="AE279" s="99">
        <f t="shared" si="421"/>
        <v>0</v>
      </c>
      <c r="AF279" s="99">
        <f t="shared" si="422"/>
        <v>0</v>
      </c>
      <c r="AG279" s="99">
        <f t="shared" ref="AG279" si="460">($AH278*((AE279+AF279))/100)</f>
        <v>0</v>
      </c>
      <c r="AH279" s="99">
        <f t="shared" si="457"/>
        <v>29.4</v>
      </c>
      <c r="AI279" s="297"/>
      <c r="AJ279" s="99">
        <f t="shared" si="57"/>
        <v>10</v>
      </c>
      <c r="AK279" s="99">
        <f t="shared" si="58"/>
        <v>15</v>
      </c>
      <c r="AL279" s="99">
        <f t="shared" si="458"/>
        <v>25</v>
      </c>
      <c r="AM279" s="106">
        <f t="shared" si="459"/>
        <v>75</v>
      </c>
      <c r="AN279" s="325"/>
      <c r="AO279" s="325"/>
      <c r="AP279" s="343"/>
      <c r="AQ279" s="343"/>
      <c r="AR279" s="408"/>
      <c r="AS279" s="408"/>
      <c r="AT279" s="408"/>
      <c r="AU279" s="325"/>
    </row>
    <row r="280" spans="1:47" s="110" customFormat="1" ht="126.75" customHeight="1">
      <c r="A280" s="298"/>
      <c r="B280" s="298" t="s">
        <v>225</v>
      </c>
      <c r="C280" s="299" t="s">
        <v>490</v>
      </c>
      <c r="D280" s="299" t="s">
        <v>509</v>
      </c>
      <c r="E280" s="350"/>
      <c r="F280" s="315"/>
      <c r="G280" s="315"/>
      <c r="H280" s="344" t="s">
        <v>510</v>
      </c>
      <c r="I280" s="344" t="s">
        <v>502</v>
      </c>
      <c r="J280" s="344" t="s">
        <v>503</v>
      </c>
      <c r="K280" s="344" t="s">
        <v>504</v>
      </c>
      <c r="L280" s="315" t="str">
        <f>CONCATENATE(H280," ",I280," ",J280," ",K280)</f>
        <v>Posibilidad de pérdida reputacional y económica por el uso indebido de los recursos destinados para brindar Ayuda y/o Atención Humanitaria Inmediata en los mecanismos de especie periódico y especie por evento. Estas solicitudes son realizadas por las Entidades territoriales y/o departamentales y tiene injerencia frente la inclusión de personas que no hacen parte o que no cumplen con los requisitos. Esta actividad se ejecuta con el fin de garantizar el goce efectivo de derechos en los componentes que entrega la unidad para las víctimas de manera subsidiaria. Esta acción indebida puede beneficiar a la entidad territorial y/o terceros.</v>
      </c>
      <c r="M280" s="344" t="s">
        <v>88</v>
      </c>
      <c r="N280" s="344" t="s">
        <v>281</v>
      </c>
      <c r="O280" s="311" t="s">
        <v>173</v>
      </c>
      <c r="P280" s="311" t="s">
        <v>102</v>
      </c>
      <c r="Q280" s="311">
        <v>21691</v>
      </c>
      <c r="R280" s="311" t="s">
        <v>67</v>
      </c>
      <c r="S280" s="311">
        <f t="shared" ref="S280" si="461">IF(R280="Muy alta",100,IF(R280="Alta",80,IF(R280="Media",60,IF(R280="Baja",40,IF(R280="Muy baja",20,IF(R280="Casi Seguro",100,IF(R280="Probable",80,IF(R280="Posible",60,IF(R280="Improbable",40,IF(R280="Rara vez",20,0))))))))))</f>
        <v>60</v>
      </c>
      <c r="T280" s="311" t="s">
        <v>144</v>
      </c>
      <c r="U280" s="311">
        <f t="shared" ref="U280" si="462">IF(T280="Catastrófico",100,IF(T280="Mayor",80,IF(T280="Moderado",60,IF(T280="Menor",40,IF(T280="Leve",20,0)))))</f>
        <v>100</v>
      </c>
      <c r="V280" s="311" t="s">
        <v>145</v>
      </c>
      <c r="W280" s="100" t="s">
        <v>511</v>
      </c>
      <c r="X280" s="99" t="str">
        <f t="shared" si="449"/>
        <v>Probabilidad</v>
      </c>
      <c r="Y280" s="99" t="s">
        <v>93</v>
      </c>
      <c r="Z280" s="99" t="s">
        <v>72</v>
      </c>
      <c r="AA280" s="99" t="s">
        <v>73</v>
      </c>
      <c r="AB280" s="99" t="s">
        <v>74</v>
      </c>
      <c r="AC280" s="99" t="s">
        <v>187</v>
      </c>
      <c r="AD280" s="297">
        <f>AH282</f>
        <v>29.4</v>
      </c>
      <c r="AE280" s="99">
        <f t="shared" si="421"/>
        <v>15</v>
      </c>
      <c r="AF280" s="99">
        <f t="shared" si="422"/>
        <v>15</v>
      </c>
      <c r="AG280" s="99">
        <f>($S280*((AE280+AF280))/100)</f>
        <v>18</v>
      </c>
      <c r="AH280" s="99">
        <f t="shared" ref="AH280" si="463">S280-AG280</f>
        <v>42</v>
      </c>
      <c r="AI280" s="297">
        <f>AM282</f>
        <v>75</v>
      </c>
      <c r="AJ280" s="99">
        <f t="shared" si="57"/>
        <v>0</v>
      </c>
      <c r="AK280" s="99">
        <f t="shared" si="58"/>
        <v>0</v>
      </c>
      <c r="AL280" s="99">
        <f>($U280*((AJ280+AK280))/100)</f>
        <v>0</v>
      </c>
      <c r="AM280" s="106">
        <f>U280-AL280</f>
        <v>100</v>
      </c>
      <c r="AN280" s="311" t="s">
        <v>69</v>
      </c>
      <c r="AO280" s="311" t="s">
        <v>77</v>
      </c>
      <c r="AP280" s="313" t="s">
        <v>78</v>
      </c>
      <c r="AQ280" s="313" t="s">
        <v>512</v>
      </c>
      <c r="AR280" s="364">
        <v>45658</v>
      </c>
      <c r="AS280" s="364">
        <v>46022</v>
      </c>
      <c r="AT280" s="364" t="s">
        <v>96</v>
      </c>
      <c r="AU280" s="311" t="s">
        <v>496</v>
      </c>
    </row>
    <row r="281" spans="1:47" s="110" customFormat="1" ht="132" customHeight="1">
      <c r="A281" s="298"/>
      <c r="B281" s="298"/>
      <c r="C281" s="299"/>
      <c r="D281" s="299"/>
      <c r="E281" s="351"/>
      <c r="F281" s="314"/>
      <c r="G281" s="314"/>
      <c r="H281" s="345"/>
      <c r="I281" s="345"/>
      <c r="J281" s="345"/>
      <c r="K281" s="345"/>
      <c r="L281" s="314"/>
      <c r="M281" s="345"/>
      <c r="N281" s="345"/>
      <c r="O281" s="325"/>
      <c r="P281" s="325"/>
      <c r="Q281" s="325"/>
      <c r="R281" s="325"/>
      <c r="S281" s="325"/>
      <c r="T281" s="325"/>
      <c r="U281" s="325"/>
      <c r="V281" s="325"/>
      <c r="W281" s="117" t="s">
        <v>513</v>
      </c>
      <c r="X281" s="99" t="str">
        <f t="shared" si="449"/>
        <v>Probabilidad</v>
      </c>
      <c r="Y281" s="99" t="s">
        <v>93</v>
      </c>
      <c r="Z281" s="99" t="s">
        <v>72</v>
      </c>
      <c r="AA281" s="99" t="s">
        <v>73</v>
      </c>
      <c r="AB281" s="99" t="s">
        <v>74</v>
      </c>
      <c r="AC281" s="99" t="s">
        <v>187</v>
      </c>
      <c r="AD281" s="297"/>
      <c r="AE281" s="99">
        <f t="shared" si="421"/>
        <v>15</v>
      </c>
      <c r="AF281" s="99">
        <f t="shared" si="422"/>
        <v>15</v>
      </c>
      <c r="AG281" s="99">
        <f>($AH280*((AE281+AF281))/100)</f>
        <v>12.6</v>
      </c>
      <c r="AH281" s="99">
        <f t="shared" ref="AH281:AH282" si="464">AH280-AG281</f>
        <v>29.4</v>
      </c>
      <c r="AI281" s="297"/>
      <c r="AJ281" s="99">
        <f t="shared" si="57"/>
        <v>0</v>
      </c>
      <c r="AK281" s="99">
        <f t="shared" si="58"/>
        <v>0</v>
      </c>
      <c r="AL281" s="99">
        <f t="shared" ref="AL281:AL282" si="465">($AM280*((AJ281+AK281))/100)</f>
        <v>0</v>
      </c>
      <c r="AM281" s="106">
        <f t="shared" ref="AM281:AM282" si="466">AM280-AL281</f>
        <v>100</v>
      </c>
      <c r="AN281" s="325"/>
      <c r="AO281" s="325"/>
      <c r="AP281" s="343"/>
      <c r="AQ281" s="343"/>
      <c r="AR281" s="408"/>
      <c r="AS281" s="408"/>
      <c r="AT281" s="408"/>
      <c r="AU281" s="325"/>
    </row>
    <row r="282" spans="1:47" s="110" customFormat="1" ht="120" customHeight="1">
      <c r="A282" s="298"/>
      <c r="B282" s="298"/>
      <c r="C282" s="299"/>
      <c r="D282" s="299"/>
      <c r="E282" s="351"/>
      <c r="F282" s="314"/>
      <c r="G282" s="314"/>
      <c r="H282" s="345"/>
      <c r="I282" s="345"/>
      <c r="J282" s="345"/>
      <c r="K282" s="345"/>
      <c r="L282" s="314"/>
      <c r="M282" s="345"/>
      <c r="N282" s="345"/>
      <c r="O282" s="325"/>
      <c r="P282" s="325"/>
      <c r="Q282" s="325"/>
      <c r="R282" s="325"/>
      <c r="S282" s="325"/>
      <c r="T282" s="325"/>
      <c r="U282" s="325"/>
      <c r="V282" s="325"/>
      <c r="W282" s="117" t="s">
        <v>514</v>
      </c>
      <c r="X282" s="99" t="str">
        <f t="shared" si="449"/>
        <v>Impacto</v>
      </c>
      <c r="Y282" s="99" t="s">
        <v>83</v>
      </c>
      <c r="Z282" s="99" t="s">
        <v>72</v>
      </c>
      <c r="AA282" s="99" t="s">
        <v>73</v>
      </c>
      <c r="AB282" s="99" t="s">
        <v>74</v>
      </c>
      <c r="AC282" s="99" t="s">
        <v>187</v>
      </c>
      <c r="AD282" s="297"/>
      <c r="AE282" s="99">
        <f t="shared" si="421"/>
        <v>0</v>
      </c>
      <c r="AF282" s="99">
        <f t="shared" si="422"/>
        <v>0</v>
      </c>
      <c r="AG282" s="99">
        <f t="shared" ref="AG282" si="467">($AH281*((AE282+AF282))/100)</f>
        <v>0</v>
      </c>
      <c r="AH282" s="99">
        <f t="shared" si="464"/>
        <v>29.4</v>
      </c>
      <c r="AI282" s="297"/>
      <c r="AJ282" s="99">
        <f t="shared" si="57"/>
        <v>10</v>
      </c>
      <c r="AK282" s="99">
        <f t="shared" si="58"/>
        <v>15</v>
      </c>
      <c r="AL282" s="99">
        <f t="shared" si="465"/>
        <v>25</v>
      </c>
      <c r="AM282" s="106">
        <f t="shared" si="466"/>
        <v>75</v>
      </c>
      <c r="AN282" s="325"/>
      <c r="AO282" s="325"/>
      <c r="AP282" s="343"/>
      <c r="AQ282" s="343"/>
      <c r="AR282" s="408"/>
      <c r="AS282" s="408"/>
      <c r="AT282" s="408"/>
      <c r="AU282" s="325"/>
    </row>
    <row r="283" spans="1:47" s="110" customFormat="1" ht="115.5" customHeight="1">
      <c r="A283" s="298"/>
      <c r="B283" s="298" t="s">
        <v>225</v>
      </c>
      <c r="C283" s="299" t="s">
        <v>490</v>
      </c>
      <c r="D283" s="299" t="s">
        <v>515</v>
      </c>
      <c r="E283" s="350" t="s">
        <v>167</v>
      </c>
      <c r="F283" s="315" t="s">
        <v>516</v>
      </c>
      <c r="G283" s="315" t="s">
        <v>517</v>
      </c>
      <c r="H283" s="344"/>
      <c r="I283" s="344"/>
      <c r="J283" s="344"/>
      <c r="K283" s="344"/>
      <c r="L283" s="315" t="str">
        <f t="shared" ref="L283" si="468">IF(F283&lt;&gt;"No aplica",CONCATENATE(E283," ",F283),CONCATENATE(H283," ",I283," ",J283," ",K283))</f>
        <v>Posibilidad de pérdida reputacional ante las Entidades Territoriales y departamentales pertenecientes al SNARIV, al no recibir en las sesiones de asistencia técnica, la información necesaria para la formulación o actualización de planes de contingencia</v>
      </c>
      <c r="M283" s="344" t="s">
        <v>63</v>
      </c>
      <c r="N283" s="344" t="s">
        <v>281</v>
      </c>
      <c r="O283" s="311" t="s">
        <v>64</v>
      </c>
      <c r="P283" s="311" t="s">
        <v>65</v>
      </c>
      <c r="Q283" s="311">
        <v>2755</v>
      </c>
      <c r="R283" s="311" t="s">
        <v>178</v>
      </c>
      <c r="S283" s="311">
        <f t="shared" ref="S283" si="469">IF(R283="Muy alta",100,IF(R283="Alta",80,IF(R283="Media",60,IF(R283="Baja",40,IF(R283="Muy baja",20,IF(R283="Casi Seguro",100,IF(R283="Probable",80,IF(R283="Posible",60,IF(R283="Improbable",40,IF(R283="Rara vez",20,0))))))))))</f>
        <v>80</v>
      </c>
      <c r="T283" s="311" t="s">
        <v>68</v>
      </c>
      <c r="U283" s="311">
        <f t="shared" ref="U283" si="470">IF(T283="Catastrófico",100,IF(T283="Mayor",80,IF(T283="Moderado",60,IF(T283="Menor",40,IF(T283="Leve",20,0)))))</f>
        <v>80</v>
      </c>
      <c r="V283" s="311" t="s">
        <v>69</v>
      </c>
      <c r="W283" s="100" t="s">
        <v>518</v>
      </c>
      <c r="X283" s="99" t="str">
        <f t="shared" si="449"/>
        <v>Probabilidad</v>
      </c>
      <c r="Y283" s="99" t="s">
        <v>71</v>
      </c>
      <c r="Z283" s="99" t="s">
        <v>72</v>
      </c>
      <c r="AA283" s="99" t="s">
        <v>73</v>
      </c>
      <c r="AB283" s="99" t="s">
        <v>74</v>
      </c>
      <c r="AC283" s="99" t="s">
        <v>187</v>
      </c>
      <c r="AD283" s="297">
        <f>AH285</f>
        <v>33.6</v>
      </c>
      <c r="AE283" s="99">
        <f t="shared" si="421"/>
        <v>25</v>
      </c>
      <c r="AF283" s="99">
        <f t="shared" si="422"/>
        <v>15</v>
      </c>
      <c r="AG283" s="99">
        <f>($S283*((AE283+AF283))/100)</f>
        <v>32</v>
      </c>
      <c r="AH283" s="99">
        <f t="shared" ref="AH283" si="471">S283-AG283</f>
        <v>48</v>
      </c>
      <c r="AI283" s="297">
        <f>AM285</f>
        <v>60</v>
      </c>
      <c r="AJ283" s="99">
        <f t="shared" si="57"/>
        <v>0</v>
      </c>
      <c r="AK283" s="99">
        <f t="shared" si="58"/>
        <v>0</v>
      </c>
      <c r="AL283" s="99">
        <f>($U283*((AJ283+AK283))/100)</f>
        <v>0</v>
      </c>
      <c r="AM283" s="106">
        <f>U283-AL283</f>
        <v>80</v>
      </c>
      <c r="AN283" s="311" t="s">
        <v>76</v>
      </c>
      <c r="AO283" s="311" t="s">
        <v>77</v>
      </c>
      <c r="AP283" s="313" t="s">
        <v>78</v>
      </c>
      <c r="AQ283" s="313" t="s">
        <v>519</v>
      </c>
      <c r="AR283" s="364">
        <v>45658</v>
      </c>
      <c r="AS283" s="364">
        <v>46022</v>
      </c>
      <c r="AT283" s="364" t="s">
        <v>80</v>
      </c>
      <c r="AU283" s="311" t="s">
        <v>496</v>
      </c>
    </row>
    <row r="284" spans="1:47" s="110" customFormat="1" ht="92.25" customHeight="1">
      <c r="A284" s="298"/>
      <c r="B284" s="298"/>
      <c r="C284" s="299"/>
      <c r="D284" s="299"/>
      <c r="E284" s="351"/>
      <c r="F284" s="314"/>
      <c r="G284" s="314"/>
      <c r="H284" s="345"/>
      <c r="I284" s="345"/>
      <c r="J284" s="345"/>
      <c r="K284" s="345"/>
      <c r="L284" s="314"/>
      <c r="M284" s="345"/>
      <c r="N284" s="345"/>
      <c r="O284" s="325"/>
      <c r="P284" s="325"/>
      <c r="Q284" s="325"/>
      <c r="R284" s="325"/>
      <c r="S284" s="325"/>
      <c r="T284" s="325"/>
      <c r="U284" s="325"/>
      <c r="V284" s="325"/>
      <c r="W284" s="100" t="s">
        <v>520</v>
      </c>
      <c r="X284" s="99" t="str">
        <f t="shared" si="449"/>
        <v>Probabilidad</v>
      </c>
      <c r="Y284" s="99" t="s">
        <v>93</v>
      </c>
      <c r="Z284" s="99" t="s">
        <v>72</v>
      </c>
      <c r="AA284" s="99" t="s">
        <v>73</v>
      </c>
      <c r="AB284" s="99" t="s">
        <v>74</v>
      </c>
      <c r="AC284" s="99" t="s">
        <v>187</v>
      </c>
      <c r="AD284" s="297"/>
      <c r="AE284" s="99">
        <f t="shared" si="421"/>
        <v>15</v>
      </c>
      <c r="AF284" s="99">
        <f t="shared" si="422"/>
        <v>15</v>
      </c>
      <c r="AG284" s="99">
        <f>($AH283*((AE284+AF284))/100)</f>
        <v>14.4</v>
      </c>
      <c r="AH284" s="99">
        <f>AH283-AG284</f>
        <v>33.6</v>
      </c>
      <c r="AI284" s="297"/>
      <c r="AJ284" s="99">
        <f t="shared" si="57"/>
        <v>0</v>
      </c>
      <c r="AK284" s="99">
        <f t="shared" si="58"/>
        <v>0</v>
      </c>
      <c r="AL284" s="99">
        <f t="shared" ref="AL284:AL285" si="472">($AM283*((AJ284+AK284))/100)</f>
        <v>0</v>
      </c>
      <c r="AM284" s="106">
        <f t="shared" ref="AM284:AM285" si="473">AM283-AL284</f>
        <v>80</v>
      </c>
      <c r="AN284" s="325"/>
      <c r="AO284" s="325"/>
      <c r="AP284" s="343"/>
      <c r="AQ284" s="343"/>
      <c r="AR284" s="408"/>
      <c r="AS284" s="408"/>
      <c r="AT284" s="408"/>
      <c r="AU284" s="325"/>
    </row>
    <row r="285" spans="1:47" s="110" customFormat="1" ht="108" customHeight="1">
      <c r="A285" s="298"/>
      <c r="B285" s="298"/>
      <c r="C285" s="299"/>
      <c r="D285" s="299"/>
      <c r="E285" s="355"/>
      <c r="F285" s="357"/>
      <c r="G285" s="357"/>
      <c r="H285" s="356"/>
      <c r="I285" s="356"/>
      <c r="J285" s="356"/>
      <c r="K285" s="356"/>
      <c r="L285" s="357"/>
      <c r="M285" s="356"/>
      <c r="N285" s="356"/>
      <c r="O285" s="312"/>
      <c r="P285" s="312"/>
      <c r="Q285" s="312"/>
      <c r="R285" s="312"/>
      <c r="S285" s="312"/>
      <c r="T285" s="312"/>
      <c r="U285" s="312"/>
      <c r="V285" s="312"/>
      <c r="W285" s="100" t="s">
        <v>521</v>
      </c>
      <c r="X285" s="99" t="str">
        <f t="shared" si="449"/>
        <v>Impacto</v>
      </c>
      <c r="Y285" s="99" t="s">
        <v>83</v>
      </c>
      <c r="Z285" s="99" t="s">
        <v>72</v>
      </c>
      <c r="AA285" s="99" t="s">
        <v>73</v>
      </c>
      <c r="AB285" s="99" t="s">
        <v>74</v>
      </c>
      <c r="AC285" s="99" t="s">
        <v>187</v>
      </c>
      <c r="AD285" s="297"/>
      <c r="AE285" s="99">
        <f t="shared" si="421"/>
        <v>0</v>
      </c>
      <c r="AF285" s="99">
        <f t="shared" si="422"/>
        <v>0</v>
      </c>
      <c r="AG285" s="99">
        <f>($AH284*((AE285+AF285))/100)</f>
        <v>0</v>
      </c>
      <c r="AH285" s="99">
        <f t="shared" ref="AH285" si="474">AH284-AG285</f>
        <v>33.6</v>
      </c>
      <c r="AI285" s="297"/>
      <c r="AJ285" s="99">
        <f t="shared" si="57"/>
        <v>10</v>
      </c>
      <c r="AK285" s="99">
        <f t="shared" si="58"/>
        <v>15</v>
      </c>
      <c r="AL285" s="99">
        <f t="shared" si="472"/>
        <v>20</v>
      </c>
      <c r="AM285" s="106">
        <f t="shared" si="473"/>
        <v>60</v>
      </c>
      <c r="AN285" s="312"/>
      <c r="AO285" s="312"/>
      <c r="AP285" s="326"/>
      <c r="AQ285" s="326"/>
      <c r="AR285" s="408"/>
      <c r="AS285" s="408"/>
      <c r="AT285" s="365"/>
      <c r="AU285" s="312"/>
    </row>
    <row r="286" spans="1:47" s="110" customFormat="1" ht="84.75" customHeight="1">
      <c r="A286" s="298"/>
      <c r="B286" s="298" t="s">
        <v>225</v>
      </c>
      <c r="C286" s="299" t="s">
        <v>490</v>
      </c>
      <c r="D286" s="298" t="s">
        <v>522</v>
      </c>
      <c r="E286" s="311" t="s">
        <v>167</v>
      </c>
      <c r="F286" s="311" t="s">
        <v>523</v>
      </c>
      <c r="G286" s="311" t="s">
        <v>524</v>
      </c>
      <c r="H286" s="344"/>
      <c r="I286" s="344"/>
      <c r="J286" s="344"/>
      <c r="K286" s="344"/>
      <c r="L286" s="315" t="str">
        <f>IF(F286&lt;&gt;"No aplica",CONCATENATE(E286," ",F286),CONCATENATE(H286," ",I286," ",J286," ",K286))</f>
        <v>Posibilidad de pérdida reputacional ante las partes interesadas al no asistir y no aportar insumos para la toma de decisiones en los escenarios interinstitucionales para la coordinación de acciones de prevención y protección. Los principales espacios en los que se participa son: CIPRAT, CERREM, GTER, CIPRUNNA, Subcomités Técnicos, y otras instancias en donde se delegue a la SPAE o DGSH por competencias.</v>
      </c>
      <c r="M286" s="344" t="s">
        <v>63</v>
      </c>
      <c r="N286" s="344" t="s">
        <v>281</v>
      </c>
      <c r="O286" s="311" t="s">
        <v>64</v>
      </c>
      <c r="P286" s="311" t="s">
        <v>65</v>
      </c>
      <c r="Q286" s="311">
        <v>538</v>
      </c>
      <c r="R286" s="311" t="s">
        <v>67</v>
      </c>
      <c r="S286" s="311">
        <f>IF(R286="Muy alta",100,IF(R286="Alta",80,IF(R286="Media",60,IF(R286="Baja",40,IF(R286="Muy baja",20,IF(R286="Casi Seguro",100,IF(R286="Probable",80,IF(R286="Posible",60,IF(R286="Improbable",40,IF(R286="Rara vez",20,0))))))))))</f>
        <v>60</v>
      </c>
      <c r="T286" s="311" t="s">
        <v>68</v>
      </c>
      <c r="U286" s="311">
        <f>IF(T286="Catastrófico",100,IF(T286="Mayor",80,IF(T286="Moderado",60,IF(T286="Menor",40,IF(T286="Leve",20,0)))))</f>
        <v>80</v>
      </c>
      <c r="V286" s="311" t="s">
        <v>69</v>
      </c>
      <c r="W286" s="100" t="s">
        <v>525</v>
      </c>
      <c r="X286" s="99" t="str">
        <f t="shared" si="449"/>
        <v>Probabilidad</v>
      </c>
      <c r="Y286" s="99" t="s">
        <v>71</v>
      </c>
      <c r="Z286" s="99" t="s">
        <v>72</v>
      </c>
      <c r="AA286" s="99" t="s">
        <v>73</v>
      </c>
      <c r="AB286" s="99" t="s">
        <v>74</v>
      </c>
      <c r="AC286" s="99" t="s">
        <v>187</v>
      </c>
      <c r="AD286" s="297">
        <f>AH289</f>
        <v>12.96</v>
      </c>
      <c r="AE286" s="99">
        <f>IF(Y286="Preventivo",25,IF(Y286="Detectivo",15,0))</f>
        <v>25</v>
      </c>
      <c r="AF286" s="99">
        <f>IF(Y286="Correctivo",0,IF(Z286="Automatizado",25,IF(Z286="Manual",15,0)))</f>
        <v>15</v>
      </c>
      <c r="AG286" s="99">
        <f>($S286*((AE286+AF286))/100)</f>
        <v>24</v>
      </c>
      <c r="AH286" s="99">
        <f>S286-AG286</f>
        <v>36</v>
      </c>
      <c r="AI286" s="297">
        <f>AM289</f>
        <v>80</v>
      </c>
      <c r="AJ286" s="99">
        <f t="shared" si="57"/>
        <v>0</v>
      </c>
      <c r="AK286" s="99">
        <f t="shared" si="58"/>
        <v>0</v>
      </c>
      <c r="AL286" s="99">
        <f>($U286*((AJ286+AK286))/100)</f>
        <v>0</v>
      </c>
      <c r="AM286" s="106">
        <f>U286-AL286</f>
        <v>80</v>
      </c>
      <c r="AN286" s="311" t="s">
        <v>69</v>
      </c>
      <c r="AO286" s="311" t="s">
        <v>77</v>
      </c>
      <c r="AP286" s="311" t="s">
        <v>78</v>
      </c>
      <c r="AQ286" s="311" t="s">
        <v>526</v>
      </c>
      <c r="AR286" s="364">
        <v>45658</v>
      </c>
      <c r="AS286" s="364">
        <v>46022</v>
      </c>
      <c r="AT286" s="364" t="s">
        <v>96</v>
      </c>
      <c r="AU286" s="311" t="s">
        <v>496</v>
      </c>
    </row>
    <row r="287" spans="1:47" s="110" customFormat="1" ht="103.5" customHeight="1">
      <c r="A287" s="298"/>
      <c r="B287" s="298"/>
      <c r="C287" s="299"/>
      <c r="D287" s="298"/>
      <c r="E287" s="325"/>
      <c r="F287" s="325"/>
      <c r="G287" s="325"/>
      <c r="H287" s="345"/>
      <c r="I287" s="345"/>
      <c r="J287" s="345"/>
      <c r="K287" s="345"/>
      <c r="L287" s="314"/>
      <c r="M287" s="345"/>
      <c r="N287" s="345"/>
      <c r="O287" s="325"/>
      <c r="P287" s="325"/>
      <c r="Q287" s="325"/>
      <c r="R287" s="325"/>
      <c r="S287" s="325"/>
      <c r="T287" s="325"/>
      <c r="U287" s="325"/>
      <c r="V287" s="325"/>
      <c r="W287" s="100" t="s">
        <v>527</v>
      </c>
      <c r="X287" s="99" t="str">
        <f t="shared" si="449"/>
        <v>Probabilidad</v>
      </c>
      <c r="Y287" s="99" t="s">
        <v>71</v>
      </c>
      <c r="Z287" s="99" t="s">
        <v>72</v>
      </c>
      <c r="AA287" s="99" t="s">
        <v>73</v>
      </c>
      <c r="AB287" s="99" t="s">
        <v>74</v>
      </c>
      <c r="AC287" s="99" t="s">
        <v>187</v>
      </c>
      <c r="AD287" s="297"/>
      <c r="AE287" s="99">
        <f t="shared" ref="AE287:AE362" si="475">IF(Y287="Preventivo",25,IF(Y287="Detectivo",15,0))</f>
        <v>25</v>
      </c>
      <c r="AF287" s="99">
        <f t="shared" ref="AF287:AF362" si="476">IF(Y287="Correctivo",0,IF(Z287="Automatizado",25,IF(Z287="Manual",15,0)))</f>
        <v>15</v>
      </c>
      <c r="AG287" s="99">
        <f>($AH286*((AE287+AF287))/100)</f>
        <v>14.4</v>
      </c>
      <c r="AH287" s="99">
        <f>AH286-AG287</f>
        <v>21.6</v>
      </c>
      <c r="AI287" s="297"/>
      <c r="AJ287" s="99">
        <f t="shared" si="57"/>
        <v>0</v>
      </c>
      <c r="AK287" s="99">
        <f t="shared" si="58"/>
        <v>0</v>
      </c>
      <c r="AL287" s="99">
        <f t="shared" ref="AL287" si="477">($AM286*((AJ287+AK287))/100)</f>
        <v>0</v>
      </c>
      <c r="AM287" s="106">
        <f t="shared" ref="AM287" si="478">AM286-AL287</f>
        <v>80</v>
      </c>
      <c r="AN287" s="325"/>
      <c r="AO287" s="325"/>
      <c r="AP287" s="325"/>
      <c r="AQ287" s="325"/>
      <c r="AR287" s="408"/>
      <c r="AS287" s="408"/>
      <c r="AT287" s="408"/>
      <c r="AU287" s="325"/>
    </row>
    <row r="288" spans="1:47" s="110" customFormat="1" ht="88.5" customHeight="1">
      <c r="A288" s="298"/>
      <c r="B288" s="298"/>
      <c r="C288" s="299"/>
      <c r="D288" s="298"/>
      <c r="E288" s="325"/>
      <c r="F288" s="325"/>
      <c r="G288" s="325"/>
      <c r="H288" s="345"/>
      <c r="I288" s="345"/>
      <c r="J288" s="345"/>
      <c r="K288" s="345"/>
      <c r="L288" s="314"/>
      <c r="M288" s="345"/>
      <c r="N288" s="345"/>
      <c r="O288" s="325"/>
      <c r="P288" s="325"/>
      <c r="Q288" s="325"/>
      <c r="R288" s="325"/>
      <c r="S288" s="325"/>
      <c r="T288" s="325"/>
      <c r="U288" s="325"/>
      <c r="V288" s="325"/>
      <c r="W288" s="100" t="s">
        <v>528</v>
      </c>
      <c r="X288" s="99" t="str">
        <f t="shared" si="449"/>
        <v>Impacto</v>
      </c>
      <c r="Y288" s="99" t="s">
        <v>83</v>
      </c>
      <c r="Z288" s="99" t="s">
        <v>72</v>
      </c>
      <c r="AA288" s="99" t="s">
        <v>73</v>
      </c>
      <c r="AB288" s="99" t="s">
        <v>74</v>
      </c>
      <c r="AC288" s="99" t="s">
        <v>187</v>
      </c>
      <c r="AD288" s="297"/>
      <c r="AE288" s="99">
        <f t="shared" si="475"/>
        <v>0</v>
      </c>
      <c r="AF288" s="99">
        <f t="shared" si="476"/>
        <v>0</v>
      </c>
      <c r="AG288" s="99">
        <f>($AH287*((AE288+AF288))/100)</f>
        <v>0</v>
      </c>
      <c r="AH288" s="99">
        <f t="shared" ref="AH288" si="479">AH287-AG288</f>
        <v>21.6</v>
      </c>
      <c r="AI288" s="297"/>
      <c r="AJ288" s="99">
        <f t="shared" si="57"/>
        <v>10</v>
      </c>
      <c r="AK288" s="99">
        <f t="shared" si="58"/>
        <v>15</v>
      </c>
      <c r="AL288" s="99">
        <f t="shared" ref="AL288:AL289" si="480">($AM286*((AJ288+AK288))/100)</f>
        <v>20</v>
      </c>
      <c r="AM288" s="106">
        <f t="shared" ref="AM288:AM289" si="481">AM286-AL288</f>
        <v>60</v>
      </c>
      <c r="AN288" s="325"/>
      <c r="AO288" s="325"/>
      <c r="AP288" s="325"/>
      <c r="AQ288" s="325"/>
      <c r="AR288" s="408"/>
      <c r="AS288" s="408"/>
      <c r="AT288" s="408"/>
      <c r="AU288" s="325"/>
    </row>
    <row r="289" spans="1:47" s="110" customFormat="1" ht="75" customHeight="1">
      <c r="A289" s="298"/>
      <c r="B289" s="298"/>
      <c r="C289" s="299"/>
      <c r="D289" s="298"/>
      <c r="E289" s="312"/>
      <c r="F289" s="312"/>
      <c r="G289" s="312"/>
      <c r="H289" s="356"/>
      <c r="I289" s="356"/>
      <c r="J289" s="356"/>
      <c r="K289" s="356"/>
      <c r="L289" s="357"/>
      <c r="M289" s="356"/>
      <c r="N289" s="356"/>
      <c r="O289" s="312"/>
      <c r="P289" s="312"/>
      <c r="Q289" s="312"/>
      <c r="R289" s="312"/>
      <c r="S289" s="312"/>
      <c r="T289" s="312"/>
      <c r="U289" s="312"/>
      <c r="V289" s="312"/>
      <c r="W289" s="100" t="s">
        <v>529</v>
      </c>
      <c r="X289" s="99" t="str">
        <f t="shared" si="449"/>
        <v>Probabilidad</v>
      </c>
      <c r="Y289" s="99" t="s">
        <v>71</v>
      </c>
      <c r="Z289" s="99" t="s">
        <v>72</v>
      </c>
      <c r="AA289" s="99" t="s">
        <v>73</v>
      </c>
      <c r="AB289" s="99" t="s">
        <v>74</v>
      </c>
      <c r="AC289" s="99" t="s">
        <v>187</v>
      </c>
      <c r="AD289" s="297"/>
      <c r="AE289" s="99">
        <f t="shared" si="475"/>
        <v>25</v>
      </c>
      <c r="AF289" s="99">
        <f t="shared" si="476"/>
        <v>15</v>
      </c>
      <c r="AG289" s="99">
        <f t="shared" ref="AG289" si="482">($AH288*((AE289+AF289))/100)</f>
        <v>8.64</v>
      </c>
      <c r="AH289" s="99">
        <f>AH288-AG289</f>
        <v>12.96</v>
      </c>
      <c r="AI289" s="297"/>
      <c r="AJ289" s="99">
        <f t="shared" si="57"/>
        <v>0</v>
      </c>
      <c r="AK289" s="99">
        <f t="shared" si="58"/>
        <v>0</v>
      </c>
      <c r="AL289" s="99">
        <f t="shared" si="480"/>
        <v>0</v>
      </c>
      <c r="AM289" s="106">
        <f t="shared" si="481"/>
        <v>80</v>
      </c>
      <c r="AN289" s="312"/>
      <c r="AO289" s="312"/>
      <c r="AP289" s="312"/>
      <c r="AQ289" s="312"/>
      <c r="AR289" s="365"/>
      <c r="AS289" s="365"/>
      <c r="AT289" s="365"/>
      <c r="AU289" s="312"/>
    </row>
    <row r="290" spans="1:47" s="110" customFormat="1" ht="112.5" customHeight="1">
      <c r="A290" s="298"/>
      <c r="B290" s="298" t="s">
        <v>225</v>
      </c>
      <c r="C290" s="299" t="s">
        <v>490</v>
      </c>
      <c r="D290" s="299" t="s">
        <v>530</v>
      </c>
      <c r="E290" s="350" t="s">
        <v>60</v>
      </c>
      <c r="F290" s="315" t="s">
        <v>531</v>
      </c>
      <c r="G290" s="344" t="s">
        <v>532</v>
      </c>
      <c r="H290" s="344"/>
      <c r="I290" s="344"/>
      <c r="J290" s="344"/>
      <c r="K290" s="344"/>
      <c r="L290" s="315" t="str">
        <f t="shared" ref="L290" si="483">IF(F290&lt;&gt;"No aplica",CONCATENATE(E290," ",F290),CONCATENATE(H290," ",I290," ",J290," ",K290))</f>
        <v>Posibilidad de pérdida económica y reputacional por la no implementación de las medidas concertadas en la formulación del plan específico por parte de la UARIV</v>
      </c>
      <c r="M290" s="344" t="s">
        <v>63</v>
      </c>
      <c r="N290" s="344" t="s">
        <v>281</v>
      </c>
      <c r="O290" s="311" t="s">
        <v>64</v>
      </c>
      <c r="P290" s="311" t="s">
        <v>65</v>
      </c>
      <c r="Q290" s="311">
        <v>15</v>
      </c>
      <c r="R290" s="311" t="s">
        <v>129</v>
      </c>
      <c r="S290" s="311">
        <f t="shared" ref="S290" si="484">IF(R290="Muy alta",100,IF(R290="Alta",80,IF(R290="Media",60,IF(R290="Baja",40,IF(R290="Muy baja",20,IF(R290="Casi Seguro",100,IF(R290="Probable",80,IF(R290="Posible",60,IF(R290="Improbable",40,IF(R290="Rara vez",20,0))))))))))</f>
        <v>40</v>
      </c>
      <c r="T290" s="311" t="s">
        <v>117</v>
      </c>
      <c r="U290" s="311">
        <f t="shared" ref="U290" si="485">IF(T290="Catastrófico",100,IF(T290="Mayor",80,IF(T290="Moderado",60,IF(T290="Menor",40,IF(T290="Leve",20,0)))))</f>
        <v>40</v>
      </c>
      <c r="V290" s="311" t="s">
        <v>76</v>
      </c>
      <c r="W290" s="117" t="s">
        <v>533</v>
      </c>
      <c r="X290" s="99" t="str">
        <f t="shared" si="449"/>
        <v>Probabilidad</v>
      </c>
      <c r="Y290" s="99" t="s">
        <v>71</v>
      </c>
      <c r="Z290" s="99" t="s">
        <v>72</v>
      </c>
      <c r="AA290" s="99" t="s">
        <v>73</v>
      </c>
      <c r="AB290" s="99" t="s">
        <v>74</v>
      </c>
      <c r="AC290" s="99" t="s">
        <v>187</v>
      </c>
      <c r="AD290" s="297">
        <f>AH292</f>
        <v>11.760000000000002</v>
      </c>
      <c r="AE290" s="99">
        <f t="shared" si="475"/>
        <v>25</v>
      </c>
      <c r="AF290" s="99">
        <f t="shared" si="476"/>
        <v>15</v>
      </c>
      <c r="AG290" s="99">
        <f>($S290*((AE290+AF290))/100)</f>
        <v>16</v>
      </c>
      <c r="AH290" s="99">
        <f t="shared" ref="AH290" si="486">S290-AG290</f>
        <v>24</v>
      </c>
      <c r="AI290" s="297">
        <f>AM292</f>
        <v>40</v>
      </c>
      <c r="AJ290" s="99">
        <f t="shared" si="57"/>
        <v>0</v>
      </c>
      <c r="AK290" s="99">
        <f t="shared" si="58"/>
        <v>0</v>
      </c>
      <c r="AL290" s="99">
        <f>($U290*((AJ290+AK290))/100)</f>
        <v>0</v>
      </c>
      <c r="AM290" s="106">
        <f>U290-AL290</f>
        <v>40</v>
      </c>
      <c r="AN290" s="311" t="s">
        <v>118</v>
      </c>
      <c r="AO290" s="311" t="s">
        <v>121</v>
      </c>
      <c r="AP290" s="311" t="s">
        <v>331</v>
      </c>
      <c r="AQ290" s="311" t="s">
        <v>123</v>
      </c>
      <c r="AR290" s="487"/>
      <c r="AS290" s="487"/>
      <c r="AT290" s="341"/>
      <c r="AU290" s="431"/>
    </row>
    <row r="291" spans="1:47" s="110" customFormat="1" ht="90" customHeight="1">
      <c r="A291" s="298"/>
      <c r="B291" s="298"/>
      <c r="C291" s="299"/>
      <c r="D291" s="299"/>
      <c r="E291" s="351"/>
      <c r="F291" s="314"/>
      <c r="G291" s="345"/>
      <c r="H291" s="345"/>
      <c r="I291" s="345"/>
      <c r="J291" s="345"/>
      <c r="K291" s="345"/>
      <c r="L291" s="314"/>
      <c r="M291" s="345"/>
      <c r="N291" s="345"/>
      <c r="O291" s="325"/>
      <c r="P291" s="325"/>
      <c r="Q291" s="325"/>
      <c r="R291" s="325"/>
      <c r="S291" s="325"/>
      <c r="T291" s="325"/>
      <c r="U291" s="325"/>
      <c r="V291" s="325"/>
      <c r="W291" s="100" t="s">
        <v>534</v>
      </c>
      <c r="X291" s="99" t="str">
        <f t="shared" si="449"/>
        <v>Probabilidad</v>
      </c>
      <c r="Y291" s="99" t="s">
        <v>93</v>
      </c>
      <c r="Z291" s="99" t="s">
        <v>72</v>
      </c>
      <c r="AA291" s="99" t="s">
        <v>73</v>
      </c>
      <c r="AB291" s="99" t="s">
        <v>74</v>
      </c>
      <c r="AC291" s="99" t="s">
        <v>187</v>
      </c>
      <c r="AD291" s="297"/>
      <c r="AE291" s="99">
        <f t="shared" si="475"/>
        <v>15</v>
      </c>
      <c r="AF291" s="99">
        <f t="shared" si="476"/>
        <v>15</v>
      </c>
      <c r="AG291" s="99">
        <f>($AH290*((AE291+AF291))/100)</f>
        <v>7.2</v>
      </c>
      <c r="AH291" s="99">
        <f t="shared" ref="AH291:AH292" si="487">AH290-AG291</f>
        <v>16.8</v>
      </c>
      <c r="AI291" s="297"/>
      <c r="AJ291" s="99">
        <f t="shared" si="57"/>
        <v>0</v>
      </c>
      <c r="AK291" s="99">
        <f t="shared" si="58"/>
        <v>0</v>
      </c>
      <c r="AL291" s="99">
        <f t="shared" ref="AL291:AL292" si="488">($AM290*((AJ291+AK291))/100)</f>
        <v>0</v>
      </c>
      <c r="AM291" s="106">
        <f t="shared" ref="AM291:AM292" si="489">AM290-AL291</f>
        <v>40</v>
      </c>
      <c r="AN291" s="325"/>
      <c r="AO291" s="325"/>
      <c r="AP291" s="325"/>
      <c r="AQ291" s="325"/>
      <c r="AR291" s="432"/>
      <c r="AS291" s="432"/>
      <c r="AT291" s="348"/>
      <c r="AU291" s="432"/>
    </row>
    <row r="292" spans="1:47" s="110" customFormat="1" ht="105" customHeight="1">
      <c r="A292" s="298"/>
      <c r="B292" s="298"/>
      <c r="C292" s="299"/>
      <c r="D292" s="299"/>
      <c r="E292" s="355"/>
      <c r="F292" s="357"/>
      <c r="G292" s="356"/>
      <c r="H292" s="356"/>
      <c r="I292" s="356"/>
      <c r="J292" s="356"/>
      <c r="K292" s="356"/>
      <c r="L292" s="357"/>
      <c r="M292" s="356"/>
      <c r="N292" s="356"/>
      <c r="O292" s="312"/>
      <c r="P292" s="312"/>
      <c r="Q292" s="312"/>
      <c r="R292" s="312"/>
      <c r="S292" s="312"/>
      <c r="T292" s="312"/>
      <c r="U292" s="312"/>
      <c r="V292" s="312"/>
      <c r="W292" s="100" t="s">
        <v>535</v>
      </c>
      <c r="X292" s="99" t="str">
        <f t="shared" si="449"/>
        <v>Probabilidad</v>
      </c>
      <c r="Y292" s="99" t="s">
        <v>93</v>
      </c>
      <c r="Z292" s="99" t="s">
        <v>72</v>
      </c>
      <c r="AA292" s="99" t="s">
        <v>73</v>
      </c>
      <c r="AB292" s="99" t="s">
        <v>74</v>
      </c>
      <c r="AC292" s="99" t="s">
        <v>187</v>
      </c>
      <c r="AD292" s="297"/>
      <c r="AE292" s="99">
        <f t="shared" si="475"/>
        <v>15</v>
      </c>
      <c r="AF292" s="99">
        <f t="shared" si="476"/>
        <v>15</v>
      </c>
      <c r="AG292" s="99">
        <f>($AH291*((AE292+AF292))/100)</f>
        <v>5.04</v>
      </c>
      <c r="AH292" s="99">
        <f t="shared" si="487"/>
        <v>11.760000000000002</v>
      </c>
      <c r="AI292" s="297"/>
      <c r="AJ292" s="99">
        <f t="shared" si="57"/>
        <v>0</v>
      </c>
      <c r="AK292" s="99">
        <f t="shared" si="58"/>
        <v>0</v>
      </c>
      <c r="AL292" s="99">
        <f t="shared" si="488"/>
        <v>0</v>
      </c>
      <c r="AM292" s="106">
        <f t="shared" si="489"/>
        <v>40</v>
      </c>
      <c r="AN292" s="312"/>
      <c r="AO292" s="312"/>
      <c r="AP292" s="312"/>
      <c r="AQ292" s="312"/>
      <c r="AR292" s="433"/>
      <c r="AS292" s="433"/>
      <c r="AT292" s="342"/>
      <c r="AU292" s="433"/>
    </row>
    <row r="293" spans="1:47" s="110" customFormat="1" ht="153.75" customHeight="1">
      <c r="A293" s="298"/>
      <c r="B293" s="298" t="s">
        <v>225</v>
      </c>
      <c r="C293" s="299" t="s">
        <v>490</v>
      </c>
      <c r="D293" s="299" t="s">
        <v>536</v>
      </c>
      <c r="E293" s="350"/>
      <c r="F293" s="313"/>
      <c r="G293" s="315"/>
      <c r="H293" s="344" t="s">
        <v>537</v>
      </c>
      <c r="I293" s="344" t="s">
        <v>538</v>
      </c>
      <c r="J293" s="344" t="s">
        <v>539</v>
      </c>
      <c r="K293" s="344" t="s">
        <v>540</v>
      </c>
      <c r="L293" s="315" t="str">
        <f>CONCATENATE(H293," ",I293," ",J293," ",K293)</f>
        <v>Posibilidad de pérdida reputacional y económica por el uso indebido de bienes y servicios,  por parte de las entidades territoriales,  frente a la implementación y seguimiento a las medidas del Plan Específico en los territorios focalizados del Auto 005/2009 Esta acción indebida puede beneficiar a la entidad territorial y/o a terceros</v>
      </c>
      <c r="M293" s="344" t="s">
        <v>88</v>
      </c>
      <c r="N293" s="344" t="s">
        <v>281</v>
      </c>
      <c r="O293" s="311" t="s">
        <v>173</v>
      </c>
      <c r="P293" s="311" t="s">
        <v>189</v>
      </c>
      <c r="Q293" s="311">
        <v>20</v>
      </c>
      <c r="R293" s="311" t="s">
        <v>129</v>
      </c>
      <c r="S293" s="311">
        <f t="shared" ref="S293" si="490">IF(R293="Muy alta",100,IF(R293="Alta",80,IF(R293="Media",60,IF(R293="Baja",40,IF(R293="Muy baja",20,IF(R293="Casi Seguro",100,IF(R293="Probable",80,IF(R293="Posible",60,IF(R293="Improbable",40,IF(R293="Rara vez",20,0))))))))))</f>
        <v>40</v>
      </c>
      <c r="T293" s="311" t="s">
        <v>144</v>
      </c>
      <c r="U293" s="311">
        <f t="shared" ref="U293" si="491">IF(T293="Catastrófico",100,IF(T293="Mayor",80,IF(T293="Moderado",60,IF(T293="Menor",40,IF(T293="Leve",20,0)))))</f>
        <v>100</v>
      </c>
      <c r="V293" s="311" t="s">
        <v>145</v>
      </c>
      <c r="W293" s="100" t="s">
        <v>541</v>
      </c>
      <c r="X293" s="99" t="str">
        <f t="shared" si="449"/>
        <v>Probabilidad</v>
      </c>
      <c r="Y293" s="99" t="s">
        <v>71</v>
      </c>
      <c r="Z293" s="99" t="s">
        <v>72</v>
      </c>
      <c r="AA293" s="99" t="s">
        <v>73</v>
      </c>
      <c r="AB293" s="99" t="s">
        <v>74</v>
      </c>
      <c r="AC293" s="99" t="s">
        <v>187</v>
      </c>
      <c r="AD293" s="297">
        <f>AH294</f>
        <v>24</v>
      </c>
      <c r="AE293" s="99">
        <f t="shared" si="475"/>
        <v>25</v>
      </c>
      <c r="AF293" s="99">
        <f t="shared" si="476"/>
        <v>15</v>
      </c>
      <c r="AG293" s="99">
        <f>($S293*((AE293+AF293))/100)</f>
        <v>16</v>
      </c>
      <c r="AH293" s="99">
        <f t="shared" ref="AH293" si="492">S293-AG293</f>
        <v>24</v>
      </c>
      <c r="AI293" s="297">
        <f>AM294</f>
        <v>75</v>
      </c>
      <c r="AJ293" s="99">
        <f t="shared" si="57"/>
        <v>0</v>
      </c>
      <c r="AK293" s="99">
        <f t="shared" si="58"/>
        <v>0</v>
      </c>
      <c r="AL293" s="99">
        <f>($U293*((AJ293+AK293))/100)</f>
        <v>0</v>
      </c>
      <c r="AM293" s="106">
        <f>U293-AL293</f>
        <v>100</v>
      </c>
      <c r="AN293" s="311" t="s">
        <v>69</v>
      </c>
      <c r="AO293" s="311" t="s">
        <v>77</v>
      </c>
      <c r="AP293" s="311" t="s">
        <v>78</v>
      </c>
      <c r="AQ293" s="311" t="s">
        <v>542</v>
      </c>
      <c r="AR293" s="364">
        <v>45658</v>
      </c>
      <c r="AS293" s="364">
        <v>46022</v>
      </c>
      <c r="AT293" s="364" t="s">
        <v>96</v>
      </c>
      <c r="AU293" s="311" t="s">
        <v>543</v>
      </c>
    </row>
    <row r="294" spans="1:47" s="110" customFormat="1" ht="148.5" customHeight="1">
      <c r="A294" s="298"/>
      <c r="B294" s="298"/>
      <c r="C294" s="299"/>
      <c r="D294" s="299"/>
      <c r="E294" s="351"/>
      <c r="F294" s="343"/>
      <c r="G294" s="314"/>
      <c r="H294" s="345"/>
      <c r="I294" s="345"/>
      <c r="J294" s="345"/>
      <c r="K294" s="345"/>
      <c r="L294" s="314"/>
      <c r="M294" s="345"/>
      <c r="N294" s="345"/>
      <c r="O294" s="325"/>
      <c r="P294" s="325"/>
      <c r="Q294" s="325"/>
      <c r="R294" s="325"/>
      <c r="S294" s="325"/>
      <c r="T294" s="325"/>
      <c r="U294" s="325"/>
      <c r="V294" s="325"/>
      <c r="W294" s="100" t="s">
        <v>544</v>
      </c>
      <c r="X294" s="99" t="str">
        <f t="shared" si="449"/>
        <v>Impacto</v>
      </c>
      <c r="Y294" s="99" t="s">
        <v>83</v>
      </c>
      <c r="Z294" s="99" t="s">
        <v>72</v>
      </c>
      <c r="AA294" s="99" t="s">
        <v>73</v>
      </c>
      <c r="AB294" s="99" t="s">
        <v>74</v>
      </c>
      <c r="AC294" s="99" t="s">
        <v>187</v>
      </c>
      <c r="AD294" s="297"/>
      <c r="AE294" s="99">
        <f t="shared" si="475"/>
        <v>0</v>
      </c>
      <c r="AF294" s="99">
        <f t="shared" si="476"/>
        <v>0</v>
      </c>
      <c r="AG294" s="99">
        <f>($AH293*((AE294+AF294))/100)</f>
        <v>0</v>
      </c>
      <c r="AH294" s="99">
        <f t="shared" ref="AH294" si="493">AH293-AG294</f>
        <v>24</v>
      </c>
      <c r="AI294" s="297"/>
      <c r="AJ294" s="99">
        <f t="shared" si="57"/>
        <v>10</v>
      </c>
      <c r="AK294" s="99">
        <f t="shared" si="58"/>
        <v>15</v>
      </c>
      <c r="AL294" s="99">
        <f t="shared" ref="AL294" si="494">($AM293*((AJ294+AK294))/100)</f>
        <v>25</v>
      </c>
      <c r="AM294" s="106">
        <f t="shared" ref="AM294" si="495">AM293-AL294</f>
        <v>75</v>
      </c>
      <c r="AN294" s="325"/>
      <c r="AO294" s="325"/>
      <c r="AP294" s="325"/>
      <c r="AQ294" s="312"/>
      <c r="AR294" s="365"/>
      <c r="AS294" s="365"/>
      <c r="AT294" s="365"/>
      <c r="AU294" s="312"/>
    </row>
    <row r="295" spans="1:47" s="110" customFormat="1" ht="60">
      <c r="A295" s="298"/>
      <c r="B295" s="298" t="s">
        <v>225</v>
      </c>
      <c r="C295" s="299" t="s">
        <v>490</v>
      </c>
      <c r="D295" s="299" t="s">
        <v>545</v>
      </c>
      <c r="E295" s="350"/>
      <c r="F295" s="352"/>
      <c r="G295" s="315"/>
      <c r="H295" s="344" t="s">
        <v>546</v>
      </c>
      <c r="I295" s="344" t="s">
        <v>547</v>
      </c>
      <c r="J295" s="344" t="s">
        <v>548</v>
      </c>
      <c r="K295" s="344" t="s">
        <v>540</v>
      </c>
      <c r="L295" s="315" t="str">
        <f>CONCATENATE(H295," ",I295," ",J295," ",K295)</f>
        <v>Posibilidad de pérdida reputacional y económica por el uso indebido de insumos, semillas y herramientas agropecuarios, materiales para construcción y/o dotación de mobiliario,  por parte de las entidades territoriales, quienes formulan y ejecutan los proyectos de infraestructura social y comunitaria y proyectos agropecuarios para la prevención urgente. Esta actividad permite fortalecer acciones de prevención urgente para la disminución de la vulnerabilidad de la población y mejora de la capacidad de respuesta ante emergencias humanitarias. Esta acción indebida puede beneficiar a la entidad territorial y/o a terceros</v>
      </c>
      <c r="M295" s="344" t="s">
        <v>88</v>
      </c>
      <c r="N295" s="344" t="s">
        <v>281</v>
      </c>
      <c r="O295" s="311" t="s">
        <v>173</v>
      </c>
      <c r="P295" s="311" t="s">
        <v>189</v>
      </c>
      <c r="Q295" s="311">
        <v>117</v>
      </c>
      <c r="R295" s="311" t="s">
        <v>129</v>
      </c>
      <c r="S295" s="311">
        <f t="shared" ref="S295" si="496">IF(R295="Muy alta",100,IF(R295="Alta",80,IF(R295="Media",60,IF(R295="Baja",40,IF(R295="Muy baja",20,IF(R295="Casi Seguro",100,IF(R295="Probable",80,IF(R295="Posible",60,IF(R295="Improbable",40,IF(R295="Rara vez",20,0))))))))))</f>
        <v>40</v>
      </c>
      <c r="T295" s="311" t="s">
        <v>144</v>
      </c>
      <c r="U295" s="311">
        <f t="shared" ref="U295" si="497">IF(T295="Catastrófico",100,IF(T295="Mayor",80,IF(T295="Moderado",60,IF(T295="Menor",40,IF(T295="Leve",20,0)))))</f>
        <v>100</v>
      </c>
      <c r="V295" s="311" t="s">
        <v>145</v>
      </c>
      <c r="W295" s="108" t="s">
        <v>549</v>
      </c>
      <c r="X295" s="99" t="str">
        <f t="shared" si="449"/>
        <v>Probabilidad</v>
      </c>
      <c r="Y295" s="99" t="s">
        <v>71</v>
      </c>
      <c r="Z295" s="99" t="s">
        <v>72</v>
      </c>
      <c r="AA295" s="99" t="s">
        <v>73</v>
      </c>
      <c r="AB295" s="99" t="s">
        <v>74</v>
      </c>
      <c r="AC295" s="99" t="s">
        <v>187</v>
      </c>
      <c r="AD295" s="297">
        <f>AH297</f>
        <v>16.8</v>
      </c>
      <c r="AE295" s="99">
        <f t="shared" si="475"/>
        <v>25</v>
      </c>
      <c r="AF295" s="99">
        <f t="shared" si="476"/>
        <v>15</v>
      </c>
      <c r="AG295" s="99">
        <f>($S295*((AE295+AF295))/100)</f>
        <v>16</v>
      </c>
      <c r="AH295" s="99">
        <f t="shared" ref="AH295" si="498">S295-AG295</f>
        <v>24</v>
      </c>
      <c r="AI295" s="297">
        <f>AM297</f>
        <v>75</v>
      </c>
      <c r="AJ295" s="99">
        <f t="shared" si="57"/>
        <v>0</v>
      </c>
      <c r="AK295" s="99">
        <f t="shared" si="58"/>
        <v>0</v>
      </c>
      <c r="AL295" s="99">
        <f>($U295*((AJ295+AK295))/100)</f>
        <v>0</v>
      </c>
      <c r="AM295" s="106">
        <f>U295-AL295</f>
        <v>100</v>
      </c>
      <c r="AN295" s="311" t="s">
        <v>69</v>
      </c>
      <c r="AO295" s="311" t="s">
        <v>77</v>
      </c>
      <c r="AP295" s="311" t="s">
        <v>78</v>
      </c>
      <c r="AQ295" s="311" t="s">
        <v>550</v>
      </c>
      <c r="AR295" s="364">
        <v>45658</v>
      </c>
      <c r="AS295" s="364">
        <v>46022</v>
      </c>
      <c r="AT295" s="364" t="s">
        <v>96</v>
      </c>
      <c r="AU295" s="311" t="s">
        <v>496</v>
      </c>
    </row>
    <row r="296" spans="1:47" s="110" customFormat="1" ht="75">
      <c r="A296" s="298"/>
      <c r="B296" s="298"/>
      <c r="C296" s="299"/>
      <c r="D296" s="299"/>
      <c r="E296" s="351"/>
      <c r="F296" s="353"/>
      <c r="G296" s="314"/>
      <c r="H296" s="345"/>
      <c r="I296" s="345"/>
      <c r="J296" s="345"/>
      <c r="K296" s="345"/>
      <c r="L296" s="314"/>
      <c r="M296" s="345"/>
      <c r="N296" s="345"/>
      <c r="O296" s="325"/>
      <c r="P296" s="325"/>
      <c r="Q296" s="325"/>
      <c r="R296" s="325"/>
      <c r="S296" s="325"/>
      <c r="T296" s="325"/>
      <c r="U296" s="325"/>
      <c r="V296" s="325"/>
      <c r="W296" s="108" t="s">
        <v>551</v>
      </c>
      <c r="X296" s="99" t="str">
        <f t="shared" si="449"/>
        <v>Probabilidad</v>
      </c>
      <c r="Y296" s="99" t="s">
        <v>93</v>
      </c>
      <c r="Z296" s="99" t="s">
        <v>72</v>
      </c>
      <c r="AA296" s="99" t="s">
        <v>73</v>
      </c>
      <c r="AB296" s="99" t="s">
        <v>74</v>
      </c>
      <c r="AC296" s="99" t="s">
        <v>187</v>
      </c>
      <c r="AD296" s="297"/>
      <c r="AE296" s="99">
        <f t="shared" si="475"/>
        <v>15</v>
      </c>
      <c r="AF296" s="99">
        <f t="shared" si="476"/>
        <v>15</v>
      </c>
      <c r="AG296" s="99">
        <f>($AH295*((AE296+AF296))/100)</f>
        <v>7.2</v>
      </c>
      <c r="AH296" s="99">
        <f t="shared" ref="AH296:AH297" si="499">AH295-AG296</f>
        <v>16.8</v>
      </c>
      <c r="AI296" s="297"/>
      <c r="AJ296" s="99">
        <f t="shared" si="57"/>
        <v>0</v>
      </c>
      <c r="AK296" s="99">
        <f t="shared" si="58"/>
        <v>0</v>
      </c>
      <c r="AL296" s="99">
        <f t="shared" ref="AL296:AL297" si="500">($AM295*((AJ296+AK296))/100)</f>
        <v>0</v>
      </c>
      <c r="AM296" s="106">
        <f t="shared" ref="AM296:AM297" si="501">AM295-AL296</f>
        <v>100</v>
      </c>
      <c r="AN296" s="325"/>
      <c r="AO296" s="325"/>
      <c r="AP296" s="325"/>
      <c r="AQ296" s="325"/>
      <c r="AR296" s="408"/>
      <c r="AS296" s="408"/>
      <c r="AT296" s="408"/>
      <c r="AU296" s="325"/>
    </row>
    <row r="297" spans="1:47" s="110" customFormat="1" ht="177.75" customHeight="1">
      <c r="A297" s="298"/>
      <c r="B297" s="298"/>
      <c r="C297" s="299"/>
      <c r="D297" s="313"/>
      <c r="E297" s="351"/>
      <c r="F297" s="353"/>
      <c r="G297" s="314"/>
      <c r="H297" s="345"/>
      <c r="I297" s="345"/>
      <c r="J297" s="345"/>
      <c r="K297" s="345"/>
      <c r="L297" s="314"/>
      <c r="M297" s="345"/>
      <c r="N297" s="345"/>
      <c r="O297" s="325"/>
      <c r="P297" s="325"/>
      <c r="Q297" s="325"/>
      <c r="R297" s="325"/>
      <c r="S297" s="325"/>
      <c r="T297" s="325"/>
      <c r="U297" s="325"/>
      <c r="V297" s="325"/>
      <c r="W297" s="108" t="s">
        <v>552</v>
      </c>
      <c r="X297" s="101" t="str">
        <f t="shared" si="449"/>
        <v>Impacto</v>
      </c>
      <c r="Y297" s="101" t="s">
        <v>83</v>
      </c>
      <c r="Z297" s="101" t="s">
        <v>72</v>
      </c>
      <c r="AA297" s="101" t="s">
        <v>73</v>
      </c>
      <c r="AB297" s="101" t="s">
        <v>74</v>
      </c>
      <c r="AC297" s="101" t="s">
        <v>187</v>
      </c>
      <c r="AD297" s="297"/>
      <c r="AE297" s="99">
        <f t="shared" si="475"/>
        <v>0</v>
      </c>
      <c r="AF297" s="99">
        <f t="shared" si="476"/>
        <v>0</v>
      </c>
      <c r="AG297" s="99">
        <f>($AH296*((AE297+AF297))/100)</f>
        <v>0</v>
      </c>
      <c r="AH297" s="99">
        <f t="shared" si="499"/>
        <v>16.8</v>
      </c>
      <c r="AI297" s="297"/>
      <c r="AJ297" s="99">
        <f t="shared" si="57"/>
        <v>10</v>
      </c>
      <c r="AK297" s="99">
        <f t="shared" si="58"/>
        <v>15</v>
      </c>
      <c r="AL297" s="99">
        <f t="shared" si="500"/>
        <v>25</v>
      </c>
      <c r="AM297" s="106">
        <f t="shared" si="501"/>
        <v>75</v>
      </c>
      <c r="AN297" s="325"/>
      <c r="AO297" s="325"/>
      <c r="AP297" s="325"/>
      <c r="AQ297" s="325"/>
      <c r="AR297" s="408"/>
      <c r="AS297" s="408"/>
      <c r="AT297" s="408"/>
      <c r="AU297" s="325"/>
    </row>
    <row r="298" spans="1:47" s="110" customFormat="1" ht="217.5" customHeight="1">
      <c r="A298" s="298"/>
      <c r="B298" s="298" t="s">
        <v>225</v>
      </c>
      <c r="C298" s="299" t="s">
        <v>107</v>
      </c>
      <c r="D298" s="299" t="s">
        <v>553</v>
      </c>
      <c r="E298" s="299" t="s">
        <v>60</v>
      </c>
      <c r="F298" s="299" t="s">
        <v>554</v>
      </c>
      <c r="G298" s="299" t="s">
        <v>311</v>
      </c>
      <c r="H298" s="384"/>
      <c r="I298" s="384"/>
      <c r="J298" s="384"/>
      <c r="K298" s="384"/>
      <c r="L298" s="349" t="str">
        <f t="shared" ref="L298" si="502">IF(F298&lt;&gt;"",CONCATENATE(E298," ",F298,"",G298),CONCATENATE(H298," ",I298," ",J298," ",K298))</f>
        <v>Posibilidad de pérdida económica y reputacional por pérdida de la Disponibilidad de la Información de la Entidad, debido a la falla o ausencia de controles de seguridad aplicables.</v>
      </c>
      <c r="M298" s="384" t="s">
        <v>108</v>
      </c>
      <c r="N298" s="384" t="s">
        <v>555</v>
      </c>
      <c r="O298" s="298" t="s">
        <v>64</v>
      </c>
      <c r="P298" s="298" t="s">
        <v>65</v>
      </c>
      <c r="Q298" s="298" t="s">
        <v>149</v>
      </c>
      <c r="R298" s="298" t="s">
        <v>178</v>
      </c>
      <c r="S298" s="298">
        <f t="shared" ref="S298" si="503">IF(R298="Muy alta",100,IF(R298="Alta",80,IF(R298="Media",60,IF(R298="Baja",40,IF(R298="Muy baja",20,IF(R298="Casi Seguro",100,IF(R298="Probable",80,IF(R298="Posible",60,IF(R298="Improbable",40,IF(R298="Rara vez",20,0))))))))))</f>
        <v>80</v>
      </c>
      <c r="T298" s="298" t="s">
        <v>68</v>
      </c>
      <c r="U298" s="298">
        <f t="shared" ref="U298" si="504">IF(T298="Catastrófico",100,IF(T298="Mayor",80,IF(T298="Moderado",60,IF(T298="Menor",40,IF(T298="Leve",20,0)))))</f>
        <v>80</v>
      </c>
      <c r="V298" s="474" t="s">
        <v>69</v>
      </c>
      <c r="W298" s="32" t="s">
        <v>1721</v>
      </c>
      <c r="X298" s="190" t="str">
        <f t="shared" si="449"/>
        <v>Probabilidad</v>
      </c>
      <c r="Y298" s="99" t="s">
        <v>71</v>
      </c>
      <c r="Z298" s="99" t="s">
        <v>72</v>
      </c>
      <c r="AA298" s="99" t="s">
        <v>73</v>
      </c>
      <c r="AB298" s="99" t="s">
        <v>74</v>
      </c>
      <c r="AC298" s="99" t="s">
        <v>75</v>
      </c>
      <c r="AD298" s="297">
        <f>AH300</f>
        <v>24</v>
      </c>
      <c r="AE298" s="99">
        <f t="shared" si="475"/>
        <v>25</v>
      </c>
      <c r="AF298" s="99">
        <f t="shared" si="476"/>
        <v>15</v>
      </c>
      <c r="AG298" s="99">
        <f>($S298*((AE298+AF298))/100)</f>
        <v>32</v>
      </c>
      <c r="AH298" s="99">
        <f t="shared" ref="AH298" si="505">S298-AG298</f>
        <v>48</v>
      </c>
      <c r="AI298" s="297">
        <f>AM300</f>
        <v>60</v>
      </c>
      <c r="AJ298" s="99">
        <f t="shared" si="57"/>
        <v>0</v>
      </c>
      <c r="AK298" s="99">
        <f t="shared" si="58"/>
        <v>0</v>
      </c>
      <c r="AL298" s="99">
        <f>($U298*((AJ298+AK298))/100)</f>
        <v>0</v>
      </c>
      <c r="AM298" s="106">
        <f>U298-AL298</f>
        <v>80</v>
      </c>
      <c r="AN298" s="298" t="s">
        <v>76</v>
      </c>
      <c r="AO298" s="298" t="s">
        <v>77</v>
      </c>
      <c r="AP298" s="474" t="s">
        <v>272</v>
      </c>
      <c r="AQ298" s="323" t="s">
        <v>1723</v>
      </c>
      <c r="AR298" s="485">
        <v>45658</v>
      </c>
      <c r="AS298" s="486">
        <v>46022</v>
      </c>
      <c r="AT298" s="298" t="s">
        <v>80</v>
      </c>
      <c r="AU298" s="298" t="s">
        <v>496</v>
      </c>
    </row>
    <row r="299" spans="1:47" s="110" customFormat="1" ht="147" customHeight="1">
      <c r="A299" s="298"/>
      <c r="B299" s="298"/>
      <c r="C299" s="299"/>
      <c r="D299" s="299"/>
      <c r="E299" s="299"/>
      <c r="F299" s="299"/>
      <c r="G299" s="299"/>
      <c r="H299" s="384"/>
      <c r="I299" s="384"/>
      <c r="J299" s="384"/>
      <c r="K299" s="384"/>
      <c r="L299" s="349"/>
      <c r="M299" s="384"/>
      <c r="N299" s="384"/>
      <c r="O299" s="298"/>
      <c r="P299" s="298"/>
      <c r="Q299" s="298"/>
      <c r="R299" s="298"/>
      <c r="S299" s="298"/>
      <c r="T299" s="298"/>
      <c r="U299" s="298"/>
      <c r="V299" s="474"/>
      <c r="W299" s="32" t="s">
        <v>1722</v>
      </c>
      <c r="X299" s="190" t="str">
        <f t="shared" si="449"/>
        <v>Impacto</v>
      </c>
      <c r="Y299" s="99" t="s">
        <v>83</v>
      </c>
      <c r="Z299" s="99" t="s">
        <v>72</v>
      </c>
      <c r="AA299" s="99" t="s">
        <v>182</v>
      </c>
      <c r="AB299" s="99" t="s">
        <v>74</v>
      </c>
      <c r="AC299" s="99" t="s">
        <v>187</v>
      </c>
      <c r="AD299" s="297"/>
      <c r="AE299" s="99">
        <f t="shared" si="475"/>
        <v>0</v>
      </c>
      <c r="AF299" s="99">
        <f t="shared" si="476"/>
        <v>0</v>
      </c>
      <c r="AG299" s="99">
        <f>($AH298*((AE299+AF299))/100)</f>
        <v>0</v>
      </c>
      <c r="AH299" s="99">
        <f t="shared" ref="AH299:AH300" si="506">AH298-AG299</f>
        <v>48</v>
      </c>
      <c r="AI299" s="297"/>
      <c r="AJ299" s="99">
        <f t="shared" si="57"/>
        <v>10</v>
      </c>
      <c r="AK299" s="99">
        <f t="shared" si="58"/>
        <v>15</v>
      </c>
      <c r="AL299" s="99">
        <f t="shared" ref="AL299:AL300" si="507">($AM298*((AJ299+AK299))/100)</f>
        <v>20</v>
      </c>
      <c r="AM299" s="106">
        <f t="shared" ref="AM299:AM300" si="508">AM298-AL299</f>
        <v>60</v>
      </c>
      <c r="AN299" s="298"/>
      <c r="AO299" s="298"/>
      <c r="AP299" s="474"/>
      <c r="AQ299" s="323"/>
      <c r="AR299" s="485"/>
      <c r="AS299" s="486"/>
      <c r="AT299" s="298"/>
      <c r="AU299" s="298"/>
    </row>
    <row r="300" spans="1:47" s="110" customFormat="1" ht="144" customHeight="1">
      <c r="A300" s="298"/>
      <c r="B300" s="298"/>
      <c r="C300" s="299"/>
      <c r="D300" s="299"/>
      <c r="E300" s="299"/>
      <c r="F300" s="299"/>
      <c r="G300" s="299"/>
      <c r="H300" s="384"/>
      <c r="I300" s="384"/>
      <c r="J300" s="384"/>
      <c r="K300" s="384"/>
      <c r="L300" s="349"/>
      <c r="M300" s="384"/>
      <c r="N300" s="384"/>
      <c r="O300" s="298"/>
      <c r="P300" s="298"/>
      <c r="Q300" s="298"/>
      <c r="R300" s="298"/>
      <c r="S300" s="298"/>
      <c r="T300" s="298"/>
      <c r="U300" s="298"/>
      <c r="V300" s="474"/>
      <c r="W300" s="32" t="s">
        <v>556</v>
      </c>
      <c r="X300" s="190" t="str">
        <f t="shared" si="449"/>
        <v>Probabilidad</v>
      </c>
      <c r="Y300" s="99" t="s">
        <v>71</v>
      </c>
      <c r="Z300" s="99" t="s">
        <v>109</v>
      </c>
      <c r="AA300" s="99" t="s">
        <v>73</v>
      </c>
      <c r="AB300" s="99" t="s">
        <v>74</v>
      </c>
      <c r="AC300" s="99" t="s">
        <v>75</v>
      </c>
      <c r="AD300" s="297"/>
      <c r="AE300" s="99">
        <f t="shared" si="475"/>
        <v>25</v>
      </c>
      <c r="AF300" s="99">
        <f t="shared" si="476"/>
        <v>25</v>
      </c>
      <c r="AG300" s="99">
        <f>($AH299*((AE300+AF300))/100)</f>
        <v>24</v>
      </c>
      <c r="AH300" s="99">
        <f t="shared" si="506"/>
        <v>24</v>
      </c>
      <c r="AI300" s="297"/>
      <c r="AJ300" s="99">
        <f t="shared" si="57"/>
        <v>0</v>
      </c>
      <c r="AK300" s="99">
        <f t="shared" si="58"/>
        <v>0</v>
      </c>
      <c r="AL300" s="99">
        <f t="shared" si="507"/>
        <v>0</v>
      </c>
      <c r="AM300" s="106">
        <f t="shared" si="508"/>
        <v>60</v>
      </c>
      <c r="AN300" s="298"/>
      <c r="AO300" s="298"/>
      <c r="AP300" s="474"/>
      <c r="AQ300" s="323"/>
      <c r="AR300" s="485"/>
      <c r="AS300" s="486"/>
      <c r="AT300" s="298"/>
      <c r="AU300" s="298"/>
    </row>
    <row r="301" spans="1:47" s="110" customFormat="1" ht="95.25" customHeight="1">
      <c r="A301" s="311"/>
      <c r="B301" s="311" t="s">
        <v>227</v>
      </c>
      <c r="C301" s="313" t="s">
        <v>557</v>
      </c>
      <c r="D301" s="299" t="s">
        <v>558</v>
      </c>
      <c r="E301" s="430" t="s">
        <v>167</v>
      </c>
      <c r="F301" s="299" t="s">
        <v>559</v>
      </c>
      <c r="G301" s="299" t="s">
        <v>560</v>
      </c>
      <c r="H301" s="431"/>
      <c r="I301" s="431"/>
      <c r="J301" s="431"/>
      <c r="K301" s="431"/>
      <c r="L301" s="313" t="s">
        <v>561</v>
      </c>
      <c r="M301" s="311" t="s">
        <v>63</v>
      </c>
      <c r="N301" s="311" t="s">
        <v>115</v>
      </c>
      <c r="O301" s="311" t="s">
        <v>169</v>
      </c>
      <c r="P301" s="311" t="s">
        <v>183</v>
      </c>
      <c r="Q301" s="311">
        <v>154072</v>
      </c>
      <c r="R301" s="311" t="s">
        <v>175</v>
      </c>
      <c r="S301" s="311">
        <f>IF(R301="Muy alta",100,IF(R301="Alta",80,IF(R301="Media",60,IF(R301="Baja",40,IF(R301="Muy baja",20,0)))))</f>
        <v>100</v>
      </c>
      <c r="T301" s="311" t="s">
        <v>144</v>
      </c>
      <c r="U301" s="311">
        <f>IF(T301="Catastrófico",100,IF(T301="Mayor",80,IF(T301="Moderado",60,IF(T301="Menor",40,IF(T301="Leve",20,0)))))</f>
        <v>100</v>
      </c>
      <c r="V301" s="327" t="s">
        <v>145</v>
      </c>
      <c r="W301" s="115" t="s">
        <v>562</v>
      </c>
      <c r="X301" s="190" t="str">
        <f>IF(OR(Y301="Preventivo",Y301="Detectivo"),"Probabilidad",IF(Y301="Correctivo","Impacto"," "))</f>
        <v>Probabilidad</v>
      </c>
      <c r="Y301" s="99" t="s">
        <v>71</v>
      </c>
      <c r="Z301" s="99" t="s">
        <v>72</v>
      </c>
      <c r="AA301" s="99" t="s">
        <v>182</v>
      </c>
      <c r="AB301" s="99" t="s">
        <v>74</v>
      </c>
      <c r="AC301" s="99" t="s">
        <v>75</v>
      </c>
      <c r="AD301" s="297">
        <f>AH304</f>
        <v>21.6</v>
      </c>
      <c r="AE301" s="99">
        <f t="shared" si="475"/>
        <v>25</v>
      </c>
      <c r="AF301" s="99">
        <f t="shared" si="476"/>
        <v>15</v>
      </c>
      <c r="AG301" s="99">
        <f>($S301*((AE301+AF301))/100)</f>
        <v>40</v>
      </c>
      <c r="AH301" s="99">
        <f t="shared" ref="AH301" si="509">S301-AG301</f>
        <v>60</v>
      </c>
      <c r="AI301" s="310">
        <f>AM304</f>
        <v>75</v>
      </c>
      <c r="AJ301" s="99">
        <f t="shared" si="57"/>
        <v>0</v>
      </c>
      <c r="AK301" s="99">
        <f t="shared" si="58"/>
        <v>0</v>
      </c>
      <c r="AL301" s="99">
        <f>($U301*((AJ301+AK301))/100)</f>
        <v>0</v>
      </c>
      <c r="AM301" s="106">
        <f>U301-AL301</f>
        <v>100</v>
      </c>
      <c r="AN301" s="311" t="s">
        <v>76</v>
      </c>
      <c r="AO301" s="311" t="s">
        <v>77</v>
      </c>
      <c r="AP301" s="313" t="s">
        <v>563</v>
      </c>
      <c r="AQ301" s="343" t="s">
        <v>564</v>
      </c>
      <c r="AR301" s="332">
        <v>45658</v>
      </c>
      <c r="AS301" s="332">
        <v>46022</v>
      </c>
      <c r="AT301" s="332" t="s">
        <v>80</v>
      </c>
      <c r="AU301" s="311" t="s">
        <v>565</v>
      </c>
    </row>
    <row r="302" spans="1:47" s="110" customFormat="1" ht="73.5" customHeight="1">
      <c r="A302" s="325"/>
      <c r="B302" s="325"/>
      <c r="C302" s="343"/>
      <c r="D302" s="299"/>
      <c r="E302" s="430"/>
      <c r="F302" s="299"/>
      <c r="G302" s="299"/>
      <c r="H302" s="432"/>
      <c r="I302" s="432"/>
      <c r="J302" s="432"/>
      <c r="K302" s="432"/>
      <c r="L302" s="343"/>
      <c r="M302" s="325"/>
      <c r="N302" s="325"/>
      <c r="O302" s="325"/>
      <c r="P302" s="325"/>
      <c r="Q302" s="325"/>
      <c r="R302" s="325"/>
      <c r="S302" s="325"/>
      <c r="T302" s="325"/>
      <c r="U302" s="325"/>
      <c r="V302" s="328"/>
      <c r="W302" s="100" t="s">
        <v>566</v>
      </c>
      <c r="X302" s="190" t="str">
        <f>IF(OR(Y302="Preventivo",Y302="Detectivo"),"Probabilidad",IF(Y302="Correctivo","Impacto"," "))</f>
        <v>Probabilidad</v>
      </c>
      <c r="Y302" s="99" t="s">
        <v>71</v>
      </c>
      <c r="Z302" s="99" t="s">
        <v>72</v>
      </c>
      <c r="AA302" s="99" t="s">
        <v>182</v>
      </c>
      <c r="AB302" s="99" t="s">
        <v>74</v>
      </c>
      <c r="AC302" s="99" t="s">
        <v>75</v>
      </c>
      <c r="AD302" s="297"/>
      <c r="AE302" s="99">
        <f t="shared" si="475"/>
        <v>25</v>
      </c>
      <c r="AF302" s="99">
        <f t="shared" si="476"/>
        <v>15</v>
      </c>
      <c r="AG302" s="99">
        <f>($AH301*((AE302+AF302))/100)</f>
        <v>24</v>
      </c>
      <c r="AH302" s="99">
        <f t="shared" ref="AH302:AH304" si="510">AH301-AG302</f>
        <v>36</v>
      </c>
      <c r="AI302" s="310"/>
      <c r="AJ302" s="99">
        <f t="shared" si="57"/>
        <v>0</v>
      </c>
      <c r="AK302" s="99">
        <f t="shared" si="58"/>
        <v>0</v>
      </c>
      <c r="AL302" s="99">
        <f t="shared" ref="AL302:AL304" si="511">($AM301*((AJ302+AK302))/100)</f>
        <v>0</v>
      </c>
      <c r="AM302" s="106">
        <f t="shared" ref="AM302:AM304" si="512">AM301-AL302</f>
        <v>100</v>
      </c>
      <c r="AN302" s="325"/>
      <c r="AO302" s="325"/>
      <c r="AP302" s="343"/>
      <c r="AQ302" s="343"/>
      <c r="AR302" s="333"/>
      <c r="AS302" s="333"/>
      <c r="AT302" s="333"/>
      <c r="AU302" s="325"/>
    </row>
    <row r="303" spans="1:47" s="110" customFormat="1" ht="84" customHeight="1">
      <c r="A303" s="325"/>
      <c r="B303" s="325"/>
      <c r="C303" s="343"/>
      <c r="D303" s="299"/>
      <c r="E303" s="430"/>
      <c r="F303" s="299"/>
      <c r="G303" s="299"/>
      <c r="H303" s="432"/>
      <c r="I303" s="432"/>
      <c r="J303" s="432"/>
      <c r="K303" s="432"/>
      <c r="L303" s="343"/>
      <c r="M303" s="325"/>
      <c r="N303" s="325"/>
      <c r="O303" s="325"/>
      <c r="P303" s="325"/>
      <c r="Q303" s="325"/>
      <c r="R303" s="325"/>
      <c r="S303" s="325"/>
      <c r="T303" s="325"/>
      <c r="U303" s="325"/>
      <c r="V303" s="328"/>
      <c r="W303" s="100" t="s">
        <v>567</v>
      </c>
      <c r="X303" s="190" t="str">
        <f t="shared" ref="X303:X350" si="513">IF(OR(Y303="Preventivo",Y303="Detectivo"),"Probabilidad",IF(Y303="Correctivo","Impacto"," "))</f>
        <v>Probabilidad</v>
      </c>
      <c r="Y303" s="99" t="s">
        <v>71</v>
      </c>
      <c r="Z303" s="99" t="s">
        <v>72</v>
      </c>
      <c r="AA303" s="99" t="s">
        <v>73</v>
      </c>
      <c r="AB303" s="99" t="s">
        <v>74</v>
      </c>
      <c r="AC303" s="99" t="s">
        <v>75</v>
      </c>
      <c r="AD303" s="297"/>
      <c r="AE303" s="99">
        <f t="shared" si="475"/>
        <v>25</v>
      </c>
      <c r="AF303" s="99">
        <f t="shared" si="476"/>
        <v>15</v>
      </c>
      <c r="AG303" s="99">
        <f t="shared" ref="AG303:AG304" si="514">($AH302*((AE303+AF303))/100)</f>
        <v>14.4</v>
      </c>
      <c r="AH303" s="99">
        <f t="shared" si="510"/>
        <v>21.6</v>
      </c>
      <c r="AI303" s="310"/>
      <c r="AJ303" s="99">
        <f t="shared" si="57"/>
        <v>0</v>
      </c>
      <c r="AK303" s="99">
        <f t="shared" si="58"/>
        <v>0</v>
      </c>
      <c r="AL303" s="99">
        <f t="shared" si="511"/>
        <v>0</v>
      </c>
      <c r="AM303" s="106">
        <f t="shared" si="512"/>
        <v>100</v>
      </c>
      <c r="AN303" s="325"/>
      <c r="AO303" s="325"/>
      <c r="AP303" s="343"/>
      <c r="AQ303" s="343"/>
      <c r="AR303" s="333"/>
      <c r="AS303" s="333"/>
      <c r="AT303" s="333"/>
      <c r="AU303" s="325"/>
    </row>
    <row r="304" spans="1:47" s="110" customFormat="1" ht="83.25" customHeight="1">
      <c r="A304" s="312"/>
      <c r="B304" s="312"/>
      <c r="C304" s="326"/>
      <c r="D304" s="299"/>
      <c r="E304" s="430"/>
      <c r="F304" s="299"/>
      <c r="G304" s="299"/>
      <c r="H304" s="433"/>
      <c r="I304" s="433"/>
      <c r="J304" s="433"/>
      <c r="K304" s="433"/>
      <c r="L304" s="326"/>
      <c r="M304" s="312"/>
      <c r="N304" s="312"/>
      <c r="O304" s="312"/>
      <c r="P304" s="312"/>
      <c r="Q304" s="312"/>
      <c r="R304" s="312"/>
      <c r="S304" s="312"/>
      <c r="T304" s="312"/>
      <c r="U304" s="312"/>
      <c r="V304" s="434"/>
      <c r="W304" s="100" t="s">
        <v>568</v>
      </c>
      <c r="X304" s="190" t="str">
        <f t="shared" si="513"/>
        <v>Impacto</v>
      </c>
      <c r="Y304" s="99" t="s">
        <v>83</v>
      </c>
      <c r="Z304" s="99" t="s">
        <v>72</v>
      </c>
      <c r="AA304" s="99" t="s">
        <v>182</v>
      </c>
      <c r="AB304" s="99" t="s">
        <v>74</v>
      </c>
      <c r="AC304" s="99" t="s">
        <v>75</v>
      </c>
      <c r="AD304" s="297"/>
      <c r="AE304" s="99">
        <f t="shared" si="475"/>
        <v>0</v>
      </c>
      <c r="AF304" s="99">
        <f t="shared" si="476"/>
        <v>0</v>
      </c>
      <c r="AG304" s="99">
        <f t="shared" si="514"/>
        <v>0</v>
      </c>
      <c r="AH304" s="99">
        <f t="shared" si="510"/>
        <v>21.6</v>
      </c>
      <c r="AI304" s="310"/>
      <c r="AJ304" s="99">
        <f t="shared" si="57"/>
        <v>10</v>
      </c>
      <c r="AK304" s="99">
        <f t="shared" si="58"/>
        <v>15</v>
      </c>
      <c r="AL304" s="99">
        <f t="shared" si="511"/>
        <v>25</v>
      </c>
      <c r="AM304" s="106">
        <f t="shared" si="512"/>
        <v>75</v>
      </c>
      <c r="AN304" s="312"/>
      <c r="AO304" s="312"/>
      <c r="AP304" s="326"/>
      <c r="AQ304" s="326"/>
      <c r="AR304" s="336"/>
      <c r="AS304" s="336"/>
      <c r="AT304" s="336"/>
      <c r="AU304" s="312"/>
    </row>
    <row r="305" spans="1:47" s="188" customFormat="1" ht="93" customHeight="1">
      <c r="A305" s="344"/>
      <c r="B305" s="344" t="s">
        <v>227</v>
      </c>
      <c r="C305" s="315" t="s">
        <v>557</v>
      </c>
      <c r="D305" s="349" t="s">
        <v>569</v>
      </c>
      <c r="E305" s="441" t="s">
        <v>167</v>
      </c>
      <c r="F305" s="349" t="s">
        <v>570</v>
      </c>
      <c r="G305" s="349" t="s">
        <v>571</v>
      </c>
      <c r="H305" s="448"/>
      <c r="I305" s="448"/>
      <c r="J305" s="448"/>
      <c r="K305" s="448"/>
      <c r="L305" s="315" t="s">
        <v>572</v>
      </c>
      <c r="M305" s="344" t="s">
        <v>63</v>
      </c>
      <c r="N305" s="344" t="s">
        <v>115</v>
      </c>
      <c r="O305" s="344" t="s">
        <v>64</v>
      </c>
      <c r="P305" s="344" t="s">
        <v>65</v>
      </c>
      <c r="Q305" s="344">
        <v>105</v>
      </c>
      <c r="R305" s="344" t="s">
        <v>129</v>
      </c>
      <c r="S305" s="344">
        <f t="shared" ref="S305" si="515">IF(R305="Muy alta",100,IF(R305="Alta",80,IF(R305="Media",60,IF(R305="Baja",40,IF(R305="Muy baja",20,0)))))</f>
        <v>40</v>
      </c>
      <c r="T305" s="344" t="s">
        <v>76</v>
      </c>
      <c r="U305" s="344">
        <f t="shared" ref="U305" si="516">IF(T305="Catastrófico",100,IF(T305="Mayor",80,IF(T305="Moderado",60,IF(T305="Menor",40,IF(T305="Leve",20,0)))))</f>
        <v>60</v>
      </c>
      <c r="V305" s="344" t="s">
        <v>76</v>
      </c>
      <c r="W305" s="117" t="s">
        <v>573</v>
      </c>
      <c r="X305" s="98" t="str">
        <f t="shared" si="513"/>
        <v>Probabilidad</v>
      </c>
      <c r="Y305" s="98" t="s">
        <v>71</v>
      </c>
      <c r="Z305" s="98" t="s">
        <v>72</v>
      </c>
      <c r="AA305" s="98" t="s">
        <v>73</v>
      </c>
      <c r="AB305" s="98" t="s">
        <v>74</v>
      </c>
      <c r="AC305" s="98" t="s">
        <v>75</v>
      </c>
      <c r="AD305" s="451">
        <f>AH307</f>
        <v>11.760000000000002</v>
      </c>
      <c r="AE305" s="98">
        <f t="shared" si="475"/>
        <v>25</v>
      </c>
      <c r="AF305" s="98">
        <f t="shared" si="476"/>
        <v>15</v>
      </c>
      <c r="AG305" s="98">
        <f>($S305*((AE305+AF305))/100)</f>
        <v>16</v>
      </c>
      <c r="AH305" s="98">
        <f t="shared" ref="AH305" si="517">S305-AG305</f>
        <v>24</v>
      </c>
      <c r="AI305" s="452">
        <f>AM307</f>
        <v>60</v>
      </c>
      <c r="AJ305" s="98">
        <f t="shared" si="57"/>
        <v>0</v>
      </c>
      <c r="AK305" s="98">
        <f t="shared" si="58"/>
        <v>0</v>
      </c>
      <c r="AL305" s="98">
        <f>($U305*((AJ305+AK305))/100)</f>
        <v>0</v>
      </c>
      <c r="AM305" s="187">
        <f>U305-AL305</f>
        <v>60</v>
      </c>
      <c r="AN305" s="344" t="s">
        <v>118</v>
      </c>
      <c r="AO305" s="344" t="s">
        <v>77</v>
      </c>
      <c r="AP305" s="315" t="s">
        <v>331</v>
      </c>
      <c r="AQ305" s="344" t="s">
        <v>123</v>
      </c>
      <c r="AR305" s="448"/>
      <c r="AS305" s="448"/>
      <c r="AT305" s="453"/>
      <c r="AU305" s="448"/>
    </row>
    <row r="306" spans="1:47" s="188" customFormat="1" ht="93" customHeight="1">
      <c r="A306" s="345"/>
      <c r="B306" s="345"/>
      <c r="C306" s="314"/>
      <c r="D306" s="349"/>
      <c r="E306" s="441"/>
      <c r="F306" s="349"/>
      <c r="G306" s="349"/>
      <c r="H306" s="449"/>
      <c r="I306" s="449"/>
      <c r="J306" s="449"/>
      <c r="K306" s="449"/>
      <c r="L306" s="314"/>
      <c r="M306" s="345"/>
      <c r="N306" s="345"/>
      <c r="O306" s="345"/>
      <c r="P306" s="345"/>
      <c r="Q306" s="345"/>
      <c r="R306" s="345"/>
      <c r="S306" s="345"/>
      <c r="T306" s="345"/>
      <c r="U306" s="345"/>
      <c r="V306" s="345"/>
      <c r="W306" s="121" t="s">
        <v>574</v>
      </c>
      <c r="X306" s="98" t="str">
        <f t="shared" si="513"/>
        <v>Probabilidad</v>
      </c>
      <c r="Y306" s="98" t="s">
        <v>93</v>
      </c>
      <c r="Z306" s="98" t="s">
        <v>72</v>
      </c>
      <c r="AA306" s="98" t="s">
        <v>182</v>
      </c>
      <c r="AB306" s="98" t="s">
        <v>74</v>
      </c>
      <c r="AC306" s="98" t="s">
        <v>75</v>
      </c>
      <c r="AD306" s="451"/>
      <c r="AE306" s="98">
        <f t="shared" si="475"/>
        <v>15</v>
      </c>
      <c r="AF306" s="98">
        <f t="shared" si="476"/>
        <v>15</v>
      </c>
      <c r="AG306" s="98">
        <f>($AH305*((AE306+AF306))/100)</f>
        <v>7.2</v>
      </c>
      <c r="AH306" s="98">
        <f t="shared" ref="AH306:AH307" si="518">AH305-AG306</f>
        <v>16.8</v>
      </c>
      <c r="AI306" s="452"/>
      <c r="AJ306" s="98">
        <f t="shared" si="57"/>
        <v>0</v>
      </c>
      <c r="AK306" s="98">
        <f t="shared" si="58"/>
        <v>0</v>
      </c>
      <c r="AL306" s="98">
        <f t="shared" ref="AL306:AL307" si="519">($AM305*((AJ306+AK306))/100)</f>
        <v>0</v>
      </c>
      <c r="AM306" s="187">
        <f t="shared" ref="AM306:AM307" si="520">AM305-AL306</f>
        <v>60</v>
      </c>
      <c r="AN306" s="345"/>
      <c r="AO306" s="345"/>
      <c r="AP306" s="314"/>
      <c r="AQ306" s="345"/>
      <c r="AR306" s="449"/>
      <c r="AS306" s="449"/>
      <c r="AT306" s="454"/>
      <c r="AU306" s="449"/>
    </row>
    <row r="307" spans="1:47" s="188" customFormat="1" ht="93" customHeight="1">
      <c r="A307" s="356"/>
      <c r="B307" s="356"/>
      <c r="C307" s="357"/>
      <c r="D307" s="349"/>
      <c r="E307" s="441"/>
      <c r="F307" s="349"/>
      <c r="G307" s="349"/>
      <c r="H307" s="450"/>
      <c r="I307" s="450"/>
      <c r="J307" s="450"/>
      <c r="K307" s="450"/>
      <c r="L307" s="357"/>
      <c r="M307" s="356"/>
      <c r="N307" s="356"/>
      <c r="O307" s="356"/>
      <c r="P307" s="356"/>
      <c r="Q307" s="356"/>
      <c r="R307" s="356"/>
      <c r="S307" s="356"/>
      <c r="T307" s="356"/>
      <c r="U307" s="356"/>
      <c r="V307" s="356"/>
      <c r="W307" s="117" t="s">
        <v>575</v>
      </c>
      <c r="X307" s="98" t="str">
        <f t="shared" si="513"/>
        <v>Probabilidad</v>
      </c>
      <c r="Y307" s="98" t="s">
        <v>93</v>
      </c>
      <c r="Z307" s="98" t="s">
        <v>72</v>
      </c>
      <c r="AA307" s="98" t="s">
        <v>182</v>
      </c>
      <c r="AB307" s="98" t="s">
        <v>74</v>
      </c>
      <c r="AC307" s="98" t="s">
        <v>75</v>
      </c>
      <c r="AD307" s="451"/>
      <c r="AE307" s="98">
        <f t="shared" si="475"/>
        <v>15</v>
      </c>
      <c r="AF307" s="98">
        <f t="shared" si="476"/>
        <v>15</v>
      </c>
      <c r="AG307" s="98">
        <f>($AH306*((AE307+AF307))/100)</f>
        <v>5.04</v>
      </c>
      <c r="AH307" s="98">
        <f t="shared" si="518"/>
        <v>11.760000000000002</v>
      </c>
      <c r="AI307" s="452"/>
      <c r="AJ307" s="98">
        <f t="shared" si="57"/>
        <v>0</v>
      </c>
      <c r="AK307" s="98">
        <f t="shared" si="58"/>
        <v>0</v>
      </c>
      <c r="AL307" s="98">
        <f t="shared" si="519"/>
        <v>0</v>
      </c>
      <c r="AM307" s="187">
        <f t="shared" si="520"/>
        <v>60</v>
      </c>
      <c r="AN307" s="356"/>
      <c r="AO307" s="356"/>
      <c r="AP307" s="357"/>
      <c r="AQ307" s="356"/>
      <c r="AR307" s="450"/>
      <c r="AS307" s="450"/>
      <c r="AT307" s="455"/>
      <c r="AU307" s="450"/>
    </row>
    <row r="308" spans="1:47" s="110" customFormat="1" ht="67.5" customHeight="1">
      <c r="A308" s="311"/>
      <c r="B308" s="311" t="s">
        <v>227</v>
      </c>
      <c r="C308" s="313" t="s">
        <v>557</v>
      </c>
      <c r="D308" s="349" t="s">
        <v>576</v>
      </c>
      <c r="E308" s="430" t="s">
        <v>167</v>
      </c>
      <c r="F308" s="349" t="s">
        <v>577</v>
      </c>
      <c r="G308" s="349" t="s">
        <v>578</v>
      </c>
      <c r="H308" s="431"/>
      <c r="I308" s="431"/>
      <c r="J308" s="431"/>
      <c r="K308" s="431"/>
      <c r="L308" s="315" t="s">
        <v>579</v>
      </c>
      <c r="M308" s="344" t="s">
        <v>63</v>
      </c>
      <c r="N308" s="344" t="s">
        <v>115</v>
      </c>
      <c r="O308" s="311" t="s">
        <v>64</v>
      </c>
      <c r="P308" s="311" t="s">
        <v>65</v>
      </c>
      <c r="Q308" s="311">
        <v>493</v>
      </c>
      <c r="R308" s="311" t="s">
        <v>67</v>
      </c>
      <c r="S308" s="311">
        <f t="shared" ref="S308" si="521">IF(R308="Muy alta",100,IF(R308="Alta",80,IF(R308="Media",60,IF(R308="Baja",40,IF(R308="Muy baja",20,0)))))</f>
        <v>60</v>
      </c>
      <c r="T308" s="311" t="s">
        <v>68</v>
      </c>
      <c r="U308" s="311">
        <f t="shared" ref="U308" si="522">IF(T308="Catastrófico",100,IF(T308="Mayor",80,IF(T308="Moderado",60,IF(T308="Menor",40,IF(T308="Leve",20,0)))))</f>
        <v>80</v>
      </c>
      <c r="V308" s="311" t="s">
        <v>69</v>
      </c>
      <c r="W308" s="100" t="s">
        <v>580</v>
      </c>
      <c r="X308" s="99" t="str">
        <f t="shared" si="513"/>
        <v>Probabilidad</v>
      </c>
      <c r="Y308" s="99" t="s">
        <v>93</v>
      </c>
      <c r="Z308" s="99" t="s">
        <v>72</v>
      </c>
      <c r="AA308" s="99" t="s">
        <v>73</v>
      </c>
      <c r="AB308" s="99" t="s">
        <v>74</v>
      </c>
      <c r="AC308" s="99" t="s">
        <v>187</v>
      </c>
      <c r="AD308" s="297">
        <f>AH311</f>
        <v>20.58</v>
      </c>
      <c r="AE308" s="99">
        <f t="shared" si="475"/>
        <v>15</v>
      </c>
      <c r="AF308" s="99">
        <f t="shared" si="476"/>
        <v>15</v>
      </c>
      <c r="AG308" s="99">
        <f>($S308*((AE308+AF308))/100)</f>
        <v>18</v>
      </c>
      <c r="AH308" s="99">
        <f t="shared" ref="AH308" si="523">S308-AG308</f>
        <v>42</v>
      </c>
      <c r="AI308" s="310">
        <f>AM311</f>
        <v>60</v>
      </c>
      <c r="AJ308" s="99">
        <f t="shared" si="57"/>
        <v>0</v>
      </c>
      <c r="AK308" s="99">
        <f t="shared" si="58"/>
        <v>0</v>
      </c>
      <c r="AL308" s="99">
        <f>($U308*((AJ308+AK308))/100)</f>
        <v>0</v>
      </c>
      <c r="AM308" s="106">
        <f>U308-AL308</f>
        <v>80</v>
      </c>
      <c r="AN308" s="311" t="s">
        <v>76</v>
      </c>
      <c r="AO308" s="311" t="s">
        <v>77</v>
      </c>
      <c r="AP308" s="315" t="s">
        <v>563</v>
      </c>
      <c r="AQ308" s="313" t="s">
        <v>581</v>
      </c>
      <c r="AR308" s="332">
        <v>45658</v>
      </c>
      <c r="AS308" s="332">
        <v>46022</v>
      </c>
      <c r="AT308" s="332" t="s">
        <v>80</v>
      </c>
      <c r="AU308" s="311" t="s">
        <v>565</v>
      </c>
    </row>
    <row r="309" spans="1:47" s="110" customFormat="1" ht="67.5" customHeight="1">
      <c r="A309" s="325"/>
      <c r="B309" s="325"/>
      <c r="C309" s="343"/>
      <c r="D309" s="349"/>
      <c r="E309" s="430"/>
      <c r="F309" s="349"/>
      <c r="G309" s="349"/>
      <c r="H309" s="432"/>
      <c r="I309" s="432"/>
      <c r="J309" s="432"/>
      <c r="K309" s="432"/>
      <c r="L309" s="314"/>
      <c r="M309" s="345"/>
      <c r="N309" s="345"/>
      <c r="O309" s="325"/>
      <c r="P309" s="325"/>
      <c r="Q309" s="325"/>
      <c r="R309" s="325"/>
      <c r="S309" s="325"/>
      <c r="T309" s="325"/>
      <c r="U309" s="325"/>
      <c r="V309" s="325"/>
      <c r="W309" s="100" t="s">
        <v>582</v>
      </c>
      <c r="X309" s="99" t="str">
        <f t="shared" si="513"/>
        <v>Probabilidad</v>
      </c>
      <c r="Y309" s="99" t="s">
        <v>93</v>
      </c>
      <c r="Z309" s="99" t="s">
        <v>72</v>
      </c>
      <c r="AA309" s="99" t="s">
        <v>73</v>
      </c>
      <c r="AB309" s="99" t="s">
        <v>74</v>
      </c>
      <c r="AC309" s="99" t="s">
        <v>187</v>
      </c>
      <c r="AD309" s="297"/>
      <c r="AE309" s="99">
        <f t="shared" si="475"/>
        <v>15</v>
      </c>
      <c r="AF309" s="99">
        <f t="shared" si="476"/>
        <v>15</v>
      </c>
      <c r="AG309" s="99">
        <f>($AH308*((AE309+AF309))/100)</f>
        <v>12.6</v>
      </c>
      <c r="AH309" s="99">
        <f t="shared" ref="AH309:AH311" si="524">AH308-AG309</f>
        <v>29.4</v>
      </c>
      <c r="AI309" s="310"/>
      <c r="AJ309" s="99">
        <f t="shared" si="57"/>
        <v>0</v>
      </c>
      <c r="AK309" s="99">
        <f t="shared" si="58"/>
        <v>0</v>
      </c>
      <c r="AL309" s="99">
        <f t="shared" ref="AL309:AL311" si="525">($AM308*((AJ309+AK309))/100)</f>
        <v>0</v>
      </c>
      <c r="AM309" s="106">
        <f t="shared" ref="AM309:AM311" si="526">AM308-AL309</f>
        <v>80</v>
      </c>
      <c r="AN309" s="325"/>
      <c r="AO309" s="325"/>
      <c r="AP309" s="314"/>
      <c r="AQ309" s="343"/>
      <c r="AR309" s="333"/>
      <c r="AS309" s="333"/>
      <c r="AT309" s="333"/>
      <c r="AU309" s="325"/>
    </row>
    <row r="310" spans="1:47" s="110" customFormat="1" ht="67.5" customHeight="1">
      <c r="A310" s="325"/>
      <c r="B310" s="325"/>
      <c r="C310" s="343"/>
      <c r="D310" s="349"/>
      <c r="E310" s="430"/>
      <c r="F310" s="349"/>
      <c r="G310" s="349"/>
      <c r="H310" s="432"/>
      <c r="I310" s="432"/>
      <c r="J310" s="432"/>
      <c r="K310" s="432"/>
      <c r="L310" s="314"/>
      <c r="M310" s="345"/>
      <c r="N310" s="345"/>
      <c r="O310" s="325"/>
      <c r="P310" s="325"/>
      <c r="Q310" s="325"/>
      <c r="R310" s="325"/>
      <c r="S310" s="325"/>
      <c r="T310" s="325"/>
      <c r="U310" s="325"/>
      <c r="V310" s="325"/>
      <c r="W310" s="100" t="s">
        <v>583</v>
      </c>
      <c r="X310" s="99" t="str">
        <f t="shared" si="513"/>
        <v>Impacto</v>
      </c>
      <c r="Y310" s="99" t="s">
        <v>83</v>
      </c>
      <c r="Z310" s="99" t="s">
        <v>72</v>
      </c>
      <c r="AA310" s="99" t="s">
        <v>73</v>
      </c>
      <c r="AB310" s="99" t="s">
        <v>74</v>
      </c>
      <c r="AC310" s="99" t="s">
        <v>187</v>
      </c>
      <c r="AD310" s="297"/>
      <c r="AE310" s="99">
        <f t="shared" si="475"/>
        <v>0</v>
      </c>
      <c r="AF310" s="99">
        <f t="shared" si="476"/>
        <v>0</v>
      </c>
      <c r="AG310" s="99">
        <f t="shared" ref="AG310:AG311" si="527">($AH309*((AE310+AF310))/100)</f>
        <v>0</v>
      </c>
      <c r="AH310" s="99">
        <f t="shared" si="524"/>
        <v>29.4</v>
      </c>
      <c r="AI310" s="310"/>
      <c r="AJ310" s="99">
        <f t="shared" si="57"/>
        <v>10</v>
      </c>
      <c r="AK310" s="99">
        <f t="shared" si="58"/>
        <v>15</v>
      </c>
      <c r="AL310" s="99">
        <f t="shared" si="525"/>
        <v>20</v>
      </c>
      <c r="AM310" s="106">
        <f t="shared" si="526"/>
        <v>60</v>
      </c>
      <c r="AN310" s="325"/>
      <c r="AO310" s="325"/>
      <c r="AP310" s="314"/>
      <c r="AQ310" s="343"/>
      <c r="AR310" s="333"/>
      <c r="AS310" s="333"/>
      <c r="AT310" s="333"/>
      <c r="AU310" s="325"/>
    </row>
    <row r="311" spans="1:47" s="110" customFormat="1" ht="67.5" customHeight="1">
      <c r="A311" s="312"/>
      <c r="B311" s="312"/>
      <c r="C311" s="326"/>
      <c r="D311" s="349"/>
      <c r="E311" s="430"/>
      <c r="F311" s="349"/>
      <c r="G311" s="349"/>
      <c r="H311" s="433"/>
      <c r="I311" s="433"/>
      <c r="J311" s="433"/>
      <c r="K311" s="433"/>
      <c r="L311" s="357"/>
      <c r="M311" s="356"/>
      <c r="N311" s="356"/>
      <c r="O311" s="312"/>
      <c r="P311" s="312"/>
      <c r="Q311" s="312"/>
      <c r="R311" s="312"/>
      <c r="S311" s="312"/>
      <c r="T311" s="312"/>
      <c r="U311" s="312"/>
      <c r="V311" s="312"/>
      <c r="W311" s="100" t="s">
        <v>584</v>
      </c>
      <c r="X311" s="99" t="str">
        <f t="shared" si="513"/>
        <v>Probabilidad</v>
      </c>
      <c r="Y311" s="99" t="s">
        <v>93</v>
      </c>
      <c r="Z311" s="99" t="s">
        <v>72</v>
      </c>
      <c r="AA311" s="99" t="s">
        <v>73</v>
      </c>
      <c r="AB311" s="99" t="s">
        <v>74</v>
      </c>
      <c r="AC311" s="99" t="s">
        <v>187</v>
      </c>
      <c r="AD311" s="297"/>
      <c r="AE311" s="99">
        <f t="shared" si="475"/>
        <v>15</v>
      </c>
      <c r="AF311" s="99">
        <f t="shared" si="476"/>
        <v>15</v>
      </c>
      <c r="AG311" s="99">
        <f t="shared" si="527"/>
        <v>8.82</v>
      </c>
      <c r="AH311" s="99">
        <f t="shared" si="524"/>
        <v>20.58</v>
      </c>
      <c r="AI311" s="310"/>
      <c r="AJ311" s="99">
        <f t="shared" si="57"/>
        <v>0</v>
      </c>
      <c r="AK311" s="99">
        <f t="shared" si="58"/>
        <v>0</v>
      </c>
      <c r="AL311" s="99">
        <f t="shared" si="525"/>
        <v>0</v>
      </c>
      <c r="AM311" s="106">
        <f t="shared" si="526"/>
        <v>60</v>
      </c>
      <c r="AN311" s="312"/>
      <c r="AO311" s="312"/>
      <c r="AP311" s="357"/>
      <c r="AQ311" s="326"/>
      <c r="AR311" s="336"/>
      <c r="AS311" s="336"/>
      <c r="AT311" s="336"/>
      <c r="AU311" s="312"/>
    </row>
    <row r="312" spans="1:47" s="110" customFormat="1" ht="70.5" customHeight="1">
      <c r="A312" s="311"/>
      <c r="B312" s="311" t="s">
        <v>227</v>
      </c>
      <c r="C312" s="313" t="s">
        <v>557</v>
      </c>
      <c r="D312" s="349" t="s">
        <v>585</v>
      </c>
      <c r="E312" s="430" t="s">
        <v>167</v>
      </c>
      <c r="F312" s="299" t="s">
        <v>586</v>
      </c>
      <c r="G312" s="299" t="s">
        <v>587</v>
      </c>
      <c r="H312" s="431"/>
      <c r="I312" s="431"/>
      <c r="J312" s="431"/>
      <c r="K312" s="431"/>
      <c r="L312" s="315" t="s">
        <v>588</v>
      </c>
      <c r="M312" s="344" t="s">
        <v>63</v>
      </c>
      <c r="N312" s="344" t="s">
        <v>115</v>
      </c>
      <c r="O312" s="311" t="s">
        <v>64</v>
      </c>
      <c r="P312" s="311" t="s">
        <v>65</v>
      </c>
      <c r="Q312" s="344">
        <v>165619</v>
      </c>
      <c r="R312" s="344" t="s">
        <v>175</v>
      </c>
      <c r="S312" s="311">
        <f t="shared" ref="S312" si="528">IF(R312="Muy alta",100,IF(R312="Alta",80,IF(R312="Media",60,IF(R312="Baja",40,IF(R312="Muy baja",20,0)))))</f>
        <v>100</v>
      </c>
      <c r="T312" s="311" t="s">
        <v>68</v>
      </c>
      <c r="U312" s="311">
        <f t="shared" ref="U312" si="529">IF(T312="Catastrófico",100,IF(T312="Mayor",80,IF(T312="Moderado",60,IF(T312="Menor",40,IF(T312="Leve",20,0)))))</f>
        <v>80</v>
      </c>
      <c r="V312" s="311" t="s">
        <v>69</v>
      </c>
      <c r="W312" s="100" t="s">
        <v>589</v>
      </c>
      <c r="X312" s="99" t="str">
        <f t="shared" si="513"/>
        <v>Probabilidad</v>
      </c>
      <c r="Y312" s="99" t="s">
        <v>71</v>
      </c>
      <c r="Z312" s="99" t="s">
        <v>72</v>
      </c>
      <c r="AA312" s="99" t="s">
        <v>73</v>
      </c>
      <c r="AB312" s="99" t="s">
        <v>74</v>
      </c>
      <c r="AC312" s="99" t="s">
        <v>75</v>
      </c>
      <c r="AD312" s="297" t="e">
        <f>#REF!</f>
        <v>#REF!</v>
      </c>
      <c r="AE312" s="99">
        <f t="shared" si="475"/>
        <v>25</v>
      </c>
      <c r="AF312" s="99">
        <f t="shared" si="476"/>
        <v>15</v>
      </c>
      <c r="AG312" s="99">
        <f>($S312*((AE312+AF312))/100)</f>
        <v>40</v>
      </c>
      <c r="AH312" s="99">
        <f t="shared" ref="AH312" si="530">S312-AG312</f>
        <v>60</v>
      </c>
      <c r="AI312" s="310" t="e">
        <f>#REF!</f>
        <v>#REF!</v>
      </c>
      <c r="AJ312" s="99">
        <f t="shared" si="57"/>
        <v>0</v>
      </c>
      <c r="AK312" s="99">
        <f t="shared" si="58"/>
        <v>0</v>
      </c>
      <c r="AL312" s="99">
        <f>($U312*((AJ312+AK312))/100)</f>
        <v>0</v>
      </c>
      <c r="AM312" s="106">
        <f>U312-AL312</f>
        <v>80</v>
      </c>
      <c r="AN312" s="311" t="s">
        <v>69</v>
      </c>
      <c r="AO312" s="311" t="s">
        <v>77</v>
      </c>
      <c r="AP312" s="311" t="s">
        <v>563</v>
      </c>
      <c r="AQ312" s="313" t="s">
        <v>590</v>
      </c>
      <c r="AR312" s="332">
        <v>45689</v>
      </c>
      <c r="AS312" s="332">
        <v>46022</v>
      </c>
      <c r="AT312" s="332" t="s">
        <v>96</v>
      </c>
      <c r="AU312" s="311" t="s">
        <v>591</v>
      </c>
    </row>
    <row r="313" spans="1:47" s="110" customFormat="1" ht="90.75" customHeight="1">
      <c r="A313" s="325"/>
      <c r="B313" s="325"/>
      <c r="C313" s="343"/>
      <c r="D313" s="349"/>
      <c r="E313" s="430"/>
      <c r="F313" s="299"/>
      <c r="G313" s="299"/>
      <c r="H313" s="432"/>
      <c r="I313" s="432"/>
      <c r="J313" s="432"/>
      <c r="K313" s="432"/>
      <c r="L313" s="314"/>
      <c r="M313" s="345"/>
      <c r="N313" s="345"/>
      <c r="O313" s="325"/>
      <c r="P313" s="325"/>
      <c r="Q313" s="345"/>
      <c r="R313" s="345"/>
      <c r="S313" s="325"/>
      <c r="T313" s="325"/>
      <c r="U313" s="325"/>
      <c r="V313" s="325"/>
      <c r="W313" s="117" t="s">
        <v>592</v>
      </c>
      <c r="X313" s="99" t="str">
        <f t="shared" si="513"/>
        <v>Probabilidad</v>
      </c>
      <c r="Y313" s="99" t="s">
        <v>93</v>
      </c>
      <c r="Z313" s="99" t="s">
        <v>72</v>
      </c>
      <c r="AA313" s="99" t="s">
        <v>73</v>
      </c>
      <c r="AB313" s="99" t="s">
        <v>74</v>
      </c>
      <c r="AC313" s="99" t="s">
        <v>75</v>
      </c>
      <c r="AD313" s="297"/>
      <c r="AE313" s="99">
        <f t="shared" si="475"/>
        <v>15</v>
      </c>
      <c r="AF313" s="99">
        <f t="shared" si="476"/>
        <v>15</v>
      </c>
      <c r="AG313" s="99">
        <f>($AH312*((AE313+AF313))/100)</f>
        <v>18</v>
      </c>
      <c r="AH313" s="99">
        <f t="shared" ref="AH313:AH315" si="531">AH312-AG313</f>
        <v>42</v>
      </c>
      <c r="AI313" s="310"/>
      <c r="AJ313" s="99">
        <f t="shared" si="57"/>
        <v>0</v>
      </c>
      <c r="AK313" s="99">
        <f t="shared" si="58"/>
        <v>0</v>
      </c>
      <c r="AL313" s="99">
        <f t="shared" ref="AL313:AL315" si="532">($AM312*((AJ313+AK313))/100)</f>
        <v>0</v>
      </c>
      <c r="AM313" s="106">
        <f t="shared" ref="AM313:AM315" si="533">AM312-AL313</f>
        <v>80</v>
      </c>
      <c r="AN313" s="325"/>
      <c r="AO313" s="325"/>
      <c r="AP313" s="325"/>
      <c r="AQ313" s="326"/>
      <c r="AR313" s="336"/>
      <c r="AS313" s="336"/>
      <c r="AT313" s="333"/>
      <c r="AU313" s="312"/>
    </row>
    <row r="314" spans="1:47" s="110" customFormat="1" ht="70.5" customHeight="1">
      <c r="A314" s="325"/>
      <c r="B314" s="325"/>
      <c r="C314" s="343"/>
      <c r="D314" s="349"/>
      <c r="E314" s="430"/>
      <c r="F314" s="299"/>
      <c r="G314" s="299"/>
      <c r="H314" s="432"/>
      <c r="I314" s="432"/>
      <c r="J314" s="432"/>
      <c r="K314" s="432"/>
      <c r="L314" s="314"/>
      <c r="M314" s="345"/>
      <c r="N314" s="345"/>
      <c r="O314" s="325"/>
      <c r="P314" s="325"/>
      <c r="Q314" s="345"/>
      <c r="R314" s="345"/>
      <c r="S314" s="325"/>
      <c r="T314" s="325"/>
      <c r="U314" s="325"/>
      <c r="V314" s="325"/>
      <c r="W314" s="100" t="s">
        <v>593</v>
      </c>
      <c r="X314" s="99" t="str">
        <f t="shared" si="513"/>
        <v>Probabilidad</v>
      </c>
      <c r="Y314" s="99" t="s">
        <v>93</v>
      </c>
      <c r="Z314" s="99" t="s">
        <v>72</v>
      </c>
      <c r="AA314" s="99" t="s">
        <v>182</v>
      </c>
      <c r="AB314" s="99" t="s">
        <v>74</v>
      </c>
      <c r="AC314" s="99" t="s">
        <v>75</v>
      </c>
      <c r="AD314" s="297"/>
      <c r="AE314" s="99">
        <f t="shared" si="475"/>
        <v>15</v>
      </c>
      <c r="AF314" s="99">
        <f t="shared" si="476"/>
        <v>15</v>
      </c>
      <c r="AG314" s="99">
        <f t="shared" ref="AG314:AG315" si="534">($AH313*((AE314+AF314))/100)</f>
        <v>12.6</v>
      </c>
      <c r="AH314" s="99">
        <f t="shared" si="531"/>
        <v>29.4</v>
      </c>
      <c r="AI314" s="310"/>
      <c r="AJ314" s="99">
        <f t="shared" si="57"/>
        <v>0</v>
      </c>
      <c r="AK314" s="99">
        <f t="shared" si="58"/>
        <v>0</v>
      </c>
      <c r="AL314" s="99">
        <f t="shared" si="532"/>
        <v>0</v>
      </c>
      <c r="AM314" s="106">
        <f t="shared" si="533"/>
        <v>80</v>
      </c>
      <c r="AN314" s="325"/>
      <c r="AO314" s="325"/>
      <c r="AP314" s="325"/>
      <c r="AQ314" s="100" t="s">
        <v>594</v>
      </c>
      <c r="AR314" s="118">
        <v>45689</v>
      </c>
      <c r="AS314" s="118">
        <v>46022</v>
      </c>
      <c r="AT314" s="333"/>
      <c r="AU314" s="99" t="s">
        <v>591</v>
      </c>
    </row>
    <row r="315" spans="1:47" s="110" customFormat="1" ht="70.5" customHeight="1">
      <c r="A315" s="325"/>
      <c r="B315" s="325"/>
      <c r="C315" s="343"/>
      <c r="D315" s="349"/>
      <c r="E315" s="430"/>
      <c r="F315" s="299"/>
      <c r="G315" s="299"/>
      <c r="H315" s="432"/>
      <c r="I315" s="432"/>
      <c r="J315" s="432"/>
      <c r="K315" s="432"/>
      <c r="L315" s="314"/>
      <c r="M315" s="345"/>
      <c r="N315" s="345"/>
      <c r="O315" s="325"/>
      <c r="P315" s="325"/>
      <c r="Q315" s="345"/>
      <c r="R315" s="345"/>
      <c r="S315" s="325"/>
      <c r="T315" s="325"/>
      <c r="U315" s="325"/>
      <c r="V315" s="325"/>
      <c r="W315" s="100" t="s">
        <v>595</v>
      </c>
      <c r="X315" s="99" t="str">
        <f t="shared" ref="X315" si="535">IF(OR(Y315="Preventivo",Y315="Detectivo"),"Probabilidad",IF(Y315="Correctivo","Impacto"," "))</f>
        <v>Probabilidad</v>
      </c>
      <c r="Y315" s="99" t="s">
        <v>93</v>
      </c>
      <c r="Z315" s="99" t="s">
        <v>72</v>
      </c>
      <c r="AA315" s="99" t="s">
        <v>73</v>
      </c>
      <c r="AB315" s="99" t="s">
        <v>74</v>
      </c>
      <c r="AC315" s="99" t="s">
        <v>75</v>
      </c>
      <c r="AD315" s="297"/>
      <c r="AE315" s="99">
        <f t="shared" si="475"/>
        <v>15</v>
      </c>
      <c r="AF315" s="99">
        <f t="shared" si="476"/>
        <v>15</v>
      </c>
      <c r="AG315" s="99">
        <f t="shared" si="534"/>
        <v>8.82</v>
      </c>
      <c r="AH315" s="99">
        <f t="shared" si="531"/>
        <v>20.58</v>
      </c>
      <c r="AI315" s="310"/>
      <c r="AJ315" s="99">
        <f t="shared" si="57"/>
        <v>0</v>
      </c>
      <c r="AK315" s="99">
        <f t="shared" si="58"/>
        <v>0</v>
      </c>
      <c r="AL315" s="99">
        <f t="shared" si="532"/>
        <v>0</v>
      </c>
      <c r="AM315" s="106">
        <f t="shared" si="533"/>
        <v>80</v>
      </c>
      <c r="AN315" s="325"/>
      <c r="AO315" s="325"/>
      <c r="AP315" s="325"/>
      <c r="AQ315" s="100" t="s">
        <v>596</v>
      </c>
      <c r="AR315" s="118">
        <v>45717</v>
      </c>
      <c r="AS315" s="118">
        <v>46022</v>
      </c>
      <c r="AT315" s="333"/>
      <c r="AU315" s="99" t="s">
        <v>597</v>
      </c>
    </row>
    <row r="316" spans="1:47" s="110" customFormat="1" ht="92.25" customHeight="1">
      <c r="A316" s="311"/>
      <c r="B316" s="311" t="s">
        <v>227</v>
      </c>
      <c r="C316" s="313" t="s">
        <v>557</v>
      </c>
      <c r="D316" s="299" t="s">
        <v>598</v>
      </c>
      <c r="E316" s="430" t="s">
        <v>167</v>
      </c>
      <c r="F316" s="446" t="s">
        <v>599</v>
      </c>
      <c r="G316" s="446" t="s">
        <v>600</v>
      </c>
      <c r="H316" s="431"/>
      <c r="I316" s="431"/>
      <c r="J316" s="431"/>
      <c r="K316" s="431"/>
      <c r="L316" s="315" t="s">
        <v>601</v>
      </c>
      <c r="M316" s="344" t="s">
        <v>63</v>
      </c>
      <c r="N316" s="344" t="s">
        <v>115</v>
      </c>
      <c r="O316" s="311" t="s">
        <v>64</v>
      </c>
      <c r="P316" s="311" t="s">
        <v>65</v>
      </c>
      <c r="Q316" s="344">
        <v>2274</v>
      </c>
      <c r="R316" s="344" t="s">
        <v>178</v>
      </c>
      <c r="S316" s="311">
        <f t="shared" ref="S316" si="536">IF(R316="Muy alta",100,IF(R316="Alta",80,IF(R316="Media",60,IF(R316="Baja",40,IF(R316="Muy baja",20,0)))))</f>
        <v>80</v>
      </c>
      <c r="T316" s="311" t="s">
        <v>68</v>
      </c>
      <c r="U316" s="311">
        <f t="shared" ref="U316" si="537">IF(T316="Catastrófico",100,IF(T316="Mayor",80,IF(T316="Moderado",60,IF(T316="Menor",40,IF(T316="Leve",20,0)))))</f>
        <v>80</v>
      </c>
      <c r="V316" s="327" t="s">
        <v>69</v>
      </c>
      <c r="W316" s="100" t="s">
        <v>602</v>
      </c>
      <c r="X316" s="190" t="str">
        <f t="shared" si="513"/>
        <v>Probabilidad</v>
      </c>
      <c r="Y316" s="191" t="s">
        <v>93</v>
      </c>
      <c r="Z316" s="191" t="s">
        <v>72</v>
      </c>
      <c r="AA316" s="191" t="s">
        <v>182</v>
      </c>
      <c r="AB316" s="191" t="s">
        <v>74</v>
      </c>
      <c r="AC316" s="191" t="s">
        <v>187</v>
      </c>
      <c r="AD316" s="297">
        <f>AH318</f>
        <v>33.6</v>
      </c>
      <c r="AE316" s="99">
        <f t="shared" si="475"/>
        <v>15</v>
      </c>
      <c r="AF316" s="99">
        <f t="shared" si="476"/>
        <v>15</v>
      </c>
      <c r="AG316" s="99">
        <f>($S316*((AE316+AF316))/100)</f>
        <v>24</v>
      </c>
      <c r="AH316" s="99">
        <f t="shared" ref="AH316" si="538">S316-AG316</f>
        <v>56</v>
      </c>
      <c r="AI316" s="310">
        <f>AM318</f>
        <v>60</v>
      </c>
      <c r="AJ316" s="99">
        <f t="shared" si="57"/>
        <v>0</v>
      </c>
      <c r="AK316" s="99">
        <f t="shared" si="58"/>
        <v>0</v>
      </c>
      <c r="AL316" s="99">
        <f>($U316*((AJ316+AK316))/100)</f>
        <v>0</v>
      </c>
      <c r="AM316" s="106">
        <f>U316-AL316</f>
        <v>80</v>
      </c>
      <c r="AN316" s="311" t="s">
        <v>76</v>
      </c>
      <c r="AO316" s="344" t="s">
        <v>77</v>
      </c>
      <c r="AP316" s="344" t="s">
        <v>563</v>
      </c>
      <c r="AQ316" s="349" t="s">
        <v>603</v>
      </c>
      <c r="AR316" s="428">
        <v>45324</v>
      </c>
      <c r="AS316" s="428">
        <v>46022</v>
      </c>
      <c r="AT316" s="428" t="s">
        <v>80</v>
      </c>
      <c r="AU316" s="446" t="s">
        <v>565</v>
      </c>
    </row>
    <row r="317" spans="1:47" s="110" customFormat="1" ht="92.25" customHeight="1">
      <c r="A317" s="325"/>
      <c r="B317" s="325"/>
      <c r="C317" s="343"/>
      <c r="D317" s="299"/>
      <c r="E317" s="430"/>
      <c r="F317" s="446"/>
      <c r="G317" s="446"/>
      <c r="H317" s="432"/>
      <c r="I317" s="432"/>
      <c r="J317" s="432"/>
      <c r="K317" s="432"/>
      <c r="L317" s="314"/>
      <c r="M317" s="345"/>
      <c r="N317" s="345"/>
      <c r="O317" s="325"/>
      <c r="P317" s="325"/>
      <c r="Q317" s="345"/>
      <c r="R317" s="345"/>
      <c r="S317" s="325"/>
      <c r="T317" s="325"/>
      <c r="U317" s="325"/>
      <c r="V317" s="328"/>
      <c r="W317" s="100" t="s">
        <v>604</v>
      </c>
      <c r="X317" s="190" t="str">
        <f t="shared" si="513"/>
        <v>Impacto</v>
      </c>
      <c r="Y317" s="191" t="s">
        <v>83</v>
      </c>
      <c r="Z317" s="191" t="s">
        <v>72</v>
      </c>
      <c r="AA317" s="191" t="s">
        <v>73</v>
      </c>
      <c r="AB317" s="191" t="s">
        <v>74</v>
      </c>
      <c r="AC317" s="191" t="s">
        <v>75</v>
      </c>
      <c r="AD317" s="297"/>
      <c r="AE317" s="99">
        <f t="shared" si="475"/>
        <v>0</v>
      </c>
      <c r="AF317" s="99">
        <f t="shared" si="476"/>
        <v>0</v>
      </c>
      <c r="AG317" s="99">
        <f>($AH316*((AE317+AF317))/100)</f>
        <v>0</v>
      </c>
      <c r="AH317" s="99">
        <f t="shared" ref="AH317:AH318" si="539">AH316-AG317</f>
        <v>56</v>
      </c>
      <c r="AI317" s="310"/>
      <c r="AJ317" s="99">
        <f t="shared" si="57"/>
        <v>10</v>
      </c>
      <c r="AK317" s="99">
        <f t="shared" si="58"/>
        <v>15</v>
      </c>
      <c r="AL317" s="99">
        <f t="shared" ref="AL317:AL318" si="540">($AM316*((AJ317+AK317))/100)</f>
        <v>20</v>
      </c>
      <c r="AM317" s="106">
        <f t="shared" ref="AM317:AM318" si="541">AM316-AL317</f>
        <v>60</v>
      </c>
      <c r="AN317" s="325"/>
      <c r="AO317" s="345"/>
      <c r="AP317" s="345"/>
      <c r="AQ317" s="446"/>
      <c r="AR317" s="429"/>
      <c r="AS317" s="429"/>
      <c r="AT317" s="429"/>
      <c r="AU317" s="446"/>
    </row>
    <row r="318" spans="1:47" s="110" customFormat="1" ht="92.25" customHeight="1">
      <c r="A318" s="312"/>
      <c r="B318" s="312"/>
      <c r="C318" s="326"/>
      <c r="D318" s="299"/>
      <c r="E318" s="430"/>
      <c r="F318" s="446"/>
      <c r="G318" s="446"/>
      <c r="H318" s="433"/>
      <c r="I318" s="433"/>
      <c r="J318" s="433"/>
      <c r="K318" s="433"/>
      <c r="L318" s="357"/>
      <c r="M318" s="356"/>
      <c r="N318" s="356"/>
      <c r="O318" s="312"/>
      <c r="P318" s="312"/>
      <c r="Q318" s="356"/>
      <c r="R318" s="356"/>
      <c r="S318" s="312"/>
      <c r="T318" s="312"/>
      <c r="U318" s="312"/>
      <c r="V318" s="434"/>
      <c r="W318" s="108" t="s">
        <v>605</v>
      </c>
      <c r="X318" s="190" t="str">
        <f t="shared" si="513"/>
        <v>Probabilidad</v>
      </c>
      <c r="Y318" s="191" t="s">
        <v>71</v>
      </c>
      <c r="Z318" s="191" t="s">
        <v>72</v>
      </c>
      <c r="AA318" s="191" t="s">
        <v>73</v>
      </c>
      <c r="AB318" s="191" t="s">
        <v>74</v>
      </c>
      <c r="AC318" s="191" t="s">
        <v>75</v>
      </c>
      <c r="AD318" s="297"/>
      <c r="AE318" s="99">
        <f t="shared" si="475"/>
        <v>25</v>
      </c>
      <c r="AF318" s="99">
        <f t="shared" si="476"/>
        <v>15</v>
      </c>
      <c r="AG318" s="99">
        <f>($AH317*((AE318+AF318))/100)</f>
        <v>22.4</v>
      </c>
      <c r="AH318" s="99">
        <f t="shared" si="539"/>
        <v>33.6</v>
      </c>
      <c r="AI318" s="310"/>
      <c r="AJ318" s="99">
        <f t="shared" si="57"/>
        <v>0</v>
      </c>
      <c r="AK318" s="99">
        <f t="shared" si="58"/>
        <v>0</v>
      </c>
      <c r="AL318" s="99">
        <f t="shared" si="540"/>
        <v>0</v>
      </c>
      <c r="AM318" s="106">
        <f t="shared" si="541"/>
        <v>60</v>
      </c>
      <c r="AN318" s="312"/>
      <c r="AO318" s="356"/>
      <c r="AP318" s="356"/>
      <c r="AQ318" s="447"/>
      <c r="AR318" s="429"/>
      <c r="AS318" s="429"/>
      <c r="AT318" s="429"/>
      <c r="AU318" s="447"/>
    </row>
    <row r="319" spans="1:47" s="110" customFormat="1" ht="91.5" customHeight="1">
      <c r="A319" s="311"/>
      <c r="B319" s="311" t="s">
        <v>227</v>
      </c>
      <c r="C319" s="313" t="s">
        <v>557</v>
      </c>
      <c r="D319" s="299" t="s">
        <v>606</v>
      </c>
      <c r="E319" s="430" t="s">
        <v>60</v>
      </c>
      <c r="F319" s="349" t="s">
        <v>607</v>
      </c>
      <c r="G319" s="349" t="s">
        <v>608</v>
      </c>
      <c r="H319" s="431"/>
      <c r="I319" s="431"/>
      <c r="J319" s="431"/>
      <c r="K319" s="431"/>
      <c r="L319" s="315" t="s">
        <v>609</v>
      </c>
      <c r="M319" s="344" t="s">
        <v>63</v>
      </c>
      <c r="N319" s="344" t="s">
        <v>115</v>
      </c>
      <c r="O319" s="311" t="s">
        <v>64</v>
      </c>
      <c r="P319" s="311" t="s">
        <v>176</v>
      </c>
      <c r="Q319" s="311">
        <v>61590</v>
      </c>
      <c r="R319" s="311" t="s">
        <v>175</v>
      </c>
      <c r="S319" s="311">
        <f t="shared" ref="S319" si="542">IF(R319="Muy alta",100,IF(R319="Alta",80,IF(R319="Media",60,IF(R319="Baja",40,IF(R319="Muy baja",20,0)))))</f>
        <v>100</v>
      </c>
      <c r="T319" s="311" t="s">
        <v>144</v>
      </c>
      <c r="U319" s="311">
        <f t="shared" ref="U319" si="543">IF(T319="Catastrófico",100,IF(T319="Mayor",80,IF(T319="Moderado",60,IF(T319="Menor",40,IF(T319="Leve",20,0)))))</f>
        <v>100</v>
      </c>
      <c r="V319" s="311" t="s">
        <v>145</v>
      </c>
      <c r="W319" s="100" t="s">
        <v>610</v>
      </c>
      <c r="X319" s="99" t="str">
        <f t="shared" si="513"/>
        <v>Probabilidad</v>
      </c>
      <c r="Y319" s="99" t="s">
        <v>93</v>
      </c>
      <c r="Z319" s="99" t="s">
        <v>72</v>
      </c>
      <c r="AA319" s="99" t="s">
        <v>73</v>
      </c>
      <c r="AB319" s="99" t="s">
        <v>74</v>
      </c>
      <c r="AC319" s="99" t="s">
        <v>75</v>
      </c>
      <c r="AD319" s="297">
        <f>AH321</f>
        <v>49</v>
      </c>
      <c r="AE319" s="99">
        <f t="shared" si="475"/>
        <v>15</v>
      </c>
      <c r="AF319" s="99">
        <f t="shared" si="476"/>
        <v>15</v>
      </c>
      <c r="AG319" s="99">
        <f>($S319*((AE319+AF319))/100)</f>
        <v>30</v>
      </c>
      <c r="AH319" s="99">
        <f t="shared" ref="AH319" si="544">S319-AG319</f>
        <v>70</v>
      </c>
      <c r="AI319" s="310">
        <f>AM321</f>
        <v>100</v>
      </c>
      <c r="AJ319" s="99">
        <f t="shared" si="57"/>
        <v>0</v>
      </c>
      <c r="AK319" s="99">
        <f t="shared" si="58"/>
        <v>0</v>
      </c>
      <c r="AL319" s="99">
        <f>($U319*((AJ319+AK319))/100)</f>
        <v>0</v>
      </c>
      <c r="AM319" s="106">
        <f>U319-AL319</f>
        <v>100</v>
      </c>
      <c r="AN319" s="311" t="s">
        <v>145</v>
      </c>
      <c r="AO319" s="311" t="s">
        <v>77</v>
      </c>
      <c r="AP319" s="327" t="s">
        <v>563</v>
      </c>
      <c r="AQ319" s="100" t="s">
        <v>611</v>
      </c>
      <c r="AR319" s="118">
        <v>45324</v>
      </c>
      <c r="AS319" s="118">
        <v>46022</v>
      </c>
      <c r="AT319" s="332" t="s">
        <v>149</v>
      </c>
      <c r="AU319" s="99" t="s">
        <v>565</v>
      </c>
    </row>
    <row r="320" spans="1:47" s="110" customFormat="1" ht="129.75" customHeight="1">
      <c r="A320" s="325"/>
      <c r="B320" s="325"/>
      <c r="C320" s="343"/>
      <c r="D320" s="299"/>
      <c r="E320" s="430"/>
      <c r="F320" s="349"/>
      <c r="G320" s="349"/>
      <c r="H320" s="432"/>
      <c r="I320" s="432"/>
      <c r="J320" s="432"/>
      <c r="K320" s="432"/>
      <c r="L320" s="314"/>
      <c r="M320" s="345"/>
      <c r="N320" s="345"/>
      <c r="O320" s="325"/>
      <c r="P320" s="325"/>
      <c r="Q320" s="325"/>
      <c r="R320" s="325"/>
      <c r="S320" s="325"/>
      <c r="T320" s="325"/>
      <c r="U320" s="325"/>
      <c r="V320" s="325"/>
      <c r="W320" s="100" t="s">
        <v>612</v>
      </c>
      <c r="X320" s="99" t="str">
        <f t="shared" si="513"/>
        <v>Probabilidad</v>
      </c>
      <c r="Y320" s="99" t="s">
        <v>93</v>
      </c>
      <c r="Z320" s="99" t="s">
        <v>72</v>
      </c>
      <c r="AA320" s="99" t="s">
        <v>73</v>
      </c>
      <c r="AB320" s="99" t="s">
        <v>74</v>
      </c>
      <c r="AC320" s="99" t="s">
        <v>75</v>
      </c>
      <c r="AD320" s="297"/>
      <c r="AE320" s="99">
        <f t="shared" si="475"/>
        <v>15</v>
      </c>
      <c r="AF320" s="99">
        <f t="shared" si="476"/>
        <v>15</v>
      </c>
      <c r="AG320" s="99">
        <f>($AH319*((AE320+AF320))/100)</f>
        <v>21</v>
      </c>
      <c r="AH320" s="99">
        <f t="shared" ref="AH320:AH321" si="545">AH319-AG320</f>
        <v>49</v>
      </c>
      <c r="AI320" s="310"/>
      <c r="AJ320" s="99">
        <f t="shared" si="57"/>
        <v>0</v>
      </c>
      <c r="AK320" s="99">
        <f t="shared" si="58"/>
        <v>0</v>
      </c>
      <c r="AL320" s="99">
        <f t="shared" ref="AL320:AL321" si="546">($AM319*((AJ320+AK320))/100)</f>
        <v>0</v>
      </c>
      <c r="AM320" s="106">
        <f t="shared" ref="AM320:AM321" si="547">AM319-AL320</f>
        <v>100</v>
      </c>
      <c r="AN320" s="325"/>
      <c r="AO320" s="325"/>
      <c r="AP320" s="328"/>
      <c r="AQ320" s="100" t="s">
        <v>613</v>
      </c>
      <c r="AR320" s="118">
        <v>45324</v>
      </c>
      <c r="AS320" s="118">
        <v>46022</v>
      </c>
      <c r="AT320" s="333"/>
      <c r="AU320" s="99" t="s">
        <v>565</v>
      </c>
    </row>
    <row r="321" spans="1:47" s="110" customFormat="1" ht="91.5" customHeight="1">
      <c r="A321" s="312"/>
      <c r="B321" s="312"/>
      <c r="C321" s="326"/>
      <c r="D321" s="299"/>
      <c r="E321" s="430"/>
      <c r="F321" s="349"/>
      <c r="G321" s="349"/>
      <c r="H321" s="433"/>
      <c r="I321" s="433"/>
      <c r="J321" s="433"/>
      <c r="K321" s="433"/>
      <c r="L321" s="357"/>
      <c r="M321" s="356"/>
      <c r="N321" s="356"/>
      <c r="O321" s="312"/>
      <c r="P321" s="312"/>
      <c r="Q321" s="312"/>
      <c r="R321" s="312"/>
      <c r="S321" s="312"/>
      <c r="T321" s="312"/>
      <c r="U321" s="312"/>
      <c r="V321" s="312"/>
      <c r="W321" s="108"/>
      <c r="X321" s="99"/>
      <c r="Y321" s="99"/>
      <c r="Z321" s="99"/>
      <c r="AA321" s="99"/>
      <c r="AB321" s="99"/>
      <c r="AC321" s="99"/>
      <c r="AD321" s="297"/>
      <c r="AE321" s="99">
        <f t="shared" si="475"/>
        <v>0</v>
      </c>
      <c r="AF321" s="99">
        <f t="shared" si="476"/>
        <v>0</v>
      </c>
      <c r="AG321" s="99">
        <f>($AH320*((AE321+AF321))/100)</f>
        <v>0</v>
      </c>
      <c r="AH321" s="99">
        <f t="shared" si="545"/>
        <v>49</v>
      </c>
      <c r="AI321" s="310"/>
      <c r="AJ321" s="99">
        <f t="shared" si="57"/>
        <v>0</v>
      </c>
      <c r="AK321" s="99">
        <f t="shared" si="58"/>
        <v>0</v>
      </c>
      <c r="AL321" s="99">
        <f t="shared" si="546"/>
        <v>0</v>
      </c>
      <c r="AM321" s="106">
        <f t="shared" si="547"/>
        <v>100</v>
      </c>
      <c r="AN321" s="325"/>
      <c r="AO321" s="312"/>
      <c r="AP321" s="434"/>
      <c r="AQ321" s="100" t="s">
        <v>614</v>
      </c>
      <c r="AR321" s="118">
        <v>45324</v>
      </c>
      <c r="AS321" s="118">
        <v>46022</v>
      </c>
      <c r="AT321" s="336"/>
      <c r="AU321" s="99" t="s">
        <v>565</v>
      </c>
    </row>
    <row r="322" spans="1:47" s="110" customFormat="1" ht="93" customHeight="1">
      <c r="A322" s="311"/>
      <c r="B322" s="311" t="s">
        <v>227</v>
      </c>
      <c r="C322" s="313" t="s">
        <v>557</v>
      </c>
      <c r="D322" s="299" t="s">
        <v>615</v>
      </c>
      <c r="E322" s="430" t="s">
        <v>167</v>
      </c>
      <c r="F322" s="299" t="s">
        <v>616</v>
      </c>
      <c r="G322" s="299" t="s">
        <v>617</v>
      </c>
      <c r="H322" s="431"/>
      <c r="I322" s="431"/>
      <c r="J322" s="431"/>
      <c r="K322" s="431"/>
      <c r="L322" s="315" t="s">
        <v>618</v>
      </c>
      <c r="M322" s="344" t="s">
        <v>63</v>
      </c>
      <c r="N322" s="344" t="s">
        <v>115</v>
      </c>
      <c r="O322" s="311" t="s">
        <v>64</v>
      </c>
      <c r="P322" s="311" t="s">
        <v>176</v>
      </c>
      <c r="Q322" s="445">
        <v>335550</v>
      </c>
      <c r="R322" s="311" t="s">
        <v>175</v>
      </c>
      <c r="S322" s="311">
        <f t="shared" ref="S322" si="548">IF(R322="Muy alta",100,IF(R322="Alta",80,IF(R322="Media",60,IF(R322="Baja",40,IF(R322="Muy baja",20,0)))))</f>
        <v>100</v>
      </c>
      <c r="T322" s="311" t="s">
        <v>68</v>
      </c>
      <c r="U322" s="311">
        <f t="shared" ref="U322" si="549">IF(T322="Catastrófico",100,IF(T322="Mayor",80,IF(T322="Moderado",60,IF(T322="Menor",40,IF(T322="Leve",20,0)))))</f>
        <v>80</v>
      </c>
      <c r="V322" s="311" t="s">
        <v>69</v>
      </c>
      <c r="W322" s="100" t="s">
        <v>619</v>
      </c>
      <c r="X322" s="99" t="str">
        <f t="shared" si="513"/>
        <v>Probabilidad</v>
      </c>
      <c r="Y322" s="191" t="s">
        <v>93</v>
      </c>
      <c r="Z322" s="191" t="s">
        <v>72</v>
      </c>
      <c r="AA322" s="191" t="s">
        <v>73</v>
      </c>
      <c r="AB322" s="191" t="s">
        <v>74</v>
      </c>
      <c r="AC322" s="191" t="s">
        <v>75</v>
      </c>
      <c r="AD322" s="297">
        <f>AH324</f>
        <v>49</v>
      </c>
      <c r="AE322" s="99">
        <f t="shared" si="475"/>
        <v>15</v>
      </c>
      <c r="AF322" s="99">
        <f t="shared" si="476"/>
        <v>15</v>
      </c>
      <c r="AG322" s="99">
        <f>($S322*((AE322+AF322))/100)</f>
        <v>30</v>
      </c>
      <c r="AH322" s="99">
        <f t="shared" ref="AH322" si="550">S322-AG322</f>
        <v>70</v>
      </c>
      <c r="AI322" s="310">
        <f>AM324</f>
        <v>60</v>
      </c>
      <c r="AJ322" s="99">
        <f t="shared" si="57"/>
        <v>0</v>
      </c>
      <c r="AK322" s="99">
        <f t="shared" si="58"/>
        <v>0</v>
      </c>
      <c r="AL322" s="99">
        <f>($U322*((AJ322+AK322))/100)</f>
        <v>0</v>
      </c>
      <c r="AM322" s="106">
        <f>U322-AL322</f>
        <v>80</v>
      </c>
      <c r="AN322" s="311" t="s">
        <v>76</v>
      </c>
      <c r="AO322" s="311" t="s">
        <v>77</v>
      </c>
      <c r="AP322" s="313" t="s">
        <v>563</v>
      </c>
      <c r="AQ322" s="343" t="s">
        <v>620</v>
      </c>
      <c r="AR322" s="411">
        <v>45324</v>
      </c>
      <c r="AS322" s="411">
        <v>46022</v>
      </c>
      <c r="AT322" s="411" t="s">
        <v>80</v>
      </c>
      <c r="AU322" s="325" t="s">
        <v>565</v>
      </c>
    </row>
    <row r="323" spans="1:47" s="110" customFormat="1" ht="93" customHeight="1">
      <c r="A323" s="325"/>
      <c r="B323" s="325"/>
      <c r="C323" s="343"/>
      <c r="D323" s="299"/>
      <c r="E323" s="430"/>
      <c r="F323" s="299"/>
      <c r="G323" s="299"/>
      <c r="H323" s="432"/>
      <c r="I323" s="432"/>
      <c r="J323" s="432"/>
      <c r="K323" s="432"/>
      <c r="L323" s="314"/>
      <c r="M323" s="345"/>
      <c r="N323" s="345"/>
      <c r="O323" s="325"/>
      <c r="P323" s="325"/>
      <c r="Q323" s="325"/>
      <c r="R323" s="325"/>
      <c r="S323" s="325"/>
      <c r="T323" s="325"/>
      <c r="U323" s="325"/>
      <c r="V323" s="325"/>
      <c r="W323" s="100" t="s">
        <v>621</v>
      </c>
      <c r="X323" s="99" t="str">
        <f t="shared" si="513"/>
        <v>Probabilidad</v>
      </c>
      <c r="Y323" s="191" t="s">
        <v>93</v>
      </c>
      <c r="Z323" s="191" t="s">
        <v>72</v>
      </c>
      <c r="AA323" s="191" t="s">
        <v>73</v>
      </c>
      <c r="AB323" s="191" t="s">
        <v>74</v>
      </c>
      <c r="AC323" s="191" t="s">
        <v>75</v>
      </c>
      <c r="AD323" s="297"/>
      <c r="AE323" s="99">
        <f t="shared" si="475"/>
        <v>15</v>
      </c>
      <c r="AF323" s="99">
        <f t="shared" si="476"/>
        <v>15</v>
      </c>
      <c r="AG323" s="99">
        <f>($AH322*((AE323+AF323))/100)</f>
        <v>21</v>
      </c>
      <c r="AH323" s="99">
        <f t="shared" ref="AH323:AH324" si="551">AH322-AG323</f>
        <v>49</v>
      </c>
      <c r="AI323" s="310"/>
      <c r="AJ323" s="99">
        <f t="shared" si="57"/>
        <v>0</v>
      </c>
      <c r="AK323" s="99">
        <f t="shared" si="58"/>
        <v>0</v>
      </c>
      <c r="AL323" s="99">
        <f t="shared" ref="AL323:AL324" si="552">($AM322*((AJ323+AK323))/100)</f>
        <v>0</v>
      </c>
      <c r="AM323" s="106">
        <f t="shared" ref="AM323:AM324" si="553">AM322-AL323</f>
        <v>80</v>
      </c>
      <c r="AN323" s="325"/>
      <c r="AO323" s="325"/>
      <c r="AP323" s="343"/>
      <c r="AQ323" s="343"/>
      <c r="AR323" s="411"/>
      <c r="AS323" s="411"/>
      <c r="AT323" s="411"/>
      <c r="AU323" s="325"/>
    </row>
    <row r="324" spans="1:47" s="110" customFormat="1" ht="93" customHeight="1">
      <c r="A324" s="312"/>
      <c r="B324" s="312"/>
      <c r="C324" s="326"/>
      <c r="D324" s="299"/>
      <c r="E324" s="430"/>
      <c r="F324" s="299"/>
      <c r="G324" s="299"/>
      <c r="H324" s="433"/>
      <c r="I324" s="433"/>
      <c r="J324" s="433"/>
      <c r="K324" s="433"/>
      <c r="L324" s="357"/>
      <c r="M324" s="356"/>
      <c r="N324" s="356"/>
      <c r="O324" s="312"/>
      <c r="P324" s="312"/>
      <c r="Q324" s="312"/>
      <c r="R324" s="312"/>
      <c r="S324" s="312"/>
      <c r="T324" s="312"/>
      <c r="U324" s="312"/>
      <c r="V324" s="312"/>
      <c r="W324" s="108" t="s">
        <v>622</v>
      </c>
      <c r="X324" s="99" t="str">
        <f t="shared" si="513"/>
        <v>Impacto</v>
      </c>
      <c r="Y324" s="191" t="s">
        <v>83</v>
      </c>
      <c r="Z324" s="191" t="s">
        <v>72</v>
      </c>
      <c r="AA324" s="191" t="s">
        <v>182</v>
      </c>
      <c r="AB324" s="191" t="s">
        <v>74</v>
      </c>
      <c r="AC324" s="191" t="s">
        <v>187</v>
      </c>
      <c r="AD324" s="297"/>
      <c r="AE324" s="99">
        <f t="shared" si="475"/>
        <v>0</v>
      </c>
      <c r="AF324" s="99">
        <f t="shared" si="476"/>
        <v>0</v>
      </c>
      <c r="AG324" s="99">
        <f>($AH323*((AE324+AF324))/100)</f>
        <v>0</v>
      </c>
      <c r="AH324" s="99">
        <f t="shared" si="551"/>
        <v>49</v>
      </c>
      <c r="AI324" s="310"/>
      <c r="AJ324" s="99">
        <f t="shared" si="57"/>
        <v>10</v>
      </c>
      <c r="AK324" s="99">
        <f t="shared" si="58"/>
        <v>15</v>
      </c>
      <c r="AL324" s="99">
        <f t="shared" si="552"/>
        <v>20</v>
      </c>
      <c r="AM324" s="106">
        <f t="shared" si="553"/>
        <v>60</v>
      </c>
      <c r="AN324" s="312"/>
      <c r="AO324" s="312"/>
      <c r="AP324" s="326"/>
      <c r="AQ324" s="326"/>
      <c r="AR324" s="387"/>
      <c r="AS324" s="387"/>
      <c r="AT324" s="387"/>
      <c r="AU324" s="312"/>
    </row>
    <row r="325" spans="1:47" s="110" customFormat="1" ht="138.75" customHeight="1">
      <c r="A325" s="311"/>
      <c r="B325" s="311" t="s">
        <v>227</v>
      </c>
      <c r="C325" s="313" t="s">
        <v>557</v>
      </c>
      <c r="D325" s="299" t="s">
        <v>623</v>
      </c>
      <c r="E325" s="430" t="s">
        <v>167</v>
      </c>
      <c r="F325" s="299" t="s">
        <v>624</v>
      </c>
      <c r="G325" s="299" t="s">
        <v>625</v>
      </c>
      <c r="H325" s="431"/>
      <c r="I325" s="431"/>
      <c r="J325" s="431"/>
      <c r="K325" s="431"/>
      <c r="L325" s="315" t="s">
        <v>626</v>
      </c>
      <c r="M325" s="344" t="s">
        <v>63</v>
      </c>
      <c r="N325" s="344" t="s">
        <v>115</v>
      </c>
      <c r="O325" s="311" t="s">
        <v>89</v>
      </c>
      <c r="P325" s="311" t="s">
        <v>65</v>
      </c>
      <c r="Q325" s="311">
        <f>179+78</f>
        <v>257</v>
      </c>
      <c r="R325" s="311" t="s">
        <v>129</v>
      </c>
      <c r="S325" s="311">
        <f t="shared" ref="S325" si="554">IF(R325="Muy alta",100,IF(R325="Alta",80,IF(R325="Media",60,IF(R325="Baja",40,IF(R325="Muy baja",20,0)))))</f>
        <v>40</v>
      </c>
      <c r="T325" s="311" t="s">
        <v>76</v>
      </c>
      <c r="U325" s="311">
        <f t="shared" ref="U325" si="555">IF(T325="Catastrófico",100,IF(T325="Mayor",80,IF(T325="Moderado",60,IF(T325="Menor",40,IF(T325="Leve",20,0)))))</f>
        <v>60</v>
      </c>
      <c r="V325" s="311" t="s">
        <v>76</v>
      </c>
      <c r="W325" s="100" t="s">
        <v>627</v>
      </c>
      <c r="X325" s="99" t="str">
        <f t="shared" si="513"/>
        <v>Impacto</v>
      </c>
      <c r="Y325" s="99" t="s">
        <v>83</v>
      </c>
      <c r="Z325" s="99" t="s">
        <v>72</v>
      </c>
      <c r="AA325" s="99" t="s">
        <v>73</v>
      </c>
      <c r="AB325" s="99" t="s">
        <v>74</v>
      </c>
      <c r="AC325" s="99" t="s">
        <v>75</v>
      </c>
      <c r="AD325" s="297">
        <f>AH326</f>
        <v>28</v>
      </c>
      <c r="AE325" s="99">
        <f t="shared" si="475"/>
        <v>0</v>
      </c>
      <c r="AF325" s="99">
        <f t="shared" si="476"/>
        <v>0</v>
      </c>
      <c r="AG325" s="99">
        <f>($S325*((AE325+AF325))/100)</f>
        <v>0</v>
      </c>
      <c r="AH325" s="99">
        <f t="shared" ref="AH325" si="556">S325-AG325</f>
        <v>40</v>
      </c>
      <c r="AI325" s="310">
        <f>AM326</f>
        <v>45</v>
      </c>
      <c r="AJ325" s="99">
        <f t="shared" si="57"/>
        <v>10</v>
      </c>
      <c r="AK325" s="99">
        <f t="shared" si="58"/>
        <v>15</v>
      </c>
      <c r="AL325" s="99">
        <f>($U325*((AJ325+AK325))/100)</f>
        <v>15</v>
      </c>
      <c r="AM325" s="106">
        <f>U325-AL325</f>
        <v>45</v>
      </c>
      <c r="AN325" s="311" t="s">
        <v>118</v>
      </c>
      <c r="AO325" s="311" t="s">
        <v>77</v>
      </c>
      <c r="AP325" s="311" t="s">
        <v>331</v>
      </c>
      <c r="AQ325" s="311" t="s">
        <v>123</v>
      </c>
      <c r="AR325" s="431"/>
      <c r="AS325" s="431"/>
      <c r="AT325" s="341"/>
      <c r="AU325" s="431"/>
    </row>
    <row r="326" spans="1:47" s="110" customFormat="1" ht="138.75" customHeight="1">
      <c r="A326" s="312"/>
      <c r="B326" s="312"/>
      <c r="C326" s="326"/>
      <c r="D326" s="299"/>
      <c r="E326" s="430"/>
      <c r="F326" s="299"/>
      <c r="G326" s="299"/>
      <c r="H326" s="433"/>
      <c r="I326" s="433"/>
      <c r="J326" s="433"/>
      <c r="K326" s="433"/>
      <c r="L326" s="314"/>
      <c r="M326" s="345"/>
      <c r="N326" s="345"/>
      <c r="O326" s="325"/>
      <c r="P326" s="325"/>
      <c r="Q326" s="325"/>
      <c r="R326" s="325"/>
      <c r="S326" s="325"/>
      <c r="T326" s="325"/>
      <c r="U326" s="325"/>
      <c r="V326" s="325"/>
      <c r="W326" s="100" t="s">
        <v>628</v>
      </c>
      <c r="X326" s="99" t="str">
        <f t="shared" si="513"/>
        <v>Probabilidad</v>
      </c>
      <c r="Y326" s="99" t="s">
        <v>93</v>
      </c>
      <c r="Z326" s="99" t="s">
        <v>72</v>
      </c>
      <c r="AA326" s="99" t="s">
        <v>73</v>
      </c>
      <c r="AB326" s="99" t="s">
        <v>74</v>
      </c>
      <c r="AC326" s="99" t="s">
        <v>75</v>
      </c>
      <c r="AD326" s="297"/>
      <c r="AE326" s="99">
        <f t="shared" si="475"/>
        <v>15</v>
      </c>
      <c r="AF326" s="99">
        <f t="shared" si="476"/>
        <v>15</v>
      </c>
      <c r="AG326" s="99">
        <f>($AH325*((AE326+AF326))/100)</f>
        <v>12</v>
      </c>
      <c r="AH326" s="99">
        <f t="shared" ref="AH326" si="557">AH325-AG326</f>
        <v>28</v>
      </c>
      <c r="AI326" s="310"/>
      <c r="AJ326" s="99">
        <f t="shared" si="57"/>
        <v>0</v>
      </c>
      <c r="AK326" s="99">
        <f t="shared" si="58"/>
        <v>0</v>
      </c>
      <c r="AL326" s="99">
        <f t="shared" ref="AL326" si="558">($AM325*((AJ326+AK326))/100)</f>
        <v>0</v>
      </c>
      <c r="AM326" s="106">
        <f t="shared" ref="AM326" si="559">AM325-AL326</f>
        <v>45</v>
      </c>
      <c r="AN326" s="325"/>
      <c r="AO326" s="325"/>
      <c r="AP326" s="325"/>
      <c r="AQ326" s="312"/>
      <c r="AR326" s="433"/>
      <c r="AS326" s="433"/>
      <c r="AT326" s="342"/>
      <c r="AU326" s="433"/>
    </row>
    <row r="327" spans="1:47" s="110" customFormat="1" ht="93.75" customHeight="1">
      <c r="A327" s="311"/>
      <c r="B327" s="311" t="s">
        <v>227</v>
      </c>
      <c r="C327" s="313" t="s">
        <v>557</v>
      </c>
      <c r="D327" s="299" t="s">
        <v>629</v>
      </c>
      <c r="E327" s="430" t="s">
        <v>60</v>
      </c>
      <c r="F327" s="442" t="s">
        <v>630</v>
      </c>
      <c r="G327" s="442" t="s">
        <v>631</v>
      </c>
      <c r="H327" s="431"/>
      <c r="I327" s="431"/>
      <c r="J327" s="431"/>
      <c r="K327" s="431"/>
      <c r="L327" s="315" t="s">
        <v>632</v>
      </c>
      <c r="M327" s="344" t="s">
        <v>63</v>
      </c>
      <c r="N327" s="344" t="s">
        <v>115</v>
      </c>
      <c r="O327" s="311" t="s">
        <v>169</v>
      </c>
      <c r="P327" s="311" t="s">
        <v>65</v>
      </c>
      <c r="Q327" s="443">
        <f>1205+7550</f>
        <v>8755</v>
      </c>
      <c r="R327" s="311" t="s">
        <v>175</v>
      </c>
      <c r="S327" s="311">
        <f t="shared" ref="S327" si="560">IF(R327="Muy alta",100,IF(R327="Alta",80,IF(R327="Media",60,IF(R327="Baja",40,IF(R327="Muy baja",20,0)))))</f>
        <v>100</v>
      </c>
      <c r="T327" s="311" t="s">
        <v>144</v>
      </c>
      <c r="U327" s="311">
        <f t="shared" ref="U327" si="561">IF(T327="Catastrófico",100,IF(T327="Mayor",80,IF(T327="Moderado",60,IF(T327="Menor",40,IF(T327="Leve",20,0)))))</f>
        <v>100</v>
      </c>
      <c r="V327" s="311" t="s">
        <v>145</v>
      </c>
      <c r="W327" s="100" t="s">
        <v>633</v>
      </c>
      <c r="X327" s="99" t="str">
        <f t="shared" si="513"/>
        <v>Probabilidad</v>
      </c>
      <c r="Y327" s="99" t="s">
        <v>93</v>
      </c>
      <c r="Z327" s="191" t="s">
        <v>72</v>
      </c>
      <c r="AA327" s="191" t="s">
        <v>73</v>
      </c>
      <c r="AB327" s="191" t="s">
        <v>74</v>
      </c>
      <c r="AC327" s="191" t="s">
        <v>75</v>
      </c>
      <c r="AD327" s="297">
        <f>AH329</f>
        <v>49</v>
      </c>
      <c r="AE327" s="99">
        <f t="shared" si="475"/>
        <v>15</v>
      </c>
      <c r="AF327" s="99">
        <f t="shared" si="476"/>
        <v>15</v>
      </c>
      <c r="AG327" s="99">
        <f>($S327*((AE327+AF327))/100)</f>
        <v>30</v>
      </c>
      <c r="AH327" s="99">
        <f t="shared" ref="AH327" si="562">S327-AG327</f>
        <v>70</v>
      </c>
      <c r="AI327" s="310">
        <f>AM329</f>
        <v>100</v>
      </c>
      <c r="AJ327" s="99">
        <f t="shared" si="57"/>
        <v>0</v>
      </c>
      <c r="AK327" s="99">
        <f t="shared" si="58"/>
        <v>0</v>
      </c>
      <c r="AL327" s="99">
        <f>($U327*((AJ327+AK327))/100)</f>
        <v>0</v>
      </c>
      <c r="AM327" s="106">
        <f>U327-AL327</f>
        <v>100</v>
      </c>
      <c r="AN327" s="311" t="s">
        <v>145</v>
      </c>
      <c r="AO327" s="311" t="s">
        <v>77</v>
      </c>
      <c r="AP327" s="313" t="s">
        <v>563</v>
      </c>
      <c r="AQ327" s="313" t="s">
        <v>634</v>
      </c>
      <c r="AR327" s="332">
        <v>45689</v>
      </c>
      <c r="AS327" s="332">
        <v>46022</v>
      </c>
      <c r="AT327" s="332" t="s">
        <v>149</v>
      </c>
      <c r="AU327" s="311" t="s">
        <v>565</v>
      </c>
    </row>
    <row r="328" spans="1:47" s="110" customFormat="1" ht="93.75" customHeight="1">
      <c r="A328" s="325"/>
      <c r="B328" s="325"/>
      <c r="C328" s="343"/>
      <c r="D328" s="299"/>
      <c r="E328" s="430"/>
      <c r="F328" s="442"/>
      <c r="G328" s="442"/>
      <c r="H328" s="432"/>
      <c r="I328" s="432"/>
      <c r="J328" s="432"/>
      <c r="K328" s="432"/>
      <c r="L328" s="314"/>
      <c r="M328" s="345"/>
      <c r="N328" s="345"/>
      <c r="O328" s="325"/>
      <c r="P328" s="325"/>
      <c r="Q328" s="444"/>
      <c r="R328" s="325"/>
      <c r="S328" s="325"/>
      <c r="T328" s="325"/>
      <c r="U328" s="325"/>
      <c r="V328" s="325"/>
      <c r="W328" s="108" t="s">
        <v>635</v>
      </c>
      <c r="X328" s="99" t="str">
        <f>IF(OR(Y328="Preventivo",Y328="Detectivo"),"Probabilidad",IF(Y328="Correctivo","Impacto"," "))</f>
        <v>Probabilidad</v>
      </c>
      <c r="Y328" s="99" t="s">
        <v>71</v>
      </c>
      <c r="Z328" s="99" t="s">
        <v>72</v>
      </c>
      <c r="AA328" s="99" t="s">
        <v>182</v>
      </c>
      <c r="AB328" s="99" t="s">
        <v>74</v>
      </c>
      <c r="AC328" s="99" t="s">
        <v>187</v>
      </c>
      <c r="AD328" s="297"/>
      <c r="AE328" s="99"/>
      <c r="AF328" s="99"/>
      <c r="AG328" s="99"/>
      <c r="AH328" s="99"/>
      <c r="AI328" s="310"/>
      <c r="AJ328" s="99"/>
      <c r="AK328" s="99"/>
      <c r="AL328" s="99"/>
      <c r="AM328" s="106"/>
      <c r="AN328" s="325"/>
      <c r="AO328" s="325"/>
      <c r="AP328" s="343"/>
      <c r="AQ328" s="343"/>
      <c r="AR328" s="333"/>
      <c r="AS328" s="333"/>
      <c r="AT328" s="333"/>
      <c r="AU328" s="325"/>
    </row>
    <row r="329" spans="1:47" s="110" customFormat="1" ht="85.5" customHeight="1">
      <c r="A329" s="312"/>
      <c r="B329" s="312"/>
      <c r="C329" s="326"/>
      <c r="D329" s="299"/>
      <c r="E329" s="430"/>
      <c r="F329" s="442"/>
      <c r="G329" s="442"/>
      <c r="H329" s="433"/>
      <c r="I329" s="433"/>
      <c r="J329" s="433"/>
      <c r="K329" s="433"/>
      <c r="L329" s="314"/>
      <c r="M329" s="345"/>
      <c r="N329" s="345"/>
      <c r="O329" s="325"/>
      <c r="P329" s="325"/>
      <c r="Q329" s="444"/>
      <c r="R329" s="325"/>
      <c r="S329" s="325"/>
      <c r="T329" s="325"/>
      <c r="U329" s="325"/>
      <c r="V329" s="325"/>
      <c r="W329" s="100" t="s">
        <v>636</v>
      </c>
      <c r="X329" s="99" t="str">
        <f t="shared" si="513"/>
        <v>Probabilidad</v>
      </c>
      <c r="Y329" s="191" t="s">
        <v>93</v>
      </c>
      <c r="Z329" s="191" t="s">
        <v>72</v>
      </c>
      <c r="AA329" s="191" t="s">
        <v>73</v>
      </c>
      <c r="AB329" s="191" t="s">
        <v>74</v>
      </c>
      <c r="AC329" s="191" t="s">
        <v>75</v>
      </c>
      <c r="AD329" s="297"/>
      <c r="AE329" s="99">
        <f t="shared" si="475"/>
        <v>15</v>
      </c>
      <c r="AF329" s="99">
        <f t="shared" si="476"/>
        <v>15</v>
      </c>
      <c r="AG329" s="99">
        <f>($AH327*((AE329+AF329))/100)</f>
        <v>21</v>
      </c>
      <c r="AH329" s="99">
        <f t="shared" ref="AH329" si="563">AH327-AG329</f>
        <v>49</v>
      </c>
      <c r="AI329" s="310"/>
      <c r="AJ329" s="99">
        <f t="shared" si="57"/>
        <v>0</v>
      </c>
      <c r="AK329" s="99">
        <f t="shared" si="58"/>
        <v>0</v>
      </c>
      <c r="AL329" s="99">
        <f t="shared" ref="AL329" si="564">($AM327*((AJ329+AK329))/100)</f>
        <v>0</v>
      </c>
      <c r="AM329" s="106">
        <f t="shared" ref="AM329" si="565">AM327-AL329</f>
        <v>100</v>
      </c>
      <c r="AN329" s="325"/>
      <c r="AO329" s="325"/>
      <c r="AP329" s="343"/>
      <c r="AQ329" s="343"/>
      <c r="AR329" s="333"/>
      <c r="AS329" s="333"/>
      <c r="AT329" s="333"/>
      <c r="AU329" s="325"/>
    </row>
    <row r="330" spans="1:47" s="110" customFormat="1" ht="80.25" customHeight="1">
      <c r="A330" s="311"/>
      <c r="B330" s="311" t="s">
        <v>227</v>
      </c>
      <c r="C330" s="313" t="s">
        <v>557</v>
      </c>
      <c r="D330" s="299" t="s">
        <v>637</v>
      </c>
      <c r="E330" s="431"/>
      <c r="F330" s="431"/>
      <c r="G330" s="431"/>
      <c r="H330" s="431"/>
      <c r="I330" s="431"/>
      <c r="J330" s="431"/>
      <c r="K330" s="431"/>
      <c r="L330" s="315" t="s">
        <v>638</v>
      </c>
      <c r="M330" s="344" t="s">
        <v>88</v>
      </c>
      <c r="N330" s="344" t="s">
        <v>115</v>
      </c>
      <c r="O330" s="311" t="s">
        <v>89</v>
      </c>
      <c r="P330" s="311" t="s">
        <v>90</v>
      </c>
      <c r="Q330" s="344">
        <v>98626</v>
      </c>
      <c r="R330" s="311" t="s">
        <v>175</v>
      </c>
      <c r="S330" s="311">
        <f t="shared" ref="S330" si="566">IF(R330="Muy alta",100,IF(R330="Alta",80,IF(R330="Media",60,IF(R330="Baja",40,IF(R330="Muy baja",20,0)))))</f>
        <v>100</v>
      </c>
      <c r="T330" s="311" t="s">
        <v>144</v>
      </c>
      <c r="U330" s="311">
        <f t="shared" ref="U330" si="567">IF(T330="Catastrófico",100,IF(T330="Mayor",80,IF(T330="Moderado",60,IF(T330="Menor",40,IF(T330="Leve",20,0)))))</f>
        <v>100</v>
      </c>
      <c r="V330" s="311" t="s">
        <v>145</v>
      </c>
      <c r="W330" s="100" t="s">
        <v>639</v>
      </c>
      <c r="X330" s="99" t="str">
        <f t="shared" si="513"/>
        <v>Probabilidad</v>
      </c>
      <c r="Y330" s="100" t="s">
        <v>71</v>
      </c>
      <c r="Z330" s="100" t="s">
        <v>72</v>
      </c>
      <c r="AA330" s="100" t="s">
        <v>73</v>
      </c>
      <c r="AB330" s="100" t="s">
        <v>74</v>
      </c>
      <c r="AC330" s="100" t="s">
        <v>187</v>
      </c>
      <c r="AD330" s="297">
        <f>AH333</f>
        <v>29.4</v>
      </c>
      <c r="AE330" s="99">
        <f t="shared" si="475"/>
        <v>25</v>
      </c>
      <c r="AF330" s="99">
        <f t="shared" si="476"/>
        <v>15</v>
      </c>
      <c r="AG330" s="99">
        <f>($S330*((AE330+AF330))/100)</f>
        <v>40</v>
      </c>
      <c r="AH330" s="99">
        <f t="shared" ref="AH330" si="568">S330-AG330</f>
        <v>60</v>
      </c>
      <c r="AI330" s="310">
        <f>AM333</f>
        <v>63.75</v>
      </c>
      <c r="AJ330" s="99">
        <f t="shared" si="57"/>
        <v>0</v>
      </c>
      <c r="AK330" s="99">
        <f t="shared" si="58"/>
        <v>0</v>
      </c>
      <c r="AL330" s="99">
        <f>($U330*((AJ330+AK330))/100)</f>
        <v>0</v>
      </c>
      <c r="AM330" s="106">
        <f>U330-AL330</f>
        <v>100</v>
      </c>
      <c r="AN330" s="311" t="s">
        <v>69</v>
      </c>
      <c r="AO330" s="298" t="s">
        <v>77</v>
      </c>
      <c r="AP330" s="299" t="s">
        <v>640</v>
      </c>
      <c r="AQ330" s="299" t="s">
        <v>641</v>
      </c>
      <c r="AR330" s="385">
        <v>45324</v>
      </c>
      <c r="AS330" s="385">
        <v>46022</v>
      </c>
      <c r="AT330" s="385" t="s">
        <v>96</v>
      </c>
      <c r="AU330" s="299" t="s">
        <v>642</v>
      </c>
    </row>
    <row r="331" spans="1:47" s="110" customFormat="1" ht="118.5" customHeight="1">
      <c r="A331" s="325"/>
      <c r="B331" s="325"/>
      <c r="C331" s="343"/>
      <c r="D331" s="299"/>
      <c r="E331" s="432"/>
      <c r="F331" s="432"/>
      <c r="G331" s="432"/>
      <c r="H331" s="432"/>
      <c r="I331" s="432"/>
      <c r="J331" s="432"/>
      <c r="K331" s="432"/>
      <c r="L331" s="314"/>
      <c r="M331" s="345"/>
      <c r="N331" s="345"/>
      <c r="O331" s="325"/>
      <c r="P331" s="325"/>
      <c r="Q331" s="345"/>
      <c r="R331" s="325"/>
      <c r="S331" s="325"/>
      <c r="T331" s="325"/>
      <c r="U331" s="325"/>
      <c r="V331" s="325"/>
      <c r="W331" s="100" t="s">
        <v>643</v>
      </c>
      <c r="X331" s="99"/>
      <c r="Y331" s="99" t="s">
        <v>93</v>
      </c>
      <c r="Z331" s="99" t="s">
        <v>72</v>
      </c>
      <c r="AA331" s="99" t="s">
        <v>182</v>
      </c>
      <c r="AB331" s="99" t="s">
        <v>74</v>
      </c>
      <c r="AC331" s="99" t="s">
        <v>187</v>
      </c>
      <c r="AD331" s="297"/>
      <c r="AE331" s="99">
        <f t="shared" si="475"/>
        <v>15</v>
      </c>
      <c r="AF331" s="99">
        <f t="shared" si="476"/>
        <v>15</v>
      </c>
      <c r="AG331" s="99">
        <f>($AH330*((AE331+AF331))/100)</f>
        <v>18</v>
      </c>
      <c r="AH331" s="99">
        <f t="shared" ref="AH331:AH333" si="569">AH330-AG331</f>
        <v>42</v>
      </c>
      <c r="AI331" s="310"/>
      <c r="AJ331" s="99">
        <f t="shared" si="57"/>
        <v>0</v>
      </c>
      <c r="AK331" s="99">
        <f t="shared" si="58"/>
        <v>15</v>
      </c>
      <c r="AL331" s="99">
        <f t="shared" ref="AL331:AL333" si="570">($AM330*((AJ331+AK331))/100)</f>
        <v>15</v>
      </c>
      <c r="AM331" s="106">
        <f t="shared" ref="AM331:AM333" si="571">AM330-AL331</f>
        <v>85</v>
      </c>
      <c r="AN331" s="325"/>
      <c r="AO331" s="298"/>
      <c r="AP331" s="299"/>
      <c r="AQ331" s="299"/>
      <c r="AR331" s="385"/>
      <c r="AS331" s="385"/>
      <c r="AT331" s="385"/>
      <c r="AU331" s="299"/>
    </row>
    <row r="332" spans="1:47" s="110" customFormat="1" ht="92.25" customHeight="1">
      <c r="A332" s="325"/>
      <c r="B332" s="325"/>
      <c r="C332" s="343"/>
      <c r="D332" s="299"/>
      <c r="E332" s="432"/>
      <c r="F332" s="432"/>
      <c r="G332" s="432"/>
      <c r="H332" s="432"/>
      <c r="I332" s="432"/>
      <c r="J332" s="432"/>
      <c r="K332" s="432"/>
      <c r="L332" s="314"/>
      <c r="M332" s="345"/>
      <c r="N332" s="345"/>
      <c r="O332" s="325"/>
      <c r="P332" s="325"/>
      <c r="Q332" s="345"/>
      <c r="R332" s="325"/>
      <c r="S332" s="325"/>
      <c r="T332" s="325"/>
      <c r="U332" s="325"/>
      <c r="V332" s="325"/>
      <c r="W332" s="100" t="s">
        <v>644</v>
      </c>
      <c r="X332" s="99" t="str">
        <f t="shared" si="513"/>
        <v>Probabilidad</v>
      </c>
      <c r="Y332" s="100" t="s">
        <v>93</v>
      </c>
      <c r="Z332" s="100" t="s">
        <v>72</v>
      </c>
      <c r="AA332" s="100" t="s">
        <v>73</v>
      </c>
      <c r="AB332" s="100" t="s">
        <v>74</v>
      </c>
      <c r="AC332" s="100" t="s">
        <v>75</v>
      </c>
      <c r="AD332" s="297"/>
      <c r="AE332" s="99">
        <f t="shared" si="475"/>
        <v>15</v>
      </c>
      <c r="AF332" s="99">
        <f t="shared" si="476"/>
        <v>15</v>
      </c>
      <c r="AG332" s="99">
        <f t="shared" ref="AG332:AG333" si="572">($AH331*((AE332+AF332))/100)</f>
        <v>12.6</v>
      </c>
      <c r="AH332" s="99">
        <f t="shared" si="569"/>
        <v>29.4</v>
      </c>
      <c r="AI332" s="310"/>
      <c r="AJ332" s="99">
        <f t="shared" si="57"/>
        <v>0</v>
      </c>
      <c r="AK332" s="99">
        <f t="shared" si="58"/>
        <v>0</v>
      </c>
      <c r="AL332" s="99">
        <f t="shared" si="570"/>
        <v>0</v>
      </c>
      <c r="AM332" s="106">
        <f t="shared" si="571"/>
        <v>85</v>
      </c>
      <c r="AN332" s="325"/>
      <c r="AO332" s="298"/>
      <c r="AP332" s="299"/>
      <c r="AQ332" s="299"/>
      <c r="AR332" s="385"/>
      <c r="AS332" s="385"/>
      <c r="AT332" s="385"/>
      <c r="AU332" s="299"/>
    </row>
    <row r="333" spans="1:47" s="110" customFormat="1" ht="54" customHeight="1">
      <c r="A333" s="312"/>
      <c r="B333" s="312"/>
      <c r="C333" s="326"/>
      <c r="D333" s="299"/>
      <c r="E333" s="433"/>
      <c r="F333" s="433"/>
      <c r="G333" s="433"/>
      <c r="H333" s="433"/>
      <c r="I333" s="433"/>
      <c r="J333" s="433"/>
      <c r="K333" s="433"/>
      <c r="L333" s="357"/>
      <c r="M333" s="356"/>
      <c r="N333" s="356"/>
      <c r="O333" s="312"/>
      <c r="P333" s="312"/>
      <c r="Q333" s="356"/>
      <c r="R333" s="312"/>
      <c r="S333" s="312"/>
      <c r="T333" s="312"/>
      <c r="U333" s="312"/>
      <c r="V333" s="312"/>
      <c r="W333" s="108" t="s">
        <v>645</v>
      </c>
      <c r="X333" s="99" t="str">
        <f t="shared" si="513"/>
        <v>Impacto</v>
      </c>
      <c r="Y333" s="100" t="s">
        <v>83</v>
      </c>
      <c r="Z333" s="100" t="s">
        <v>72</v>
      </c>
      <c r="AA333" s="100" t="s">
        <v>182</v>
      </c>
      <c r="AB333" s="100" t="s">
        <v>74</v>
      </c>
      <c r="AC333" s="100" t="s">
        <v>187</v>
      </c>
      <c r="AD333" s="297"/>
      <c r="AE333" s="99">
        <f t="shared" si="475"/>
        <v>0</v>
      </c>
      <c r="AF333" s="99">
        <f t="shared" si="476"/>
        <v>0</v>
      </c>
      <c r="AG333" s="99">
        <f t="shared" si="572"/>
        <v>0</v>
      </c>
      <c r="AH333" s="99">
        <f t="shared" si="569"/>
        <v>29.4</v>
      </c>
      <c r="AI333" s="310"/>
      <c r="AJ333" s="99">
        <f t="shared" si="57"/>
        <v>10</v>
      </c>
      <c r="AK333" s="99">
        <f t="shared" si="58"/>
        <v>15</v>
      </c>
      <c r="AL333" s="99">
        <f t="shared" si="570"/>
        <v>21.25</v>
      </c>
      <c r="AM333" s="106">
        <f t="shared" si="571"/>
        <v>63.75</v>
      </c>
      <c r="AN333" s="312"/>
      <c r="AO333" s="298"/>
      <c r="AP333" s="299"/>
      <c r="AQ333" s="299"/>
      <c r="AR333" s="385"/>
      <c r="AS333" s="385"/>
      <c r="AT333" s="385"/>
      <c r="AU333" s="299"/>
    </row>
    <row r="334" spans="1:47" s="110" customFormat="1" ht="73.5" customHeight="1">
      <c r="A334" s="311"/>
      <c r="B334" s="311" t="s">
        <v>227</v>
      </c>
      <c r="C334" s="313" t="s">
        <v>557</v>
      </c>
      <c r="D334" s="313" t="s">
        <v>646</v>
      </c>
      <c r="E334" s="431"/>
      <c r="F334" s="431"/>
      <c r="G334" s="431"/>
      <c r="H334" s="431"/>
      <c r="I334" s="431"/>
      <c r="J334" s="431"/>
      <c r="K334" s="431"/>
      <c r="L334" s="315" t="s">
        <v>647</v>
      </c>
      <c r="M334" s="344" t="s">
        <v>88</v>
      </c>
      <c r="N334" s="344" t="s">
        <v>115</v>
      </c>
      <c r="O334" s="311" t="s">
        <v>89</v>
      </c>
      <c r="P334" s="311" t="s">
        <v>90</v>
      </c>
      <c r="Q334" s="344">
        <v>98626</v>
      </c>
      <c r="R334" s="311" t="s">
        <v>175</v>
      </c>
      <c r="S334" s="311">
        <f t="shared" ref="S334" si="573">IF(R334="Muy alta",100,IF(R334="Alta",80,IF(R334="Media",60,IF(R334="Baja",40,IF(R334="Muy baja",20,0)))))</f>
        <v>100</v>
      </c>
      <c r="T334" s="311" t="s">
        <v>144</v>
      </c>
      <c r="U334" s="311">
        <f t="shared" ref="U334" si="574">IF(T334="Catastrófico",100,IF(T334="Mayor",80,IF(T334="Moderado",60,IF(T334="Menor",40,IF(T334="Leve",20,0)))))</f>
        <v>100</v>
      </c>
      <c r="V334" s="311" t="s">
        <v>145</v>
      </c>
      <c r="W334" s="108" t="s">
        <v>648</v>
      </c>
      <c r="X334" s="99" t="str">
        <f t="shared" si="513"/>
        <v>Probabilidad</v>
      </c>
      <c r="Y334" s="100" t="s">
        <v>71</v>
      </c>
      <c r="Z334" s="100" t="s">
        <v>72</v>
      </c>
      <c r="AA334" s="100" t="s">
        <v>73</v>
      </c>
      <c r="AB334" s="100" t="s">
        <v>74</v>
      </c>
      <c r="AC334" s="100" t="s">
        <v>75</v>
      </c>
      <c r="AD334" s="297">
        <f>AH336</f>
        <v>25.2</v>
      </c>
      <c r="AE334" s="99">
        <f t="shared" si="475"/>
        <v>25</v>
      </c>
      <c r="AF334" s="99">
        <f t="shared" si="476"/>
        <v>15</v>
      </c>
      <c r="AG334" s="99">
        <f>($S334*((AE334+AF334))/100)</f>
        <v>40</v>
      </c>
      <c r="AH334" s="99">
        <f t="shared" ref="AH334" si="575">S334-AG334</f>
        <v>60</v>
      </c>
      <c r="AI334" s="310">
        <f>AM336</f>
        <v>100</v>
      </c>
      <c r="AJ334" s="99">
        <f t="shared" si="57"/>
        <v>0</v>
      </c>
      <c r="AK334" s="99">
        <f t="shared" si="58"/>
        <v>0</v>
      </c>
      <c r="AL334" s="99">
        <f>($U334*((AJ334+AK334))/100)</f>
        <v>0</v>
      </c>
      <c r="AM334" s="106">
        <f>U334-AL334</f>
        <v>100</v>
      </c>
      <c r="AN334" s="311" t="s">
        <v>145</v>
      </c>
      <c r="AO334" s="298" t="s">
        <v>77</v>
      </c>
      <c r="AP334" s="299" t="s">
        <v>649</v>
      </c>
      <c r="AQ334" s="299" t="s">
        <v>650</v>
      </c>
      <c r="AR334" s="385">
        <v>45324</v>
      </c>
      <c r="AS334" s="385">
        <v>46022</v>
      </c>
      <c r="AT334" s="385" t="s">
        <v>149</v>
      </c>
      <c r="AU334" s="299" t="s">
        <v>651</v>
      </c>
    </row>
    <row r="335" spans="1:47" s="110" customFormat="1" ht="102.75" customHeight="1">
      <c r="A335" s="325"/>
      <c r="B335" s="325"/>
      <c r="C335" s="343"/>
      <c r="D335" s="343"/>
      <c r="E335" s="432"/>
      <c r="F335" s="432"/>
      <c r="G335" s="432"/>
      <c r="H335" s="432"/>
      <c r="I335" s="432"/>
      <c r="J335" s="432"/>
      <c r="K335" s="432"/>
      <c r="L335" s="314"/>
      <c r="M335" s="345"/>
      <c r="N335" s="345"/>
      <c r="O335" s="325"/>
      <c r="P335" s="325"/>
      <c r="Q335" s="345"/>
      <c r="R335" s="325"/>
      <c r="S335" s="325"/>
      <c r="T335" s="325"/>
      <c r="U335" s="325"/>
      <c r="V335" s="325"/>
      <c r="W335" s="100" t="s">
        <v>652</v>
      </c>
      <c r="X335" s="99" t="str">
        <f t="shared" si="513"/>
        <v>Probabilidad</v>
      </c>
      <c r="Y335" s="100" t="s">
        <v>71</v>
      </c>
      <c r="Z335" s="100" t="s">
        <v>72</v>
      </c>
      <c r="AA335" s="100" t="s">
        <v>73</v>
      </c>
      <c r="AB335" s="100" t="s">
        <v>74</v>
      </c>
      <c r="AC335" s="100" t="s">
        <v>75</v>
      </c>
      <c r="AD335" s="297"/>
      <c r="AE335" s="99">
        <f t="shared" si="475"/>
        <v>25</v>
      </c>
      <c r="AF335" s="99">
        <f t="shared" si="476"/>
        <v>15</v>
      </c>
      <c r="AG335" s="99">
        <f>($AH334*((AE335+AF335))/100)</f>
        <v>24</v>
      </c>
      <c r="AH335" s="99">
        <f t="shared" ref="AH335:AH336" si="576">AH334-AG335</f>
        <v>36</v>
      </c>
      <c r="AI335" s="310"/>
      <c r="AJ335" s="99">
        <f t="shared" si="57"/>
        <v>0</v>
      </c>
      <c r="AK335" s="99">
        <f t="shared" si="58"/>
        <v>0</v>
      </c>
      <c r="AL335" s="99">
        <f t="shared" ref="AL335:AL336" si="577">($AM334*((AJ335+AK335))/100)</f>
        <v>0</v>
      </c>
      <c r="AM335" s="106">
        <f t="shared" ref="AM335:AM336" si="578">AM334-AL335</f>
        <v>100</v>
      </c>
      <c r="AN335" s="325"/>
      <c r="AO335" s="298"/>
      <c r="AP335" s="299"/>
      <c r="AQ335" s="299"/>
      <c r="AR335" s="385"/>
      <c r="AS335" s="385"/>
      <c r="AT335" s="385"/>
      <c r="AU335" s="299"/>
    </row>
    <row r="336" spans="1:47" s="110" customFormat="1" ht="102.75" customHeight="1">
      <c r="A336" s="312"/>
      <c r="B336" s="312"/>
      <c r="C336" s="326"/>
      <c r="D336" s="326"/>
      <c r="E336" s="433"/>
      <c r="F336" s="433"/>
      <c r="G336" s="433"/>
      <c r="H336" s="433"/>
      <c r="I336" s="433"/>
      <c r="J336" s="433"/>
      <c r="K336" s="433"/>
      <c r="L336" s="357"/>
      <c r="M336" s="356"/>
      <c r="N336" s="356"/>
      <c r="O336" s="312"/>
      <c r="P336" s="312"/>
      <c r="Q336" s="345"/>
      <c r="R336" s="312"/>
      <c r="S336" s="312"/>
      <c r="T336" s="312"/>
      <c r="U336" s="312"/>
      <c r="V336" s="312"/>
      <c r="W336" s="108" t="s">
        <v>653</v>
      </c>
      <c r="X336" s="99" t="str">
        <f t="shared" si="513"/>
        <v>Probabilidad</v>
      </c>
      <c r="Y336" s="100" t="s">
        <v>93</v>
      </c>
      <c r="Z336" s="100" t="s">
        <v>72</v>
      </c>
      <c r="AA336" s="100" t="s">
        <v>73</v>
      </c>
      <c r="AB336" s="100" t="s">
        <v>74</v>
      </c>
      <c r="AC336" s="100" t="s">
        <v>75</v>
      </c>
      <c r="AD336" s="297"/>
      <c r="AE336" s="99">
        <f t="shared" si="475"/>
        <v>15</v>
      </c>
      <c r="AF336" s="99">
        <f t="shared" si="476"/>
        <v>15</v>
      </c>
      <c r="AG336" s="99">
        <f>($AH335*((AE336+AF336))/100)</f>
        <v>10.8</v>
      </c>
      <c r="AH336" s="99">
        <f t="shared" si="576"/>
        <v>25.2</v>
      </c>
      <c r="AI336" s="310"/>
      <c r="AJ336" s="99">
        <f t="shared" si="57"/>
        <v>0</v>
      </c>
      <c r="AK336" s="99">
        <f t="shared" si="58"/>
        <v>0</v>
      </c>
      <c r="AL336" s="99">
        <f t="shared" si="577"/>
        <v>0</v>
      </c>
      <c r="AM336" s="106">
        <f t="shared" si="578"/>
        <v>100</v>
      </c>
      <c r="AN336" s="312"/>
      <c r="AO336" s="298"/>
      <c r="AP336" s="299"/>
      <c r="AQ336" s="299"/>
      <c r="AR336" s="385"/>
      <c r="AS336" s="385"/>
      <c r="AT336" s="385"/>
      <c r="AU336" s="299"/>
    </row>
    <row r="337" spans="1:47" s="110" customFormat="1" ht="69" customHeight="1">
      <c r="A337" s="298"/>
      <c r="B337" s="298" t="s">
        <v>227</v>
      </c>
      <c r="C337" s="299" t="s">
        <v>557</v>
      </c>
      <c r="D337" s="315" t="s">
        <v>654</v>
      </c>
      <c r="E337" s="441"/>
      <c r="F337" s="192"/>
      <c r="G337" s="349"/>
      <c r="H337" s="349" t="s">
        <v>655</v>
      </c>
      <c r="I337" s="311" t="s">
        <v>656</v>
      </c>
      <c r="J337" s="311" t="s">
        <v>657</v>
      </c>
      <c r="K337" s="311" t="s">
        <v>658</v>
      </c>
      <c r="L337" s="315" t="s">
        <v>659</v>
      </c>
      <c r="M337" s="344" t="s">
        <v>88</v>
      </c>
      <c r="N337" s="344" t="s">
        <v>115</v>
      </c>
      <c r="O337" s="344" t="s">
        <v>89</v>
      </c>
      <c r="P337" s="344" t="s">
        <v>660</v>
      </c>
      <c r="Q337" s="344">
        <f>493+165619+111</f>
        <v>166223</v>
      </c>
      <c r="R337" s="344" t="s">
        <v>175</v>
      </c>
      <c r="S337" s="344">
        <f t="shared" ref="S337" si="579">IF(R337="Muy alta",100,IF(R337="Alta",80,IF(R337="Media",60,IF(R337="Baja",40,IF(R337="Muy baja",20,0)))))</f>
        <v>100</v>
      </c>
      <c r="T337" s="344" t="s">
        <v>144</v>
      </c>
      <c r="U337" s="344">
        <f t="shared" ref="U337" si="580">IF(T337="Catastrófico",100,IF(T337="Mayor",80,IF(T337="Moderado",60,IF(T337="Menor",40,IF(T337="Leve",20,0)))))</f>
        <v>100</v>
      </c>
      <c r="V337" s="344" t="s">
        <v>145</v>
      </c>
      <c r="W337" s="108" t="s">
        <v>661</v>
      </c>
      <c r="X337" s="99" t="str">
        <f t="shared" si="513"/>
        <v>Probabilidad</v>
      </c>
      <c r="Y337" s="99" t="s">
        <v>93</v>
      </c>
      <c r="Z337" s="99" t="s">
        <v>72</v>
      </c>
      <c r="AA337" s="99" t="s">
        <v>182</v>
      </c>
      <c r="AB337" s="99" t="s">
        <v>74</v>
      </c>
      <c r="AC337" s="99" t="s">
        <v>187</v>
      </c>
      <c r="AD337" s="297">
        <f>AH340</f>
        <v>25.2</v>
      </c>
      <c r="AE337" s="99">
        <f t="shared" si="475"/>
        <v>15</v>
      </c>
      <c r="AF337" s="99">
        <f t="shared" si="476"/>
        <v>15</v>
      </c>
      <c r="AG337" s="99">
        <f>($S337*((AE337+AF337))/100)</f>
        <v>30</v>
      </c>
      <c r="AH337" s="99">
        <f t="shared" ref="AH337" si="581">S337-AG337</f>
        <v>70</v>
      </c>
      <c r="AI337" s="310">
        <f>AM340</f>
        <v>100</v>
      </c>
      <c r="AJ337" s="99">
        <f t="shared" si="57"/>
        <v>0</v>
      </c>
      <c r="AK337" s="99">
        <f t="shared" si="58"/>
        <v>0</v>
      </c>
      <c r="AL337" s="99">
        <f>($U337*((AJ337+AK337))/100)</f>
        <v>0</v>
      </c>
      <c r="AM337" s="106">
        <f>U337-AL337</f>
        <v>100</v>
      </c>
      <c r="AN337" s="344" t="s">
        <v>145</v>
      </c>
      <c r="AO337" s="344" t="s">
        <v>77</v>
      </c>
      <c r="AP337" s="315" t="s">
        <v>662</v>
      </c>
      <c r="AQ337" s="315" t="s">
        <v>663</v>
      </c>
      <c r="AR337" s="437">
        <v>45324</v>
      </c>
      <c r="AS337" s="437">
        <v>46022</v>
      </c>
      <c r="AT337" s="437" t="s">
        <v>149</v>
      </c>
      <c r="AU337" s="315" t="s">
        <v>664</v>
      </c>
    </row>
    <row r="338" spans="1:47" s="110" customFormat="1" ht="69" customHeight="1">
      <c r="A338" s="298"/>
      <c r="B338" s="298"/>
      <c r="C338" s="299"/>
      <c r="D338" s="314"/>
      <c r="E338" s="441"/>
      <c r="F338" s="192"/>
      <c r="G338" s="349"/>
      <c r="H338" s="349"/>
      <c r="I338" s="325"/>
      <c r="J338" s="325"/>
      <c r="K338" s="325"/>
      <c r="L338" s="314"/>
      <c r="M338" s="345"/>
      <c r="N338" s="345"/>
      <c r="O338" s="345"/>
      <c r="P338" s="345"/>
      <c r="Q338" s="345"/>
      <c r="R338" s="345"/>
      <c r="S338" s="345"/>
      <c r="T338" s="345"/>
      <c r="U338" s="345"/>
      <c r="V338" s="345"/>
      <c r="W338" s="108" t="s">
        <v>665</v>
      </c>
      <c r="X338" s="99" t="str">
        <f t="shared" si="513"/>
        <v>Probabilidad</v>
      </c>
      <c r="Y338" s="99" t="s">
        <v>71</v>
      </c>
      <c r="Z338" s="99" t="s">
        <v>72</v>
      </c>
      <c r="AA338" s="99" t="s">
        <v>182</v>
      </c>
      <c r="AB338" s="99" t="s">
        <v>74</v>
      </c>
      <c r="AC338" s="99" t="s">
        <v>187</v>
      </c>
      <c r="AD338" s="297"/>
      <c r="AE338" s="99">
        <f t="shared" si="475"/>
        <v>25</v>
      </c>
      <c r="AF338" s="99">
        <f t="shared" si="476"/>
        <v>15</v>
      </c>
      <c r="AG338" s="99">
        <f>($AH337*((AE338+AF338))/100)</f>
        <v>28</v>
      </c>
      <c r="AH338" s="99">
        <f t="shared" ref="AH338" si="582">AH337-AG338</f>
        <v>42</v>
      </c>
      <c r="AI338" s="310"/>
      <c r="AJ338" s="99">
        <f t="shared" si="57"/>
        <v>0</v>
      </c>
      <c r="AK338" s="99">
        <f t="shared" si="58"/>
        <v>0</v>
      </c>
      <c r="AL338" s="99">
        <f t="shared" ref="AL338" si="583">($AM337*((AJ338+AK338))/100)</f>
        <v>0</v>
      </c>
      <c r="AM338" s="106">
        <f t="shared" ref="AM338" si="584">AM337-AL338</f>
        <v>100</v>
      </c>
      <c r="AN338" s="345"/>
      <c r="AO338" s="345"/>
      <c r="AP338" s="314"/>
      <c r="AQ338" s="314"/>
      <c r="AR338" s="437"/>
      <c r="AS338" s="437"/>
      <c r="AT338" s="437"/>
      <c r="AU338" s="314"/>
    </row>
    <row r="339" spans="1:47" s="110" customFormat="1" ht="69" customHeight="1">
      <c r="A339" s="298"/>
      <c r="B339" s="298"/>
      <c r="C339" s="299"/>
      <c r="D339" s="314"/>
      <c r="E339" s="352"/>
      <c r="F339" s="192"/>
      <c r="G339" s="315"/>
      <c r="H339" s="349"/>
      <c r="I339" s="325"/>
      <c r="J339" s="325"/>
      <c r="K339" s="325"/>
      <c r="L339" s="314"/>
      <c r="M339" s="345"/>
      <c r="N339" s="345"/>
      <c r="O339" s="345"/>
      <c r="P339" s="345"/>
      <c r="Q339" s="345"/>
      <c r="R339" s="345"/>
      <c r="S339" s="345"/>
      <c r="T339" s="345"/>
      <c r="U339" s="345"/>
      <c r="V339" s="345"/>
      <c r="W339" s="100" t="s">
        <v>584</v>
      </c>
      <c r="X339" s="99" t="s">
        <v>43</v>
      </c>
      <c r="Y339" s="99" t="s">
        <v>71</v>
      </c>
      <c r="Z339" s="99" t="s">
        <v>72</v>
      </c>
      <c r="AA339" s="99" t="s">
        <v>73</v>
      </c>
      <c r="AB339" s="99" t="s">
        <v>74</v>
      </c>
      <c r="AC339" s="99" t="s">
        <v>75</v>
      </c>
      <c r="AD339" s="297"/>
      <c r="AE339" s="99"/>
      <c r="AF339" s="99"/>
      <c r="AG339" s="99"/>
      <c r="AH339" s="99"/>
      <c r="AI339" s="310"/>
      <c r="AJ339" s="99"/>
      <c r="AK339" s="99"/>
      <c r="AL339" s="99"/>
      <c r="AM339" s="106"/>
      <c r="AN339" s="345"/>
      <c r="AO339" s="345"/>
      <c r="AP339" s="314"/>
      <c r="AQ339" s="314"/>
      <c r="AR339" s="437"/>
      <c r="AS339" s="437"/>
      <c r="AT339" s="437"/>
      <c r="AU339" s="314"/>
    </row>
    <row r="340" spans="1:47" s="110" customFormat="1" ht="69" customHeight="1">
      <c r="A340" s="298"/>
      <c r="B340" s="298"/>
      <c r="C340" s="299"/>
      <c r="D340" s="357"/>
      <c r="E340" s="352"/>
      <c r="F340" s="192"/>
      <c r="G340" s="315"/>
      <c r="H340" s="349"/>
      <c r="I340" s="312"/>
      <c r="J340" s="312"/>
      <c r="K340" s="312"/>
      <c r="L340" s="357"/>
      <c r="M340" s="356"/>
      <c r="N340" s="356"/>
      <c r="O340" s="356"/>
      <c r="P340" s="356"/>
      <c r="Q340" s="356"/>
      <c r="R340" s="356"/>
      <c r="S340" s="356"/>
      <c r="T340" s="356"/>
      <c r="U340" s="356"/>
      <c r="V340" s="356"/>
      <c r="W340" s="108" t="s">
        <v>666</v>
      </c>
      <c r="X340" s="99" t="str">
        <f t="shared" si="513"/>
        <v>Probabilidad</v>
      </c>
      <c r="Y340" s="99" t="s">
        <v>71</v>
      </c>
      <c r="Z340" s="99" t="s">
        <v>72</v>
      </c>
      <c r="AA340" s="99" t="s">
        <v>182</v>
      </c>
      <c r="AB340" s="99" t="s">
        <v>74</v>
      </c>
      <c r="AC340" s="99" t="s">
        <v>187</v>
      </c>
      <c r="AD340" s="297"/>
      <c r="AE340" s="99">
        <f t="shared" ref="AE340:AE350" si="585">IF(Y340="Preventivo",25,IF(Y340="Detectivo",15,0))</f>
        <v>25</v>
      </c>
      <c r="AF340" s="99">
        <f t="shared" ref="AF340:AF350" si="586">IF(Y340="Correctivo",0,IF(Z340="Automatizado",25,IF(Z340="Manual",15,0)))</f>
        <v>15</v>
      </c>
      <c r="AG340" s="99">
        <f>($AH338*((AE340+AF340))/100)</f>
        <v>16.8</v>
      </c>
      <c r="AH340" s="99">
        <f t="shared" ref="AH340" si="587">AH338-AG340</f>
        <v>25.2</v>
      </c>
      <c r="AI340" s="310"/>
      <c r="AJ340" s="99">
        <f t="shared" ref="AJ340:AJ350" si="588">IF(Y340="Correctivo",10,0)</f>
        <v>0</v>
      </c>
      <c r="AK340" s="99">
        <f t="shared" ref="AK340:AK350" si="589">IF(X340="Probabilidad",0,IF(Z340="Automatizado",25,IF(Z340="Manual",15,0)))</f>
        <v>0</v>
      </c>
      <c r="AL340" s="99">
        <f t="shared" ref="AL340" si="590">($AM338*((AJ340+AK340))/100)</f>
        <v>0</v>
      </c>
      <c r="AM340" s="106">
        <f t="shared" ref="AM340" si="591">AM338-AL340</f>
        <v>100</v>
      </c>
      <c r="AN340" s="356"/>
      <c r="AO340" s="356"/>
      <c r="AP340" s="357"/>
      <c r="AQ340" s="357"/>
      <c r="AR340" s="437"/>
      <c r="AS340" s="437"/>
      <c r="AT340" s="437"/>
      <c r="AU340" s="357"/>
    </row>
    <row r="341" spans="1:47" s="110" customFormat="1" ht="133.5" customHeight="1">
      <c r="A341" s="298"/>
      <c r="B341" s="298" t="s">
        <v>227</v>
      </c>
      <c r="C341" s="299" t="s">
        <v>557</v>
      </c>
      <c r="D341" s="313" t="s">
        <v>667</v>
      </c>
      <c r="E341" s="430"/>
      <c r="F341" s="431"/>
      <c r="G341" s="431"/>
      <c r="H341" s="438" t="s">
        <v>668</v>
      </c>
      <c r="I341" s="439" t="s">
        <v>669</v>
      </c>
      <c r="J341" s="438" t="s">
        <v>670</v>
      </c>
      <c r="K341" s="439" t="s">
        <v>671</v>
      </c>
      <c r="L341" s="315" t="s">
        <v>672</v>
      </c>
      <c r="M341" s="344" t="s">
        <v>88</v>
      </c>
      <c r="N341" s="344" t="s">
        <v>281</v>
      </c>
      <c r="O341" s="311" t="s">
        <v>89</v>
      </c>
      <c r="P341" s="311" t="s">
        <v>660</v>
      </c>
      <c r="Q341" s="311">
        <v>5000</v>
      </c>
      <c r="R341" s="311" t="s">
        <v>175</v>
      </c>
      <c r="S341" s="311">
        <f t="shared" ref="S341:S347" si="592">IF(R341="Muy alta",100,IF(R341="Alta",80,IF(R341="Media",60,IF(R341="Baja",40,IF(R341="Muy baja",20,0)))))</f>
        <v>100</v>
      </c>
      <c r="T341" s="311" t="s">
        <v>144</v>
      </c>
      <c r="U341" s="311">
        <f t="shared" ref="U341" si="593">IF(T341="Catastrófico",100,IF(T341="Mayor",80,IF(T341="Moderado",60,IF(T341="Menor",40,IF(T341="Leve",20,0)))))</f>
        <v>100</v>
      </c>
      <c r="V341" s="311" t="s">
        <v>145</v>
      </c>
      <c r="W341" s="108" t="s">
        <v>673</v>
      </c>
      <c r="X341" s="99" t="str">
        <f t="shared" si="513"/>
        <v>Probabilidad</v>
      </c>
      <c r="Y341" s="99" t="s">
        <v>71</v>
      </c>
      <c r="Z341" s="99" t="s">
        <v>72</v>
      </c>
      <c r="AA341" s="99" t="s">
        <v>73</v>
      </c>
      <c r="AB341" s="99" t="s">
        <v>74</v>
      </c>
      <c r="AC341" s="99" t="s">
        <v>187</v>
      </c>
      <c r="AD341" s="297">
        <f>AH342</f>
        <v>42</v>
      </c>
      <c r="AE341" s="99">
        <f t="shared" si="585"/>
        <v>25</v>
      </c>
      <c r="AF341" s="99">
        <f t="shared" si="586"/>
        <v>15</v>
      </c>
      <c r="AG341" s="99">
        <f>($S341*((AE341+AF341))/100)</f>
        <v>40</v>
      </c>
      <c r="AH341" s="99">
        <f t="shared" ref="AH341" si="594">S341-AG341</f>
        <v>60</v>
      </c>
      <c r="AI341" s="310">
        <f>AM342</f>
        <v>100</v>
      </c>
      <c r="AJ341" s="99">
        <f t="shared" si="588"/>
        <v>0</v>
      </c>
      <c r="AK341" s="99">
        <f t="shared" si="589"/>
        <v>0</v>
      </c>
      <c r="AL341" s="99">
        <f>($U341*((AJ341+AK341))/100)</f>
        <v>0</v>
      </c>
      <c r="AM341" s="106">
        <f>U341-AL341</f>
        <v>100</v>
      </c>
      <c r="AN341" s="311" t="s">
        <v>145</v>
      </c>
      <c r="AO341" s="311" t="s">
        <v>77</v>
      </c>
      <c r="AP341" s="313" t="s">
        <v>662</v>
      </c>
      <c r="AQ341" s="313" t="s">
        <v>663</v>
      </c>
      <c r="AR341" s="385">
        <v>45324</v>
      </c>
      <c r="AS341" s="385">
        <v>46022</v>
      </c>
      <c r="AT341" s="385" t="s">
        <v>149</v>
      </c>
      <c r="AU341" s="341" t="s">
        <v>674</v>
      </c>
    </row>
    <row r="342" spans="1:47" s="110" customFormat="1" ht="133.5" customHeight="1">
      <c r="A342" s="298"/>
      <c r="B342" s="298"/>
      <c r="C342" s="299"/>
      <c r="D342" s="343"/>
      <c r="E342" s="430"/>
      <c r="F342" s="432"/>
      <c r="G342" s="432"/>
      <c r="H342" s="438"/>
      <c r="I342" s="440"/>
      <c r="J342" s="438"/>
      <c r="K342" s="440"/>
      <c r="L342" s="314"/>
      <c r="M342" s="345"/>
      <c r="N342" s="345"/>
      <c r="O342" s="325"/>
      <c r="P342" s="325"/>
      <c r="Q342" s="325"/>
      <c r="R342" s="325"/>
      <c r="S342" s="325"/>
      <c r="T342" s="325"/>
      <c r="U342" s="325"/>
      <c r="V342" s="325"/>
      <c r="W342" s="108" t="s">
        <v>675</v>
      </c>
      <c r="X342" s="99" t="str">
        <f t="shared" si="513"/>
        <v>Probabilidad</v>
      </c>
      <c r="Y342" s="99" t="s">
        <v>93</v>
      </c>
      <c r="Z342" s="99" t="s">
        <v>72</v>
      </c>
      <c r="AA342" s="99" t="s">
        <v>73</v>
      </c>
      <c r="AB342" s="99" t="s">
        <v>74</v>
      </c>
      <c r="AC342" s="99" t="s">
        <v>187</v>
      </c>
      <c r="AD342" s="297"/>
      <c r="AE342" s="99">
        <f t="shared" si="585"/>
        <v>15</v>
      </c>
      <c r="AF342" s="99">
        <f t="shared" si="586"/>
        <v>15</v>
      </c>
      <c r="AG342" s="99">
        <f>($AH341*((AE342+AF342))/100)</f>
        <v>18</v>
      </c>
      <c r="AH342" s="99">
        <f t="shared" ref="AH342" si="595">AH341-AG342</f>
        <v>42</v>
      </c>
      <c r="AI342" s="310"/>
      <c r="AJ342" s="99">
        <f t="shared" si="588"/>
        <v>0</v>
      </c>
      <c r="AK342" s="99">
        <f t="shared" si="589"/>
        <v>0</v>
      </c>
      <c r="AL342" s="99">
        <f t="shared" ref="AL342" si="596">($AM341*((AJ342+AK342))/100)</f>
        <v>0</v>
      </c>
      <c r="AM342" s="106">
        <f t="shared" ref="AM342" si="597">AM341-AL342</f>
        <v>100</v>
      </c>
      <c r="AN342" s="325"/>
      <c r="AO342" s="325"/>
      <c r="AP342" s="343"/>
      <c r="AQ342" s="343"/>
      <c r="AR342" s="385"/>
      <c r="AS342" s="385"/>
      <c r="AT342" s="385"/>
      <c r="AU342" s="348"/>
    </row>
    <row r="343" spans="1:47" s="110" customFormat="1" ht="132.75" customHeight="1">
      <c r="A343" s="298"/>
      <c r="B343" s="298" t="s">
        <v>227</v>
      </c>
      <c r="C343" s="299" t="s">
        <v>557</v>
      </c>
      <c r="D343" s="313" t="s">
        <v>615</v>
      </c>
      <c r="E343" s="430"/>
      <c r="F343" s="431"/>
      <c r="G343" s="431"/>
      <c r="H343" s="384" t="s">
        <v>676</v>
      </c>
      <c r="I343" s="311" t="s">
        <v>677</v>
      </c>
      <c r="J343" s="384" t="s">
        <v>678</v>
      </c>
      <c r="K343" s="311" t="s">
        <v>679</v>
      </c>
      <c r="L343" s="315" t="s">
        <v>680</v>
      </c>
      <c r="M343" s="344" t="s">
        <v>88</v>
      </c>
      <c r="N343" s="344" t="s">
        <v>281</v>
      </c>
      <c r="O343" s="311" t="s">
        <v>89</v>
      </c>
      <c r="P343" s="311" t="s">
        <v>660</v>
      </c>
      <c r="Q343" s="311">
        <v>490000</v>
      </c>
      <c r="R343" s="311" t="s">
        <v>175</v>
      </c>
      <c r="S343" s="311">
        <f t="shared" si="592"/>
        <v>100</v>
      </c>
      <c r="T343" s="311" t="s">
        <v>144</v>
      </c>
      <c r="U343" s="311">
        <f t="shared" ref="U343" si="598">IF(T343="Catastrófico",100,IF(T343="Mayor",80,IF(T343="Moderado",60,IF(T343="Menor",40,IF(T343="Leve",20,0)))))</f>
        <v>100</v>
      </c>
      <c r="V343" s="311" t="s">
        <v>145</v>
      </c>
      <c r="W343" s="108" t="s">
        <v>681</v>
      </c>
      <c r="X343" s="99" t="str">
        <f t="shared" si="513"/>
        <v>Probabilidad</v>
      </c>
      <c r="Y343" s="99" t="s">
        <v>71</v>
      </c>
      <c r="Z343" s="99" t="s">
        <v>72</v>
      </c>
      <c r="AA343" s="99" t="s">
        <v>73</v>
      </c>
      <c r="AB343" s="99" t="s">
        <v>74</v>
      </c>
      <c r="AC343" s="99" t="s">
        <v>75</v>
      </c>
      <c r="AD343" s="297">
        <f>AH344</f>
        <v>42</v>
      </c>
      <c r="AE343" s="99">
        <f t="shared" si="585"/>
        <v>25</v>
      </c>
      <c r="AF343" s="99">
        <f t="shared" si="586"/>
        <v>15</v>
      </c>
      <c r="AG343" s="99">
        <f>($S343*((AE343+AF343))/100)</f>
        <v>40</v>
      </c>
      <c r="AH343" s="99">
        <f t="shared" ref="AH343" si="599">S343-AG343</f>
        <v>60</v>
      </c>
      <c r="AI343" s="310">
        <f>AM344</f>
        <v>100</v>
      </c>
      <c r="AJ343" s="99">
        <f t="shared" si="588"/>
        <v>0</v>
      </c>
      <c r="AK343" s="99">
        <f t="shared" si="589"/>
        <v>0</v>
      </c>
      <c r="AL343" s="99">
        <f>($U343*((AJ343+AK343))/100)</f>
        <v>0</v>
      </c>
      <c r="AM343" s="106">
        <f>U343-AL343</f>
        <v>100</v>
      </c>
      <c r="AN343" s="311" t="s">
        <v>145</v>
      </c>
      <c r="AO343" s="311" t="s">
        <v>77</v>
      </c>
      <c r="AP343" s="313" t="s">
        <v>662</v>
      </c>
      <c r="AQ343" s="313" t="s">
        <v>682</v>
      </c>
      <c r="AR343" s="385">
        <v>45324</v>
      </c>
      <c r="AS343" s="385">
        <v>46022</v>
      </c>
      <c r="AT343" s="385" t="s">
        <v>149</v>
      </c>
      <c r="AU343" s="313" t="s">
        <v>683</v>
      </c>
    </row>
    <row r="344" spans="1:47" s="110" customFormat="1" ht="132.75" customHeight="1">
      <c r="A344" s="298"/>
      <c r="B344" s="298"/>
      <c r="C344" s="299"/>
      <c r="D344" s="343"/>
      <c r="E344" s="430"/>
      <c r="F344" s="432"/>
      <c r="G344" s="432"/>
      <c r="H344" s="384"/>
      <c r="I344" s="325"/>
      <c r="J344" s="384"/>
      <c r="K344" s="325"/>
      <c r="L344" s="314"/>
      <c r="M344" s="345"/>
      <c r="N344" s="345"/>
      <c r="O344" s="325"/>
      <c r="P344" s="325"/>
      <c r="Q344" s="325"/>
      <c r="R344" s="325"/>
      <c r="S344" s="325"/>
      <c r="T344" s="325"/>
      <c r="U344" s="325"/>
      <c r="V344" s="325"/>
      <c r="W344" s="108" t="s">
        <v>684</v>
      </c>
      <c r="X344" s="99" t="str">
        <f t="shared" si="513"/>
        <v>Probabilidad</v>
      </c>
      <c r="Y344" s="99" t="s">
        <v>93</v>
      </c>
      <c r="Z344" s="99" t="s">
        <v>72</v>
      </c>
      <c r="AA344" s="99" t="s">
        <v>182</v>
      </c>
      <c r="AB344" s="99" t="s">
        <v>74</v>
      </c>
      <c r="AC344" s="99" t="s">
        <v>187</v>
      </c>
      <c r="AD344" s="297"/>
      <c r="AE344" s="99">
        <f t="shared" si="585"/>
        <v>15</v>
      </c>
      <c r="AF344" s="99">
        <f t="shared" si="586"/>
        <v>15</v>
      </c>
      <c r="AG344" s="99">
        <f>($AH343*((AE344+AF344))/100)</f>
        <v>18</v>
      </c>
      <c r="AH344" s="99">
        <f t="shared" ref="AH344" si="600">AH343-AG344</f>
        <v>42</v>
      </c>
      <c r="AI344" s="310"/>
      <c r="AJ344" s="99">
        <f t="shared" si="588"/>
        <v>0</v>
      </c>
      <c r="AK344" s="99">
        <f t="shared" si="589"/>
        <v>0</v>
      </c>
      <c r="AL344" s="99">
        <f t="shared" ref="AL344" si="601">($AM343*((AJ344+AK344))/100)</f>
        <v>0</v>
      </c>
      <c r="AM344" s="106">
        <f t="shared" ref="AM344" si="602">AM343-AL344</f>
        <v>100</v>
      </c>
      <c r="AN344" s="325"/>
      <c r="AO344" s="325"/>
      <c r="AP344" s="343"/>
      <c r="AQ344" s="343"/>
      <c r="AR344" s="385"/>
      <c r="AS344" s="385"/>
      <c r="AT344" s="385"/>
      <c r="AU344" s="343"/>
    </row>
    <row r="345" spans="1:47" s="110" customFormat="1" ht="137.25" customHeight="1">
      <c r="A345" s="298"/>
      <c r="B345" s="298" t="s">
        <v>227</v>
      </c>
      <c r="C345" s="299" t="s">
        <v>557</v>
      </c>
      <c r="D345" s="313" t="s">
        <v>685</v>
      </c>
      <c r="E345" s="430"/>
      <c r="F345" s="431"/>
      <c r="G345" s="431"/>
      <c r="H345" s="384" t="s">
        <v>686</v>
      </c>
      <c r="I345" s="311" t="s">
        <v>687</v>
      </c>
      <c r="J345" s="384" t="s">
        <v>688</v>
      </c>
      <c r="K345" s="311" t="s">
        <v>689</v>
      </c>
      <c r="L345" s="315" t="s">
        <v>690</v>
      </c>
      <c r="M345" s="344" t="s">
        <v>88</v>
      </c>
      <c r="N345" s="344" t="s">
        <v>115</v>
      </c>
      <c r="O345" s="311" t="s">
        <v>89</v>
      </c>
      <c r="P345" s="311" t="s">
        <v>660</v>
      </c>
      <c r="Q345" s="435">
        <v>9394</v>
      </c>
      <c r="R345" s="311" t="s">
        <v>175</v>
      </c>
      <c r="S345" s="311">
        <f t="shared" si="592"/>
        <v>100</v>
      </c>
      <c r="T345" s="311" t="s">
        <v>144</v>
      </c>
      <c r="U345" s="311">
        <f t="shared" ref="U345" si="603">IF(T345="Catastrófico",100,IF(T345="Mayor",80,IF(T345="Moderado",60,IF(T345="Menor",40,IF(T345="Leve",20,0)))))</f>
        <v>100</v>
      </c>
      <c r="V345" s="311" t="s">
        <v>145</v>
      </c>
      <c r="W345" s="108" t="s">
        <v>691</v>
      </c>
      <c r="X345" s="99" t="str">
        <f t="shared" si="513"/>
        <v>Probabilidad</v>
      </c>
      <c r="Y345" s="99" t="s">
        <v>71</v>
      </c>
      <c r="Z345" s="99" t="s">
        <v>72</v>
      </c>
      <c r="AA345" s="99" t="s">
        <v>182</v>
      </c>
      <c r="AB345" s="99" t="s">
        <v>74</v>
      </c>
      <c r="AC345" s="99" t="s">
        <v>75</v>
      </c>
      <c r="AD345" s="297">
        <f>AH346</f>
        <v>42</v>
      </c>
      <c r="AE345" s="99">
        <f t="shared" si="585"/>
        <v>25</v>
      </c>
      <c r="AF345" s="99">
        <f t="shared" si="586"/>
        <v>15</v>
      </c>
      <c r="AG345" s="99">
        <f>($S345*((AE345+AF345))/100)</f>
        <v>40</v>
      </c>
      <c r="AH345" s="99">
        <f t="shared" ref="AH345" si="604">S345-AG345</f>
        <v>60</v>
      </c>
      <c r="AI345" s="310">
        <f>AM346</f>
        <v>100</v>
      </c>
      <c r="AJ345" s="99">
        <f t="shared" si="588"/>
        <v>0</v>
      </c>
      <c r="AK345" s="99">
        <f t="shared" si="589"/>
        <v>0</v>
      </c>
      <c r="AL345" s="99">
        <f>($U345*((AJ345+AK345))/100)</f>
        <v>0</v>
      </c>
      <c r="AM345" s="106">
        <f>U345-AL345</f>
        <v>100</v>
      </c>
      <c r="AN345" s="311" t="s">
        <v>145</v>
      </c>
      <c r="AO345" s="311" t="s">
        <v>77</v>
      </c>
      <c r="AP345" s="313" t="s">
        <v>662</v>
      </c>
      <c r="AQ345" s="313" t="s">
        <v>692</v>
      </c>
      <c r="AR345" s="385"/>
      <c r="AS345" s="385">
        <v>46022</v>
      </c>
      <c r="AT345" s="385" t="s">
        <v>149</v>
      </c>
      <c r="AU345" s="313" t="s">
        <v>664</v>
      </c>
    </row>
    <row r="346" spans="1:47" s="110" customFormat="1" ht="137.25" customHeight="1">
      <c r="A346" s="298"/>
      <c r="B346" s="298"/>
      <c r="C346" s="299"/>
      <c r="D346" s="343"/>
      <c r="E346" s="430"/>
      <c r="F346" s="432"/>
      <c r="G346" s="432"/>
      <c r="H346" s="384"/>
      <c r="I346" s="325"/>
      <c r="J346" s="384"/>
      <c r="K346" s="325"/>
      <c r="L346" s="314"/>
      <c r="M346" s="345"/>
      <c r="N346" s="345"/>
      <c r="O346" s="325"/>
      <c r="P346" s="325"/>
      <c r="Q346" s="436"/>
      <c r="R346" s="325"/>
      <c r="S346" s="325"/>
      <c r="T346" s="325"/>
      <c r="U346" s="325"/>
      <c r="V346" s="325"/>
      <c r="W346" s="108" t="s">
        <v>693</v>
      </c>
      <c r="X346" s="99" t="str">
        <f t="shared" si="513"/>
        <v>Probabilidad</v>
      </c>
      <c r="Y346" s="99" t="s">
        <v>93</v>
      </c>
      <c r="Z346" s="99" t="s">
        <v>72</v>
      </c>
      <c r="AA346" s="99" t="s">
        <v>182</v>
      </c>
      <c r="AB346" s="99" t="s">
        <v>74</v>
      </c>
      <c r="AC346" s="99" t="s">
        <v>187</v>
      </c>
      <c r="AD346" s="297"/>
      <c r="AE346" s="99">
        <f t="shared" si="585"/>
        <v>15</v>
      </c>
      <c r="AF346" s="99">
        <f t="shared" si="586"/>
        <v>15</v>
      </c>
      <c r="AG346" s="99">
        <f>($AH345*((AE346+AF346))/100)</f>
        <v>18</v>
      </c>
      <c r="AH346" s="99">
        <f>AH345-AG346</f>
        <v>42</v>
      </c>
      <c r="AI346" s="310"/>
      <c r="AJ346" s="99">
        <f t="shared" si="588"/>
        <v>0</v>
      </c>
      <c r="AK346" s="99">
        <f t="shared" si="589"/>
        <v>0</v>
      </c>
      <c r="AL346" s="99">
        <f>($AM345*((AJ346+AK346))/100)</f>
        <v>0</v>
      </c>
      <c r="AM346" s="106">
        <f>AM345-AL346</f>
        <v>100</v>
      </c>
      <c r="AN346" s="325"/>
      <c r="AO346" s="325"/>
      <c r="AP346" s="343"/>
      <c r="AQ346" s="343"/>
      <c r="AR346" s="385"/>
      <c r="AS346" s="385"/>
      <c r="AT346" s="385"/>
      <c r="AU346" s="343"/>
    </row>
    <row r="347" spans="1:47" s="110" customFormat="1" ht="168" customHeight="1">
      <c r="A347" s="298"/>
      <c r="B347" s="298" t="s">
        <v>227</v>
      </c>
      <c r="C347" s="299" t="s">
        <v>107</v>
      </c>
      <c r="D347" s="313" t="s">
        <v>694</v>
      </c>
      <c r="E347" s="430" t="s">
        <v>167</v>
      </c>
      <c r="F347" s="299" t="s">
        <v>695</v>
      </c>
      <c r="G347" s="299" t="s">
        <v>696</v>
      </c>
      <c r="H347" s="431"/>
      <c r="I347" s="431"/>
      <c r="J347" s="431"/>
      <c r="K347" s="431"/>
      <c r="L347" s="315" t="s">
        <v>697</v>
      </c>
      <c r="M347" s="344" t="s">
        <v>108</v>
      </c>
      <c r="N347" s="344" t="s">
        <v>698</v>
      </c>
      <c r="O347" s="311" t="s">
        <v>64</v>
      </c>
      <c r="P347" s="311" t="s">
        <v>65</v>
      </c>
      <c r="Q347" s="311">
        <v>112320</v>
      </c>
      <c r="R347" s="311" t="s">
        <v>175</v>
      </c>
      <c r="S347" s="311">
        <f t="shared" si="592"/>
        <v>100</v>
      </c>
      <c r="T347" s="311" t="s">
        <v>68</v>
      </c>
      <c r="U347" s="311">
        <f t="shared" ref="U347" si="605">IF(T347="Catastrófico",100,IF(T347="Mayor",80,IF(T347="Moderado",60,IF(T347="Menor",40,IF(T347="Leve",20,0)))))</f>
        <v>80</v>
      </c>
      <c r="V347" s="327" t="s">
        <v>69</v>
      </c>
      <c r="W347" s="32" t="s">
        <v>1692</v>
      </c>
      <c r="X347" s="190" t="str">
        <f t="shared" si="513"/>
        <v>Probabilidad</v>
      </c>
      <c r="Y347" s="99" t="s">
        <v>93</v>
      </c>
      <c r="Z347" s="99" t="s">
        <v>72</v>
      </c>
      <c r="AA347" s="99" t="s">
        <v>73</v>
      </c>
      <c r="AB347" s="99" t="s">
        <v>74</v>
      </c>
      <c r="AC347" s="99" t="s">
        <v>75</v>
      </c>
      <c r="AD347" s="297">
        <f>AH350</f>
        <v>25.2</v>
      </c>
      <c r="AE347" s="99">
        <f t="shared" si="585"/>
        <v>15</v>
      </c>
      <c r="AF347" s="99">
        <f t="shared" si="586"/>
        <v>15</v>
      </c>
      <c r="AG347" s="99">
        <f>($S347*((AE347+AF347))/100)</f>
        <v>30</v>
      </c>
      <c r="AH347" s="99">
        <f t="shared" ref="AH347" si="606">S347-AG347</f>
        <v>70</v>
      </c>
      <c r="AI347" s="310">
        <f>AM350</f>
        <v>51</v>
      </c>
      <c r="AJ347" s="99">
        <f t="shared" si="588"/>
        <v>0</v>
      </c>
      <c r="AK347" s="99">
        <f t="shared" si="589"/>
        <v>0</v>
      </c>
      <c r="AL347" s="99">
        <f>($U347*((AJ347+AK347))/100)</f>
        <v>0</v>
      </c>
      <c r="AM347" s="106">
        <f>U347-AL347</f>
        <v>80</v>
      </c>
      <c r="AN347" s="311" t="s">
        <v>76</v>
      </c>
      <c r="AO347" s="311" t="s">
        <v>77</v>
      </c>
      <c r="AP347" s="415" t="s">
        <v>272</v>
      </c>
      <c r="AQ347" s="323" t="s">
        <v>1696</v>
      </c>
      <c r="AR347" s="418">
        <v>45658</v>
      </c>
      <c r="AS347" s="332">
        <v>46022</v>
      </c>
      <c r="AT347" s="311" t="s">
        <v>80</v>
      </c>
      <c r="AU347" s="313" t="s">
        <v>699</v>
      </c>
    </row>
    <row r="348" spans="1:47" s="110" customFormat="1" ht="243.75" customHeight="1">
      <c r="A348" s="298"/>
      <c r="B348" s="298"/>
      <c r="C348" s="299"/>
      <c r="D348" s="343"/>
      <c r="E348" s="430"/>
      <c r="F348" s="299"/>
      <c r="G348" s="299"/>
      <c r="H348" s="432"/>
      <c r="I348" s="432"/>
      <c r="J348" s="432"/>
      <c r="K348" s="432"/>
      <c r="L348" s="314"/>
      <c r="M348" s="345"/>
      <c r="N348" s="345"/>
      <c r="O348" s="325"/>
      <c r="P348" s="325"/>
      <c r="Q348" s="325"/>
      <c r="R348" s="325"/>
      <c r="S348" s="325"/>
      <c r="T348" s="325"/>
      <c r="U348" s="325"/>
      <c r="V348" s="328"/>
      <c r="W348" s="32" t="s">
        <v>1693</v>
      </c>
      <c r="X348" s="190"/>
      <c r="Y348" s="99" t="s">
        <v>71</v>
      </c>
      <c r="Z348" s="99" t="s">
        <v>72</v>
      </c>
      <c r="AA348" s="99" t="s">
        <v>73</v>
      </c>
      <c r="AB348" s="99" t="s">
        <v>74</v>
      </c>
      <c r="AC348" s="99" t="s">
        <v>187</v>
      </c>
      <c r="AD348" s="297"/>
      <c r="AE348" s="99">
        <f t="shared" si="585"/>
        <v>25</v>
      </c>
      <c r="AF348" s="99">
        <f t="shared" si="586"/>
        <v>15</v>
      </c>
      <c r="AG348" s="99">
        <f>($AH347*((AE348+AF348))/100)</f>
        <v>28</v>
      </c>
      <c r="AH348" s="99">
        <f t="shared" ref="AH348:AH350" si="607">AH347-AG348</f>
        <v>42</v>
      </c>
      <c r="AI348" s="310"/>
      <c r="AJ348" s="99">
        <f t="shared" si="588"/>
        <v>0</v>
      </c>
      <c r="AK348" s="99">
        <f t="shared" si="589"/>
        <v>15</v>
      </c>
      <c r="AL348" s="99">
        <f t="shared" ref="AL348:AL350" si="608">($AM347*((AJ348+AK348))/100)</f>
        <v>12</v>
      </c>
      <c r="AM348" s="106">
        <f t="shared" ref="AM348:AM350" si="609">AM347-AL348</f>
        <v>68</v>
      </c>
      <c r="AN348" s="325"/>
      <c r="AO348" s="325"/>
      <c r="AP348" s="416"/>
      <c r="AQ348" s="323"/>
      <c r="AR348" s="419"/>
      <c r="AS348" s="333"/>
      <c r="AT348" s="325"/>
      <c r="AU348" s="343"/>
    </row>
    <row r="349" spans="1:47" s="110" customFormat="1" ht="248.25" customHeight="1">
      <c r="A349" s="298"/>
      <c r="B349" s="298"/>
      <c r="C349" s="299"/>
      <c r="D349" s="343"/>
      <c r="E349" s="430"/>
      <c r="F349" s="299"/>
      <c r="G349" s="299"/>
      <c r="H349" s="432"/>
      <c r="I349" s="432"/>
      <c r="J349" s="432"/>
      <c r="K349" s="432"/>
      <c r="L349" s="314"/>
      <c r="M349" s="345"/>
      <c r="N349" s="345"/>
      <c r="O349" s="325"/>
      <c r="P349" s="325"/>
      <c r="Q349" s="325"/>
      <c r="R349" s="325"/>
      <c r="S349" s="325"/>
      <c r="T349" s="325"/>
      <c r="U349" s="325"/>
      <c r="V349" s="328"/>
      <c r="W349" s="32" t="s">
        <v>1694</v>
      </c>
      <c r="X349" s="190" t="str">
        <f t="shared" si="513"/>
        <v>Probabilidad</v>
      </c>
      <c r="Y349" s="99" t="s">
        <v>71</v>
      </c>
      <c r="Z349" s="99" t="s">
        <v>72</v>
      </c>
      <c r="AA349" s="99" t="s">
        <v>73</v>
      </c>
      <c r="AB349" s="99" t="s">
        <v>74</v>
      </c>
      <c r="AC349" s="99" t="s">
        <v>75</v>
      </c>
      <c r="AD349" s="297"/>
      <c r="AE349" s="99">
        <f t="shared" si="585"/>
        <v>25</v>
      </c>
      <c r="AF349" s="99">
        <f t="shared" si="586"/>
        <v>15</v>
      </c>
      <c r="AG349" s="99">
        <f>($AH348*((AE349+AF349))/100)</f>
        <v>16.8</v>
      </c>
      <c r="AH349" s="99">
        <f t="shared" si="607"/>
        <v>25.2</v>
      </c>
      <c r="AI349" s="310"/>
      <c r="AJ349" s="99">
        <f t="shared" si="588"/>
        <v>0</v>
      </c>
      <c r="AK349" s="99">
        <f t="shared" si="589"/>
        <v>0</v>
      </c>
      <c r="AL349" s="99">
        <f t="shared" si="608"/>
        <v>0</v>
      </c>
      <c r="AM349" s="106">
        <f t="shared" si="609"/>
        <v>68</v>
      </c>
      <c r="AN349" s="325"/>
      <c r="AO349" s="325"/>
      <c r="AP349" s="416"/>
      <c r="AQ349" s="323"/>
      <c r="AR349" s="419"/>
      <c r="AS349" s="333"/>
      <c r="AT349" s="325"/>
      <c r="AU349" s="343"/>
    </row>
    <row r="350" spans="1:47" s="110" customFormat="1" ht="223.5" customHeight="1">
      <c r="A350" s="298"/>
      <c r="B350" s="298"/>
      <c r="C350" s="299"/>
      <c r="D350" s="326"/>
      <c r="E350" s="430"/>
      <c r="F350" s="299"/>
      <c r="G350" s="299"/>
      <c r="H350" s="433"/>
      <c r="I350" s="433"/>
      <c r="J350" s="433"/>
      <c r="K350" s="433"/>
      <c r="L350" s="357"/>
      <c r="M350" s="356"/>
      <c r="N350" s="356"/>
      <c r="O350" s="312"/>
      <c r="P350" s="312"/>
      <c r="Q350" s="312"/>
      <c r="R350" s="312"/>
      <c r="S350" s="312"/>
      <c r="T350" s="312"/>
      <c r="U350" s="312"/>
      <c r="V350" s="434"/>
      <c r="W350" s="32" t="s">
        <v>1695</v>
      </c>
      <c r="X350" s="190" t="str">
        <f t="shared" si="513"/>
        <v>Impacto</v>
      </c>
      <c r="Y350" s="99" t="s">
        <v>83</v>
      </c>
      <c r="Z350" s="99" t="s">
        <v>72</v>
      </c>
      <c r="AA350" s="99" t="s">
        <v>73</v>
      </c>
      <c r="AB350" s="99" t="s">
        <v>74</v>
      </c>
      <c r="AC350" s="99" t="s">
        <v>187</v>
      </c>
      <c r="AD350" s="297"/>
      <c r="AE350" s="99">
        <f t="shared" si="585"/>
        <v>0</v>
      </c>
      <c r="AF350" s="99">
        <f t="shared" si="586"/>
        <v>0</v>
      </c>
      <c r="AG350" s="99">
        <f>($AH349*((AE350+AF350))/100)</f>
        <v>0</v>
      </c>
      <c r="AH350" s="99">
        <f t="shared" si="607"/>
        <v>25.2</v>
      </c>
      <c r="AI350" s="310"/>
      <c r="AJ350" s="99">
        <f t="shared" si="588"/>
        <v>10</v>
      </c>
      <c r="AK350" s="99">
        <f t="shared" si="589"/>
        <v>15</v>
      </c>
      <c r="AL350" s="99">
        <f t="shared" si="608"/>
        <v>17</v>
      </c>
      <c r="AM350" s="106">
        <f t="shared" si="609"/>
        <v>51</v>
      </c>
      <c r="AN350" s="312"/>
      <c r="AO350" s="312"/>
      <c r="AP350" s="417"/>
      <c r="AQ350" s="323"/>
      <c r="AR350" s="420"/>
      <c r="AS350" s="336"/>
      <c r="AT350" s="312"/>
      <c r="AU350" s="326"/>
    </row>
    <row r="351" spans="1:47" s="110" customFormat="1" ht="178.5" customHeight="1">
      <c r="A351" s="298"/>
      <c r="B351" s="298" t="s">
        <v>231</v>
      </c>
      <c r="C351" s="299" t="s">
        <v>700</v>
      </c>
      <c r="D351" s="299" t="s">
        <v>701</v>
      </c>
      <c r="E351" s="299" t="s">
        <v>167</v>
      </c>
      <c r="F351" s="299" t="s">
        <v>702</v>
      </c>
      <c r="G351" s="299" t="s">
        <v>703</v>
      </c>
      <c r="H351" s="108"/>
      <c r="I351" s="108"/>
      <c r="J351" s="108"/>
      <c r="K351" s="108"/>
      <c r="L351" s="313" t="str">
        <f>CONCATENATE(E351," ",F351,)</f>
        <v>Posibilidad de pérdida reputacional ante las partes interesadas, por no brindar atención y orientación o no hacerlo de manera adecuada a través de los canales de  atención dispuestos por la entidad</v>
      </c>
      <c r="M351" s="298" t="s">
        <v>63</v>
      </c>
      <c r="N351" s="298" t="s">
        <v>115</v>
      </c>
      <c r="O351" s="298" t="s">
        <v>64</v>
      </c>
      <c r="P351" s="298" t="s">
        <v>65</v>
      </c>
      <c r="Q351" s="298">
        <v>15332224</v>
      </c>
      <c r="R351" s="298" t="s">
        <v>175</v>
      </c>
      <c r="S351" s="298">
        <v>100</v>
      </c>
      <c r="T351" s="298" t="s">
        <v>68</v>
      </c>
      <c r="U351" s="298">
        <v>80</v>
      </c>
      <c r="V351" s="360" t="s">
        <v>69</v>
      </c>
      <c r="W351" s="115" t="s">
        <v>704</v>
      </c>
      <c r="X351" s="100" t="s">
        <v>120</v>
      </c>
      <c r="Y351" s="100" t="s">
        <v>71</v>
      </c>
      <c r="Z351" s="100" t="s">
        <v>72</v>
      </c>
      <c r="AA351" s="100" t="s">
        <v>182</v>
      </c>
      <c r="AB351" s="100" t="s">
        <v>74</v>
      </c>
      <c r="AC351" s="100" t="s">
        <v>75</v>
      </c>
      <c r="AD351" s="297">
        <f>AH354</f>
        <v>25.2</v>
      </c>
      <c r="AE351" s="99">
        <f t="shared" si="475"/>
        <v>25</v>
      </c>
      <c r="AF351" s="99">
        <f t="shared" si="476"/>
        <v>15</v>
      </c>
      <c r="AG351" s="99">
        <f>($S351*((AE351+AF351))/100)</f>
        <v>40</v>
      </c>
      <c r="AH351" s="99">
        <f t="shared" ref="AH351" si="610">S351-AG351</f>
        <v>60</v>
      </c>
      <c r="AI351" s="297">
        <f>AM354</f>
        <v>60</v>
      </c>
      <c r="AJ351" s="99">
        <f t="shared" si="57"/>
        <v>0</v>
      </c>
      <c r="AK351" s="99">
        <f t="shared" si="58"/>
        <v>0</v>
      </c>
      <c r="AL351" s="99">
        <f>($U351*((AJ351+AK351))/100)</f>
        <v>0</v>
      </c>
      <c r="AM351" s="106">
        <f>U351-AL351</f>
        <v>80</v>
      </c>
      <c r="AN351" s="308" t="s">
        <v>76</v>
      </c>
      <c r="AO351" s="298" t="s">
        <v>77</v>
      </c>
      <c r="AP351" s="299" t="s">
        <v>705</v>
      </c>
      <c r="AQ351" s="325" t="s">
        <v>706</v>
      </c>
      <c r="AR351" s="386">
        <v>45658</v>
      </c>
      <c r="AS351" s="386">
        <v>46022</v>
      </c>
      <c r="AT351" s="311" t="s">
        <v>80</v>
      </c>
      <c r="AU351" s="311" t="s">
        <v>707</v>
      </c>
    </row>
    <row r="352" spans="1:47" s="110" customFormat="1" ht="165.75" customHeight="1">
      <c r="A352" s="298"/>
      <c r="B352" s="298"/>
      <c r="C352" s="299"/>
      <c r="D352" s="299"/>
      <c r="E352" s="299"/>
      <c r="F352" s="299"/>
      <c r="G352" s="299"/>
      <c r="H352" s="112"/>
      <c r="I352" s="112"/>
      <c r="J352" s="112"/>
      <c r="K352" s="112"/>
      <c r="L352" s="343"/>
      <c r="M352" s="298"/>
      <c r="N352" s="298"/>
      <c r="O352" s="298"/>
      <c r="P352" s="298"/>
      <c r="Q352" s="298"/>
      <c r="R352" s="298"/>
      <c r="S352" s="298"/>
      <c r="T352" s="298"/>
      <c r="U352" s="298"/>
      <c r="V352" s="360"/>
      <c r="W352" s="100" t="s">
        <v>708</v>
      </c>
      <c r="X352" s="100" t="s">
        <v>43</v>
      </c>
      <c r="Y352" s="100" t="s">
        <v>83</v>
      </c>
      <c r="Z352" s="100" t="s">
        <v>72</v>
      </c>
      <c r="AA352" s="100" t="s">
        <v>73</v>
      </c>
      <c r="AB352" s="100" t="s">
        <v>74</v>
      </c>
      <c r="AC352" s="100" t="s">
        <v>75</v>
      </c>
      <c r="AD352" s="297"/>
      <c r="AE352" s="99">
        <f t="shared" si="475"/>
        <v>0</v>
      </c>
      <c r="AF352" s="99">
        <f t="shared" si="476"/>
        <v>0</v>
      </c>
      <c r="AG352" s="99">
        <f>($AH351*((AE352+AF352))/100)</f>
        <v>0</v>
      </c>
      <c r="AH352" s="99">
        <f t="shared" ref="AH352:AH354" si="611">AH351-AG352</f>
        <v>60</v>
      </c>
      <c r="AI352" s="297"/>
      <c r="AJ352" s="99">
        <f t="shared" si="57"/>
        <v>10</v>
      </c>
      <c r="AK352" s="99">
        <f t="shared" si="58"/>
        <v>15</v>
      </c>
      <c r="AL352" s="99">
        <f t="shared" ref="AL352:AL354" si="612">($AM351*((AJ352+AK352))/100)</f>
        <v>20</v>
      </c>
      <c r="AM352" s="106">
        <f t="shared" ref="AM352:AM354" si="613">AM351-AL352</f>
        <v>60</v>
      </c>
      <c r="AN352" s="308"/>
      <c r="AO352" s="298"/>
      <c r="AP352" s="299"/>
      <c r="AQ352" s="312"/>
      <c r="AR352" s="387"/>
      <c r="AS352" s="387"/>
      <c r="AT352" s="325"/>
      <c r="AU352" s="312"/>
    </row>
    <row r="353" spans="1:50" s="110" customFormat="1" ht="141.75" customHeight="1">
      <c r="A353" s="298"/>
      <c r="B353" s="298"/>
      <c r="C353" s="299"/>
      <c r="D353" s="299"/>
      <c r="E353" s="299"/>
      <c r="F353" s="299"/>
      <c r="G353" s="299"/>
      <c r="H353" s="112"/>
      <c r="I353" s="112"/>
      <c r="J353" s="112"/>
      <c r="K353" s="112"/>
      <c r="L353" s="343"/>
      <c r="M353" s="298"/>
      <c r="N353" s="298"/>
      <c r="O353" s="298"/>
      <c r="P353" s="298"/>
      <c r="Q353" s="298"/>
      <c r="R353" s="298"/>
      <c r="S353" s="298"/>
      <c r="T353" s="298"/>
      <c r="U353" s="298"/>
      <c r="V353" s="360"/>
      <c r="W353" s="100" t="s">
        <v>709</v>
      </c>
      <c r="X353" s="100" t="s">
        <v>120</v>
      </c>
      <c r="Y353" s="100" t="s">
        <v>93</v>
      </c>
      <c r="Z353" s="100" t="s">
        <v>72</v>
      </c>
      <c r="AA353" s="100" t="s">
        <v>73</v>
      </c>
      <c r="AB353" s="100" t="s">
        <v>74</v>
      </c>
      <c r="AC353" s="100" t="s">
        <v>75</v>
      </c>
      <c r="AD353" s="297"/>
      <c r="AE353" s="99">
        <f t="shared" si="475"/>
        <v>15</v>
      </c>
      <c r="AF353" s="99">
        <f t="shared" si="476"/>
        <v>15</v>
      </c>
      <c r="AG353" s="99">
        <f t="shared" ref="AG353:AG354" si="614">($AH352*((AE353+AF353))/100)</f>
        <v>18</v>
      </c>
      <c r="AH353" s="99">
        <f t="shared" si="611"/>
        <v>42</v>
      </c>
      <c r="AI353" s="297"/>
      <c r="AJ353" s="99">
        <f t="shared" si="57"/>
        <v>0</v>
      </c>
      <c r="AK353" s="99">
        <f t="shared" si="58"/>
        <v>0</v>
      </c>
      <c r="AL353" s="99">
        <f t="shared" si="612"/>
        <v>0</v>
      </c>
      <c r="AM353" s="106">
        <f t="shared" si="613"/>
        <v>60</v>
      </c>
      <c r="AN353" s="308"/>
      <c r="AO353" s="298"/>
      <c r="AP353" s="299"/>
      <c r="AQ353" s="311" t="s">
        <v>710</v>
      </c>
      <c r="AR353" s="386">
        <v>45658</v>
      </c>
      <c r="AS353" s="386">
        <v>46022</v>
      </c>
      <c r="AT353" s="325"/>
      <c r="AU353" s="311" t="s">
        <v>707</v>
      </c>
    </row>
    <row r="354" spans="1:50" s="110" customFormat="1" ht="160.5" customHeight="1">
      <c r="A354" s="298"/>
      <c r="B354" s="298"/>
      <c r="C354" s="299"/>
      <c r="D354" s="299"/>
      <c r="E354" s="299"/>
      <c r="F354" s="299"/>
      <c r="G354" s="299"/>
      <c r="H354" s="115"/>
      <c r="I354" s="115"/>
      <c r="J354" s="115"/>
      <c r="K354" s="115"/>
      <c r="L354" s="326"/>
      <c r="M354" s="298"/>
      <c r="N354" s="298"/>
      <c r="O354" s="298"/>
      <c r="P354" s="298"/>
      <c r="Q354" s="298"/>
      <c r="R354" s="298"/>
      <c r="S354" s="298"/>
      <c r="T354" s="298"/>
      <c r="U354" s="298"/>
      <c r="V354" s="360"/>
      <c r="W354" s="100" t="s">
        <v>711</v>
      </c>
      <c r="X354" s="100" t="s">
        <v>120</v>
      </c>
      <c r="Y354" s="100" t="s">
        <v>93</v>
      </c>
      <c r="Z354" s="100" t="s">
        <v>109</v>
      </c>
      <c r="AA354" s="100" t="s">
        <v>73</v>
      </c>
      <c r="AB354" s="100" t="s">
        <v>74</v>
      </c>
      <c r="AC354" s="100" t="s">
        <v>75</v>
      </c>
      <c r="AD354" s="297"/>
      <c r="AE354" s="99">
        <f t="shared" si="475"/>
        <v>15</v>
      </c>
      <c r="AF354" s="99">
        <f t="shared" si="476"/>
        <v>25</v>
      </c>
      <c r="AG354" s="99">
        <f t="shared" si="614"/>
        <v>16.8</v>
      </c>
      <c r="AH354" s="99">
        <f t="shared" si="611"/>
        <v>25.2</v>
      </c>
      <c r="AI354" s="297"/>
      <c r="AJ354" s="99">
        <f t="shared" si="57"/>
        <v>0</v>
      </c>
      <c r="AK354" s="99">
        <f t="shared" si="58"/>
        <v>0</v>
      </c>
      <c r="AL354" s="99">
        <f t="shared" si="612"/>
        <v>0</v>
      </c>
      <c r="AM354" s="106">
        <f t="shared" si="613"/>
        <v>60</v>
      </c>
      <c r="AN354" s="308"/>
      <c r="AO354" s="298"/>
      <c r="AP354" s="299"/>
      <c r="AQ354" s="312"/>
      <c r="AR354" s="387"/>
      <c r="AS354" s="387"/>
      <c r="AT354" s="312"/>
      <c r="AU354" s="312"/>
    </row>
    <row r="355" spans="1:50" s="110" customFormat="1" ht="282" customHeight="1">
      <c r="A355" s="298"/>
      <c r="B355" s="298" t="s">
        <v>231</v>
      </c>
      <c r="C355" s="299" t="s">
        <v>700</v>
      </c>
      <c r="D355" s="299" t="s">
        <v>712</v>
      </c>
      <c r="E355" s="299" t="s">
        <v>167</v>
      </c>
      <c r="F355" s="299" t="s">
        <v>713</v>
      </c>
      <c r="G355" s="299" t="s">
        <v>714</v>
      </c>
      <c r="H355" s="108"/>
      <c r="I355" s="108"/>
      <c r="J355" s="108"/>
      <c r="K355" s="108"/>
      <c r="L355" s="313" t="str">
        <f t="shared" ref="L355" si="615">CONCATENATE(E355," ",F355,)</f>
        <v>Posibilidad de pérdida reputacional ante las víctimas por el incumplimiento en los términos de la notificación de las actuaciones administrativas</v>
      </c>
      <c r="M355" s="298" t="s">
        <v>63</v>
      </c>
      <c r="N355" s="298" t="s">
        <v>115</v>
      </c>
      <c r="O355" s="298" t="s">
        <v>64</v>
      </c>
      <c r="P355" s="298" t="s">
        <v>65</v>
      </c>
      <c r="Q355" s="298">
        <v>15332224</v>
      </c>
      <c r="R355" s="298" t="s">
        <v>175</v>
      </c>
      <c r="S355" s="298">
        <v>100</v>
      </c>
      <c r="T355" s="298" t="s">
        <v>68</v>
      </c>
      <c r="U355" s="298">
        <v>80</v>
      </c>
      <c r="V355" s="360" t="s">
        <v>69</v>
      </c>
      <c r="W355" s="100" t="s">
        <v>715</v>
      </c>
      <c r="X355" s="100" t="s">
        <v>120</v>
      </c>
      <c r="Y355" s="100" t="s">
        <v>71</v>
      </c>
      <c r="Z355" s="100" t="s">
        <v>72</v>
      </c>
      <c r="AA355" s="100" t="s">
        <v>73</v>
      </c>
      <c r="AB355" s="100" t="s">
        <v>74</v>
      </c>
      <c r="AC355" s="100" t="s">
        <v>75</v>
      </c>
      <c r="AD355" s="297">
        <f>AH356</f>
        <v>42</v>
      </c>
      <c r="AE355" s="99">
        <f t="shared" si="475"/>
        <v>25</v>
      </c>
      <c r="AF355" s="99">
        <f t="shared" si="476"/>
        <v>15</v>
      </c>
      <c r="AG355" s="99">
        <f>($S355*((AE355+AF355))/100)</f>
        <v>40</v>
      </c>
      <c r="AH355" s="99">
        <f t="shared" ref="AH355" si="616">S355-AG355</f>
        <v>60</v>
      </c>
      <c r="AI355" s="297">
        <f>AM356</f>
        <v>80</v>
      </c>
      <c r="AJ355" s="99">
        <f t="shared" si="57"/>
        <v>0</v>
      </c>
      <c r="AK355" s="99">
        <f t="shared" si="58"/>
        <v>0</v>
      </c>
      <c r="AL355" s="99">
        <f>($U355*((AJ355+AK355))/100)</f>
        <v>0</v>
      </c>
      <c r="AM355" s="106">
        <f>U355-AL355</f>
        <v>80</v>
      </c>
      <c r="AN355" s="360" t="s">
        <v>69</v>
      </c>
      <c r="AO355" s="298" t="s">
        <v>77</v>
      </c>
      <c r="AP355" s="299" t="s">
        <v>705</v>
      </c>
      <c r="AQ355" s="299" t="s">
        <v>716</v>
      </c>
      <c r="AR355" s="386">
        <v>45658</v>
      </c>
      <c r="AS355" s="386">
        <v>46022</v>
      </c>
      <c r="AT355" s="298" t="s">
        <v>96</v>
      </c>
      <c r="AU355" s="299" t="s">
        <v>717</v>
      </c>
    </row>
    <row r="356" spans="1:50" s="110" customFormat="1" ht="310.5" customHeight="1">
      <c r="A356" s="298"/>
      <c r="B356" s="298"/>
      <c r="C356" s="299"/>
      <c r="D356" s="299"/>
      <c r="E356" s="299"/>
      <c r="F356" s="299"/>
      <c r="G356" s="299"/>
      <c r="H356" s="112"/>
      <c r="I356" s="112"/>
      <c r="J356" s="112"/>
      <c r="K356" s="112"/>
      <c r="L356" s="343"/>
      <c r="M356" s="298"/>
      <c r="N356" s="298"/>
      <c r="O356" s="298"/>
      <c r="P356" s="298"/>
      <c r="Q356" s="298"/>
      <c r="R356" s="298"/>
      <c r="S356" s="298"/>
      <c r="T356" s="298"/>
      <c r="U356" s="298"/>
      <c r="V356" s="360"/>
      <c r="W356" s="100" t="s">
        <v>718</v>
      </c>
      <c r="X356" s="100" t="s">
        <v>120</v>
      </c>
      <c r="Y356" s="100" t="s">
        <v>93</v>
      </c>
      <c r="Z356" s="100" t="s">
        <v>72</v>
      </c>
      <c r="AA356" s="100" t="s">
        <v>73</v>
      </c>
      <c r="AB356" s="100" t="s">
        <v>74</v>
      </c>
      <c r="AC356" s="100" t="s">
        <v>75</v>
      </c>
      <c r="AD356" s="297"/>
      <c r="AE356" s="99">
        <f t="shared" si="475"/>
        <v>15</v>
      </c>
      <c r="AF356" s="99">
        <f t="shared" si="476"/>
        <v>15</v>
      </c>
      <c r="AG356" s="99">
        <f>($AH355*((AE356+AF356))/100)</f>
        <v>18</v>
      </c>
      <c r="AH356" s="99">
        <f t="shared" ref="AH356" si="617">AH355-AG356</f>
        <v>42</v>
      </c>
      <c r="AI356" s="297"/>
      <c r="AJ356" s="99">
        <f t="shared" si="57"/>
        <v>0</v>
      </c>
      <c r="AK356" s="99">
        <f t="shared" si="58"/>
        <v>0</v>
      </c>
      <c r="AL356" s="99">
        <f t="shared" ref="AL356" si="618">($AM355*((AJ356+AK356))/100)</f>
        <v>0</v>
      </c>
      <c r="AM356" s="106">
        <f t="shared" ref="AM356" si="619">AM355-AL356</f>
        <v>80</v>
      </c>
      <c r="AN356" s="360"/>
      <c r="AO356" s="298"/>
      <c r="AP356" s="299"/>
      <c r="AQ356" s="299"/>
      <c r="AR356" s="387"/>
      <c r="AS356" s="387"/>
      <c r="AT356" s="298"/>
      <c r="AU356" s="299"/>
    </row>
    <row r="357" spans="1:50" s="110" customFormat="1" ht="231" customHeight="1">
      <c r="A357" s="298"/>
      <c r="B357" s="298" t="s">
        <v>231</v>
      </c>
      <c r="C357" s="299" t="s">
        <v>700</v>
      </c>
      <c r="D357" s="299" t="s">
        <v>719</v>
      </c>
      <c r="E357" s="299"/>
      <c r="F357" s="299"/>
      <c r="G357" s="299"/>
      <c r="H357" s="313" t="s">
        <v>720</v>
      </c>
      <c r="I357" s="313" t="s">
        <v>721</v>
      </c>
      <c r="J357" s="313" t="s">
        <v>722</v>
      </c>
      <c r="K357" s="313" t="s">
        <v>723</v>
      </c>
      <c r="L357" s="299" t="s">
        <v>724</v>
      </c>
      <c r="M357" s="298" t="s">
        <v>88</v>
      </c>
      <c r="N357" s="298" t="s">
        <v>115</v>
      </c>
      <c r="O357" s="298" t="s">
        <v>89</v>
      </c>
      <c r="P357" s="298" t="s">
        <v>90</v>
      </c>
      <c r="Q357" s="298">
        <v>15332224</v>
      </c>
      <c r="R357" s="298" t="s">
        <v>250</v>
      </c>
      <c r="S357" s="298">
        <v>100</v>
      </c>
      <c r="T357" s="298" t="s">
        <v>68</v>
      </c>
      <c r="U357" s="298">
        <v>80</v>
      </c>
      <c r="V357" s="360" t="s">
        <v>69</v>
      </c>
      <c r="W357" s="100" t="s">
        <v>725</v>
      </c>
      <c r="X357" s="100" t="s">
        <v>120</v>
      </c>
      <c r="Y357" s="100" t="s">
        <v>93</v>
      </c>
      <c r="Z357" s="100" t="s">
        <v>72</v>
      </c>
      <c r="AA357" s="100" t="s">
        <v>73</v>
      </c>
      <c r="AB357" s="100" t="s">
        <v>74</v>
      </c>
      <c r="AC357" s="100" t="s">
        <v>75</v>
      </c>
      <c r="AD357" s="297">
        <f>AH359</f>
        <v>25.2</v>
      </c>
      <c r="AE357" s="99">
        <f t="shared" si="475"/>
        <v>15</v>
      </c>
      <c r="AF357" s="99">
        <f t="shared" si="476"/>
        <v>15</v>
      </c>
      <c r="AG357" s="99">
        <f>($S357*((AE357+AF357))/100)</f>
        <v>30</v>
      </c>
      <c r="AH357" s="99">
        <f t="shared" ref="AH357" si="620">S357-AG357</f>
        <v>70</v>
      </c>
      <c r="AI357" s="310">
        <f>AM359</f>
        <v>80</v>
      </c>
      <c r="AJ357" s="99">
        <f t="shared" si="57"/>
        <v>0</v>
      </c>
      <c r="AK357" s="99">
        <f t="shared" si="58"/>
        <v>0</v>
      </c>
      <c r="AL357" s="99">
        <f>($U357*((AJ357+AK357))/100)</f>
        <v>0</v>
      </c>
      <c r="AM357" s="106">
        <f>U357-AL357</f>
        <v>80</v>
      </c>
      <c r="AN357" s="360" t="s">
        <v>69</v>
      </c>
      <c r="AO357" s="298" t="s">
        <v>77</v>
      </c>
      <c r="AP357" s="299" t="s">
        <v>726</v>
      </c>
      <c r="AQ357" s="299" t="s">
        <v>727</v>
      </c>
      <c r="AR357" s="385">
        <v>45658</v>
      </c>
      <c r="AS357" s="385">
        <v>46022</v>
      </c>
      <c r="AT357" s="298" t="s">
        <v>96</v>
      </c>
      <c r="AU357" s="299" t="s">
        <v>728</v>
      </c>
    </row>
    <row r="358" spans="1:50" s="110" customFormat="1" ht="204.75" customHeight="1">
      <c r="A358" s="298"/>
      <c r="B358" s="298"/>
      <c r="C358" s="299"/>
      <c r="D358" s="299"/>
      <c r="E358" s="299"/>
      <c r="F358" s="299"/>
      <c r="G358" s="299"/>
      <c r="H358" s="343"/>
      <c r="I358" s="343"/>
      <c r="J358" s="343"/>
      <c r="K358" s="343"/>
      <c r="L358" s="299"/>
      <c r="M358" s="298"/>
      <c r="N358" s="298"/>
      <c r="O358" s="298"/>
      <c r="P358" s="298"/>
      <c r="Q358" s="298"/>
      <c r="R358" s="298"/>
      <c r="S358" s="298"/>
      <c r="T358" s="298"/>
      <c r="U358" s="298"/>
      <c r="V358" s="360"/>
      <c r="W358" s="100" t="s">
        <v>729</v>
      </c>
      <c r="X358" s="100" t="s">
        <v>120</v>
      </c>
      <c r="Y358" s="100" t="s">
        <v>93</v>
      </c>
      <c r="Z358" s="100" t="s">
        <v>109</v>
      </c>
      <c r="AA358" s="100" t="s">
        <v>73</v>
      </c>
      <c r="AB358" s="100" t="s">
        <v>74</v>
      </c>
      <c r="AC358" s="100" t="s">
        <v>75</v>
      </c>
      <c r="AD358" s="297"/>
      <c r="AE358" s="99">
        <f t="shared" si="475"/>
        <v>15</v>
      </c>
      <c r="AF358" s="99">
        <f t="shared" si="476"/>
        <v>25</v>
      </c>
      <c r="AG358" s="99">
        <f>($AH357*((AE358+AF358))/100)</f>
        <v>28</v>
      </c>
      <c r="AH358" s="99">
        <f t="shared" ref="AH358:AH359" si="621">AH357-AG358</f>
        <v>42</v>
      </c>
      <c r="AI358" s="310"/>
      <c r="AJ358" s="99">
        <f t="shared" si="57"/>
        <v>0</v>
      </c>
      <c r="AK358" s="99">
        <f t="shared" si="58"/>
        <v>0</v>
      </c>
      <c r="AL358" s="99">
        <f t="shared" ref="AL358:AL359" si="622">($AM357*((AJ358+AK358))/100)</f>
        <v>0</v>
      </c>
      <c r="AM358" s="106">
        <f t="shared" ref="AM358:AM359" si="623">AM357-AL358</f>
        <v>80</v>
      </c>
      <c r="AN358" s="360"/>
      <c r="AO358" s="298"/>
      <c r="AP358" s="299"/>
      <c r="AQ358" s="299"/>
      <c r="AR358" s="385"/>
      <c r="AS358" s="385"/>
      <c r="AT358" s="298"/>
      <c r="AU358" s="299"/>
    </row>
    <row r="359" spans="1:50" s="110" customFormat="1" ht="208.5" customHeight="1">
      <c r="A359" s="298"/>
      <c r="B359" s="298"/>
      <c r="C359" s="299"/>
      <c r="D359" s="313"/>
      <c r="E359" s="313"/>
      <c r="F359" s="313"/>
      <c r="G359" s="313"/>
      <c r="H359" s="343"/>
      <c r="I359" s="343"/>
      <c r="J359" s="343"/>
      <c r="K359" s="343"/>
      <c r="L359" s="313"/>
      <c r="M359" s="311"/>
      <c r="N359" s="311"/>
      <c r="O359" s="311"/>
      <c r="P359" s="311"/>
      <c r="Q359" s="311"/>
      <c r="R359" s="311"/>
      <c r="S359" s="311"/>
      <c r="T359" s="311"/>
      <c r="U359" s="311"/>
      <c r="V359" s="361"/>
      <c r="W359" s="108" t="s">
        <v>730</v>
      </c>
      <c r="X359" s="108" t="s">
        <v>120</v>
      </c>
      <c r="Y359" s="108" t="s">
        <v>71</v>
      </c>
      <c r="Z359" s="108" t="s">
        <v>72</v>
      </c>
      <c r="AA359" s="108" t="s">
        <v>182</v>
      </c>
      <c r="AB359" s="108" t="s">
        <v>74</v>
      </c>
      <c r="AC359" s="108" t="s">
        <v>75</v>
      </c>
      <c r="AD359" s="297"/>
      <c r="AE359" s="99">
        <f t="shared" si="475"/>
        <v>25</v>
      </c>
      <c r="AF359" s="99">
        <f t="shared" si="476"/>
        <v>15</v>
      </c>
      <c r="AG359" s="99">
        <f>($AH358*((AE359+AF359))/100)</f>
        <v>16.8</v>
      </c>
      <c r="AH359" s="99">
        <f t="shared" si="621"/>
        <v>25.2</v>
      </c>
      <c r="AI359" s="310"/>
      <c r="AJ359" s="99">
        <f t="shared" si="57"/>
        <v>0</v>
      </c>
      <c r="AK359" s="99">
        <f t="shared" si="58"/>
        <v>0</v>
      </c>
      <c r="AL359" s="99">
        <f t="shared" si="622"/>
        <v>0</v>
      </c>
      <c r="AM359" s="106">
        <f t="shared" si="623"/>
        <v>80</v>
      </c>
      <c r="AN359" s="361"/>
      <c r="AO359" s="311"/>
      <c r="AP359" s="313"/>
      <c r="AQ359" s="313"/>
      <c r="AR359" s="386"/>
      <c r="AS359" s="386"/>
      <c r="AT359" s="311"/>
      <c r="AU359" s="313"/>
    </row>
    <row r="360" spans="1:50" s="110" customFormat="1" ht="305.25" customHeight="1">
      <c r="A360" s="298"/>
      <c r="B360" s="298" t="s">
        <v>231</v>
      </c>
      <c r="C360" s="299" t="s">
        <v>107</v>
      </c>
      <c r="D360" s="299" t="s">
        <v>719</v>
      </c>
      <c r="E360" s="299" t="s">
        <v>60</v>
      </c>
      <c r="F360" s="299" t="s">
        <v>267</v>
      </c>
      <c r="G360" s="299" t="s">
        <v>268</v>
      </c>
      <c r="H360" s="349"/>
      <c r="I360" s="349"/>
      <c r="J360" s="349"/>
      <c r="K360" s="483"/>
      <c r="L360" s="331" t="str">
        <f t="shared" ref="L360" si="624">IF(F360&lt;&gt;"",CONCATENATE(E360," ",F360,"",G360),CONCATENATE(H360," ",I360," ",J360," ",K360))</f>
        <v>Posibilidad de pérdida económica y reputacional por pérdida de la Confidencialidad de la Información de la Entidad, debido a la falla o ausencia de controles relacionados con el acceso a información clasificada y/o reservada.</v>
      </c>
      <c r="M360" s="484" t="s">
        <v>108</v>
      </c>
      <c r="N360" s="384" t="s">
        <v>731</v>
      </c>
      <c r="O360" s="298" t="s">
        <v>64</v>
      </c>
      <c r="P360" s="298" t="s">
        <v>65</v>
      </c>
      <c r="Q360" s="298" t="s">
        <v>732</v>
      </c>
      <c r="R360" s="298" t="s">
        <v>178</v>
      </c>
      <c r="S360" s="298">
        <f t="shared" ref="S360" si="625">IF(R360="Muy alta",100,IF(R360="Alta",80,IF(R360="Media",60,IF(R360="Baja",40,IF(R360="Muy baja",20,IF(R360="Casi Seguro",100,IF(R360="Probable",80,IF(R360="Posible",60,IF(R360="Improbable",40,IF(R360="Rara vez",20,0))))))))))</f>
        <v>80</v>
      </c>
      <c r="T360" s="298" t="s">
        <v>68</v>
      </c>
      <c r="U360" s="298">
        <f t="shared" ref="U360" si="626">IF(T360="Catastrófico",100,IF(T360="Mayor",80,IF(T360="Moderado",60,IF(T360="Menor",40,IF(T360="Leve",20,0)))))</f>
        <v>80</v>
      </c>
      <c r="V360" s="474" t="s">
        <v>69</v>
      </c>
      <c r="W360" s="32" t="s">
        <v>1712</v>
      </c>
      <c r="X360" s="190" t="str">
        <f t="shared" ref="X360:X362" si="627">IF(OR(Y360="Preventivo",Y360="Detectivo"),"Probabilidad",IF(Y360="Correctivo","Impacto"," "))</f>
        <v>Probabilidad</v>
      </c>
      <c r="Y360" s="99" t="s">
        <v>71</v>
      </c>
      <c r="Z360" s="99" t="s">
        <v>72</v>
      </c>
      <c r="AA360" s="99" t="s">
        <v>73</v>
      </c>
      <c r="AB360" s="99" t="s">
        <v>74</v>
      </c>
      <c r="AC360" s="99" t="s">
        <v>75</v>
      </c>
      <c r="AD360" s="297">
        <f>AH362</f>
        <v>14.4</v>
      </c>
      <c r="AE360" s="99">
        <f t="shared" si="475"/>
        <v>25</v>
      </c>
      <c r="AF360" s="99">
        <f t="shared" si="476"/>
        <v>15</v>
      </c>
      <c r="AG360" s="99">
        <f>($S360*((AE360+AF360))/100)</f>
        <v>32</v>
      </c>
      <c r="AH360" s="99">
        <f t="shared" ref="AH360" si="628">S360-AG360</f>
        <v>48</v>
      </c>
      <c r="AI360" s="297">
        <f>AM362</f>
        <v>80</v>
      </c>
      <c r="AJ360" s="99">
        <f t="shared" si="57"/>
        <v>0</v>
      </c>
      <c r="AK360" s="99">
        <f t="shared" si="58"/>
        <v>0</v>
      </c>
      <c r="AL360" s="99">
        <f>($U360*((AJ360+AK360))/100)</f>
        <v>0</v>
      </c>
      <c r="AM360" s="106">
        <f>U360-AL360</f>
        <v>80</v>
      </c>
      <c r="AN360" s="298" t="s">
        <v>69</v>
      </c>
      <c r="AO360" s="298" t="s">
        <v>77</v>
      </c>
      <c r="AP360" s="474" t="s">
        <v>272</v>
      </c>
      <c r="AQ360" s="32" t="s">
        <v>1715</v>
      </c>
      <c r="AR360" s="232">
        <v>45658</v>
      </c>
      <c r="AS360" s="118">
        <v>46022</v>
      </c>
      <c r="AT360" s="311" t="s">
        <v>96</v>
      </c>
      <c r="AU360" s="99" t="s">
        <v>733</v>
      </c>
    </row>
    <row r="361" spans="1:50" s="110" customFormat="1" ht="190.5" customHeight="1">
      <c r="A361" s="298"/>
      <c r="B361" s="298"/>
      <c r="C361" s="299"/>
      <c r="D361" s="299"/>
      <c r="E361" s="299"/>
      <c r="F361" s="299"/>
      <c r="G361" s="299"/>
      <c r="H361" s="349"/>
      <c r="I361" s="349"/>
      <c r="J361" s="349"/>
      <c r="K361" s="483"/>
      <c r="L361" s="331"/>
      <c r="M361" s="484"/>
      <c r="N361" s="384"/>
      <c r="O361" s="298"/>
      <c r="P361" s="298"/>
      <c r="Q361" s="298"/>
      <c r="R361" s="298"/>
      <c r="S361" s="298"/>
      <c r="T361" s="298"/>
      <c r="U361" s="298"/>
      <c r="V361" s="474"/>
      <c r="W361" s="32" t="s">
        <v>1713</v>
      </c>
      <c r="X361" s="190" t="str">
        <f t="shared" si="627"/>
        <v>Probabilidad</v>
      </c>
      <c r="Y361" s="99" t="s">
        <v>71</v>
      </c>
      <c r="Z361" s="99" t="s">
        <v>72</v>
      </c>
      <c r="AA361" s="99" t="s">
        <v>73</v>
      </c>
      <c r="AB361" s="99" t="s">
        <v>74</v>
      </c>
      <c r="AC361" s="99" t="s">
        <v>187</v>
      </c>
      <c r="AD361" s="297"/>
      <c r="AE361" s="99">
        <f t="shared" si="475"/>
        <v>25</v>
      </c>
      <c r="AF361" s="99">
        <f t="shared" si="476"/>
        <v>15</v>
      </c>
      <c r="AG361" s="99">
        <f>($AH360*((AE361+AF361))/100)</f>
        <v>19.2</v>
      </c>
      <c r="AH361" s="99">
        <f t="shared" ref="AH361:AH362" si="629">AH360-AG361</f>
        <v>28.8</v>
      </c>
      <c r="AI361" s="297"/>
      <c r="AJ361" s="99">
        <f t="shared" si="57"/>
        <v>0</v>
      </c>
      <c r="AK361" s="99">
        <f t="shared" si="58"/>
        <v>0</v>
      </c>
      <c r="AL361" s="99">
        <f t="shared" ref="AL361:AL362" si="630">($AM360*((AJ361+AK361))/100)</f>
        <v>0</v>
      </c>
      <c r="AM361" s="106">
        <f t="shared" ref="AM361:AM362" si="631">AM360-AL361</f>
        <v>80</v>
      </c>
      <c r="AN361" s="298"/>
      <c r="AO361" s="298"/>
      <c r="AP361" s="474"/>
      <c r="AQ361" s="32" t="s">
        <v>734</v>
      </c>
      <c r="AR361" s="232">
        <v>45658</v>
      </c>
      <c r="AS361" s="118">
        <v>46022</v>
      </c>
      <c r="AT361" s="325"/>
      <c r="AU361" s="99" t="s">
        <v>733</v>
      </c>
    </row>
    <row r="362" spans="1:50" s="110" customFormat="1" ht="353.25" customHeight="1">
      <c r="A362" s="298"/>
      <c r="B362" s="298"/>
      <c r="C362" s="299"/>
      <c r="D362" s="299"/>
      <c r="E362" s="299"/>
      <c r="F362" s="299"/>
      <c r="G362" s="299"/>
      <c r="H362" s="349"/>
      <c r="I362" s="349"/>
      <c r="J362" s="349"/>
      <c r="K362" s="483"/>
      <c r="L362" s="331"/>
      <c r="M362" s="484"/>
      <c r="N362" s="384"/>
      <c r="O362" s="298"/>
      <c r="P362" s="298"/>
      <c r="Q362" s="298"/>
      <c r="R362" s="298"/>
      <c r="S362" s="298"/>
      <c r="T362" s="298"/>
      <c r="U362" s="298"/>
      <c r="V362" s="474"/>
      <c r="W362" s="32" t="s">
        <v>1714</v>
      </c>
      <c r="X362" s="190" t="str">
        <f t="shared" si="627"/>
        <v>Probabilidad</v>
      </c>
      <c r="Y362" s="99" t="s">
        <v>71</v>
      </c>
      <c r="Z362" s="99" t="s">
        <v>109</v>
      </c>
      <c r="AA362" s="99" t="s">
        <v>73</v>
      </c>
      <c r="AB362" s="99" t="s">
        <v>74</v>
      </c>
      <c r="AC362" s="99" t="s">
        <v>75</v>
      </c>
      <c r="AD362" s="297"/>
      <c r="AE362" s="99">
        <f t="shared" si="475"/>
        <v>25</v>
      </c>
      <c r="AF362" s="99">
        <f t="shared" si="476"/>
        <v>25</v>
      </c>
      <c r="AG362" s="99">
        <f>($AH361*((AE362+AF362))/100)</f>
        <v>14.4</v>
      </c>
      <c r="AH362" s="99">
        <f t="shared" si="629"/>
        <v>14.4</v>
      </c>
      <c r="AI362" s="297"/>
      <c r="AJ362" s="99">
        <f t="shared" si="57"/>
        <v>0</v>
      </c>
      <c r="AK362" s="99">
        <f t="shared" si="58"/>
        <v>0</v>
      </c>
      <c r="AL362" s="99">
        <f t="shared" si="630"/>
        <v>0</v>
      </c>
      <c r="AM362" s="106">
        <f t="shared" si="631"/>
        <v>80</v>
      </c>
      <c r="AN362" s="298"/>
      <c r="AO362" s="298"/>
      <c r="AP362" s="474"/>
      <c r="AQ362" s="32" t="s">
        <v>1716</v>
      </c>
      <c r="AR362" s="232">
        <v>45658</v>
      </c>
      <c r="AS362" s="118">
        <v>46022</v>
      </c>
      <c r="AT362" s="312"/>
      <c r="AU362" s="99" t="s">
        <v>733</v>
      </c>
    </row>
    <row r="363" spans="1:50" s="167" customFormat="1" ht="150" customHeight="1">
      <c r="A363" s="293"/>
      <c r="B363" s="293" t="s">
        <v>229</v>
      </c>
      <c r="C363" s="490" t="s">
        <v>230</v>
      </c>
      <c r="D363" s="496" t="s">
        <v>735</v>
      </c>
      <c r="E363" s="496" t="s">
        <v>163</v>
      </c>
      <c r="F363" s="496" t="s">
        <v>736</v>
      </c>
      <c r="G363" s="496" t="s">
        <v>737</v>
      </c>
      <c r="H363" s="496"/>
      <c r="I363" s="496"/>
      <c r="J363" s="496"/>
      <c r="K363" s="496"/>
      <c r="L363" s="494" t="str">
        <f>IF(F363&lt;&gt;"",CONCATENATE(E363," ",G363),CONCATENATE(H363," ",I363," ",J363," ",K363))</f>
        <v>Posibilidad de pérdida económica debido a la demora en la entrega de los informes de alistamiento, recepción e inspección, a la no carga de la información correspondiente al alistamiento, recepción o inspección de los bienes en el sistema de información establecido por el FRV, y a la alta rotación de personal, que incide en la pérdida de información.</v>
      </c>
      <c r="M363" s="303" t="s">
        <v>63</v>
      </c>
      <c r="N363" s="303" t="s">
        <v>115</v>
      </c>
      <c r="O363" s="293" t="s">
        <v>64</v>
      </c>
      <c r="P363" s="293" t="s">
        <v>65</v>
      </c>
      <c r="Q363" s="293">
        <v>1500</v>
      </c>
      <c r="R363" s="293" t="s">
        <v>67</v>
      </c>
      <c r="S363" s="425">
        <f t="shared" ref="S363" si="632">IF(R363="Muy alta",100,IF(R363="Alta",80,IF(R363="Media",60,IF(R363="Baja",40,IF(R363="Muy baja",20,IF(R363="Casi Seguro",100,IF(R363="Probable",80,IF(R363="Posible",60,IF(R363="Improbable",40,IF(R363="Rara vez",20,0))))))))))</f>
        <v>60</v>
      </c>
      <c r="T363" s="293" t="s">
        <v>76</v>
      </c>
      <c r="U363" s="425">
        <f t="shared" ref="U363" si="633">IF(T363="Catastrófico",100,IF(T363="Mayor",80,IF(T363="Moderado",60,IF(T363="Menor",40,IF(T363="Leve",20,0)))))</f>
        <v>60</v>
      </c>
      <c r="V363" s="293" t="s">
        <v>76</v>
      </c>
      <c r="W363" s="215" t="s">
        <v>738</v>
      </c>
      <c r="X363" s="144" t="str">
        <f t="shared" si="425"/>
        <v>Probabilidad</v>
      </c>
      <c r="Y363" s="149" t="s">
        <v>71</v>
      </c>
      <c r="Z363" s="149" t="s">
        <v>72</v>
      </c>
      <c r="AA363" s="149" t="s">
        <v>73</v>
      </c>
      <c r="AB363" s="149" t="s">
        <v>74</v>
      </c>
      <c r="AC363" s="149" t="s">
        <v>75</v>
      </c>
      <c r="AD363" s="477">
        <f>AH364</f>
        <v>36</v>
      </c>
      <c r="AE363" s="144">
        <f>IF(Y363="Preventivo",25,IF(Y363="Detectivo",15,0))</f>
        <v>25</v>
      </c>
      <c r="AF363" s="144">
        <f>IF(Y363="Correctivo",0,IF(Z363="Automatizado",25,IF(Z363="Manual",15,0)))</f>
        <v>15</v>
      </c>
      <c r="AG363" s="144">
        <f>($S$363*((AE363+AF363))/100)</f>
        <v>24</v>
      </c>
      <c r="AH363" s="144">
        <f>S363-AG363</f>
        <v>36</v>
      </c>
      <c r="AI363" s="477">
        <f>AM364</f>
        <v>45</v>
      </c>
      <c r="AJ363" s="144">
        <f>IF(Y363="Correctivo",10,0)</f>
        <v>0</v>
      </c>
      <c r="AK363" s="144">
        <f>IF(X363="Probabilidad",0,IF(Z363="Automatizado",25,IF(Z363="Manual",15,0)))</f>
        <v>0</v>
      </c>
      <c r="AL363" s="144">
        <f>($U$363*((AJ363+AK363))/100)</f>
        <v>0</v>
      </c>
      <c r="AM363" s="144">
        <f>U363-AL363</f>
        <v>60</v>
      </c>
      <c r="AN363" s="293" t="s">
        <v>76</v>
      </c>
      <c r="AO363" s="293" t="s">
        <v>77</v>
      </c>
      <c r="AP363" s="421" t="s">
        <v>739</v>
      </c>
      <c r="AQ363" s="472" t="s">
        <v>740</v>
      </c>
      <c r="AR363" s="423">
        <v>45658</v>
      </c>
      <c r="AS363" s="423">
        <v>45992</v>
      </c>
      <c r="AT363" s="425" t="s">
        <v>80</v>
      </c>
      <c r="AU363" s="425" t="s">
        <v>741</v>
      </c>
      <c r="AW363" s="499"/>
      <c r="AX363" s="170"/>
    </row>
    <row r="364" spans="1:50" s="168" customFormat="1" ht="227.25" customHeight="1">
      <c r="A364" s="294"/>
      <c r="B364" s="294"/>
      <c r="C364" s="491"/>
      <c r="D364" s="497"/>
      <c r="E364" s="497"/>
      <c r="F364" s="497"/>
      <c r="G364" s="497"/>
      <c r="H364" s="497"/>
      <c r="I364" s="497"/>
      <c r="J364" s="497"/>
      <c r="K364" s="497"/>
      <c r="L364" s="494"/>
      <c r="M364" s="304"/>
      <c r="N364" s="304"/>
      <c r="O364" s="294"/>
      <c r="P364" s="294"/>
      <c r="Q364" s="294"/>
      <c r="R364" s="294"/>
      <c r="S364" s="426"/>
      <c r="T364" s="294"/>
      <c r="U364" s="426"/>
      <c r="V364" s="294"/>
      <c r="W364" s="140" t="s">
        <v>742</v>
      </c>
      <c r="X364" s="144" t="str">
        <f t="shared" si="425"/>
        <v>Impacto</v>
      </c>
      <c r="Y364" s="149" t="s">
        <v>83</v>
      </c>
      <c r="Z364" s="149" t="s">
        <v>72</v>
      </c>
      <c r="AA364" s="149" t="s">
        <v>73</v>
      </c>
      <c r="AB364" s="149" t="s">
        <v>74</v>
      </c>
      <c r="AC364" s="149" t="s">
        <v>75</v>
      </c>
      <c r="AD364" s="478"/>
      <c r="AE364" s="144">
        <f t="shared" ref="AE364:AE404" si="634">IF(Y364="Preventivo",25,IF(Y364="Detectivo",15,0))</f>
        <v>0</v>
      </c>
      <c r="AF364" s="144">
        <f t="shared" ref="AF364:AF404" si="635">IF(Y364="Correctivo",0,IF(Z364="Automatizado",25,IF(Z364="Manual",15,0)))</f>
        <v>0</v>
      </c>
      <c r="AG364" s="144">
        <f>($AH$363*((AE364+AF364))/100)</f>
        <v>0</v>
      </c>
      <c r="AH364" s="144">
        <f>AH363-AG364</f>
        <v>36</v>
      </c>
      <c r="AI364" s="478"/>
      <c r="AJ364" s="144">
        <f t="shared" ref="AJ364:AJ404" si="636">IF(Y364="Correctivo",10,0)</f>
        <v>10</v>
      </c>
      <c r="AK364" s="144">
        <f t="shared" ref="AK364:AK404" si="637">IF(X364="Probabilidad",0,IF(Z364="Automatizado",25,IF(Z364="Manual",15,0)))</f>
        <v>15</v>
      </c>
      <c r="AL364" s="144">
        <f>($AM$363*((AJ364+AK364))/100)</f>
        <v>15</v>
      </c>
      <c r="AM364" s="144">
        <f>AM363-AL364</f>
        <v>45</v>
      </c>
      <c r="AN364" s="294"/>
      <c r="AO364" s="294"/>
      <c r="AP364" s="422"/>
      <c r="AQ364" s="422"/>
      <c r="AR364" s="424"/>
      <c r="AS364" s="424"/>
      <c r="AT364" s="427"/>
      <c r="AU364" s="427"/>
      <c r="AW364" s="499"/>
      <c r="AX364" s="170"/>
    </row>
    <row r="365" spans="1:50" s="168" customFormat="1" ht="254.25" customHeight="1">
      <c r="A365" s="293"/>
      <c r="B365" s="293" t="s">
        <v>229</v>
      </c>
      <c r="C365" s="490" t="s">
        <v>230</v>
      </c>
      <c r="D365" s="421" t="s">
        <v>743</v>
      </c>
      <c r="E365" s="421" t="s">
        <v>60</v>
      </c>
      <c r="F365" s="421" t="s">
        <v>744</v>
      </c>
      <c r="G365" s="421" t="s">
        <v>745</v>
      </c>
      <c r="H365" s="496"/>
      <c r="I365" s="496"/>
      <c r="J365" s="496"/>
      <c r="K365" s="496"/>
      <c r="L365" s="493" t="str">
        <f t="shared" ref="L365" si="638">IF(F365&lt;&gt;"",CONCATENATE(E365," ",G365),CONCATENATE(H365," ",I365," ",J365," ",K365))</f>
        <v>Posibilidad de pérdida económica y reputacional Debido a la ausencia de oferentes en la compra del bien, ocasionada por la procedencia de los mismos, lo que genera una desventaja en el mercado frente a otros bienes similares que no poseen tales características</v>
      </c>
      <c r="M365" s="303" t="s">
        <v>63</v>
      </c>
      <c r="N365" s="303" t="s">
        <v>115</v>
      </c>
      <c r="O365" s="293" t="s">
        <v>64</v>
      </c>
      <c r="P365" s="293" t="s">
        <v>65</v>
      </c>
      <c r="Q365" s="293">
        <v>30</v>
      </c>
      <c r="R365" s="293" t="s">
        <v>129</v>
      </c>
      <c r="S365" s="425">
        <f t="shared" ref="S365" si="639">IF(R365="Muy alta",100,IF(R365="Alta",80,IF(R365="Media",60,IF(R365="Baja",40,IF(R365="Muy baja",20,IF(R365="Casi Seguro",100,IF(R365="Probable",80,IF(R365="Posible",60,IF(R365="Improbable",40,IF(R365="Rara vez",20,0))))))))))</f>
        <v>40</v>
      </c>
      <c r="T365" s="293" t="s">
        <v>68</v>
      </c>
      <c r="U365" s="425">
        <f t="shared" ref="U365" si="640">IF(T365="Catastrófico",100,IF(T365="Mayor",80,IF(T365="Moderado",60,IF(T365="Menor",40,IF(T365="Leve",20,0)))))</f>
        <v>80</v>
      </c>
      <c r="V365" s="293" t="s">
        <v>69</v>
      </c>
      <c r="W365" s="140" t="s">
        <v>746</v>
      </c>
      <c r="X365" s="144" t="str">
        <f t="shared" ref="X365:X404" si="641">IF(OR(Y365="Preventivo",Y365="Detectivo"),"Probabilidad",IF(Y365="Correctivo","Impacto"," "))</f>
        <v>Probabilidad</v>
      </c>
      <c r="Y365" s="149" t="s">
        <v>71</v>
      </c>
      <c r="Z365" s="149" t="s">
        <v>72</v>
      </c>
      <c r="AA365" s="149" t="s">
        <v>73</v>
      </c>
      <c r="AB365" s="149" t="s">
        <v>74</v>
      </c>
      <c r="AC365" s="149" t="s">
        <v>75</v>
      </c>
      <c r="AD365" s="477">
        <f>AH366</f>
        <v>24</v>
      </c>
      <c r="AE365" s="144">
        <f t="shared" si="634"/>
        <v>25</v>
      </c>
      <c r="AF365" s="144">
        <f t="shared" si="635"/>
        <v>15</v>
      </c>
      <c r="AG365" s="144">
        <f>($S$365*((AE365+AF365))/100)</f>
        <v>16</v>
      </c>
      <c r="AH365" s="144">
        <f>S365-AG365</f>
        <v>24</v>
      </c>
      <c r="AI365" s="477">
        <f>AM366</f>
        <v>60</v>
      </c>
      <c r="AJ365" s="144">
        <f t="shared" si="636"/>
        <v>0</v>
      </c>
      <c r="AK365" s="144">
        <f t="shared" si="637"/>
        <v>0</v>
      </c>
      <c r="AL365" s="144">
        <f>($U$365*((AJ365+AK365))/100)</f>
        <v>0</v>
      </c>
      <c r="AM365" s="144">
        <f>U365-AL365</f>
        <v>80</v>
      </c>
      <c r="AN365" s="293" t="s">
        <v>76</v>
      </c>
      <c r="AO365" s="293" t="s">
        <v>77</v>
      </c>
      <c r="AP365" s="421" t="s">
        <v>739</v>
      </c>
      <c r="AQ365" s="421" t="s">
        <v>747</v>
      </c>
      <c r="AR365" s="423">
        <v>45658</v>
      </c>
      <c r="AS365" s="423">
        <v>45992</v>
      </c>
      <c r="AT365" s="425" t="s">
        <v>80</v>
      </c>
      <c r="AU365" s="425" t="s">
        <v>741</v>
      </c>
      <c r="AW365" s="499"/>
      <c r="AX365" s="170"/>
    </row>
    <row r="366" spans="1:50" s="168" customFormat="1" ht="52.5" customHeight="1">
      <c r="A366" s="294"/>
      <c r="B366" s="294"/>
      <c r="C366" s="491"/>
      <c r="D366" s="472"/>
      <c r="E366" s="472"/>
      <c r="F366" s="472"/>
      <c r="G366" s="472"/>
      <c r="H366" s="497"/>
      <c r="I366" s="497"/>
      <c r="J366" s="497"/>
      <c r="K366" s="497"/>
      <c r="L366" s="494"/>
      <c r="M366" s="304"/>
      <c r="N366" s="304"/>
      <c r="O366" s="294"/>
      <c r="P366" s="294"/>
      <c r="Q366" s="294"/>
      <c r="R366" s="294"/>
      <c r="S366" s="426"/>
      <c r="T366" s="294"/>
      <c r="U366" s="426"/>
      <c r="V366" s="294"/>
      <c r="W366" s="140" t="s">
        <v>748</v>
      </c>
      <c r="X366" s="144" t="str">
        <f t="shared" si="641"/>
        <v>Impacto</v>
      </c>
      <c r="Y366" s="149" t="s">
        <v>83</v>
      </c>
      <c r="Z366" s="149" t="s">
        <v>72</v>
      </c>
      <c r="AA366" s="149" t="s">
        <v>73</v>
      </c>
      <c r="AB366" s="149" t="s">
        <v>74</v>
      </c>
      <c r="AC366" s="149" t="s">
        <v>75</v>
      </c>
      <c r="AD366" s="478"/>
      <c r="AE366" s="144">
        <f t="shared" si="634"/>
        <v>0</v>
      </c>
      <c r="AF366" s="144">
        <f t="shared" si="635"/>
        <v>0</v>
      </c>
      <c r="AG366" s="144">
        <f>($AH$365*((AE366+AF366))/100)</f>
        <v>0</v>
      </c>
      <c r="AH366" s="144">
        <f>AH365-AG366</f>
        <v>24</v>
      </c>
      <c r="AI366" s="478"/>
      <c r="AJ366" s="144">
        <f t="shared" si="636"/>
        <v>10</v>
      </c>
      <c r="AK366" s="144">
        <f t="shared" si="637"/>
        <v>15</v>
      </c>
      <c r="AL366" s="144">
        <f>($AM$365*((AJ366+AK366))/100)</f>
        <v>20</v>
      </c>
      <c r="AM366" s="144">
        <f>AM365-AL366</f>
        <v>60</v>
      </c>
      <c r="AN366" s="294"/>
      <c r="AO366" s="294"/>
      <c r="AP366" s="422"/>
      <c r="AQ366" s="422"/>
      <c r="AR366" s="424"/>
      <c r="AS366" s="424"/>
      <c r="AT366" s="427"/>
      <c r="AU366" s="427"/>
      <c r="AW366" s="499"/>
      <c r="AX366" s="170"/>
    </row>
    <row r="367" spans="1:50" s="168" customFormat="1" ht="219.75" customHeight="1">
      <c r="A367" s="293"/>
      <c r="B367" s="293" t="s">
        <v>229</v>
      </c>
      <c r="C367" s="490" t="s">
        <v>230</v>
      </c>
      <c r="D367" s="421" t="s">
        <v>749</v>
      </c>
      <c r="E367" s="421"/>
      <c r="F367" s="496"/>
      <c r="G367" s="496"/>
      <c r="H367" s="496" t="s">
        <v>750</v>
      </c>
      <c r="I367" s="496" t="s">
        <v>751</v>
      </c>
      <c r="J367" s="496" t="s">
        <v>752</v>
      </c>
      <c r="K367" s="496" t="s">
        <v>753</v>
      </c>
      <c r="L367" s="493" t="str">
        <f>IF(F367&lt;&gt;"",CONCATENATE(E367," ",G367),CONCATENATE(H367," ",I367," ",J367," ",K367))</f>
        <v>Recibir dádivas con el fin de manipular los resultados de la inspección sobre el estado real de un bien administrado por el FRV sobre el estado real de un bien administrado por el FRV para favorecer a un tercero.</v>
      </c>
      <c r="M367" s="303" t="s">
        <v>88</v>
      </c>
      <c r="N367" s="303" t="s">
        <v>115</v>
      </c>
      <c r="O367" s="293" t="s">
        <v>89</v>
      </c>
      <c r="P367" s="293" t="s">
        <v>90</v>
      </c>
      <c r="Q367" s="293">
        <v>3800</v>
      </c>
      <c r="R367" s="293" t="s">
        <v>393</v>
      </c>
      <c r="S367" s="425">
        <f t="shared" ref="S367" si="642">IF(R367="Muy alta",100,IF(R367="Alta",80,IF(R367="Media",60,IF(R367="Baja",40,IF(R367="Muy baja",20,IF(R367="Casi Seguro",100,IF(R367="Probable",80,IF(R367="Posible",60,IF(R367="Improbable",40,IF(R367="Rara vez",20,0))))))))))</f>
        <v>80</v>
      </c>
      <c r="T367" s="293" t="s">
        <v>68</v>
      </c>
      <c r="U367" s="425">
        <f t="shared" ref="U367" si="643">IF(T367="Catastrófico",100,IF(T367="Mayor",80,IF(T367="Moderado",60,IF(T367="Menor",40,IF(T367="Leve",20,0)))))</f>
        <v>80</v>
      </c>
      <c r="V367" s="293" t="s">
        <v>69</v>
      </c>
      <c r="W367" s="140" t="s">
        <v>754</v>
      </c>
      <c r="X367" s="144" t="str">
        <f>IF(OR(Y367="Preventivo",Y367="Detectivo"),"Probabilidad",IF(Y367="Correctivo","Impacto"," "))</f>
        <v>Probabilidad</v>
      </c>
      <c r="Y367" s="149" t="s">
        <v>71</v>
      </c>
      <c r="Z367" s="149" t="s">
        <v>72</v>
      </c>
      <c r="AA367" s="149" t="s">
        <v>73</v>
      </c>
      <c r="AB367" s="149" t="s">
        <v>74</v>
      </c>
      <c r="AC367" s="149" t="s">
        <v>75</v>
      </c>
      <c r="AD367" s="477">
        <f>AH368</f>
        <v>48</v>
      </c>
      <c r="AE367" s="144">
        <f t="shared" si="634"/>
        <v>25</v>
      </c>
      <c r="AF367" s="144">
        <f t="shared" si="635"/>
        <v>15</v>
      </c>
      <c r="AG367" s="144">
        <f>($S$367*((AE367+AF367))/100)</f>
        <v>32</v>
      </c>
      <c r="AH367" s="144">
        <f t="shared" ref="AH367" si="644">S367-AG367</f>
        <v>48</v>
      </c>
      <c r="AI367" s="477">
        <f>AM368</f>
        <v>60</v>
      </c>
      <c r="AJ367" s="144">
        <f t="shared" si="636"/>
        <v>0</v>
      </c>
      <c r="AK367" s="144">
        <f t="shared" si="637"/>
        <v>0</v>
      </c>
      <c r="AL367" s="144">
        <f>($U$367*((AJ367+AK367))/100)</f>
        <v>0</v>
      </c>
      <c r="AM367" s="144">
        <f t="shared" ref="AM367" si="645">U367-AL367</f>
        <v>80</v>
      </c>
      <c r="AN367" s="293" t="s">
        <v>76</v>
      </c>
      <c r="AO367" s="293" t="s">
        <v>77</v>
      </c>
      <c r="AP367" s="421" t="s">
        <v>739</v>
      </c>
      <c r="AQ367" s="421" t="s">
        <v>755</v>
      </c>
      <c r="AR367" s="488">
        <v>45658</v>
      </c>
      <c r="AS367" s="423">
        <v>45992</v>
      </c>
      <c r="AT367" s="425" t="s">
        <v>80</v>
      </c>
      <c r="AU367" s="425" t="s">
        <v>741</v>
      </c>
      <c r="AW367" s="499"/>
      <c r="AX367" s="170"/>
    </row>
    <row r="368" spans="1:50" s="168" customFormat="1" ht="260.25" customHeight="1">
      <c r="A368" s="294"/>
      <c r="B368" s="294"/>
      <c r="C368" s="491"/>
      <c r="D368" s="472"/>
      <c r="E368" s="472"/>
      <c r="F368" s="497"/>
      <c r="G368" s="497"/>
      <c r="H368" s="497"/>
      <c r="I368" s="497"/>
      <c r="J368" s="497"/>
      <c r="K368" s="497"/>
      <c r="L368" s="494"/>
      <c r="M368" s="304"/>
      <c r="N368" s="304"/>
      <c r="O368" s="294"/>
      <c r="P368" s="294"/>
      <c r="Q368" s="294"/>
      <c r="R368" s="294"/>
      <c r="S368" s="426"/>
      <c r="T368" s="294"/>
      <c r="U368" s="426"/>
      <c r="V368" s="294"/>
      <c r="W368" s="140" t="s">
        <v>756</v>
      </c>
      <c r="X368" s="144" t="str">
        <f t="shared" ref="X368" si="646">IF(OR(Y368="Preventivo",Y368="Detectivo"),"Probabilidad",IF(Y368="Correctivo","Impacto"," "))</f>
        <v>Impacto</v>
      </c>
      <c r="Y368" s="149" t="s">
        <v>83</v>
      </c>
      <c r="Z368" s="149" t="s">
        <v>72</v>
      </c>
      <c r="AA368" s="149" t="s">
        <v>73</v>
      </c>
      <c r="AB368" s="149" t="s">
        <v>74</v>
      </c>
      <c r="AC368" s="149" t="s">
        <v>75</v>
      </c>
      <c r="AD368" s="478"/>
      <c r="AE368" s="144">
        <f t="shared" si="634"/>
        <v>0</v>
      </c>
      <c r="AF368" s="144">
        <f t="shared" si="635"/>
        <v>0</v>
      </c>
      <c r="AG368" s="144">
        <f>($AH$367*((AE368+AF368))/100)</f>
        <v>0</v>
      </c>
      <c r="AH368" s="144">
        <f t="shared" ref="AH368" si="647">AH367-AG368</f>
        <v>48</v>
      </c>
      <c r="AI368" s="478"/>
      <c r="AJ368" s="144">
        <f t="shared" si="636"/>
        <v>10</v>
      </c>
      <c r="AK368" s="144">
        <f t="shared" si="637"/>
        <v>15</v>
      </c>
      <c r="AL368" s="144">
        <f>($AM$367*((AJ368+AK368))/100)</f>
        <v>20</v>
      </c>
      <c r="AM368" s="144">
        <f t="shared" ref="AM368" si="648">AM367-AL368</f>
        <v>60</v>
      </c>
      <c r="AN368" s="294"/>
      <c r="AO368" s="294"/>
      <c r="AP368" s="422"/>
      <c r="AQ368" s="422"/>
      <c r="AR368" s="489"/>
      <c r="AS368" s="424"/>
      <c r="AT368" s="427"/>
      <c r="AU368" s="427"/>
      <c r="AW368" s="499"/>
      <c r="AX368" s="170"/>
    </row>
    <row r="369" spans="1:50" s="168" customFormat="1" ht="264.75" customHeight="1">
      <c r="A369" s="293"/>
      <c r="B369" s="293" t="s">
        <v>229</v>
      </c>
      <c r="C369" s="490" t="s">
        <v>230</v>
      </c>
      <c r="D369" s="421" t="s">
        <v>757</v>
      </c>
      <c r="E369" s="421"/>
      <c r="F369" s="421"/>
      <c r="G369" s="421"/>
      <c r="H369" s="496" t="s">
        <v>758</v>
      </c>
      <c r="I369" s="496" t="s">
        <v>759</v>
      </c>
      <c r="J369" s="496" t="s">
        <v>760</v>
      </c>
      <c r="K369" s="496" t="s">
        <v>761</v>
      </c>
      <c r="L369" s="493" t="str">
        <f t="shared" ref="L369" si="649">IF(F369&lt;&gt;"",CONCATENATE(E369," ",G369),CONCATENATE(H369," ",I369," ",J369," ",K369))</f>
        <v>Inclusión indebida en el acto administrativo que da cumplimiento a los fallos proferidos por las Salas de Justicia y Paz, de personas que no tengan la calidad de víctimas, con el objetivo de obtener algún beneficio particular y/o de un tercero.</v>
      </c>
      <c r="M369" s="303" t="s">
        <v>88</v>
      </c>
      <c r="N369" s="303" t="s">
        <v>115</v>
      </c>
      <c r="O369" s="293" t="s">
        <v>89</v>
      </c>
      <c r="P369" s="293" t="s">
        <v>90</v>
      </c>
      <c r="Q369" s="293">
        <v>2500</v>
      </c>
      <c r="R369" s="293" t="s">
        <v>393</v>
      </c>
      <c r="S369" s="425">
        <f t="shared" ref="S369" si="650">IF(R369="Muy alta",100,IF(R369="Alta",80,IF(R369="Media",60,IF(R369="Baja",40,IF(R369="Muy baja",20,IF(R369="Casi Seguro",100,IF(R369="Probable",80,IF(R369="Posible",60,IF(R369="Improbable",40,IF(R369="Rara vez",20,0))))))))))</f>
        <v>80</v>
      </c>
      <c r="T369" s="293" t="s">
        <v>68</v>
      </c>
      <c r="U369" s="425">
        <f t="shared" ref="U369" si="651">IF(T369="Catastrófico",100,IF(T369="Mayor",80,IF(T369="Moderado",60,IF(T369="Menor",40,IF(T369="Leve",20,0)))))</f>
        <v>80</v>
      </c>
      <c r="V369" s="293" t="s">
        <v>69</v>
      </c>
      <c r="W369" s="140" t="s">
        <v>762</v>
      </c>
      <c r="X369" s="144" t="str">
        <f t="shared" si="641"/>
        <v>Probabilidad</v>
      </c>
      <c r="Y369" s="149" t="s">
        <v>71</v>
      </c>
      <c r="Z369" s="149" t="s">
        <v>72</v>
      </c>
      <c r="AA369" s="149" t="s">
        <v>73</v>
      </c>
      <c r="AB369" s="149" t="s">
        <v>74</v>
      </c>
      <c r="AC369" s="149" t="s">
        <v>75</v>
      </c>
      <c r="AD369" s="477">
        <f t="shared" ref="AD369" si="652">AH371</f>
        <v>28.8</v>
      </c>
      <c r="AE369" s="144">
        <f t="shared" si="634"/>
        <v>25</v>
      </c>
      <c r="AF369" s="144">
        <f t="shared" si="635"/>
        <v>15</v>
      </c>
      <c r="AG369" s="144">
        <f>($S$369*((AE369+AF369))/100)</f>
        <v>32</v>
      </c>
      <c r="AH369" s="144">
        <f t="shared" ref="AH369" si="653">S369-AG369</f>
        <v>48</v>
      </c>
      <c r="AI369" s="477">
        <f t="shared" ref="AI369" si="654">AM371</f>
        <v>60</v>
      </c>
      <c r="AJ369" s="144">
        <f t="shared" si="636"/>
        <v>0</v>
      </c>
      <c r="AK369" s="144">
        <f t="shared" si="637"/>
        <v>0</v>
      </c>
      <c r="AL369" s="144">
        <f>($U$369*((AJ369+AK369))/100)</f>
        <v>0</v>
      </c>
      <c r="AM369" s="144">
        <f t="shared" ref="AM369" si="655">U369-AL369</f>
        <v>80</v>
      </c>
      <c r="AN369" s="293" t="s">
        <v>76</v>
      </c>
      <c r="AO369" s="293" t="s">
        <v>77</v>
      </c>
      <c r="AP369" s="421" t="s">
        <v>739</v>
      </c>
      <c r="AQ369" s="421" t="s">
        <v>763</v>
      </c>
      <c r="AR369" s="423">
        <v>45658</v>
      </c>
      <c r="AS369" s="423">
        <v>45992</v>
      </c>
      <c r="AT369" s="425" t="s">
        <v>80</v>
      </c>
      <c r="AU369" s="425" t="s">
        <v>741</v>
      </c>
      <c r="AW369" s="499"/>
      <c r="AX369" s="170"/>
    </row>
    <row r="370" spans="1:50" s="168" customFormat="1" ht="348.75" customHeight="1">
      <c r="A370" s="294"/>
      <c r="B370" s="294"/>
      <c r="C370" s="491"/>
      <c r="D370" s="472"/>
      <c r="E370" s="472"/>
      <c r="F370" s="472"/>
      <c r="G370" s="472"/>
      <c r="H370" s="497"/>
      <c r="I370" s="497"/>
      <c r="J370" s="497"/>
      <c r="K370" s="497"/>
      <c r="L370" s="494"/>
      <c r="M370" s="304"/>
      <c r="N370" s="304"/>
      <c r="O370" s="294"/>
      <c r="P370" s="294"/>
      <c r="Q370" s="294"/>
      <c r="R370" s="293"/>
      <c r="S370" s="425"/>
      <c r="T370" s="294"/>
      <c r="U370" s="426"/>
      <c r="V370" s="294"/>
      <c r="W370" s="140" t="s">
        <v>764</v>
      </c>
      <c r="X370" s="144" t="str">
        <f t="shared" si="641"/>
        <v>Probabilidad</v>
      </c>
      <c r="Y370" s="149" t="s">
        <v>71</v>
      </c>
      <c r="Z370" s="149" t="s">
        <v>72</v>
      </c>
      <c r="AA370" s="149" t="s">
        <v>73</v>
      </c>
      <c r="AB370" s="149" t="s">
        <v>74</v>
      </c>
      <c r="AC370" s="149" t="s">
        <v>75</v>
      </c>
      <c r="AD370" s="478"/>
      <c r="AE370" s="144">
        <f t="shared" si="634"/>
        <v>25</v>
      </c>
      <c r="AF370" s="144">
        <f t="shared" si="635"/>
        <v>15</v>
      </c>
      <c r="AG370" s="144">
        <f>($AH$369*((AE370+AF370))/100)</f>
        <v>19.2</v>
      </c>
      <c r="AH370" s="144">
        <f t="shared" ref="AH370:AH371" si="656">AH369-AG370</f>
        <v>28.8</v>
      </c>
      <c r="AI370" s="478"/>
      <c r="AJ370" s="144">
        <f t="shared" si="636"/>
        <v>0</v>
      </c>
      <c r="AK370" s="144">
        <f t="shared" si="637"/>
        <v>0</v>
      </c>
      <c r="AL370" s="144">
        <f>($AM$369*((AJ370+AK370))/100)</f>
        <v>0</v>
      </c>
      <c r="AM370" s="144">
        <f t="shared" ref="AM370:AM371" si="657">AM369-AL370</f>
        <v>80</v>
      </c>
      <c r="AN370" s="294"/>
      <c r="AO370" s="294"/>
      <c r="AP370" s="472"/>
      <c r="AQ370" s="472"/>
      <c r="AR370" s="473"/>
      <c r="AS370" s="473"/>
      <c r="AT370" s="426"/>
      <c r="AU370" s="426"/>
      <c r="AW370" s="499"/>
      <c r="AX370" s="170"/>
    </row>
    <row r="371" spans="1:50" s="168" customFormat="1" ht="176.25" customHeight="1">
      <c r="A371" s="295"/>
      <c r="B371" s="295"/>
      <c r="C371" s="492"/>
      <c r="D371" s="422"/>
      <c r="E371" s="422"/>
      <c r="F371" s="422"/>
      <c r="G371" s="422"/>
      <c r="H371" s="498"/>
      <c r="I371" s="498"/>
      <c r="J371" s="498"/>
      <c r="K371" s="498"/>
      <c r="L371" s="495"/>
      <c r="M371" s="305"/>
      <c r="N371" s="305"/>
      <c r="O371" s="295"/>
      <c r="P371" s="295"/>
      <c r="Q371" s="295"/>
      <c r="R371" s="293"/>
      <c r="S371" s="425"/>
      <c r="T371" s="295"/>
      <c r="U371" s="427"/>
      <c r="V371" s="295"/>
      <c r="W371" s="140" t="s">
        <v>765</v>
      </c>
      <c r="X371" s="144" t="str">
        <f t="shared" si="641"/>
        <v>Impacto</v>
      </c>
      <c r="Y371" s="149" t="s">
        <v>83</v>
      </c>
      <c r="Z371" s="149" t="s">
        <v>72</v>
      </c>
      <c r="AA371" s="149" t="s">
        <v>73</v>
      </c>
      <c r="AB371" s="149" t="s">
        <v>74</v>
      </c>
      <c r="AC371" s="149" t="s">
        <v>75</v>
      </c>
      <c r="AD371" s="479"/>
      <c r="AE371" s="144">
        <f t="shared" si="634"/>
        <v>0</v>
      </c>
      <c r="AF371" s="144">
        <f t="shared" si="635"/>
        <v>0</v>
      </c>
      <c r="AG371" s="144">
        <f>($AH$370*((AE371+AF371))/100)</f>
        <v>0</v>
      </c>
      <c r="AH371" s="144">
        <f t="shared" si="656"/>
        <v>28.8</v>
      </c>
      <c r="AI371" s="479"/>
      <c r="AJ371" s="144">
        <f t="shared" si="636"/>
        <v>10</v>
      </c>
      <c r="AK371" s="144">
        <f t="shared" si="637"/>
        <v>15</v>
      </c>
      <c r="AL371" s="144">
        <f>($AM$370*((AJ371+AK371))/100)</f>
        <v>20</v>
      </c>
      <c r="AM371" s="144">
        <f t="shared" si="657"/>
        <v>60</v>
      </c>
      <c r="AN371" s="295"/>
      <c r="AO371" s="295"/>
      <c r="AP371" s="422"/>
      <c r="AQ371" s="422"/>
      <c r="AR371" s="424"/>
      <c r="AS371" s="424"/>
      <c r="AT371" s="427"/>
      <c r="AU371" s="427"/>
      <c r="AW371" s="499"/>
      <c r="AX371" s="170"/>
    </row>
    <row r="372" spans="1:50" s="168" customFormat="1" ht="231" customHeight="1">
      <c r="A372" s="293"/>
      <c r="B372" s="293" t="s">
        <v>229</v>
      </c>
      <c r="C372" s="490" t="s">
        <v>230</v>
      </c>
      <c r="D372" s="421" t="s">
        <v>766</v>
      </c>
      <c r="E372" s="421"/>
      <c r="F372" s="496"/>
      <c r="G372" s="496"/>
      <c r="H372" s="421" t="s">
        <v>767</v>
      </c>
      <c r="I372" s="496" t="s">
        <v>768</v>
      </c>
      <c r="J372" s="496" t="s">
        <v>769</v>
      </c>
      <c r="K372" s="496" t="s">
        <v>770</v>
      </c>
      <c r="L372" s="493" t="str">
        <f t="shared" ref="L372" si="658">IF(F372&lt;&gt;"",CONCATENATE(E372," ",G372),CONCATENATE(H372," ",I372," ",J372," ",K372))</f>
        <v>Sustracción, perdida, favorecimiento, direccionamiento, disminución o deficiente administración y/o comercialización de los bienes muebles (dinero, títulos judiciales, automóviles, armas, sociedades, etc.), bienes inmuebles y BAAF (Bienes Con Actividades Agropecuarias Y Forestales), administrados por el FRV por acción u omisión para beneficio privado y/o de terceros.</v>
      </c>
      <c r="M372" s="303" t="s">
        <v>88</v>
      </c>
      <c r="N372" s="303" t="s">
        <v>115</v>
      </c>
      <c r="O372" s="293" t="s">
        <v>89</v>
      </c>
      <c r="P372" s="293" t="s">
        <v>90</v>
      </c>
      <c r="Q372" s="293">
        <v>500</v>
      </c>
      <c r="R372" s="293" t="s">
        <v>393</v>
      </c>
      <c r="S372" s="425">
        <f t="shared" ref="S372" si="659">IF(R372="Muy alta",100,IF(R372="Alta",80,IF(R372="Media",60,IF(R372="Baja",40,IF(R372="Muy baja",20,IF(R372="Casi Seguro",100,IF(R372="Probable",80,IF(R372="Posible",60,IF(R372="Improbable",40,IF(R372="Rara vez",20,0))))))))))</f>
        <v>80</v>
      </c>
      <c r="T372" s="293" t="s">
        <v>68</v>
      </c>
      <c r="U372" s="425">
        <f t="shared" ref="U372" si="660">IF(T372="Catastrófico",100,IF(T372="Mayor",80,IF(T372="Moderado",60,IF(T372="Menor",40,IF(T372="Leve",20,0)))))</f>
        <v>80</v>
      </c>
      <c r="V372" s="293" t="s">
        <v>69</v>
      </c>
      <c r="W372" s="148" t="s">
        <v>771</v>
      </c>
      <c r="X372" s="144" t="str">
        <f t="shared" si="641"/>
        <v>Probabilidad</v>
      </c>
      <c r="Y372" s="149" t="s">
        <v>71</v>
      </c>
      <c r="Z372" s="149" t="s">
        <v>72</v>
      </c>
      <c r="AA372" s="149" t="s">
        <v>73</v>
      </c>
      <c r="AB372" s="149" t="s">
        <v>74</v>
      </c>
      <c r="AC372" s="149" t="s">
        <v>75</v>
      </c>
      <c r="AD372" s="477">
        <f>AH373</f>
        <v>48</v>
      </c>
      <c r="AE372" s="144">
        <f t="shared" si="634"/>
        <v>25</v>
      </c>
      <c r="AF372" s="144">
        <f t="shared" si="635"/>
        <v>15</v>
      </c>
      <c r="AG372" s="144">
        <f>($S$372*((AE372+AF372))/100)</f>
        <v>32</v>
      </c>
      <c r="AH372" s="144">
        <f t="shared" ref="AH372" si="661">S372-AG372</f>
        <v>48</v>
      </c>
      <c r="AI372" s="477">
        <f>AM373</f>
        <v>60</v>
      </c>
      <c r="AJ372" s="144">
        <f t="shared" si="636"/>
        <v>0</v>
      </c>
      <c r="AK372" s="144">
        <f t="shared" si="637"/>
        <v>0</v>
      </c>
      <c r="AL372" s="144">
        <f>($U$372*((AJ372+AK372))/100)</f>
        <v>0</v>
      </c>
      <c r="AM372" s="144">
        <f t="shared" ref="AM372" si="662">U372-AL372</f>
        <v>80</v>
      </c>
      <c r="AN372" s="293" t="s">
        <v>76</v>
      </c>
      <c r="AO372" s="293" t="s">
        <v>77</v>
      </c>
      <c r="AP372" s="421" t="s">
        <v>739</v>
      </c>
      <c r="AQ372" s="421" t="s">
        <v>772</v>
      </c>
      <c r="AR372" s="423">
        <v>45658</v>
      </c>
      <c r="AS372" s="423">
        <v>45992</v>
      </c>
      <c r="AT372" s="425" t="s">
        <v>80</v>
      </c>
      <c r="AU372" s="425" t="s">
        <v>741</v>
      </c>
      <c r="AW372" s="499"/>
      <c r="AX372" s="170"/>
    </row>
    <row r="373" spans="1:50" s="168" customFormat="1" ht="75">
      <c r="A373" s="294"/>
      <c r="B373" s="294"/>
      <c r="C373" s="491"/>
      <c r="D373" s="472"/>
      <c r="E373" s="472"/>
      <c r="F373" s="497"/>
      <c r="G373" s="497"/>
      <c r="H373" s="472"/>
      <c r="I373" s="497"/>
      <c r="J373" s="497"/>
      <c r="K373" s="497"/>
      <c r="L373" s="494"/>
      <c r="M373" s="304"/>
      <c r="N373" s="304"/>
      <c r="O373" s="294"/>
      <c r="P373" s="294"/>
      <c r="Q373" s="294"/>
      <c r="R373" s="293"/>
      <c r="S373" s="425"/>
      <c r="T373" s="294"/>
      <c r="U373" s="426"/>
      <c r="V373" s="294"/>
      <c r="W373" s="140" t="s">
        <v>773</v>
      </c>
      <c r="X373" s="144" t="str">
        <f t="shared" si="641"/>
        <v>Impacto</v>
      </c>
      <c r="Y373" s="149" t="s">
        <v>83</v>
      </c>
      <c r="Z373" s="149" t="s">
        <v>72</v>
      </c>
      <c r="AA373" s="149" t="s">
        <v>73</v>
      </c>
      <c r="AB373" s="149" t="s">
        <v>74</v>
      </c>
      <c r="AC373" s="149" t="s">
        <v>75</v>
      </c>
      <c r="AD373" s="478"/>
      <c r="AE373" s="144">
        <f t="shared" si="634"/>
        <v>0</v>
      </c>
      <c r="AF373" s="144">
        <f t="shared" si="635"/>
        <v>0</v>
      </c>
      <c r="AG373" s="144">
        <f>($AH$372*((AE373+AF373))/100)</f>
        <v>0</v>
      </c>
      <c r="AH373" s="144">
        <f t="shared" ref="AH373" si="663">AH372-AG373</f>
        <v>48</v>
      </c>
      <c r="AI373" s="478"/>
      <c r="AJ373" s="144">
        <f t="shared" si="636"/>
        <v>10</v>
      </c>
      <c r="AK373" s="144">
        <f t="shared" si="637"/>
        <v>15</v>
      </c>
      <c r="AL373" s="144">
        <f>($AM$372*((AJ373+AK373))/100)</f>
        <v>20</v>
      </c>
      <c r="AM373" s="144">
        <f t="shared" ref="AM373" si="664">AM372-AL373</f>
        <v>60</v>
      </c>
      <c r="AN373" s="294"/>
      <c r="AO373" s="294"/>
      <c r="AP373" s="422"/>
      <c r="AQ373" s="422"/>
      <c r="AR373" s="424"/>
      <c r="AS373" s="424"/>
      <c r="AT373" s="427"/>
      <c r="AU373" s="427"/>
      <c r="AW373" s="499"/>
      <c r="AX373" s="170"/>
    </row>
    <row r="374" spans="1:50" s="168" customFormat="1" ht="194.25" customHeight="1">
      <c r="A374" s="293"/>
      <c r="B374" s="293" t="s">
        <v>229</v>
      </c>
      <c r="C374" s="490" t="s">
        <v>230</v>
      </c>
      <c r="D374" s="421" t="s">
        <v>774</v>
      </c>
      <c r="E374" s="421" t="s">
        <v>60</v>
      </c>
      <c r="F374" s="496" t="s">
        <v>775</v>
      </c>
      <c r="G374" s="496" t="s">
        <v>776</v>
      </c>
      <c r="H374" s="496"/>
      <c r="I374" s="496"/>
      <c r="J374" s="496"/>
      <c r="K374" s="496"/>
      <c r="L374" s="493" t="str">
        <f t="shared" ref="L374" si="665">IF(F374&lt;&gt;"",CONCATENATE(E374," ",G374),CONCATENATE(H374," ",I374," ",J374," ",K374))</f>
        <v>Posibilidad de pérdida económica y reputacional por debilidades en la formulación de los Planes integrales de Reparación Colectiva (PIRC) en cuanto a la capacidad instalada, falta de articulación entre los profesionales de reparación colectiva de las Direcciones Territoriales y Nivel Nacional, desconocimiento o no aplicación de los procedimientos de diseño y formulación del PIRC y/o no envío de soportes pertenecientes a estas fases.</v>
      </c>
      <c r="M374" s="303" t="s">
        <v>63</v>
      </c>
      <c r="N374" s="303" t="s">
        <v>115</v>
      </c>
      <c r="O374" s="293" t="s">
        <v>64</v>
      </c>
      <c r="P374" s="293" t="s">
        <v>65</v>
      </c>
      <c r="Q374" s="293">
        <v>291</v>
      </c>
      <c r="R374" s="293" t="s">
        <v>129</v>
      </c>
      <c r="S374" s="425">
        <f t="shared" ref="S374" si="666">IF(R374="Muy alta",100,IF(R374="Alta",80,IF(R374="Media",60,IF(R374="Baja",40,IF(R374="Muy baja",20,IF(R374="Casi Seguro",100,IF(R374="Probable",80,IF(R374="Posible",60,IF(R374="Improbable",40,IF(R374="Rara vez",20,0))))))))))</f>
        <v>40</v>
      </c>
      <c r="T374" s="293" t="s">
        <v>76</v>
      </c>
      <c r="U374" s="425">
        <f t="shared" ref="U374" si="667">IF(T374="Catastrófico",100,IF(T374="Mayor",80,IF(T374="Moderado",60,IF(T374="Menor",40,IF(T374="Leve",20,0)))))</f>
        <v>60</v>
      </c>
      <c r="V374" s="293" t="s">
        <v>76</v>
      </c>
      <c r="W374" s="140" t="s">
        <v>777</v>
      </c>
      <c r="X374" s="144" t="str">
        <f t="shared" si="641"/>
        <v>Probabilidad</v>
      </c>
      <c r="Y374" s="149" t="s">
        <v>71</v>
      </c>
      <c r="Z374" s="149" t="s">
        <v>72</v>
      </c>
      <c r="AA374" s="149" t="s">
        <v>73</v>
      </c>
      <c r="AB374" s="149" t="s">
        <v>74</v>
      </c>
      <c r="AC374" s="149" t="s">
        <v>75</v>
      </c>
      <c r="AD374" s="477">
        <f t="shared" ref="AD374" si="668">AH376</f>
        <v>14.4</v>
      </c>
      <c r="AE374" s="144">
        <f t="shared" si="634"/>
        <v>25</v>
      </c>
      <c r="AF374" s="144">
        <f t="shared" si="635"/>
        <v>15</v>
      </c>
      <c r="AG374" s="144">
        <f>($S$374*((AE374+AF374))/100)</f>
        <v>16</v>
      </c>
      <c r="AH374" s="144">
        <f t="shared" ref="AH374" si="669">S374-AG374</f>
        <v>24</v>
      </c>
      <c r="AI374" s="477">
        <f t="shared" ref="AI374" si="670">AM376</f>
        <v>45</v>
      </c>
      <c r="AJ374" s="144">
        <f t="shared" si="636"/>
        <v>0</v>
      </c>
      <c r="AK374" s="144">
        <f t="shared" si="637"/>
        <v>0</v>
      </c>
      <c r="AL374" s="144">
        <f>($U$374*((AJ374+AK374))/100)</f>
        <v>0</v>
      </c>
      <c r="AM374" s="144">
        <f t="shared" ref="AM374" si="671">U374-AL374</f>
        <v>60</v>
      </c>
      <c r="AN374" s="293" t="s">
        <v>76</v>
      </c>
      <c r="AO374" s="293" t="s">
        <v>77</v>
      </c>
      <c r="AP374" s="421" t="s">
        <v>739</v>
      </c>
      <c r="AQ374" s="421" t="s">
        <v>778</v>
      </c>
      <c r="AR374" s="423">
        <v>45658</v>
      </c>
      <c r="AS374" s="423">
        <v>46022</v>
      </c>
      <c r="AT374" s="425" t="s">
        <v>80</v>
      </c>
      <c r="AU374" s="425" t="s">
        <v>779</v>
      </c>
      <c r="AW374" s="499"/>
      <c r="AX374" s="170"/>
    </row>
    <row r="375" spans="1:50" s="168" customFormat="1" ht="180" customHeight="1">
      <c r="A375" s="294"/>
      <c r="B375" s="294"/>
      <c r="C375" s="491"/>
      <c r="D375" s="472"/>
      <c r="E375" s="472"/>
      <c r="F375" s="497"/>
      <c r="G375" s="497"/>
      <c r="H375" s="497"/>
      <c r="I375" s="497"/>
      <c r="J375" s="497"/>
      <c r="K375" s="497"/>
      <c r="L375" s="494"/>
      <c r="M375" s="304"/>
      <c r="N375" s="304"/>
      <c r="O375" s="294"/>
      <c r="P375" s="294"/>
      <c r="Q375" s="294"/>
      <c r="R375" s="294"/>
      <c r="S375" s="426"/>
      <c r="T375" s="294"/>
      <c r="U375" s="426"/>
      <c r="V375" s="294"/>
      <c r="W375" s="140" t="s">
        <v>780</v>
      </c>
      <c r="X375" s="144" t="str">
        <f t="shared" si="641"/>
        <v>Probabilidad</v>
      </c>
      <c r="Y375" s="149" t="s">
        <v>71</v>
      </c>
      <c r="Z375" s="149" t="s">
        <v>72</v>
      </c>
      <c r="AA375" s="149" t="s">
        <v>73</v>
      </c>
      <c r="AB375" s="149" t="s">
        <v>74</v>
      </c>
      <c r="AC375" s="149" t="s">
        <v>75</v>
      </c>
      <c r="AD375" s="478"/>
      <c r="AE375" s="144">
        <f t="shared" si="634"/>
        <v>25</v>
      </c>
      <c r="AF375" s="144">
        <f t="shared" si="635"/>
        <v>15</v>
      </c>
      <c r="AG375" s="144">
        <f>($AH$374*((AE375+AF375))/100)</f>
        <v>9.6</v>
      </c>
      <c r="AH375" s="144">
        <f t="shared" ref="AH375:AH376" si="672">AH374-AG375</f>
        <v>14.4</v>
      </c>
      <c r="AI375" s="478"/>
      <c r="AJ375" s="144">
        <f t="shared" si="636"/>
        <v>0</v>
      </c>
      <c r="AK375" s="144">
        <f t="shared" si="637"/>
        <v>0</v>
      </c>
      <c r="AL375" s="144">
        <f>($AM$374*((AJ375+AK375))/100)</f>
        <v>0</v>
      </c>
      <c r="AM375" s="144">
        <f t="shared" ref="AM375:AM376" si="673">AM374-AL375</f>
        <v>60</v>
      </c>
      <c r="AN375" s="294"/>
      <c r="AO375" s="294"/>
      <c r="AP375" s="472"/>
      <c r="AQ375" s="472"/>
      <c r="AR375" s="473"/>
      <c r="AS375" s="473"/>
      <c r="AT375" s="426"/>
      <c r="AU375" s="426"/>
      <c r="AW375" s="499"/>
      <c r="AX375" s="170"/>
    </row>
    <row r="376" spans="1:50" s="168" customFormat="1" ht="200.25" customHeight="1">
      <c r="A376" s="295"/>
      <c r="B376" s="295"/>
      <c r="C376" s="492"/>
      <c r="D376" s="422"/>
      <c r="E376" s="422"/>
      <c r="F376" s="498"/>
      <c r="G376" s="498"/>
      <c r="H376" s="498"/>
      <c r="I376" s="498"/>
      <c r="J376" s="498"/>
      <c r="K376" s="498"/>
      <c r="L376" s="495"/>
      <c r="M376" s="305"/>
      <c r="N376" s="305"/>
      <c r="O376" s="295"/>
      <c r="P376" s="295"/>
      <c r="Q376" s="295"/>
      <c r="R376" s="295"/>
      <c r="S376" s="427"/>
      <c r="T376" s="295"/>
      <c r="U376" s="427"/>
      <c r="V376" s="295"/>
      <c r="W376" s="140" t="s">
        <v>781</v>
      </c>
      <c r="X376" s="144" t="str">
        <f t="shared" si="641"/>
        <v>Impacto</v>
      </c>
      <c r="Y376" s="149" t="s">
        <v>83</v>
      </c>
      <c r="Z376" s="149" t="s">
        <v>72</v>
      </c>
      <c r="AA376" s="149" t="s">
        <v>73</v>
      </c>
      <c r="AB376" s="149" t="s">
        <v>74</v>
      </c>
      <c r="AC376" s="149" t="s">
        <v>75</v>
      </c>
      <c r="AD376" s="479"/>
      <c r="AE376" s="144">
        <f t="shared" si="634"/>
        <v>0</v>
      </c>
      <c r="AF376" s="144">
        <f t="shared" si="635"/>
        <v>0</v>
      </c>
      <c r="AG376" s="144">
        <f>($AH$375*((AE376+AF376))/100)</f>
        <v>0</v>
      </c>
      <c r="AH376" s="144">
        <f t="shared" si="672"/>
        <v>14.4</v>
      </c>
      <c r="AI376" s="479"/>
      <c r="AJ376" s="144">
        <f t="shared" si="636"/>
        <v>10</v>
      </c>
      <c r="AK376" s="144">
        <f t="shared" si="637"/>
        <v>15</v>
      </c>
      <c r="AL376" s="144">
        <f>($AM$375*((AJ376+AK376))/100)</f>
        <v>15</v>
      </c>
      <c r="AM376" s="144">
        <f t="shared" si="673"/>
        <v>45</v>
      </c>
      <c r="AN376" s="295"/>
      <c r="AO376" s="295"/>
      <c r="AP376" s="422"/>
      <c r="AQ376" s="422"/>
      <c r="AR376" s="424"/>
      <c r="AS376" s="424"/>
      <c r="AT376" s="427"/>
      <c r="AU376" s="427"/>
      <c r="AW376" s="499"/>
      <c r="AX376" s="170"/>
    </row>
    <row r="377" spans="1:50" s="168" customFormat="1" ht="180.75" customHeight="1">
      <c r="A377" s="293"/>
      <c r="B377" s="293" t="s">
        <v>229</v>
      </c>
      <c r="C377" s="490" t="s">
        <v>230</v>
      </c>
      <c r="D377" s="421" t="s">
        <v>782</v>
      </c>
      <c r="E377" s="421" t="s">
        <v>60</v>
      </c>
      <c r="F377" s="496" t="s">
        <v>783</v>
      </c>
      <c r="G377" s="496" t="s">
        <v>784</v>
      </c>
      <c r="H377" s="496"/>
      <c r="I377" s="496"/>
      <c r="J377" s="496"/>
      <c r="K377" s="496"/>
      <c r="L377" s="493" t="str">
        <f t="shared" ref="L377" si="674">IF(F377&lt;&gt;"",CONCATENATE(E377," ",G377),CONCATENATE(H377," ",I377," ",J377," ",K377))</f>
        <v>Posibilidad de pérdida económica y reputacional debido a la dificultad para evidenciar el avance de la implementación de las medidas del PIRC (Planes Integrales de Reparación Colectiva) tales como: por el  desconocimiento o no aplicación de los procedimientos para evidenciar la implementación y/o el no escalonamiento de los soportes de las medidas, demoras o no realización del cargue de los soportes y la falta de respuesta por parte de las entidades del Sistema Nacional de Atención y Reparación Integral a la Víctimas (SNARIV) de acuerdo a las competencias de éstas para cumplir con los PIRC.</v>
      </c>
      <c r="M377" s="303" t="s">
        <v>63</v>
      </c>
      <c r="N377" s="303" t="s">
        <v>115</v>
      </c>
      <c r="O377" s="293" t="s">
        <v>64</v>
      </c>
      <c r="P377" s="293" t="s">
        <v>65</v>
      </c>
      <c r="Q377" s="293">
        <v>298</v>
      </c>
      <c r="R377" s="293" t="s">
        <v>129</v>
      </c>
      <c r="S377" s="425">
        <f t="shared" ref="S377" si="675">IF(R377="Muy alta",100,IF(R377="Alta",80,IF(R377="Media",60,IF(R377="Baja",40,IF(R377="Muy baja",20,IF(R377="Casi Seguro",100,IF(R377="Probable",80,IF(R377="Posible",60,IF(R377="Improbable",40,IF(R377="Rara vez",20,0))))))))))</f>
        <v>40</v>
      </c>
      <c r="T377" s="293" t="s">
        <v>68</v>
      </c>
      <c r="U377" s="425">
        <f t="shared" ref="U377" si="676">IF(T377="Catastrófico",100,IF(T377="Mayor",80,IF(T377="Moderado",60,IF(T377="Menor",40,IF(T377="Leve",20,0)))))</f>
        <v>80</v>
      </c>
      <c r="V377" s="293" t="s">
        <v>69</v>
      </c>
      <c r="W377" s="140" t="s">
        <v>785</v>
      </c>
      <c r="X377" s="144" t="str">
        <f t="shared" si="641"/>
        <v>Probabilidad</v>
      </c>
      <c r="Y377" s="149" t="s">
        <v>71</v>
      </c>
      <c r="Z377" s="149" t="s">
        <v>72</v>
      </c>
      <c r="AA377" s="149" t="s">
        <v>73</v>
      </c>
      <c r="AB377" s="149" t="s">
        <v>74</v>
      </c>
      <c r="AC377" s="149" t="s">
        <v>75</v>
      </c>
      <c r="AD377" s="477">
        <f t="shared" ref="AD377" si="677">AH379</f>
        <v>14.4</v>
      </c>
      <c r="AE377" s="144">
        <f t="shared" si="634"/>
        <v>25</v>
      </c>
      <c r="AF377" s="144">
        <f t="shared" si="635"/>
        <v>15</v>
      </c>
      <c r="AG377" s="144">
        <f>($S$377*((AE377+AF377))/100)</f>
        <v>16</v>
      </c>
      <c r="AH377" s="144">
        <f t="shared" ref="AH377" si="678">S377-AG377</f>
        <v>24</v>
      </c>
      <c r="AI377" s="477">
        <f t="shared" ref="AI377" si="679">AM379</f>
        <v>60</v>
      </c>
      <c r="AJ377" s="144">
        <f t="shared" si="636"/>
        <v>0</v>
      </c>
      <c r="AK377" s="144">
        <f t="shared" si="637"/>
        <v>0</v>
      </c>
      <c r="AL377" s="144">
        <f>($U$377*((AJ377+AK377))/100)</f>
        <v>0</v>
      </c>
      <c r="AM377" s="144">
        <f t="shared" ref="AM377" si="680">U377-AL377</f>
        <v>80</v>
      </c>
      <c r="AN377" s="293" t="s">
        <v>76</v>
      </c>
      <c r="AO377" s="293" t="s">
        <v>77</v>
      </c>
      <c r="AP377" s="421" t="s">
        <v>739</v>
      </c>
      <c r="AQ377" s="421" t="s">
        <v>786</v>
      </c>
      <c r="AR377" s="423">
        <v>45658</v>
      </c>
      <c r="AS377" s="423">
        <v>46022</v>
      </c>
      <c r="AT377" s="425" t="s">
        <v>80</v>
      </c>
      <c r="AU377" s="425" t="s">
        <v>787</v>
      </c>
      <c r="AW377" s="499"/>
      <c r="AX377" s="170"/>
    </row>
    <row r="378" spans="1:50" s="168" customFormat="1" ht="188.25" customHeight="1">
      <c r="A378" s="294"/>
      <c r="B378" s="294"/>
      <c r="C378" s="491"/>
      <c r="D378" s="472"/>
      <c r="E378" s="472"/>
      <c r="F378" s="497"/>
      <c r="G378" s="497"/>
      <c r="H378" s="497"/>
      <c r="I378" s="497"/>
      <c r="J378" s="497"/>
      <c r="K378" s="497"/>
      <c r="L378" s="494"/>
      <c r="M378" s="304"/>
      <c r="N378" s="304"/>
      <c r="O378" s="294"/>
      <c r="P378" s="294"/>
      <c r="Q378" s="294"/>
      <c r="R378" s="294"/>
      <c r="S378" s="426"/>
      <c r="T378" s="294"/>
      <c r="U378" s="426"/>
      <c r="V378" s="294"/>
      <c r="W378" s="140" t="s">
        <v>788</v>
      </c>
      <c r="X378" s="144" t="str">
        <f t="shared" si="641"/>
        <v>Impacto</v>
      </c>
      <c r="Y378" s="149" t="s">
        <v>83</v>
      </c>
      <c r="Z378" s="149" t="s">
        <v>72</v>
      </c>
      <c r="AA378" s="149" t="s">
        <v>73</v>
      </c>
      <c r="AB378" s="149" t="s">
        <v>74</v>
      </c>
      <c r="AC378" s="149" t="s">
        <v>75</v>
      </c>
      <c r="AD378" s="478"/>
      <c r="AE378" s="144">
        <f t="shared" si="634"/>
        <v>0</v>
      </c>
      <c r="AF378" s="144">
        <f t="shared" si="635"/>
        <v>0</v>
      </c>
      <c r="AG378" s="144">
        <f>($AH$377*((AE378+AF378))/100)</f>
        <v>0</v>
      </c>
      <c r="AH378" s="144">
        <f t="shared" ref="AH378:AH379" si="681">AH377-AG378</f>
        <v>24</v>
      </c>
      <c r="AI378" s="478"/>
      <c r="AJ378" s="144">
        <f t="shared" si="636"/>
        <v>10</v>
      </c>
      <c r="AK378" s="144">
        <f t="shared" si="637"/>
        <v>15</v>
      </c>
      <c r="AL378" s="144">
        <f>($AM$377*((AJ378+AK378))/100)</f>
        <v>20</v>
      </c>
      <c r="AM378" s="144">
        <f t="shared" ref="AM378:AM379" si="682">AM377-AL378</f>
        <v>60</v>
      </c>
      <c r="AN378" s="294"/>
      <c r="AO378" s="294"/>
      <c r="AP378" s="472"/>
      <c r="AQ378" s="472"/>
      <c r="AR378" s="473"/>
      <c r="AS378" s="473"/>
      <c r="AT378" s="426"/>
      <c r="AU378" s="426"/>
      <c r="AW378" s="499"/>
      <c r="AX378" s="170"/>
    </row>
    <row r="379" spans="1:50" s="168" customFormat="1" ht="199.5" customHeight="1">
      <c r="A379" s="295"/>
      <c r="B379" s="295"/>
      <c r="C379" s="492"/>
      <c r="D379" s="422"/>
      <c r="E379" s="422"/>
      <c r="F379" s="498"/>
      <c r="G379" s="498"/>
      <c r="H379" s="498"/>
      <c r="I379" s="498"/>
      <c r="J379" s="498"/>
      <c r="K379" s="498"/>
      <c r="L379" s="495"/>
      <c r="M379" s="305"/>
      <c r="N379" s="305"/>
      <c r="O379" s="295"/>
      <c r="P379" s="295"/>
      <c r="Q379" s="295"/>
      <c r="R379" s="295"/>
      <c r="S379" s="427"/>
      <c r="T379" s="295"/>
      <c r="U379" s="427"/>
      <c r="V379" s="295"/>
      <c r="W379" s="140" t="s">
        <v>789</v>
      </c>
      <c r="X379" s="144" t="str">
        <f t="shared" si="641"/>
        <v>Probabilidad</v>
      </c>
      <c r="Y379" s="149" t="s">
        <v>71</v>
      </c>
      <c r="Z379" s="149" t="s">
        <v>72</v>
      </c>
      <c r="AA379" s="149" t="s">
        <v>73</v>
      </c>
      <c r="AB379" s="149" t="s">
        <v>74</v>
      </c>
      <c r="AC379" s="149" t="s">
        <v>75</v>
      </c>
      <c r="AD379" s="479"/>
      <c r="AE379" s="144">
        <f t="shared" si="634"/>
        <v>25</v>
      </c>
      <c r="AF379" s="144">
        <f t="shared" si="635"/>
        <v>15</v>
      </c>
      <c r="AG379" s="144">
        <f>($AH$378*((AE379+AF379))/100)</f>
        <v>9.6</v>
      </c>
      <c r="AH379" s="144">
        <f t="shared" si="681"/>
        <v>14.4</v>
      </c>
      <c r="AI379" s="479"/>
      <c r="AJ379" s="144">
        <f t="shared" si="636"/>
        <v>0</v>
      </c>
      <c r="AK379" s="144">
        <f t="shared" si="637"/>
        <v>0</v>
      </c>
      <c r="AL379" s="144">
        <f>($AM$378*((AJ379+AK379))/100)</f>
        <v>0</v>
      </c>
      <c r="AM379" s="144">
        <f t="shared" si="682"/>
        <v>60</v>
      </c>
      <c r="AN379" s="295"/>
      <c r="AO379" s="295"/>
      <c r="AP379" s="422"/>
      <c r="AQ379" s="422"/>
      <c r="AR379" s="424"/>
      <c r="AS379" s="424"/>
      <c r="AT379" s="427"/>
      <c r="AU379" s="427"/>
      <c r="AW379" s="499"/>
      <c r="AX379" s="170"/>
    </row>
    <row r="380" spans="1:50" s="168" customFormat="1" ht="203.25" customHeight="1">
      <c r="A380" s="293"/>
      <c r="B380" s="293" t="s">
        <v>229</v>
      </c>
      <c r="C380" s="490" t="s">
        <v>230</v>
      </c>
      <c r="D380" s="421" t="s">
        <v>782</v>
      </c>
      <c r="E380" s="421" t="s">
        <v>60</v>
      </c>
      <c r="F380" s="496" t="s">
        <v>790</v>
      </c>
      <c r="G380" s="496" t="s">
        <v>791</v>
      </c>
      <c r="H380" s="496"/>
      <c r="I380" s="496"/>
      <c r="J380" s="496"/>
      <c r="K380" s="496"/>
      <c r="L380" s="493" t="str">
        <f t="shared" ref="L380" si="683">IF(F380&lt;&gt;"",CONCATENATE(E380," ",G380),CONCATENATE(H380," ",I380," ",J380," ",K380))</f>
        <v>Posibilidad de pérdida económica y reputacional debido a descripciones muy ambiguas en los planes formulados, mala calidad de los bienes y servicios requeridos para su implementación, no contar con los recursos suficientes para avanzar en la implementación de productos y/o debilidad o falta de entrenamiento frente a las tareas de supervisión a los funcionarios designados (y sus apoyos a la supervisión) para el control y seguimiento de los contratos y/o convenios.</v>
      </c>
      <c r="M380" s="303" t="s">
        <v>63</v>
      </c>
      <c r="N380" s="303" t="s">
        <v>115</v>
      </c>
      <c r="O380" s="293" t="s">
        <v>64</v>
      </c>
      <c r="P380" s="293" t="s">
        <v>65</v>
      </c>
      <c r="Q380" s="293">
        <f>36+35</f>
        <v>71</v>
      </c>
      <c r="R380" s="293" t="s">
        <v>129</v>
      </c>
      <c r="S380" s="425">
        <f t="shared" ref="S380" si="684">IF(R380="Muy alta",100,IF(R380="Alta",80,IF(R380="Media",60,IF(R380="Baja",40,IF(R380="Muy baja",20,IF(R380="Casi Seguro",100,IF(R380="Probable",80,IF(R380="Posible",60,IF(R380="Improbable",40,IF(R380="Rara vez",20,0))))))))))</f>
        <v>40</v>
      </c>
      <c r="T380" s="293" t="s">
        <v>68</v>
      </c>
      <c r="U380" s="425">
        <f t="shared" ref="U380" si="685">IF(T380="Catastrófico",100,IF(T380="Mayor",80,IF(T380="Moderado",60,IF(T380="Menor",40,IF(T380="Leve",20,0)))))</f>
        <v>80</v>
      </c>
      <c r="V380" s="293" t="s">
        <v>69</v>
      </c>
      <c r="W380" s="140" t="s">
        <v>792</v>
      </c>
      <c r="X380" s="144" t="str">
        <f t="shared" si="641"/>
        <v>Impacto</v>
      </c>
      <c r="Y380" s="149" t="s">
        <v>83</v>
      </c>
      <c r="Z380" s="149" t="s">
        <v>72</v>
      </c>
      <c r="AA380" s="149" t="s">
        <v>73</v>
      </c>
      <c r="AB380" s="149" t="s">
        <v>74</v>
      </c>
      <c r="AC380" s="149" t="s">
        <v>75</v>
      </c>
      <c r="AD380" s="477">
        <f t="shared" ref="AD380" si="686">AH382</f>
        <v>14.4</v>
      </c>
      <c r="AE380" s="144">
        <f t="shared" si="634"/>
        <v>0</v>
      </c>
      <c r="AF380" s="144">
        <f t="shared" si="635"/>
        <v>0</v>
      </c>
      <c r="AG380" s="144">
        <f>($S$380*((AE380+AF380))/100)</f>
        <v>0</v>
      </c>
      <c r="AH380" s="144">
        <f t="shared" ref="AH380" si="687">S380-AG380</f>
        <v>40</v>
      </c>
      <c r="AI380" s="477">
        <f t="shared" ref="AI380" si="688">AM382</f>
        <v>60</v>
      </c>
      <c r="AJ380" s="144">
        <f t="shared" si="636"/>
        <v>10</v>
      </c>
      <c r="AK380" s="144">
        <f t="shared" si="637"/>
        <v>15</v>
      </c>
      <c r="AL380" s="144">
        <f>($U$380*((AJ380+AK380))/100)</f>
        <v>20</v>
      </c>
      <c r="AM380" s="144">
        <f t="shared" ref="AM380" si="689">U380-AL380</f>
        <v>60</v>
      </c>
      <c r="AN380" s="293" t="s">
        <v>76</v>
      </c>
      <c r="AO380" s="293" t="s">
        <v>77</v>
      </c>
      <c r="AP380" s="163" t="s">
        <v>739</v>
      </c>
      <c r="AQ380" s="140" t="s">
        <v>793</v>
      </c>
      <c r="AR380" s="169">
        <v>45658</v>
      </c>
      <c r="AS380" s="169">
        <v>46022</v>
      </c>
      <c r="AT380" s="425" t="s">
        <v>149</v>
      </c>
      <c r="AU380" s="144" t="s">
        <v>794</v>
      </c>
      <c r="AW380" s="499"/>
      <c r="AX380" s="170"/>
    </row>
    <row r="381" spans="1:50" s="168" customFormat="1" ht="186.75" customHeight="1">
      <c r="A381" s="294"/>
      <c r="B381" s="294"/>
      <c r="C381" s="491"/>
      <c r="D381" s="472"/>
      <c r="E381" s="472"/>
      <c r="F381" s="497"/>
      <c r="G381" s="497"/>
      <c r="H381" s="497"/>
      <c r="I381" s="497"/>
      <c r="J381" s="497"/>
      <c r="K381" s="497"/>
      <c r="L381" s="494"/>
      <c r="M381" s="304"/>
      <c r="N381" s="304"/>
      <c r="O381" s="294"/>
      <c r="P381" s="294"/>
      <c r="Q381" s="294"/>
      <c r="R381" s="294"/>
      <c r="S381" s="426"/>
      <c r="T381" s="294"/>
      <c r="U381" s="426"/>
      <c r="V381" s="294"/>
      <c r="W381" s="140" t="s">
        <v>795</v>
      </c>
      <c r="X381" s="144" t="str">
        <f t="shared" si="641"/>
        <v>Probabilidad</v>
      </c>
      <c r="Y381" s="149" t="s">
        <v>71</v>
      </c>
      <c r="Z381" s="149" t="s">
        <v>72</v>
      </c>
      <c r="AA381" s="149" t="s">
        <v>73</v>
      </c>
      <c r="AB381" s="149" t="s">
        <v>74</v>
      </c>
      <c r="AC381" s="149" t="s">
        <v>75</v>
      </c>
      <c r="AD381" s="478"/>
      <c r="AE381" s="144">
        <f t="shared" si="634"/>
        <v>25</v>
      </c>
      <c r="AF381" s="144">
        <f t="shared" si="635"/>
        <v>15</v>
      </c>
      <c r="AG381" s="144">
        <f>($AH$380*((AE381+AF381))/100)</f>
        <v>16</v>
      </c>
      <c r="AH381" s="144">
        <f t="shared" ref="AH381:AH382" si="690">AH380-AG381</f>
        <v>24</v>
      </c>
      <c r="AI381" s="478"/>
      <c r="AJ381" s="144">
        <f t="shared" si="636"/>
        <v>0</v>
      </c>
      <c r="AK381" s="144">
        <f t="shared" si="637"/>
        <v>0</v>
      </c>
      <c r="AL381" s="144">
        <f>($AM$380*((AJ381+AK381))/100)</f>
        <v>0</v>
      </c>
      <c r="AM381" s="144">
        <f t="shared" ref="AM381:AM382" si="691">AM380-AL381</f>
        <v>60</v>
      </c>
      <c r="AN381" s="294"/>
      <c r="AO381" s="294"/>
      <c r="AP381" s="163" t="s">
        <v>739</v>
      </c>
      <c r="AQ381" s="421" t="s">
        <v>796</v>
      </c>
      <c r="AR381" s="423">
        <v>45658</v>
      </c>
      <c r="AS381" s="423">
        <v>46022</v>
      </c>
      <c r="AT381" s="426"/>
      <c r="AU381" s="425" t="s">
        <v>794</v>
      </c>
      <c r="AW381" s="499"/>
      <c r="AX381" s="170"/>
    </row>
    <row r="382" spans="1:50" s="168" customFormat="1" ht="302.25" customHeight="1">
      <c r="A382" s="295"/>
      <c r="B382" s="295"/>
      <c r="C382" s="492"/>
      <c r="D382" s="422"/>
      <c r="E382" s="422"/>
      <c r="F382" s="498"/>
      <c r="G382" s="498"/>
      <c r="H382" s="498"/>
      <c r="I382" s="498"/>
      <c r="J382" s="498"/>
      <c r="K382" s="498"/>
      <c r="L382" s="495"/>
      <c r="M382" s="305"/>
      <c r="N382" s="305"/>
      <c r="O382" s="295"/>
      <c r="P382" s="295"/>
      <c r="Q382" s="295"/>
      <c r="R382" s="295"/>
      <c r="S382" s="427"/>
      <c r="T382" s="295"/>
      <c r="U382" s="427"/>
      <c r="V382" s="295"/>
      <c r="W382" s="140" t="s">
        <v>797</v>
      </c>
      <c r="X382" s="144" t="str">
        <f t="shared" si="641"/>
        <v>Probabilidad</v>
      </c>
      <c r="Y382" s="149" t="s">
        <v>71</v>
      </c>
      <c r="Z382" s="149" t="s">
        <v>72</v>
      </c>
      <c r="AA382" s="149" t="s">
        <v>73</v>
      </c>
      <c r="AB382" s="149" t="s">
        <v>74</v>
      </c>
      <c r="AC382" s="149" t="s">
        <v>75</v>
      </c>
      <c r="AD382" s="479"/>
      <c r="AE382" s="144">
        <f t="shared" si="634"/>
        <v>25</v>
      </c>
      <c r="AF382" s="144">
        <f t="shared" si="635"/>
        <v>15</v>
      </c>
      <c r="AG382" s="144">
        <f>($AH$381*((AE382+AF382))/100)</f>
        <v>9.6</v>
      </c>
      <c r="AH382" s="144">
        <f t="shared" si="690"/>
        <v>14.4</v>
      </c>
      <c r="AI382" s="479"/>
      <c r="AJ382" s="144">
        <f t="shared" si="636"/>
        <v>0</v>
      </c>
      <c r="AK382" s="144">
        <f t="shared" si="637"/>
        <v>0</v>
      </c>
      <c r="AL382" s="144">
        <f>($AM$381*((AJ382+AK382))/100)</f>
        <v>0</v>
      </c>
      <c r="AM382" s="144">
        <f t="shared" si="691"/>
        <v>60</v>
      </c>
      <c r="AN382" s="295"/>
      <c r="AO382" s="295"/>
      <c r="AP382" s="165"/>
      <c r="AQ382" s="422"/>
      <c r="AR382" s="424"/>
      <c r="AS382" s="424"/>
      <c r="AT382" s="427"/>
      <c r="AU382" s="427"/>
      <c r="AW382" s="499"/>
      <c r="AX382" s="170"/>
    </row>
    <row r="383" spans="1:50" s="168" customFormat="1" ht="315" customHeight="1">
      <c r="A383" s="293"/>
      <c r="B383" s="293" t="s">
        <v>229</v>
      </c>
      <c r="C383" s="490" t="s">
        <v>230</v>
      </c>
      <c r="D383" s="421" t="s">
        <v>798</v>
      </c>
      <c r="E383" s="421" t="s">
        <v>60</v>
      </c>
      <c r="F383" s="496" t="s">
        <v>799</v>
      </c>
      <c r="G383" s="421" t="s">
        <v>800</v>
      </c>
      <c r="H383" s="496"/>
      <c r="I383" s="496"/>
      <c r="J383" s="496"/>
      <c r="K383" s="496"/>
      <c r="L383" s="493" t="str">
        <f>IF(F383&lt;&gt;"",CONCATENATE(E383," ",G383),CONCATENATE(H383," ",I383," ",J383," ",K383))</f>
        <v>Posibilidad de pérdida económica y reputacional debido a la imposibilidad de implementar los procesos por motivos incorrectos, de omisión o casos fortuitos para el desarrollo de las atenciones psicosociales bajo el marco de la medida de rehabilitación psicosocial en sus medidas de satisfacción y garantías de no repetición y/o a realizar las acciones en la ruta e implementación de la medida de rehabilitación comunitaria a SRC para dar respuesta a la Reparación Integral.</v>
      </c>
      <c r="M383" s="303" t="s">
        <v>63</v>
      </c>
      <c r="N383" s="303" t="s">
        <v>115</v>
      </c>
      <c r="O383" s="293" t="s">
        <v>64</v>
      </c>
      <c r="P383" s="293" t="s">
        <v>65</v>
      </c>
      <c r="Q383" s="293">
        <v>3500</v>
      </c>
      <c r="R383" s="293" t="s">
        <v>175</v>
      </c>
      <c r="S383" s="425">
        <f t="shared" ref="S383" si="692">IF(R383="Muy alta",100,IF(R383="Alta",80,IF(R383="Media",60,IF(R383="Baja",40,IF(R383="Muy baja",20,IF(R383="Casi Seguro",100,IF(R383="Probable",80,IF(R383="Posible",60,IF(R383="Improbable",40,IF(R383="Rara vez",20,0))))))))))</f>
        <v>100</v>
      </c>
      <c r="T383" s="293" t="s">
        <v>117</v>
      </c>
      <c r="U383" s="425">
        <f t="shared" ref="U383" si="693">IF(T383="Catastrófico",100,IF(T383="Mayor",80,IF(T383="Moderado",60,IF(T383="Menor",40,IF(T383="Leve",20,0)))))</f>
        <v>40</v>
      </c>
      <c r="V383" s="293" t="s">
        <v>69</v>
      </c>
      <c r="W383" s="140" t="s">
        <v>801</v>
      </c>
      <c r="X383" s="144" t="str">
        <f t="shared" si="641"/>
        <v>Probabilidad</v>
      </c>
      <c r="Y383" s="149" t="s">
        <v>71</v>
      </c>
      <c r="Z383" s="149" t="s">
        <v>72</v>
      </c>
      <c r="AA383" s="149" t="s">
        <v>73</v>
      </c>
      <c r="AB383" s="149" t="s">
        <v>74</v>
      </c>
      <c r="AC383" s="149" t="s">
        <v>75</v>
      </c>
      <c r="AD383" s="477">
        <f t="shared" ref="AD383" si="694">AH385</f>
        <v>36</v>
      </c>
      <c r="AE383" s="144">
        <f t="shared" si="634"/>
        <v>25</v>
      </c>
      <c r="AF383" s="144">
        <f t="shared" si="635"/>
        <v>15</v>
      </c>
      <c r="AG383" s="144">
        <f>($S$383*((AE383+AF383))/100)</f>
        <v>40</v>
      </c>
      <c r="AH383" s="144">
        <f t="shared" ref="AH383" si="695">S383-AG383</f>
        <v>60</v>
      </c>
      <c r="AI383" s="477">
        <f t="shared" ref="AI383" si="696">AM385</f>
        <v>30</v>
      </c>
      <c r="AJ383" s="144">
        <f t="shared" si="636"/>
        <v>0</v>
      </c>
      <c r="AK383" s="144">
        <f t="shared" si="637"/>
        <v>0</v>
      </c>
      <c r="AL383" s="144">
        <f>($U$383*((AJ383+AK383))/100)</f>
        <v>0</v>
      </c>
      <c r="AM383" s="144">
        <f t="shared" ref="AM383" si="697">U383-AL383</f>
        <v>40</v>
      </c>
      <c r="AN383" s="293" t="s">
        <v>76</v>
      </c>
      <c r="AO383" s="293" t="s">
        <v>77</v>
      </c>
      <c r="AP383" s="421" t="s">
        <v>739</v>
      </c>
      <c r="AQ383" s="421" t="s">
        <v>802</v>
      </c>
      <c r="AR383" s="423">
        <v>45658</v>
      </c>
      <c r="AS383" s="423">
        <v>45992</v>
      </c>
      <c r="AT383" s="425" t="s">
        <v>80</v>
      </c>
      <c r="AU383" s="490" t="s">
        <v>803</v>
      </c>
      <c r="AW383" s="499"/>
      <c r="AX383" s="170"/>
    </row>
    <row r="384" spans="1:50" s="168" customFormat="1" ht="275.25" customHeight="1">
      <c r="A384" s="294"/>
      <c r="B384" s="294"/>
      <c r="C384" s="491"/>
      <c r="D384" s="472"/>
      <c r="E384" s="472"/>
      <c r="F384" s="497"/>
      <c r="G384" s="472"/>
      <c r="H384" s="497"/>
      <c r="I384" s="497"/>
      <c r="J384" s="497"/>
      <c r="K384" s="497"/>
      <c r="L384" s="494"/>
      <c r="M384" s="304"/>
      <c r="N384" s="304"/>
      <c r="O384" s="294"/>
      <c r="P384" s="294"/>
      <c r="Q384" s="294"/>
      <c r="R384" s="294"/>
      <c r="S384" s="426"/>
      <c r="T384" s="294"/>
      <c r="U384" s="426"/>
      <c r="V384" s="294"/>
      <c r="W384" s="140" t="s">
        <v>804</v>
      </c>
      <c r="X384" s="144" t="str">
        <f t="shared" si="641"/>
        <v>Impacto</v>
      </c>
      <c r="Y384" s="149" t="s">
        <v>83</v>
      </c>
      <c r="Z384" s="149" t="s">
        <v>72</v>
      </c>
      <c r="AA384" s="149" t="s">
        <v>73</v>
      </c>
      <c r="AB384" s="149" t="s">
        <v>74</v>
      </c>
      <c r="AC384" s="149" t="s">
        <v>75</v>
      </c>
      <c r="AD384" s="478"/>
      <c r="AE384" s="144">
        <f t="shared" si="634"/>
        <v>0</v>
      </c>
      <c r="AF384" s="144">
        <f t="shared" si="635"/>
        <v>0</v>
      </c>
      <c r="AG384" s="144">
        <f>($AH$383*((AE384+AF384))/100)</f>
        <v>0</v>
      </c>
      <c r="AH384" s="144">
        <f t="shared" ref="AH384:AH385" si="698">AH383-AG384</f>
        <v>60</v>
      </c>
      <c r="AI384" s="478"/>
      <c r="AJ384" s="144">
        <f t="shared" si="636"/>
        <v>10</v>
      </c>
      <c r="AK384" s="144">
        <f t="shared" si="637"/>
        <v>15</v>
      </c>
      <c r="AL384" s="144">
        <f>($AM$383*((AJ384+AK384))/100)</f>
        <v>10</v>
      </c>
      <c r="AM384" s="144">
        <f t="shared" ref="AM384:AM385" si="699">AM383-AL384</f>
        <v>30</v>
      </c>
      <c r="AN384" s="294"/>
      <c r="AO384" s="294"/>
      <c r="AP384" s="472"/>
      <c r="AQ384" s="472"/>
      <c r="AR384" s="473"/>
      <c r="AS384" s="473"/>
      <c r="AT384" s="426"/>
      <c r="AU384" s="491"/>
      <c r="AW384" s="499"/>
      <c r="AX384" s="170"/>
    </row>
    <row r="385" spans="1:50" s="168" customFormat="1" ht="409.5" customHeight="1">
      <c r="A385" s="295"/>
      <c r="B385" s="295"/>
      <c r="C385" s="492"/>
      <c r="D385" s="422"/>
      <c r="E385" s="422"/>
      <c r="F385" s="498"/>
      <c r="G385" s="422"/>
      <c r="H385" s="498"/>
      <c r="I385" s="498"/>
      <c r="J385" s="498"/>
      <c r="K385" s="498"/>
      <c r="L385" s="495"/>
      <c r="M385" s="305"/>
      <c r="N385" s="305"/>
      <c r="O385" s="295"/>
      <c r="P385" s="295"/>
      <c r="Q385" s="295"/>
      <c r="R385" s="295"/>
      <c r="S385" s="427"/>
      <c r="T385" s="295"/>
      <c r="U385" s="427"/>
      <c r="V385" s="295"/>
      <c r="W385" s="140" t="s">
        <v>805</v>
      </c>
      <c r="X385" s="144" t="str">
        <f t="shared" si="641"/>
        <v>Probabilidad</v>
      </c>
      <c r="Y385" s="149" t="s">
        <v>71</v>
      </c>
      <c r="Z385" s="149" t="s">
        <v>72</v>
      </c>
      <c r="AA385" s="149" t="s">
        <v>73</v>
      </c>
      <c r="AB385" s="149" t="s">
        <v>74</v>
      </c>
      <c r="AC385" s="149" t="s">
        <v>75</v>
      </c>
      <c r="AD385" s="479"/>
      <c r="AE385" s="144">
        <f t="shared" si="634"/>
        <v>25</v>
      </c>
      <c r="AF385" s="144">
        <f t="shared" si="635"/>
        <v>15</v>
      </c>
      <c r="AG385" s="144">
        <f>($AH$384*((AE385+AF385))/100)</f>
        <v>24</v>
      </c>
      <c r="AH385" s="144">
        <f t="shared" si="698"/>
        <v>36</v>
      </c>
      <c r="AI385" s="479"/>
      <c r="AJ385" s="144">
        <f t="shared" si="636"/>
        <v>0</v>
      </c>
      <c r="AK385" s="144">
        <f t="shared" si="637"/>
        <v>0</v>
      </c>
      <c r="AL385" s="144">
        <f>($AM$384*((AJ385+AK385))/100)</f>
        <v>0</v>
      </c>
      <c r="AM385" s="144">
        <f t="shared" si="699"/>
        <v>30</v>
      </c>
      <c r="AN385" s="295"/>
      <c r="AO385" s="295"/>
      <c r="AP385" s="422"/>
      <c r="AQ385" s="422"/>
      <c r="AR385" s="424"/>
      <c r="AS385" s="424"/>
      <c r="AT385" s="427"/>
      <c r="AU385" s="492"/>
      <c r="AW385" s="499"/>
      <c r="AX385" s="170"/>
    </row>
    <row r="386" spans="1:50" s="168" customFormat="1" ht="312.75" customHeight="1">
      <c r="A386" s="293"/>
      <c r="B386" s="293" t="s">
        <v>229</v>
      </c>
      <c r="C386" s="490" t="s">
        <v>230</v>
      </c>
      <c r="D386" s="421" t="s">
        <v>806</v>
      </c>
      <c r="E386" s="421" t="s">
        <v>60</v>
      </c>
      <c r="F386" s="421" t="s">
        <v>807</v>
      </c>
      <c r="G386" s="421" t="s">
        <v>808</v>
      </c>
      <c r="H386" s="496"/>
      <c r="I386" s="496"/>
      <c r="J386" s="496"/>
      <c r="K386" s="496"/>
      <c r="L386" s="493" t="str">
        <f t="shared" ref="L386" si="700">IF(F386&lt;&gt;"",CONCATENATE(E386," ",G386),CONCATENATE(H386," ",I386," ",J386," ",K386))</f>
        <v>Posibilidad de pérdida económica y reputacional debido a deficiencias en la validación de los requisitos para la viabilidad misional en cumplimiento de los aspectos técnicos, financieros y administrativos para los EEAC y/o incumplimiento del envío de la información y/o de compromisos adquiridos por parte de la entidad territorial para viabilizar la entrega de los EEAC; en cuanto a los EEAF deficiencia en la revisión de la información suministrada por los potenciales beneficiarios en los procesos de perfilamiento, plan de negocio y en el momento de la entrega el acta de voluntariedad y el acta de entrega.</v>
      </c>
      <c r="M386" s="303" t="s">
        <v>63</v>
      </c>
      <c r="N386" s="303" t="s">
        <v>115</v>
      </c>
      <c r="O386" s="293" t="s">
        <v>64</v>
      </c>
      <c r="P386" s="293" t="s">
        <v>65</v>
      </c>
      <c r="Q386" s="293">
        <v>2400</v>
      </c>
      <c r="R386" s="293" t="s">
        <v>178</v>
      </c>
      <c r="S386" s="425">
        <f t="shared" ref="S386" si="701">IF(R386="Muy alta",100,IF(R386="Alta",80,IF(R386="Media",60,IF(R386="Baja",40,IF(R386="Muy baja",20,IF(R386="Casi Seguro",100,IF(R386="Probable",80,IF(R386="Posible",60,IF(R386="Improbable",40,IF(R386="Rara vez",20,0))))))))))</f>
        <v>80</v>
      </c>
      <c r="T386" s="293" t="s">
        <v>76</v>
      </c>
      <c r="U386" s="425">
        <f t="shared" ref="U386" si="702">IF(T386="Catastrófico",100,IF(T386="Mayor",80,IF(T386="Moderado",60,IF(T386="Menor",40,IF(T386="Leve",20,0)))))</f>
        <v>60</v>
      </c>
      <c r="V386" s="293" t="s">
        <v>69</v>
      </c>
      <c r="W386" s="140" t="s">
        <v>809</v>
      </c>
      <c r="X386" s="144" t="str">
        <f t="shared" si="641"/>
        <v>Probabilidad</v>
      </c>
      <c r="Y386" s="149" t="s">
        <v>71</v>
      </c>
      <c r="Z386" s="149" t="s">
        <v>72</v>
      </c>
      <c r="AA386" s="149" t="s">
        <v>73</v>
      </c>
      <c r="AB386" s="149" t="s">
        <v>74</v>
      </c>
      <c r="AC386" s="149" t="s">
        <v>75</v>
      </c>
      <c r="AD386" s="477">
        <f>AH387</f>
        <v>28.8</v>
      </c>
      <c r="AE386" s="144">
        <f t="shared" si="634"/>
        <v>25</v>
      </c>
      <c r="AF386" s="144">
        <f t="shared" si="635"/>
        <v>15</v>
      </c>
      <c r="AG386" s="144">
        <f>($S$386*((AE386+AF386))/100)</f>
        <v>32</v>
      </c>
      <c r="AH386" s="144">
        <f t="shared" ref="AH386" si="703">S386-AG386</f>
        <v>48</v>
      </c>
      <c r="AI386" s="477">
        <f>AM387</f>
        <v>60</v>
      </c>
      <c r="AJ386" s="144">
        <f t="shared" si="636"/>
        <v>0</v>
      </c>
      <c r="AK386" s="144">
        <f t="shared" si="637"/>
        <v>0</v>
      </c>
      <c r="AL386" s="144">
        <f>($U$386*((AJ386+AK386))/100)</f>
        <v>0</v>
      </c>
      <c r="AM386" s="144">
        <f t="shared" ref="AM386" si="704">U386-AL386</f>
        <v>60</v>
      </c>
      <c r="AN386" s="293" t="s">
        <v>76</v>
      </c>
      <c r="AO386" s="293" t="s">
        <v>77</v>
      </c>
      <c r="AP386" s="421" t="s">
        <v>739</v>
      </c>
      <c r="AQ386" s="421" t="s">
        <v>810</v>
      </c>
      <c r="AR386" s="423">
        <v>45658</v>
      </c>
      <c r="AS386" s="423">
        <v>45992</v>
      </c>
      <c r="AT386" s="425" t="s">
        <v>80</v>
      </c>
      <c r="AU386" s="425" t="s">
        <v>811</v>
      </c>
      <c r="AW386" s="499"/>
      <c r="AX386" s="170"/>
    </row>
    <row r="387" spans="1:50" s="168" customFormat="1" ht="201.75" customHeight="1">
      <c r="A387" s="294"/>
      <c r="B387" s="294"/>
      <c r="C387" s="491"/>
      <c r="D387" s="472"/>
      <c r="E387" s="472"/>
      <c r="F387" s="472"/>
      <c r="G387" s="472"/>
      <c r="H387" s="497"/>
      <c r="I387" s="497"/>
      <c r="J387" s="497"/>
      <c r="K387" s="497"/>
      <c r="L387" s="494"/>
      <c r="M387" s="304"/>
      <c r="N387" s="304"/>
      <c r="O387" s="294"/>
      <c r="P387" s="294"/>
      <c r="Q387" s="294"/>
      <c r="R387" s="294"/>
      <c r="S387" s="426"/>
      <c r="T387" s="294"/>
      <c r="U387" s="426"/>
      <c r="V387" s="294"/>
      <c r="W387" s="140" t="s">
        <v>812</v>
      </c>
      <c r="X387" s="144" t="str">
        <f t="shared" si="641"/>
        <v>Probabilidad</v>
      </c>
      <c r="Y387" s="149" t="s">
        <v>71</v>
      </c>
      <c r="Z387" s="149" t="s">
        <v>72</v>
      </c>
      <c r="AA387" s="149" t="s">
        <v>73</v>
      </c>
      <c r="AB387" s="149" t="s">
        <v>74</v>
      </c>
      <c r="AC387" s="149" t="s">
        <v>75</v>
      </c>
      <c r="AD387" s="478"/>
      <c r="AE387" s="144">
        <f t="shared" si="634"/>
        <v>25</v>
      </c>
      <c r="AF387" s="144">
        <f t="shared" si="635"/>
        <v>15</v>
      </c>
      <c r="AG387" s="144">
        <f>($AH$386*((AE387+AF387))/100)</f>
        <v>19.2</v>
      </c>
      <c r="AH387" s="144">
        <f t="shared" ref="AH387" si="705">AH386-AG387</f>
        <v>28.8</v>
      </c>
      <c r="AI387" s="478"/>
      <c r="AJ387" s="144">
        <f t="shared" si="636"/>
        <v>0</v>
      </c>
      <c r="AK387" s="144">
        <f t="shared" si="637"/>
        <v>0</v>
      </c>
      <c r="AL387" s="144">
        <f>($AM$386*((AJ387+AK387))/100)</f>
        <v>0</v>
      </c>
      <c r="AM387" s="144">
        <f t="shared" ref="AM387" si="706">AM386-AL387</f>
        <v>60</v>
      </c>
      <c r="AN387" s="294"/>
      <c r="AO387" s="294"/>
      <c r="AP387" s="422"/>
      <c r="AQ387" s="422"/>
      <c r="AR387" s="424"/>
      <c r="AS387" s="424"/>
      <c r="AT387" s="427"/>
      <c r="AU387" s="427"/>
      <c r="AW387" s="499"/>
      <c r="AX387" s="170"/>
    </row>
    <row r="388" spans="1:50" s="168" customFormat="1" ht="150">
      <c r="A388" s="293"/>
      <c r="B388" s="293" t="s">
        <v>229</v>
      </c>
      <c r="C388" s="490" t="s">
        <v>230</v>
      </c>
      <c r="D388" s="421" t="s">
        <v>813</v>
      </c>
      <c r="E388" s="421" t="s">
        <v>167</v>
      </c>
      <c r="F388" s="421" t="s">
        <v>814</v>
      </c>
      <c r="G388" s="421" t="s">
        <v>815</v>
      </c>
      <c r="H388" s="496"/>
      <c r="I388" s="496"/>
      <c r="J388" s="496"/>
      <c r="K388" s="496"/>
      <c r="L388" s="493" t="str">
        <f t="shared" ref="L388" si="707">IF(F388&lt;&gt;"",CONCATENATE(E388," ",G388),CONCATENATE(H388," ",I388," ",J388," ",K388))</f>
        <v>Posibilidad de pérdida reputacional debido a fallas en la verificación de los criterios de las solicitudes de RyR (Retornos y Reubicaciones) (acompañamiento individual o comunitario). Para el caso del acompañamiento individual, en la colocación del recurso de apoyo al traslado de personas y enseres hasta 1.5 SMMLV y 1.74 SMMLV (componente seguridad alimentaria), de acuerdo con las Resoluciones No. 00278 de 17 abril 2015 y 3320 del 2019.</v>
      </c>
      <c r="M388" s="303" t="s">
        <v>63</v>
      </c>
      <c r="N388" s="293" t="s">
        <v>115</v>
      </c>
      <c r="O388" s="293" t="s">
        <v>64</v>
      </c>
      <c r="P388" s="293" t="s">
        <v>65</v>
      </c>
      <c r="Q388" s="293">
        <v>1500</v>
      </c>
      <c r="R388" s="293" t="s">
        <v>67</v>
      </c>
      <c r="S388" s="425">
        <f t="shared" ref="S388" si="708">IF(R388="Muy alta",100,IF(R388="Alta",80,IF(R388="Media",60,IF(R388="Baja",40,IF(R388="Muy baja",20,IF(R388="Casi Seguro",100,IF(R388="Probable",80,IF(R388="Posible",60,IF(R388="Improbable",40,IF(R388="Rara vez",20,0))))))))))</f>
        <v>60</v>
      </c>
      <c r="T388" s="293" t="s">
        <v>130</v>
      </c>
      <c r="U388" s="425">
        <f t="shared" ref="U388" si="709">IF(T388="Catastrófico",100,IF(T388="Mayor",80,IF(T388="Moderado",60,IF(T388="Menor",40,IF(T388="Leve",20,0)))))</f>
        <v>20</v>
      </c>
      <c r="V388" s="293" t="s">
        <v>76</v>
      </c>
      <c r="W388" s="140" t="s">
        <v>816</v>
      </c>
      <c r="X388" s="144" t="str">
        <f t="shared" si="641"/>
        <v>Probabilidad</v>
      </c>
      <c r="Y388" s="149" t="s">
        <v>71</v>
      </c>
      <c r="Z388" s="149" t="s">
        <v>72</v>
      </c>
      <c r="AA388" s="149" t="s">
        <v>73</v>
      </c>
      <c r="AB388" s="149" t="s">
        <v>74</v>
      </c>
      <c r="AC388" s="149" t="s">
        <v>75</v>
      </c>
      <c r="AD388" s="477">
        <f>AH389</f>
        <v>21.6</v>
      </c>
      <c r="AE388" s="144">
        <f t="shared" si="634"/>
        <v>25</v>
      </c>
      <c r="AF388" s="144">
        <f t="shared" si="635"/>
        <v>15</v>
      </c>
      <c r="AG388" s="144">
        <f>($S$388*((AE388+AF388))/100)</f>
        <v>24</v>
      </c>
      <c r="AH388" s="144">
        <f t="shared" ref="AH388" si="710">S388-AG388</f>
        <v>36</v>
      </c>
      <c r="AI388" s="477">
        <f>AM389</f>
        <v>20</v>
      </c>
      <c r="AJ388" s="144">
        <f t="shared" si="636"/>
        <v>0</v>
      </c>
      <c r="AK388" s="144">
        <f t="shared" si="637"/>
        <v>0</v>
      </c>
      <c r="AL388" s="144">
        <f>($U$388*((AJ388+AK388))/100)</f>
        <v>0</v>
      </c>
      <c r="AM388" s="144">
        <f t="shared" ref="AM388" si="711">U388-AL388</f>
        <v>20</v>
      </c>
      <c r="AN388" s="293" t="s">
        <v>118</v>
      </c>
      <c r="AO388" s="293" t="s">
        <v>121</v>
      </c>
      <c r="AP388" s="293" t="s">
        <v>739</v>
      </c>
      <c r="AQ388" s="293" t="s">
        <v>817</v>
      </c>
      <c r="AR388" s="423">
        <v>45717</v>
      </c>
      <c r="AS388" s="423">
        <v>45992</v>
      </c>
      <c r="AT388" s="425" t="s">
        <v>80</v>
      </c>
      <c r="AU388" s="425" t="s">
        <v>811</v>
      </c>
      <c r="AW388" s="499"/>
      <c r="AX388" s="170"/>
    </row>
    <row r="389" spans="1:50" s="168" customFormat="1" ht="112.5" customHeight="1">
      <c r="A389" s="294"/>
      <c r="B389" s="294"/>
      <c r="C389" s="491"/>
      <c r="D389" s="472"/>
      <c r="E389" s="472"/>
      <c r="F389" s="472"/>
      <c r="G389" s="472"/>
      <c r="H389" s="497"/>
      <c r="I389" s="497"/>
      <c r="J389" s="497"/>
      <c r="K389" s="497"/>
      <c r="L389" s="494"/>
      <c r="M389" s="304"/>
      <c r="N389" s="294"/>
      <c r="O389" s="294"/>
      <c r="P389" s="294"/>
      <c r="Q389" s="294"/>
      <c r="R389" s="294"/>
      <c r="S389" s="426"/>
      <c r="T389" s="294"/>
      <c r="U389" s="426"/>
      <c r="V389" s="294"/>
      <c r="W389" s="140" t="s">
        <v>818</v>
      </c>
      <c r="X389" s="144" t="str">
        <f t="shared" si="641"/>
        <v>Probabilidad</v>
      </c>
      <c r="Y389" s="149" t="s">
        <v>71</v>
      </c>
      <c r="Z389" s="149" t="s">
        <v>72</v>
      </c>
      <c r="AA389" s="149" t="s">
        <v>73</v>
      </c>
      <c r="AB389" s="149" t="s">
        <v>74</v>
      </c>
      <c r="AC389" s="149" t="s">
        <v>75</v>
      </c>
      <c r="AD389" s="478"/>
      <c r="AE389" s="144">
        <f t="shared" si="634"/>
        <v>25</v>
      </c>
      <c r="AF389" s="144">
        <f t="shared" si="635"/>
        <v>15</v>
      </c>
      <c r="AG389" s="144">
        <f>($AH$388*((AE389+AF389))/100)</f>
        <v>14.4</v>
      </c>
      <c r="AH389" s="144">
        <f t="shared" ref="AH389" si="712">AH388-AG389</f>
        <v>21.6</v>
      </c>
      <c r="AI389" s="478"/>
      <c r="AJ389" s="144">
        <f t="shared" si="636"/>
        <v>0</v>
      </c>
      <c r="AK389" s="144">
        <f t="shared" si="637"/>
        <v>0</v>
      </c>
      <c r="AL389" s="144">
        <f>($AM$388*((AJ389+AK389))/100)</f>
        <v>0</v>
      </c>
      <c r="AM389" s="144">
        <f t="shared" ref="AM389" si="713">AM388-AL389</f>
        <v>20</v>
      </c>
      <c r="AN389" s="294"/>
      <c r="AO389" s="294"/>
      <c r="AP389" s="295"/>
      <c r="AQ389" s="295"/>
      <c r="AR389" s="424"/>
      <c r="AS389" s="424"/>
      <c r="AT389" s="427"/>
      <c r="AU389" s="427"/>
      <c r="AW389" s="499"/>
      <c r="AX389" s="170"/>
    </row>
    <row r="390" spans="1:50" s="168" customFormat="1" ht="282" customHeight="1">
      <c r="A390" s="293"/>
      <c r="B390" s="293" t="s">
        <v>229</v>
      </c>
      <c r="C390" s="490" t="s">
        <v>230</v>
      </c>
      <c r="D390" s="421" t="s">
        <v>819</v>
      </c>
      <c r="E390" s="421"/>
      <c r="F390" s="421"/>
      <c r="G390" s="421"/>
      <c r="H390" s="496" t="s">
        <v>820</v>
      </c>
      <c r="I390" s="496" t="s">
        <v>821</v>
      </c>
      <c r="J390" s="496" t="s">
        <v>822</v>
      </c>
      <c r="K390" s="496" t="s">
        <v>823</v>
      </c>
      <c r="L390" s="493" t="str">
        <f t="shared" ref="L390" si="714">IF(F390&lt;&gt;"",CONCATENATE(E390," ",G390),CONCATENATE(H390," ",I390," ",J390," ",K390))</f>
        <v>Recibir o solicitar cualquier dádiva a beneficio propio o a nombre de un tercero para la entrega de recursos (1.5 SMMLV (traslado de enseres y/o personas), 1.74 SMMLV (componente seguridad alimentaria) o para la entrega del EEA (Familiar o Comunitario) en su viabilización e implementación por parte de las personas que tienen incidencia en el tema.</v>
      </c>
      <c r="M390" s="303" t="s">
        <v>88</v>
      </c>
      <c r="N390" s="293" t="s">
        <v>115</v>
      </c>
      <c r="O390" s="293" t="s">
        <v>89</v>
      </c>
      <c r="P390" s="293" t="s">
        <v>90</v>
      </c>
      <c r="Q390" s="293">
        <v>4000</v>
      </c>
      <c r="R390" s="293" t="s">
        <v>393</v>
      </c>
      <c r="S390" s="425">
        <f t="shared" ref="S390" si="715">IF(R390="Muy alta",100,IF(R390="Alta",80,IF(R390="Media",60,IF(R390="Baja",40,IF(R390="Muy baja",20,IF(R390="Casi Seguro",100,IF(R390="Probable",80,IF(R390="Posible",60,IF(R390="Improbable",40,IF(R390="Rara vez",20,0))))))))))</f>
        <v>80</v>
      </c>
      <c r="T390" s="293" t="s">
        <v>68</v>
      </c>
      <c r="U390" s="425">
        <f t="shared" ref="U390" si="716">IF(T390="Catastrófico",100,IF(T390="Mayor",80,IF(T390="Moderado",60,IF(T390="Menor",40,IF(T390="Leve",20,0)))))</f>
        <v>80</v>
      </c>
      <c r="V390" s="293" t="s">
        <v>69</v>
      </c>
      <c r="W390" s="140" t="s">
        <v>824</v>
      </c>
      <c r="X390" s="144" t="str">
        <f t="shared" si="641"/>
        <v>Probabilidad</v>
      </c>
      <c r="Y390" s="149" t="s">
        <v>71</v>
      </c>
      <c r="Z390" s="149" t="s">
        <v>72</v>
      </c>
      <c r="AA390" s="149" t="s">
        <v>73</v>
      </c>
      <c r="AB390" s="149" t="s">
        <v>74</v>
      </c>
      <c r="AC390" s="149" t="s">
        <v>75</v>
      </c>
      <c r="AD390" s="477">
        <f t="shared" ref="AD390" si="717">AH392</f>
        <v>17.28</v>
      </c>
      <c r="AE390" s="144">
        <f t="shared" si="634"/>
        <v>25</v>
      </c>
      <c r="AF390" s="144">
        <f t="shared" si="635"/>
        <v>15</v>
      </c>
      <c r="AG390" s="144">
        <f>($S$390*((AE390+AF390))/100)</f>
        <v>32</v>
      </c>
      <c r="AH390" s="144">
        <f t="shared" ref="AH390" si="718">S390-AG390</f>
        <v>48</v>
      </c>
      <c r="AI390" s="477">
        <f t="shared" ref="AI390" si="719">AM392</f>
        <v>80</v>
      </c>
      <c r="AJ390" s="144">
        <f t="shared" si="636"/>
        <v>0</v>
      </c>
      <c r="AK390" s="144">
        <f t="shared" si="637"/>
        <v>0</v>
      </c>
      <c r="AL390" s="144">
        <f>($U$390*(AJ390+AK390)/100)</f>
        <v>0</v>
      </c>
      <c r="AM390" s="144">
        <f t="shared" ref="AM390" si="720">U390-AL390</f>
        <v>80</v>
      </c>
      <c r="AN390" s="293" t="s">
        <v>76</v>
      </c>
      <c r="AO390" s="293" t="s">
        <v>77</v>
      </c>
      <c r="AP390" s="163" t="s">
        <v>739</v>
      </c>
      <c r="AQ390" s="140" t="s">
        <v>825</v>
      </c>
      <c r="AR390" s="166">
        <v>45717</v>
      </c>
      <c r="AS390" s="166">
        <v>45992</v>
      </c>
      <c r="AT390" s="425" t="s">
        <v>80</v>
      </c>
      <c r="AU390" s="144" t="s">
        <v>811</v>
      </c>
      <c r="AW390" s="499"/>
      <c r="AX390" s="170"/>
    </row>
    <row r="391" spans="1:50" s="168" customFormat="1" ht="219" customHeight="1">
      <c r="A391" s="294"/>
      <c r="B391" s="294"/>
      <c r="C391" s="491"/>
      <c r="D391" s="472"/>
      <c r="E391" s="472"/>
      <c r="F391" s="472"/>
      <c r="G391" s="472"/>
      <c r="H391" s="497"/>
      <c r="I391" s="497"/>
      <c r="J391" s="497"/>
      <c r="K391" s="497"/>
      <c r="L391" s="494"/>
      <c r="M391" s="304"/>
      <c r="N391" s="294"/>
      <c r="O391" s="294"/>
      <c r="P391" s="294"/>
      <c r="Q391" s="294"/>
      <c r="R391" s="293"/>
      <c r="S391" s="425"/>
      <c r="T391" s="294"/>
      <c r="U391" s="426"/>
      <c r="V391" s="294"/>
      <c r="W391" s="140" t="s">
        <v>826</v>
      </c>
      <c r="X391" s="144" t="str">
        <f t="shared" si="641"/>
        <v>Probabilidad</v>
      </c>
      <c r="Y391" s="149" t="s">
        <v>71</v>
      </c>
      <c r="Z391" s="149" t="s">
        <v>72</v>
      </c>
      <c r="AA391" s="149" t="s">
        <v>73</v>
      </c>
      <c r="AB391" s="149" t="s">
        <v>74</v>
      </c>
      <c r="AC391" s="149" t="s">
        <v>75</v>
      </c>
      <c r="AD391" s="478"/>
      <c r="AE391" s="144">
        <f t="shared" si="634"/>
        <v>25</v>
      </c>
      <c r="AF391" s="144">
        <f t="shared" si="635"/>
        <v>15</v>
      </c>
      <c r="AG391" s="144">
        <f>($AH$390*((AE391+AF391))/100)</f>
        <v>19.2</v>
      </c>
      <c r="AH391" s="144">
        <f t="shared" ref="AH391:AH392" si="721">AH390-AG391</f>
        <v>28.8</v>
      </c>
      <c r="AI391" s="478"/>
      <c r="AJ391" s="144">
        <f t="shared" si="636"/>
        <v>0</v>
      </c>
      <c r="AK391" s="144">
        <f t="shared" si="637"/>
        <v>0</v>
      </c>
      <c r="AL391" s="144">
        <f>($AM$390*((AJ391+AK391))/100)</f>
        <v>0</v>
      </c>
      <c r="AM391" s="144">
        <f t="shared" ref="AM391:AM392" si="722">AM390-AL391</f>
        <v>80</v>
      </c>
      <c r="AN391" s="294"/>
      <c r="AO391" s="294"/>
      <c r="AP391" s="164"/>
      <c r="AQ391" s="421" t="s">
        <v>827</v>
      </c>
      <c r="AR391" s="423">
        <v>45658</v>
      </c>
      <c r="AS391" s="423">
        <v>45992</v>
      </c>
      <c r="AT391" s="426"/>
      <c r="AU391" s="425" t="s">
        <v>811</v>
      </c>
      <c r="AW391" s="499"/>
      <c r="AX391" s="170"/>
    </row>
    <row r="392" spans="1:50" s="168" customFormat="1" ht="207" customHeight="1">
      <c r="A392" s="295"/>
      <c r="B392" s="295"/>
      <c r="C392" s="492"/>
      <c r="D392" s="422"/>
      <c r="E392" s="422"/>
      <c r="F392" s="422"/>
      <c r="G392" s="422"/>
      <c r="H392" s="498"/>
      <c r="I392" s="498"/>
      <c r="J392" s="498"/>
      <c r="K392" s="498"/>
      <c r="L392" s="495"/>
      <c r="M392" s="305"/>
      <c r="N392" s="294"/>
      <c r="O392" s="295"/>
      <c r="P392" s="295"/>
      <c r="Q392" s="295"/>
      <c r="R392" s="293"/>
      <c r="S392" s="425"/>
      <c r="T392" s="295"/>
      <c r="U392" s="427"/>
      <c r="V392" s="295"/>
      <c r="W392" s="148" t="s">
        <v>828</v>
      </c>
      <c r="X392" s="144" t="str">
        <f t="shared" si="641"/>
        <v>Probabilidad</v>
      </c>
      <c r="Y392" s="149" t="s">
        <v>71</v>
      </c>
      <c r="Z392" s="149" t="s">
        <v>72</v>
      </c>
      <c r="AA392" s="149" t="s">
        <v>73</v>
      </c>
      <c r="AB392" s="149" t="s">
        <v>74</v>
      </c>
      <c r="AC392" s="149" t="s">
        <v>75</v>
      </c>
      <c r="AD392" s="479"/>
      <c r="AE392" s="144">
        <f t="shared" si="634"/>
        <v>25</v>
      </c>
      <c r="AF392" s="144">
        <f t="shared" si="635"/>
        <v>15</v>
      </c>
      <c r="AG392" s="144">
        <f>($AH$391*((AE392+AF392))/100)</f>
        <v>11.52</v>
      </c>
      <c r="AH392" s="144">
        <f t="shared" si="721"/>
        <v>17.28</v>
      </c>
      <c r="AI392" s="479"/>
      <c r="AJ392" s="144">
        <f t="shared" si="636"/>
        <v>0</v>
      </c>
      <c r="AK392" s="144">
        <f t="shared" si="637"/>
        <v>0</v>
      </c>
      <c r="AL392" s="144">
        <f>($AM$391*((AJ392+AK392))/100)</f>
        <v>0</v>
      </c>
      <c r="AM392" s="144">
        <f t="shared" si="722"/>
        <v>80</v>
      </c>
      <c r="AN392" s="295"/>
      <c r="AO392" s="295"/>
      <c r="AP392" s="165"/>
      <c r="AQ392" s="422"/>
      <c r="AR392" s="424"/>
      <c r="AS392" s="424"/>
      <c r="AT392" s="427"/>
      <c r="AU392" s="427"/>
      <c r="AW392" s="499"/>
      <c r="AX392" s="170"/>
    </row>
    <row r="393" spans="1:50" s="168" customFormat="1" ht="287.25" customHeight="1">
      <c r="A393" s="293"/>
      <c r="B393" s="293" t="s">
        <v>229</v>
      </c>
      <c r="C393" s="490" t="s">
        <v>107</v>
      </c>
      <c r="D393" s="421" t="s">
        <v>829</v>
      </c>
      <c r="E393" s="421" t="s">
        <v>60</v>
      </c>
      <c r="F393" s="421" t="s">
        <v>830</v>
      </c>
      <c r="G393" s="421" t="s">
        <v>831</v>
      </c>
      <c r="H393" s="496"/>
      <c r="I393" s="496"/>
      <c r="J393" s="496"/>
      <c r="K393" s="496"/>
      <c r="L393" s="493" t="str">
        <f>IF(F393&lt;&gt;"",CONCATENATE(E393," ",G393),CONCATENATE(H393," ",I393," ",J393," ",K393))</f>
        <v>Posibilidad de pérdida económica y reputacional debido a vandalismo o hurto, por ausencia o insuficiencia de controles de acceso al archivo digital, acciones involuntarias y/o deliberadas de usuario por ausencia o insuficiencia en la gestión de eventos de monitoreo o por almacenamiento de información sin protección, acceso no controlado a información sensible / confidencial, desconocimiento de los procedimientos y controles de Seguridad de la Información y/o por omisión o inadecuado proceso de identificación y calificación de los activos de información.
*Activos críticos asociados al proceso de Reparación Integral.</v>
      </c>
      <c r="M393" s="500" t="s">
        <v>108</v>
      </c>
      <c r="N393" s="330" t="s">
        <v>1681</v>
      </c>
      <c r="O393" s="503" t="s">
        <v>64</v>
      </c>
      <c r="P393" s="293" t="s">
        <v>65</v>
      </c>
      <c r="Q393" s="293">
        <v>91</v>
      </c>
      <c r="R393" s="293" t="s">
        <v>129</v>
      </c>
      <c r="S393" s="425">
        <f t="shared" ref="S393" si="723">IF(R393="Muy alta",100,IF(R393="Alta",80,IF(R393="Media",60,IF(R393="Baja",40,IF(R393="Muy baja",20,IF(R393="Casi Seguro",100,IF(R393="Probable",80,IF(R393="Posible",60,IF(R393="Improbable",40,IF(R393="Rara vez",20,0))))))))))</f>
        <v>40</v>
      </c>
      <c r="T393" s="293" t="s">
        <v>68</v>
      </c>
      <c r="U393" s="425">
        <f t="shared" ref="U393" si="724">IF(T393="Catastrófico",100,IF(T393="Mayor",80,IF(T393="Moderado",60,IF(T393="Menor",40,IF(T393="Leve",20,0)))))</f>
        <v>80</v>
      </c>
      <c r="V393" s="480" t="s">
        <v>69</v>
      </c>
      <c r="W393" s="133" t="s">
        <v>1682</v>
      </c>
      <c r="X393" s="223" t="str">
        <f t="shared" si="641"/>
        <v>Probabilidad</v>
      </c>
      <c r="Y393" s="149" t="s">
        <v>71</v>
      </c>
      <c r="Z393" s="149" t="s">
        <v>72</v>
      </c>
      <c r="AA393" s="149" t="s">
        <v>73</v>
      </c>
      <c r="AB393" s="149" t="s">
        <v>74</v>
      </c>
      <c r="AC393" s="149" t="s">
        <v>75</v>
      </c>
      <c r="AD393" s="477">
        <f t="shared" ref="AD393" si="725">AH395</f>
        <v>7.2</v>
      </c>
      <c r="AE393" s="144">
        <f t="shared" si="634"/>
        <v>25</v>
      </c>
      <c r="AF393" s="144">
        <f t="shared" si="635"/>
        <v>15</v>
      </c>
      <c r="AG393" s="144">
        <f>($S$393*((AE393+AF393))/100)</f>
        <v>16</v>
      </c>
      <c r="AH393" s="144">
        <f t="shared" ref="AH393" si="726">S393-AG393</f>
        <v>24</v>
      </c>
      <c r="AI393" s="477">
        <f t="shared" ref="AI393" si="727">AM395</f>
        <v>80</v>
      </c>
      <c r="AJ393" s="144">
        <f t="shared" si="636"/>
        <v>0</v>
      </c>
      <c r="AK393" s="144">
        <f t="shared" si="637"/>
        <v>0</v>
      </c>
      <c r="AL393" s="144">
        <f>($U$393*((AJ393+AK393))/100)</f>
        <v>0</v>
      </c>
      <c r="AM393" s="144">
        <f t="shared" ref="AM393" si="728">U393-AL393</f>
        <v>80</v>
      </c>
      <c r="AN393" s="293" t="s">
        <v>69</v>
      </c>
      <c r="AO393" s="293" t="s">
        <v>77</v>
      </c>
      <c r="AP393" s="421" t="s">
        <v>739</v>
      </c>
      <c r="AQ393" s="421" t="s">
        <v>832</v>
      </c>
      <c r="AR393" s="423">
        <v>45658</v>
      </c>
      <c r="AS393" s="423">
        <v>45992</v>
      </c>
      <c r="AT393" s="425" t="s">
        <v>96</v>
      </c>
      <c r="AU393" s="425" t="s">
        <v>833</v>
      </c>
      <c r="AW393" s="499"/>
      <c r="AX393" s="170"/>
    </row>
    <row r="394" spans="1:50" s="168" customFormat="1" ht="306" customHeight="1">
      <c r="A394" s="294"/>
      <c r="B394" s="294"/>
      <c r="C394" s="491"/>
      <c r="D394" s="472"/>
      <c r="E394" s="472"/>
      <c r="F394" s="472"/>
      <c r="G394" s="472"/>
      <c r="H394" s="497"/>
      <c r="I394" s="497"/>
      <c r="J394" s="497"/>
      <c r="K394" s="497"/>
      <c r="L394" s="494"/>
      <c r="M394" s="501"/>
      <c r="N394" s="330"/>
      <c r="O394" s="504"/>
      <c r="P394" s="294"/>
      <c r="Q394" s="294"/>
      <c r="R394" s="294"/>
      <c r="S394" s="426"/>
      <c r="T394" s="294"/>
      <c r="U394" s="426"/>
      <c r="V394" s="481"/>
      <c r="W394" s="32" t="s">
        <v>1683</v>
      </c>
      <c r="X394" s="223" t="str">
        <f t="shared" si="641"/>
        <v>Probabilidad</v>
      </c>
      <c r="Y394" s="149" t="s">
        <v>71</v>
      </c>
      <c r="Z394" s="149" t="s">
        <v>72</v>
      </c>
      <c r="AA394" s="149" t="s">
        <v>73</v>
      </c>
      <c r="AB394" s="149" t="s">
        <v>74</v>
      </c>
      <c r="AC394" s="149" t="s">
        <v>75</v>
      </c>
      <c r="AD394" s="478"/>
      <c r="AE394" s="144">
        <f t="shared" si="634"/>
        <v>25</v>
      </c>
      <c r="AF394" s="144">
        <f t="shared" si="635"/>
        <v>15</v>
      </c>
      <c r="AG394" s="144">
        <f>($AH$393*((AE394+AF394))/100)</f>
        <v>9.6</v>
      </c>
      <c r="AH394" s="144">
        <f t="shared" ref="AH394:AH395" si="729">AH393-AG394</f>
        <v>14.4</v>
      </c>
      <c r="AI394" s="478"/>
      <c r="AJ394" s="144">
        <f t="shared" si="636"/>
        <v>0</v>
      </c>
      <c r="AK394" s="144">
        <f t="shared" si="637"/>
        <v>0</v>
      </c>
      <c r="AL394" s="144">
        <f>($AM$393*((AJ394+AK394))/100)</f>
        <v>0</v>
      </c>
      <c r="AM394" s="144">
        <f t="shared" ref="AM394:AM395" si="730">AM393-AL394</f>
        <v>80</v>
      </c>
      <c r="AN394" s="294"/>
      <c r="AO394" s="294"/>
      <c r="AP394" s="472"/>
      <c r="AQ394" s="472"/>
      <c r="AR394" s="473"/>
      <c r="AS394" s="473"/>
      <c r="AT394" s="426"/>
      <c r="AU394" s="426"/>
      <c r="AW394" s="499"/>
      <c r="AX394" s="170"/>
    </row>
    <row r="395" spans="1:50" s="168" customFormat="1" ht="187.5" customHeight="1">
      <c r="A395" s="295"/>
      <c r="B395" s="295"/>
      <c r="C395" s="492"/>
      <c r="D395" s="422"/>
      <c r="E395" s="422"/>
      <c r="F395" s="422"/>
      <c r="G395" s="422"/>
      <c r="H395" s="498"/>
      <c r="I395" s="498"/>
      <c r="J395" s="498"/>
      <c r="K395" s="498"/>
      <c r="L395" s="495"/>
      <c r="M395" s="502"/>
      <c r="N395" s="330"/>
      <c r="O395" s="505"/>
      <c r="P395" s="295"/>
      <c r="Q395" s="295"/>
      <c r="R395" s="295"/>
      <c r="S395" s="427"/>
      <c r="T395" s="295"/>
      <c r="U395" s="427"/>
      <c r="V395" s="482"/>
      <c r="W395" s="32" t="s">
        <v>1684</v>
      </c>
      <c r="X395" s="223" t="str">
        <f t="shared" si="641"/>
        <v>Probabilidad</v>
      </c>
      <c r="Y395" s="149" t="s">
        <v>71</v>
      </c>
      <c r="Z395" s="149" t="s">
        <v>109</v>
      </c>
      <c r="AA395" s="149" t="s">
        <v>73</v>
      </c>
      <c r="AB395" s="149" t="s">
        <v>74</v>
      </c>
      <c r="AC395" s="149" t="s">
        <v>75</v>
      </c>
      <c r="AD395" s="479"/>
      <c r="AE395" s="144">
        <f t="shared" si="634"/>
        <v>25</v>
      </c>
      <c r="AF395" s="144">
        <f t="shared" si="635"/>
        <v>25</v>
      </c>
      <c r="AG395" s="144">
        <f>($AH$394*((AE395+AF395))/100)</f>
        <v>7.2</v>
      </c>
      <c r="AH395" s="144">
        <f t="shared" si="729"/>
        <v>7.2</v>
      </c>
      <c r="AI395" s="479"/>
      <c r="AJ395" s="144">
        <f t="shared" si="636"/>
        <v>0</v>
      </c>
      <c r="AK395" s="144">
        <f t="shared" si="637"/>
        <v>0</v>
      </c>
      <c r="AL395" s="144">
        <f>($AM$394*((AJ395+AK395))/100)</f>
        <v>0</v>
      </c>
      <c r="AM395" s="144">
        <f t="shared" si="730"/>
        <v>80</v>
      </c>
      <c r="AN395" s="295"/>
      <c r="AO395" s="295"/>
      <c r="AP395" s="422"/>
      <c r="AQ395" s="422"/>
      <c r="AR395" s="424"/>
      <c r="AS395" s="424"/>
      <c r="AT395" s="427"/>
      <c r="AU395" s="427"/>
      <c r="AW395" s="499"/>
      <c r="AX395" s="170"/>
    </row>
    <row r="396" spans="1:50" s="168" customFormat="1" ht="216.75" customHeight="1">
      <c r="A396" s="293"/>
      <c r="B396" s="293" t="s">
        <v>229</v>
      </c>
      <c r="C396" s="490" t="s">
        <v>230</v>
      </c>
      <c r="D396" s="421" t="s">
        <v>834</v>
      </c>
      <c r="E396" s="421" t="s">
        <v>60</v>
      </c>
      <c r="F396" s="421" t="s">
        <v>835</v>
      </c>
      <c r="G396" s="421" t="s">
        <v>836</v>
      </c>
      <c r="H396" s="496"/>
      <c r="I396" s="496"/>
      <c r="J396" s="496"/>
      <c r="K396" s="496"/>
      <c r="L396" s="493" t="str">
        <f t="shared" ref="L396" si="731">IF(F396&lt;&gt;"",CONCATENATE(E396," ",G396),CONCATENATE(H396," ",I396," ",J396," ",K396))</f>
        <v>Posibilidad de pérdida económica y reputacional por priorización errónea de víctimas que no cumplan los criterios, desactualización de la información de destinatarios y/o información de las víctimas directas, documento de identidad, liquidación de indemnización para el hecho victimizante de desplazamiento forzado o que no coincida el tiempo de inclusión con la liquidación, no disponibilidad de dinero para cada proceso bancario y/o que la base de datos, las cartas de pago y notificación no se encuentren creadas y habilitadas en Indemniza para el territorio en el momento de la ejecución y fecha en que se inicia el proceso de cobro.</v>
      </c>
      <c r="M396" s="303" t="s">
        <v>63</v>
      </c>
      <c r="N396" s="304" t="s">
        <v>115</v>
      </c>
      <c r="O396" s="293" t="s">
        <v>64</v>
      </c>
      <c r="P396" s="293" t="s">
        <v>65</v>
      </c>
      <c r="Q396" s="293">
        <v>165000</v>
      </c>
      <c r="R396" s="293" t="s">
        <v>175</v>
      </c>
      <c r="S396" s="425">
        <f t="shared" ref="S396" si="732">IF(R396="Muy alta",100,IF(R396="Alta",80,IF(R396="Media",60,IF(R396="Baja",40,IF(R396="Muy baja",20,IF(R396="Casi Seguro",100,IF(R396="Probable",80,IF(R396="Posible",60,IF(R396="Improbable",40,IF(R396="Rara vez",20,0))))))))))</f>
        <v>100</v>
      </c>
      <c r="T396" s="293" t="s">
        <v>76</v>
      </c>
      <c r="U396" s="425">
        <f t="shared" ref="U396" si="733">IF(T396="Catastrófico",100,IF(T396="Mayor",80,IF(T396="Moderado",60,IF(T396="Menor",40,IF(T396="Leve",20,0)))))</f>
        <v>60</v>
      </c>
      <c r="V396" s="293" t="s">
        <v>69</v>
      </c>
      <c r="W396" s="215" t="s">
        <v>837</v>
      </c>
      <c r="X396" s="144" t="str">
        <f t="shared" si="641"/>
        <v>Probabilidad</v>
      </c>
      <c r="Y396" s="149" t="s">
        <v>71</v>
      </c>
      <c r="Z396" s="149" t="s">
        <v>72</v>
      </c>
      <c r="AA396" s="149" t="s">
        <v>73</v>
      </c>
      <c r="AB396" s="149" t="s">
        <v>74</v>
      </c>
      <c r="AC396" s="149" t="s">
        <v>75</v>
      </c>
      <c r="AD396" s="477">
        <f t="shared" ref="AD396" si="734">AH398</f>
        <v>21.6</v>
      </c>
      <c r="AE396" s="144">
        <f t="shared" si="634"/>
        <v>25</v>
      </c>
      <c r="AF396" s="144">
        <f t="shared" si="635"/>
        <v>15</v>
      </c>
      <c r="AG396" s="144">
        <f>($S$396*((AE396+AF396))/100)</f>
        <v>40</v>
      </c>
      <c r="AH396" s="144">
        <f t="shared" ref="AH396" si="735">S396-AG396</f>
        <v>60</v>
      </c>
      <c r="AI396" s="477">
        <f t="shared" ref="AI396" si="736">AM398</f>
        <v>60</v>
      </c>
      <c r="AJ396" s="144">
        <f t="shared" si="636"/>
        <v>0</v>
      </c>
      <c r="AK396" s="144">
        <f t="shared" si="637"/>
        <v>0</v>
      </c>
      <c r="AL396" s="144">
        <f>($U$396*((AJ396+AK396))/100)</f>
        <v>0</v>
      </c>
      <c r="AM396" s="144">
        <f t="shared" ref="AM396" si="737">U396-AL396</f>
        <v>60</v>
      </c>
      <c r="AN396" s="293" t="s">
        <v>76</v>
      </c>
      <c r="AO396" s="293" t="s">
        <v>77</v>
      </c>
      <c r="AP396" s="421" t="s">
        <v>739</v>
      </c>
      <c r="AQ396" s="421" t="s">
        <v>838</v>
      </c>
      <c r="AR396" s="423">
        <v>45658</v>
      </c>
      <c r="AS396" s="423">
        <v>45992</v>
      </c>
      <c r="AT396" s="425" t="s">
        <v>80</v>
      </c>
      <c r="AU396" s="425" t="s">
        <v>839</v>
      </c>
      <c r="AW396" s="499"/>
      <c r="AX396" s="170"/>
    </row>
    <row r="397" spans="1:50" s="168" customFormat="1" ht="254.25" customHeight="1">
      <c r="A397" s="294"/>
      <c r="B397" s="294"/>
      <c r="C397" s="491"/>
      <c r="D397" s="472"/>
      <c r="E397" s="472"/>
      <c r="F397" s="472"/>
      <c r="G397" s="472"/>
      <c r="H397" s="497"/>
      <c r="I397" s="497"/>
      <c r="J397" s="497"/>
      <c r="K397" s="497"/>
      <c r="L397" s="494"/>
      <c r="M397" s="304"/>
      <c r="N397" s="304"/>
      <c r="O397" s="294"/>
      <c r="P397" s="294"/>
      <c r="Q397" s="294"/>
      <c r="R397" s="294"/>
      <c r="S397" s="426"/>
      <c r="T397" s="294"/>
      <c r="U397" s="426"/>
      <c r="V397" s="294"/>
      <c r="W397" s="140" t="s">
        <v>840</v>
      </c>
      <c r="X397" s="144" t="str">
        <f t="shared" si="641"/>
        <v>Probabilidad</v>
      </c>
      <c r="Y397" s="149" t="s">
        <v>71</v>
      </c>
      <c r="Z397" s="149" t="s">
        <v>72</v>
      </c>
      <c r="AA397" s="149" t="s">
        <v>73</v>
      </c>
      <c r="AB397" s="149" t="s">
        <v>74</v>
      </c>
      <c r="AC397" s="149" t="s">
        <v>75</v>
      </c>
      <c r="AD397" s="478"/>
      <c r="AE397" s="144">
        <f t="shared" si="634"/>
        <v>25</v>
      </c>
      <c r="AF397" s="144">
        <f t="shared" si="635"/>
        <v>15</v>
      </c>
      <c r="AG397" s="144">
        <f>($AH$396*((AE397+AF397))/100)</f>
        <v>24</v>
      </c>
      <c r="AH397" s="144">
        <f t="shared" ref="AH397:AH398" si="738">AH396-AG397</f>
        <v>36</v>
      </c>
      <c r="AI397" s="478"/>
      <c r="AJ397" s="144">
        <f t="shared" si="636"/>
        <v>0</v>
      </c>
      <c r="AK397" s="144">
        <f t="shared" si="637"/>
        <v>0</v>
      </c>
      <c r="AL397" s="144">
        <f>($AM$396*((AJ397+AK397))/100)</f>
        <v>0</v>
      </c>
      <c r="AM397" s="144">
        <f t="shared" ref="AM397:AM398" si="739">AM396-AL397</f>
        <v>60</v>
      </c>
      <c r="AN397" s="294"/>
      <c r="AO397" s="294"/>
      <c r="AP397" s="472"/>
      <c r="AQ397" s="472"/>
      <c r="AR397" s="473"/>
      <c r="AS397" s="473"/>
      <c r="AT397" s="426"/>
      <c r="AU397" s="426"/>
      <c r="AW397" s="499"/>
      <c r="AX397" s="170"/>
    </row>
    <row r="398" spans="1:50" s="168" customFormat="1" ht="265.5" customHeight="1">
      <c r="A398" s="295"/>
      <c r="B398" s="295"/>
      <c r="C398" s="492"/>
      <c r="D398" s="422"/>
      <c r="E398" s="422"/>
      <c r="F398" s="422"/>
      <c r="G398" s="422"/>
      <c r="H398" s="498"/>
      <c r="I398" s="498"/>
      <c r="J398" s="498"/>
      <c r="K398" s="498"/>
      <c r="L398" s="495"/>
      <c r="M398" s="305"/>
      <c r="N398" s="305"/>
      <c r="O398" s="295"/>
      <c r="P398" s="295"/>
      <c r="Q398" s="295"/>
      <c r="R398" s="295"/>
      <c r="S398" s="427"/>
      <c r="T398" s="295"/>
      <c r="U398" s="427"/>
      <c r="V398" s="295"/>
      <c r="W398" s="140" t="s">
        <v>841</v>
      </c>
      <c r="X398" s="144" t="str">
        <f t="shared" si="641"/>
        <v>Probabilidad</v>
      </c>
      <c r="Y398" s="149" t="s">
        <v>71</v>
      </c>
      <c r="Z398" s="149" t="s">
        <v>72</v>
      </c>
      <c r="AA398" s="149" t="s">
        <v>73</v>
      </c>
      <c r="AB398" s="149" t="s">
        <v>74</v>
      </c>
      <c r="AC398" s="149" t="s">
        <v>75</v>
      </c>
      <c r="AD398" s="479"/>
      <c r="AE398" s="144">
        <f t="shared" si="634"/>
        <v>25</v>
      </c>
      <c r="AF398" s="144">
        <f t="shared" si="635"/>
        <v>15</v>
      </c>
      <c r="AG398" s="144">
        <f>($AH$397*((AE398+AF398))/100)</f>
        <v>14.4</v>
      </c>
      <c r="AH398" s="144">
        <f t="shared" si="738"/>
        <v>21.6</v>
      </c>
      <c r="AI398" s="479"/>
      <c r="AJ398" s="144">
        <f t="shared" si="636"/>
        <v>0</v>
      </c>
      <c r="AK398" s="144">
        <f t="shared" si="637"/>
        <v>0</v>
      </c>
      <c r="AL398" s="144">
        <f>($AM$397*((AJ398+AK398))/100)</f>
        <v>0</v>
      </c>
      <c r="AM398" s="144">
        <f t="shared" si="739"/>
        <v>60</v>
      </c>
      <c r="AN398" s="295"/>
      <c r="AO398" s="295"/>
      <c r="AP398" s="422"/>
      <c r="AQ398" s="422"/>
      <c r="AR398" s="424"/>
      <c r="AS398" s="424"/>
      <c r="AT398" s="427"/>
      <c r="AU398" s="427"/>
      <c r="AW398" s="499"/>
      <c r="AX398" s="170"/>
    </row>
    <row r="399" spans="1:50" s="168" customFormat="1" ht="152.25" customHeight="1">
      <c r="A399" s="293"/>
      <c r="B399" s="293" t="s">
        <v>229</v>
      </c>
      <c r="C399" s="490" t="s">
        <v>230</v>
      </c>
      <c r="D399" s="421" t="s">
        <v>834</v>
      </c>
      <c r="E399" s="421"/>
      <c r="F399" s="421"/>
      <c r="G399" s="421"/>
      <c r="H399" s="496" t="s">
        <v>842</v>
      </c>
      <c r="I399" s="496" t="s">
        <v>843</v>
      </c>
      <c r="J399" s="496" t="s">
        <v>844</v>
      </c>
      <c r="K399" s="496" t="s">
        <v>845</v>
      </c>
      <c r="L399" s="493" t="str">
        <f t="shared" ref="L399" si="740">IF(F399&lt;&gt;"",CONCATENATE(E399," ",G399),CONCATENATE(H399," ",I399," ",J399," ",K399))</f>
        <v>Uso indebido de la información para llevar a cabo la compensación económica por parte de funcionarios y colaboradores para obtener un beneficio propio o de un tercero.</v>
      </c>
      <c r="M399" s="303" t="s">
        <v>88</v>
      </c>
      <c r="N399" s="303" t="s">
        <v>115</v>
      </c>
      <c r="O399" s="293" t="s">
        <v>89</v>
      </c>
      <c r="P399" s="293" t="s">
        <v>90</v>
      </c>
      <c r="Q399" s="293">
        <v>165000</v>
      </c>
      <c r="R399" s="293" t="s">
        <v>393</v>
      </c>
      <c r="S399" s="425">
        <f>IF(R399="Muy alta",100,IF(R399="Alta",80,IF(R399="Media",60,IF(R399="Baja",40,IF(R399="Muy baja",20,IF(R399="Casi Seguro",100,IF(R399="Probable",80,IF(R399="Posible",60,IF(R399="Improbable",40,IF(R399="Rara vez",20,0))))))))))</f>
        <v>80</v>
      </c>
      <c r="T399" s="293" t="s">
        <v>68</v>
      </c>
      <c r="U399" s="425">
        <f t="shared" ref="U399" si="741">IF(T399="Catastrófico",100,IF(T399="Mayor",80,IF(T399="Moderado",60,IF(T399="Menor",40,IF(T399="Leve",20,0)))))</f>
        <v>80</v>
      </c>
      <c r="V399" s="293" t="s">
        <v>69</v>
      </c>
      <c r="W399" s="140" t="s">
        <v>846</v>
      </c>
      <c r="X399" s="144" t="str">
        <f t="shared" si="641"/>
        <v>Probabilidad</v>
      </c>
      <c r="Y399" s="149" t="s">
        <v>71</v>
      </c>
      <c r="Z399" s="149" t="s">
        <v>72</v>
      </c>
      <c r="AA399" s="149" t="s">
        <v>73</v>
      </c>
      <c r="AB399" s="149" t="s">
        <v>74</v>
      </c>
      <c r="AC399" s="149" t="s">
        <v>75</v>
      </c>
      <c r="AD399" s="477">
        <f t="shared" ref="AD399" si="742">AH401</f>
        <v>28.8</v>
      </c>
      <c r="AE399" s="144">
        <f t="shared" si="634"/>
        <v>25</v>
      </c>
      <c r="AF399" s="144">
        <f t="shared" si="635"/>
        <v>15</v>
      </c>
      <c r="AG399" s="144">
        <f>($S$399*((AE399+AF399))/100)</f>
        <v>32</v>
      </c>
      <c r="AH399" s="144">
        <f t="shared" ref="AH399" si="743">S399-AG399</f>
        <v>48</v>
      </c>
      <c r="AI399" s="477">
        <f t="shared" ref="AI399" si="744">AM401</f>
        <v>60</v>
      </c>
      <c r="AJ399" s="144">
        <f t="shared" si="636"/>
        <v>0</v>
      </c>
      <c r="AK399" s="144">
        <f t="shared" si="637"/>
        <v>0</v>
      </c>
      <c r="AL399" s="144">
        <f>($U$399*((AJ399+AK399))/100)</f>
        <v>0</v>
      </c>
      <c r="AM399" s="144">
        <f t="shared" ref="AM399" si="745">U399-AL399</f>
        <v>80</v>
      </c>
      <c r="AN399" s="293" t="s">
        <v>76</v>
      </c>
      <c r="AO399" s="293" t="s">
        <v>77</v>
      </c>
      <c r="AP399" s="421" t="s">
        <v>739</v>
      </c>
      <c r="AQ399" s="421" t="s">
        <v>847</v>
      </c>
      <c r="AR399" s="423">
        <v>45658</v>
      </c>
      <c r="AS399" s="423">
        <v>45992</v>
      </c>
      <c r="AT399" s="425" t="s">
        <v>80</v>
      </c>
      <c r="AU399" s="425" t="s">
        <v>848</v>
      </c>
      <c r="AW399" s="499"/>
      <c r="AX399" s="170"/>
    </row>
    <row r="400" spans="1:50" s="168" customFormat="1" ht="169.5" customHeight="1">
      <c r="A400" s="294"/>
      <c r="B400" s="294"/>
      <c r="C400" s="491"/>
      <c r="D400" s="472"/>
      <c r="E400" s="472"/>
      <c r="F400" s="472"/>
      <c r="G400" s="472"/>
      <c r="H400" s="497"/>
      <c r="I400" s="497"/>
      <c r="J400" s="497"/>
      <c r="K400" s="497"/>
      <c r="L400" s="494"/>
      <c r="M400" s="304"/>
      <c r="N400" s="304"/>
      <c r="O400" s="294"/>
      <c r="P400" s="294"/>
      <c r="Q400" s="294"/>
      <c r="R400" s="293"/>
      <c r="S400" s="425"/>
      <c r="T400" s="294"/>
      <c r="U400" s="426"/>
      <c r="V400" s="294"/>
      <c r="W400" s="140" t="s">
        <v>849</v>
      </c>
      <c r="X400" s="144" t="str">
        <f t="shared" si="641"/>
        <v>Probabilidad</v>
      </c>
      <c r="Y400" s="149" t="s">
        <v>71</v>
      </c>
      <c r="Z400" s="149" t="s">
        <v>72</v>
      </c>
      <c r="AA400" s="149" t="s">
        <v>73</v>
      </c>
      <c r="AB400" s="149" t="s">
        <v>74</v>
      </c>
      <c r="AC400" s="149" t="s">
        <v>75</v>
      </c>
      <c r="AD400" s="478"/>
      <c r="AE400" s="144">
        <f t="shared" si="634"/>
        <v>25</v>
      </c>
      <c r="AF400" s="144">
        <f t="shared" si="635"/>
        <v>15</v>
      </c>
      <c r="AG400" s="144">
        <f>($AH$399*((AE400+AF400))/100)</f>
        <v>19.2</v>
      </c>
      <c r="AH400" s="144">
        <f t="shared" ref="AH400:AH401" si="746">AH399-AG400</f>
        <v>28.8</v>
      </c>
      <c r="AI400" s="478"/>
      <c r="AJ400" s="144">
        <f t="shared" si="636"/>
        <v>0</v>
      </c>
      <c r="AK400" s="144">
        <f t="shared" si="637"/>
        <v>0</v>
      </c>
      <c r="AL400" s="144">
        <f>($AM$399*((AJ400+AK400))/100)</f>
        <v>0</v>
      </c>
      <c r="AM400" s="144">
        <f t="shared" ref="AM400:AM401" si="747">AM399-AL400</f>
        <v>80</v>
      </c>
      <c r="AN400" s="294"/>
      <c r="AO400" s="294"/>
      <c r="AP400" s="472"/>
      <c r="AQ400" s="472"/>
      <c r="AR400" s="473"/>
      <c r="AS400" s="473"/>
      <c r="AT400" s="426"/>
      <c r="AU400" s="426"/>
      <c r="AW400" s="499"/>
      <c r="AX400" s="170"/>
    </row>
    <row r="401" spans="1:67" s="168" customFormat="1" ht="250.5" customHeight="1">
      <c r="A401" s="295"/>
      <c r="B401" s="295"/>
      <c r="C401" s="492"/>
      <c r="D401" s="422"/>
      <c r="E401" s="422"/>
      <c r="F401" s="422"/>
      <c r="G401" s="422"/>
      <c r="H401" s="498"/>
      <c r="I401" s="498"/>
      <c r="J401" s="498"/>
      <c r="K401" s="498"/>
      <c r="L401" s="495"/>
      <c r="M401" s="305"/>
      <c r="N401" s="305"/>
      <c r="O401" s="295"/>
      <c r="P401" s="295"/>
      <c r="Q401" s="295"/>
      <c r="R401" s="293"/>
      <c r="S401" s="425"/>
      <c r="T401" s="295"/>
      <c r="U401" s="427"/>
      <c r="V401" s="295"/>
      <c r="W401" s="140" t="s">
        <v>850</v>
      </c>
      <c r="X401" s="144" t="str">
        <f t="shared" si="641"/>
        <v>Impacto</v>
      </c>
      <c r="Y401" s="149" t="s">
        <v>83</v>
      </c>
      <c r="Z401" s="149" t="s">
        <v>72</v>
      </c>
      <c r="AA401" s="149" t="s">
        <v>73</v>
      </c>
      <c r="AB401" s="149" t="s">
        <v>74</v>
      </c>
      <c r="AC401" s="149" t="s">
        <v>75</v>
      </c>
      <c r="AD401" s="479"/>
      <c r="AE401" s="144">
        <f t="shared" si="634"/>
        <v>0</v>
      </c>
      <c r="AF401" s="144">
        <f t="shared" si="635"/>
        <v>0</v>
      </c>
      <c r="AG401" s="144">
        <f>($AH$400*((AE401+AF401))/100)</f>
        <v>0</v>
      </c>
      <c r="AH401" s="144">
        <f t="shared" si="746"/>
        <v>28.8</v>
      </c>
      <c r="AI401" s="479"/>
      <c r="AJ401" s="144">
        <f t="shared" si="636"/>
        <v>10</v>
      </c>
      <c r="AK401" s="144">
        <f t="shared" si="637"/>
        <v>15</v>
      </c>
      <c r="AL401" s="144">
        <f>($AM$400*((AJ401+AK401))/100)</f>
        <v>20</v>
      </c>
      <c r="AM401" s="144">
        <f t="shared" si="747"/>
        <v>60</v>
      </c>
      <c r="AN401" s="295"/>
      <c r="AO401" s="295"/>
      <c r="AP401" s="422"/>
      <c r="AQ401" s="422"/>
      <c r="AR401" s="424"/>
      <c r="AS401" s="424"/>
      <c r="AT401" s="427"/>
      <c r="AU401" s="427"/>
      <c r="AW401" s="499"/>
      <c r="AX401" s="170"/>
    </row>
    <row r="402" spans="1:67" s="168" customFormat="1" ht="212.25" customHeight="1">
      <c r="A402" s="293"/>
      <c r="B402" s="293" t="s">
        <v>229</v>
      </c>
      <c r="C402" s="490" t="s">
        <v>230</v>
      </c>
      <c r="D402" s="421" t="s">
        <v>851</v>
      </c>
      <c r="E402" s="421" t="s">
        <v>60</v>
      </c>
      <c r="F402" s="421" t="s">
        <v>852</v>
      </c>
      <c r="G402" s="421" t="s">
        <v>853</v>
      </c>
      <c r="H402" s="496"/>
      <c r="I402" s="496"/>
      <c r="J402" s="496"/>
      <c r="K402" s="496"/>
      <c r="L402" s="493" t="str">
        <f t="shared" ref="L402" si="748">IF(F402&lt;&gt;"",CONCATENATE(E402," ",G402),CONCATENATE(H402," ",I402," ",J402," ",K402))</f>
        <v>Posibilidad de pérdida económica y reputacional debido a la imposibilidad de implementar adecuadamente las estrategias que conduzcan a las medidas de Satisfacción y Garantías de No Repetición a las víctimas del conflicto armado en el marco de la reparación integral, así como la realización de acción con daño a esta población.</v>
      </c>
      <c r="M402" s="303" t="s">
        <v>63</v>
      </c>
      <c r="N402" s="303" t="s">
        <v>115</v>
      </c>
      <c r="O402" s="293" t="s">
        <v>64</v>
      </c>
      <c r="P402" s="293" t="s">
        <v>65</v>
      </c>
      <c r="Q402" s="293">
        <v>2500</v>
      </c>
      <c r="R402" s="293" t="s">
        <v>178</v>
      </c>
      <c r="S402" s="425">
        <f t="shared" ref="S402" si="749">IF(R402="Muy alta",100,IF(R402="Alta",80,IF(R402="Media",60,IF(R402="Baja",40,IF(R402="Muy baja",20,IF(R402="Casi Seguro",100,IF(R402="Probable",80,IF(R402="Posible",60,IF(R402="Improbable",40,IF(R402="Rara vez",20,0))))))))))</f>
        <v>80</v>
      </c>
      <c r="T402" s="293" t="s">
        <v>117</v>
      </c>
      <c r="U402" s="425">
        <f t="shared" ref="U402" si="750">IF(T402="Catastrófico",100,IF(T402="Mayor",80,IF(T402="Moderado",60,IF(T402="Menor",40,IF(T402="Leve",20,0)))))</f>
        <v>40</v>
      </c>
      <c r="V402" s="293" t="s">
        <v>76</v>
      </c>
      <c r="W402" s="140" t="s">
        <v>854</v>
      </c>
      <c r="X402" s="144" t="str">
        <f t="shared" si="641"/>
        <v>Probabilidad</v>
      </c>
      <c r="Y402" s="149" t="s">
        <v>71</v>
      </c>
      <c r="Z402" s="149" t="s">
        <v>72</v>
      </c>
      <c r="AA402" s="149" t="s">
        <v>73</v>
      </c>
      <c r="AB402" s="149" t="s">
        <v>74</v>
      </c>
      <c r="AC402" s="149" t="s">
        <v>75</v>
      </c>
      <c r="AD402" s="477">
        <f t="shared" ref="AD402" si="751">AH404</f>
        <v>28.8</v>
      </c>
      <c r="AE402" s="144">
        <f t="shared" si="634"/>
        <v>25</v>
      </c>
      <c r="AF402" s="144">
        <f t="shared" si="635"/>
        <v>15</v>
      </c>
      <c r="AG402" s="144">
        <f>($S$402*((AE402+AF402))/100)</f>
        <v>32</v>
      </c>
      <c r="AH402" s="144">
        <f t="shared" ref="AH402" si="752">S402-AG402</f>
        <v>48</v>
      </c>
      <c r="AI402" s="477">
        <f t="shared" ref="AI402" si="753">AM404</f>
        <v>30</v>
      </c>
      <c r="AJ402" s="144">
        <f t="shared" si="636"/>
        <v>0</v>
      </c>
      <c r="AK402" s="144">
        <f t="shared" si="637"/>
        <v>0</v>
      </c>
      <c r="AL402" s="144">
        <f>($U$402*((AJ402+AK402))/100)</f>
        <v>0</v>
      </c>
      <c r="AM402" s="144">
        <f t="shared" ref="AM402" si="754">U402-AL402</f>
        <v>40</v>
      </c>
      <c r="AN402" s="293" t="s">
        <v>76</v>
      </c>
      <c r="AO402" s="293" t="s">
        <v>77</v>
      </c>
      <c r="AP402" s="421" t="s">
        <v>739</v>
      </c>
      <c r="AQ402" s="421" t="s">
        <v>855</v>
      </c>
      <c r="AR402" s="423">
        <v>45658</v>
      </c>
      <c r="AS402" s="423">
        <v>45992</v>
      </c>
      <c r="AT402" s="425" t="s">
        <v>80</v>
      </c>
      <c r="AU402" s="425" t="s">
        <v>856</v>
      </c>
      <c r="AW402" s="499"/>
      <c r="AX402" s="170"/>
    </row>
    <row r="403" spans="1:67" s="168" customFormat="1" ht="270" customHeight="1">
      <c r="A403" s="294"/>
      <c r="B403" s="294"/>
      <c r="C403" s="491"/>
      <c r="D403" s="472"/>
      <c r="E403" s="472"/>
      <c r="F403" s="472"/>
      <c r="G403" s="472"/>
      <c r="H403" s="497"/>
      <c r="I403" s="497"/>
      <c r="J403" s="497"/>
      <c r="K403" s="497"/>
      <c r="L403" s="494"/>
      <c r="M403" s="304"/>
      <c r="N403" s="304"/>
      <c r="O403" s="294"/>
      <c r="P403" s="294"/>
      <c r="Q403" s="294"/>
      <c r="R403" s="294"/>
      <c r="S403" s="426"/>
      <c r="T403" s="294"/>
      <c r="U403" s="426"/>
      <c r="V403" s="294"/>
      <c r="W403" s="140" t="s">
        <v>857</v>
      </c>
      <c r="X403" s="144" t="str">
        <f t="shared" si="641"/>
        <v>Probabilidad</v>
      </c>
      <c r="Y403" s="149" t="s">
        <v>71</v>
      </c>
      <c r="Z403" s="149" t="s">
        <v>72</v>
      </c>
      <c r="AA403" s="149" t="s">
        <v>73</v>
      </c>
      <c r="AB403" s="149" t="s">
        <v>74</v>
      </c>
      <c r="AC403" s="149" t="s">
        <v>75</v>
      </c>
      <c r="AD403" s="478"/>
      <c r="AE403" s="144">
        <f t="shared" si="634"/>
        <v>25</v>
      </c>
      <c r="AF403" s="144">
        <f t="shared" si="635"/>
        <v>15</v>
      </c>
      <c r="AG403" s="144">
        <f>($AH$402*((AE403+AF403))/100)</f>
        <v>19.2</v>
      </c>
      <c r="AH403" s="144">
        <f t="shared" ref="AH403:AH404" si="755">AH402-AG403</f>
        <v>28.8</v>
      </c>
      <c r="AI403" s="478"/>
      <c r="AJ403" s="144">
        <f t="shared" si="636"/>
        <v>0</v>
      </c>
      <c r="AK403" s="144">
        <f t="shared" si="637"/>
        <v>0</v>
      </c>
      <c r="AL403" s="144">
        <f>($AM$402*((AJ403+AK403))/100)</f>
        <v>0</v>
      </c>
      <c r="AM403" s="144">
        <f t="shared" ref="AM403:AM404" si="756">AM402-AL403</f>
        <v>40</v>
      </c>
      <c r="AN403" s="294"/>
      <c r="AO403" s="294"/>
      <c r="AP403" s="472"/>
      <c r="AQ403" s="472"/>
      <c r="AR403" s="473"/>
      <c r="AS403" s="473"/>
      <c r="AT403" s="426"/>
      <c r="AU403" s="426"/>
      <c r="AW403" s="499"/>
      <c r="AX403" s="170"/>
    </row>
    <row r="404" spans="1:67" s="168" customFormat="1" ht="210" customHeight="1">
      <c r="A404" s="295"/>
      <c r="B404" s="295"/>
      <c r="C404" s="492"/>
      <c r="D404" s="422"/>
      <c r="E404" s="422"/>
      <c r="F404" s="422"/>
      <c r="G404" s="422"/>
      <c r="H404" s="498"/>
      <c r="I404" s="498"/>
      <c r="J404" s="498"/>
      <c r="K404" s="498"/>
      <c r="L404" s="495"/>
      <c r="M404" s="305"/>
      <c r="N404" s="305"/>
      <c r="O404" s="295"/>
      <c r="P404" s="295"/>
      <c r="Q404" s="295"/>
      <c r="R404" s="295"/>
      <c r="S404" s="427"/>
      <c r="T404" s="295"/>
      <c r="U404" s="427"/>
      <c r="V404" s="295"/>
      <c r="W404" s="140" t="s">
        <v>858</v>
      </c>
      <c r="X404" s="144" t="str">
        <f t="shared" si="641"/>
        <v>Impacto</v>
      </c>
      <c r="Y404" s="149" t="s">
        <v>83</v>
      </c>
      <c r="Z404" s="149" t="s">
        <v>72</v>
      </c>
      <c r="AA404" s="149" t="s">
        <v>73</v>
      </c>
      <c r="AB404" s="149" t="s">
        <v>74</v>
      </c>
      <c r="AC404" s="149" t="s">
        <v>75</v>
      </c>
      <c r="AD404" s="479"/>
      <c r="AE404" s="144">
        <f t="shared" si="634"/>
        <v>0</v>
      </c>
      <c r="AF404" s="144">
        <f t="shared" si="635"/>
        <v>0</v>
      </c>
      <c r="AG404" s="144">
        <f>($AH$403*((AE404+AF404))/100)</f>
        <v>0</v>
      </c>
      <c r="AH404" s="144">
        <f t="shared" si="755"/>
        <v>28.8</v>
      </c>
      <c r="AI404" s="479"/>
      <c r="AJ404" s="144">
        <f t="shared" si="636"/>
        <v>10</v>
      </c>
      <c r="AK404" s="144">
        <f t="shared" si="637"/>
        <v>15</v>
      </c>
      <c r="AL404" s="144">
        <f>($AM$403*((AJ404+AK404))/100)</f>
        <v>10</v>
      </c>
      <c r="AM404" s="144">
        <f t="shared" si="756"/>
        <v>30</v>
      </c>
      <c r="AN404" s="295"/>
      <c r="AO404" s="295"/>
      <c r="AP404" s="422"/>
      <c r="AQ404" s="422"/>
      <c r="AR404" s="424"/>
      <c r="AS404" s="424"/>
      <c r="AT404" s="427"/>
      <c r="AU404" s="427"/>
      <c r="AW404" s="499"/>
      <c r="AX404" s="170"/>
    </row>
    <row r="405" spans="1:67" s="110" customFormat="1" ht="315" customHeight="1">
      <c r="A405" s="311"/>
      <c r="B405" s="311" t="s">
        <v>221</v>
      </c>
      <c r="C405" s="313" t="s">
        <v>859</v>
      </c>
      <c r="D405" s="313" t="s">
        <v>860</v>
      </c>
      <c r="E405" s="313"/>
      <c r="F405" s="315"/>
      <c r="G405" s="315"/>
      <c r="H405" s="315" t="s">
        <v>861</v>
      </c>
      <c r="I405" s="315" t="s">
        <v>862</v>
      </c>
      <c r="J405" s="315" t="s">
        <v>863</v>
      </c>
      <c r="K405" s="315" t="s">
        <v>864</v>
      </c>
      <c r="L405" s="315" t="str">
        <f>IF(F405&lt;&gt;"",CONCATENATE(E405," ",F405),CONCATENATE(H405," ",I405," ",J405," ",K405))</f>
        <v>Posibilidad de pérdida económica y reputacional  por parte del funcionario encargado de la verificación de requisitos por vincular personal que no cumple con los requisitos para el cargo y el correcto desempeño de sus funciones que vayan en beneficio propio o en detrimento patrimonial de la institución.</v>
      </c>
      <c r="M405" s="344" t="s">
        <v>88</v>
      </c>
      <c r="N405" s="344" t="s">
        <v>281</v>
      </c>
      <c r="O405" s="311" t="s">
        <v>89</v>
      </c>
      <c r="P405" s="311" t="s">
        <v>90</v>
      </c>
      <c r="Q405" s="311">
        <v>75</v>
      </c>
      <c r="R405" s="311" t="s">
        <v>143</v>
      </c>
      <c r="S405" s="311">
        <f>IF(R405="Muy alta",100,IF(R405="Alta",80,IF(R405="Media",60,IF(R405="Baja",40,IF(R405="Muy baja",20,IF(R405="Casi Seguro",100,IF(R405="Probable",80,IF(R405="Posible",60,IF(R405="Improbable",40,IF(R405="Rara vez",20,0))))))))))</f>
        <v>40</v>
      </c>
      <c r="T405" s="311" t="s">
        <v>68</v>
      </c>
      <c r="U405" s="311">
        <f>IF(T405="Catastrófico",100,IF(T405="Mayor",80,IF(T405="Moderado",60,IF(T405="Menor",40,IF(T405="Leve",20,0)))))</f>
        <v>80</v>
      </c>
      <c r="V405" s="311" t="s">
        <v>69</v>
      </c>
      <c r="W405" s="130" t="s">
        <v>865</v>
      </c>
      <c r="X405" s="99" t="str">
        <f>IF(OR(Y405="Preventivo",Y405="Detectivo"),"Probabilidad",IF(Y405="Correctivo","Impacto"," "))</f>
        <v>Probabilidad</v>
      </c>
      <c r="Y405" s="99" t="s">
        <v>71</v>
      </c>
      <c r="Z405" s="99" t="s">
        <v>72</v>
      </c>
      <c r="AA405" s="99" t="s">
        <v>73</v>
      </c>
      <c r="AB405" s="99" t="s">
        <v>74</v>
      </c>
      <c r="AC405" s="99" t="s">
        <v>75</v>
      </c>
      <c r="AD405" s="309">
        <f>AH406</f>
        <v>16.8</v>
      </c>
      <c r="AE405" s="99">
        <f t="shared" si="421"/>
        <v>25</v>
      </c>
      <c r="AF405" s="99">
        <f t="shared" si="422"/>
        <v>15</v>
      </c>
      <c r="AG405" s="99">
        <f>($S405*((AE405+AF405))/100)</f>
        <v>16</v>
      </c>
      <c r="AH405" s="99">
        <f t="shared" ref="AH405" si="757">S405-AG405</f>
        <v>24</v>
      </c>
      <c r="AI405" s="310">
        <f>AM406</f>
        <v>80</v>
      </c>
      <c r="AJ405" s="99">
        <f t="shared" si="57"/>
        <v>0</v>
      </c>
      <c r="AK405" s="99">
        <f t="shared" si="58"/>
        <v>0</v>
      </c>
      <c r="AL405" s="99">
        <f>($U405*((AJ405+AK405))/100)</f>
        <v>0</v>
      </c>
      <c r="AM405" s="106">
        <f>U405-AL405</f>
        <v>80</v>
      </c>
      <c r="AN405" s="311" t="s">
        <v>69</v>
      </c>
      <c r="AO405" s="311" t="s">
        <v>77</v>
      </c>
      <c r="AP405" s="313" t="s">
        <v>866</v>
      </c>
      <c r="AQ405" s="313" t="s">
        <v>867</v>
      </c>
      <c r="AR405" s="332">
        <v>45658</v>
      </c>
      <c r="AS405" s="332">
        <v>46022</v>
      </c>
      <c r="AT405" s="332" t="s">
        <v>96</v>
      </c>
      <c r="AU405" s="311" t="s">
        <v>868</v>
      </c>
    </row>
    <row r="406" spans="1:67" s="110" customFormat="1" ht="275.25" customHeight="1">
      <c r="A406" s="312"/>
      <c r="B406" s="312"/>
      <c r="C406" s="326"/>
      <c r="D406" s="326"/>
      <c r="E406" s="326"/>
      <c r="F406" s="357"/>
      <c r="G406" s="357"/>
      <c r="H406" s="357"/>
      <c r="I406" s="357"/>
      <c r="J406" s="357"/>
      <c r="K406" s="357"/>
      <c r="L406" s="357"/>
      <c r="M406" s="356"/>
      <c r="N406" s="356"/>
      <c r="O406" s="312"/>
      <c r="P406" s="312"/>
      <c r="Q406" s="312"/>
      <c r="R406" s="312"/>
      <c r="S406" s="312"/>
      <c r="T406" s="312"/>
      <c r="U406" s="312"/>
      <c r="V406" s="312"/>
      <c r="W406" s="131" t="s">
        <v>869</v>
      </c>
      <c r="X406" s="101" t="str">
        <f t="shared" ref="X406:X413" si="758">IF(OR(Y406="Preventivo",Y406="Detectivo"),"Probabilidad",IF(Y406="Correctivo","Impacto"," "))</f>
        <v>Probabilidad</v>
      </c>
      <c r="Y406" s="101" t="s">
        <v>93</v>
      </c>
      <c r="Z406" s="101" t="s">
        <v>72</v>
      </c>
      <c r="AA406" s="101" t="s">
        <v>73</v>
      </c>
      <c r="AB406" s="101" t="s">
        <v>74</v>
      </c>
      <c r="AC406" s="101" t="s">
        <v>75</v>
      </c>
      <c r="AD406" s="319"/>
      <c r="AE406" s="101">
        <f t="shared" si="421"/>
        <v>15</v>
      </c>
      <c r="AF406" s="101">
        <f t="shared" si="422"/>
        <v>15</v>
      </c>
      <c r="AG406" s="101">
        <f>($AH405*((AE406+AF406))/100)</f>
        <v>7.2</v>
      </c>
      <c r="AH406" s="101">
        <f t="shared" ref="AH406" si="759">AH405-AG406</f>
        <v>16.8</v>
      </c>
      <c r="AI406" s="319"/>
      <c r="AJ406" s="101">
        <f t="shared" si="57"/>
        <v>0</v>
      </c>
      <c r="AK406" s="101">
        <f t="shared" si="58"/>
        <v>0</v>
      </c>
      <c r="AL406" s="101">
        <f t="shared" ref="AL406" si="760">($AM405*((AJ406+AK406))/100)</f>
        <v>0</v>
      </c>
      <c r="AM406" s="132">
        <f t="shared" ref="AM406" si="761">AM405-AL406</f>
        <v>80</v>
      </c>
      <c r="AN406" s="312"/>
      <c r="AO406" s="312"/>
      <c r="AP406" s="326"/>
      <c r="AQ406" s="326"/>
      <c r="AR406" s="336"/>
      <c r="AS406" s="336"/>
      <c r="AT406" s="336"/>
      <c r="AU406" s="312"/>
    </row>
    <row r="407" spans="1:67" s="88" customFormat="1" ht="409.5" customHeight="1">
      <c r="A407" s="316"/>
      <c r="B407" s="316" t="s">
        <v>221</v>
      </c>
      <c r="C407" s="337" t="str">
        <f>LOOKUP(B407,E$42:E$79,F$42:F$79)</f>
        <v>Planear, normalizar, organizar y controlar el flujo de la información, documentos y registros producidos y recibidos en virtud de las funciones desarrolladas por la Unidad, desde su planificación hasta su disposición final, garantizando la preservación y conservación del patrimonio documental , mediante la adopción de prácticas y estándares normativos archivísticos proferidos por el AGN, así como los de calidad basados en la norma ISO 30301; orientados a la satisfacción de necesidades y expectativas de las partes interesadas.</v>
      </c>
      <c r="D407" s="323" t="s">
        <v>870</v>
      </c>
      <c r="E407" s="339" t="s">
        <v>157</v>
      </c>
      <c r="F407" s="323" t="s">
        <v>1685</v>
      </c>
      <c r="G407" s="323" t="s">
        <v>1686</v>
      </c>
      <c r="H407" s="330"/>
      <c r="I407" s="330"/>
      <c r="J407" s="330"/>
      <c r="K407" s="330"/>
      <c r="L407" s="331" t="str">
        <f t="shared" ref="L407" si="762">IF(F407&lt;&gt;"",CONCATENATE(E407," ",F407,"",G407),CONCATENATE(H407," ",I407," ",J407," ",K407))</f>
        <v>Posibilidad de pérdida de confidencialidad de los Activos de Información de Expedientes físicos y Sistema Información KACTUS) del Proceso de Gestión de Talento Humano, debido a la falla o ausencia de controles de acceso a la información del Proceso.</v>
      </c>
      <c r="M407" s="330" t="s">
        <v>108</v>
      </c>
      <c r="N407" s="330" t="s">
        <v>1687</v>
      </c>
      <c r="O407" s="316" t="s">
        <v>64</v>
      </c>
      <c r="P407" s="316" t="s">
        <v>65</v>
      </c>
      <c r="Q407" s="316">
        <v>365</v>
      </c>
      <c r="R407" s="316" t="s">
        <v>129</v>
      </c>
      <c r="S407" s="307">
        <f t="shared" ref="S407" si="763">IF(R407="Muy alta",100,IF(R407="Alta",80,IF(R407="Media",60,IF(R407="Baja",40,IF(R407="Muy baja",20,IF(R407="Casi Seguro",100,IF(R407="Probable",80,IF(R407="Posible",60,IF(R407="Improbable",40,IF(R407="Rara vez",20,0))))))))))</f>
        <v>40</v>
      </c>
      <c r="T407" s="316" t="s">
        <v>76</v>
      </c>
      <c r="U407" s="307">
        <f t="shared" ref="U407" si="764">IF(T407="Catastrófico",100,IF(T407="Mayor",80,IF(T407="Moderado",60,IF(T407="Menor",40,IF(T407="Leve",20,0)))))</f>
        <v>60</v>
      </c>
      <c r="V407" s="316" t="s">
        <v>76</v>
      </c>
      <c r="W407" s="32" t="s">
        <v>1688</v>
      </c>
      <c r="X407" s="16" t="str">
        <f t="shared" si="758"/>
        <v>Probabilidad</v>
      </c>
      <c r="Y407" s="33" t="s">
        <v>71</v>
      </c>
      <c r="Z407" s="33" t="s">
        <v>72</v>
      </c>
      <c r="AA407" s="33" t="s">
        <v>73</v>
      </c>
      <c r="AB407" s="33" t="s">
        <v>74</v>
      </c>
      <c r="AC407" s="33" t="s">
        <v>75</v>
      </c>
      <c r="AD407" s="324">
        <f>AH408</f>
        <v>14.4</v>
      </c>
      <c r="AE407" s="16">
        <f t="shared" si="421"/>
        <v>25</v>
      </c>
      <c r="AF407" s="16">
        <f t="shared" si="422"/>
        <v>15</v>
      </c>
      <c r="AG407" s="16">
        <f>($S$407*((AE407+AF407))/100)</f>
        <v>16</v>
      </c>
      <c r="AH407" s="16">
        <f t="shared" ref="AH407" si="765">S407-AG407</f>
        <v>24</v>
      </c>
      <c r="AI407" s="324">
        <f>AM408</f>
        <v>60</v>
      </c>
      <c r="AJ407" s="16">
        <f t="shared" si="57"/>
        <v>0</v>
      </c>
      <c r="AK407" s="16">
        <f t="shared" si="58"/>
        <v>0</v>
      </c>
      <c r="AL407" s="16">
        <f>($U$407*((AJ407+AK407))/100)</f>
        <v>0</v>
      </c>
      <c r="AM407" s="16">
        <f t="shared" ref="AM407" si="766">U407-AL407</f>
        <v>60</v>
      </c>
      <c r="AN407" s="316" t="s">
        <v>76</v>
      </c>
      <c r="AO407" s="316" t="s">
        <v>77</v>
      </c>
      <c r="AP407" s="316" t="s">
        <v>272</v>
      </c>
      <c r="AQ407" s="323" t="s">
        <v>1689</v>
      </c>
      <c r="AR407" s="322">
        <v>45659</v>
      </c>
      <c r="AS407" s="322">
        <v>46022</v>
      </c>
      <c r="AT407" s="307" t="s">
        <v>80</v>
      </c>
      <c r="AU407" s="337" t="s">
        <v>1690</v>
      </c>
      <c r="AV407" s="1"/>
      <c r="AW407" s="1"/>
      <c r="AX407" s="1"/>
      <c r="AY407" s="1"/>
      <c r="AZ407" s="1"/>
      <c r="BA407" s="1"/>
      <c r="BB407" s="1"/>
      <c r="BC407" s="1"/>
      <c r="BD407" s="1"/>
      <c r="BE407" s="1"/>
      <c r="BF407" s="1"/>
      <c r="BG407" s="1"/>
      <c r="BH407" s="1"/>
      <c r="BI407" s="1"/>
      <c r="BJ407" s="1"/>
      <c r="BK407" s="1"/>
      <c r="BL407" s="1"/>
      <c r="BM407" s="1"/>
      <c r="BN407" s="1"/>
      <c r="BO407" s="224"/>
    </row>
    <row r="408" spans="1:67" s="88" customFormat="1" ht="409.5" customHeight="1">
      <c r="A408" s="316"/>
      <c r="B408" s="316"/>
      <c r="C408" s="337"/>
      <c r="D408" s="323"/>
      <c r="E408" s="339"/>
      <c r="F408" s="323"/>
      <c r="G408" s="323"/>
      <c r="H408" s="330"/>
      <c r="I408" s="330"/>
      <c r="J408" s="330"/>
      <c r="K408" s="330"/>
      <c r="L408" s="331"/>
      <c r="M408" s="330"/>
      <c r="N408" s="330"/>
      <c r="O408" s="316"/>
      <c r="P408" s="316"/>
      <c r="Q408" s="316"/>
      <c r="R408" s="316"/>
      <c r="S408" s="307"/>
      <c r="T408" s="316"/>
      <c r="U408" s="307"/>
      <c r="V408" s="316"/>
      <c r="W408" s="32" t="s">
        <v>1691</v>
      </c>
      <c r="X408" s="16" t="str">
        <f t="shared" si="758"/>
        <v>Probabilidad</v>
      </c>
      <c r="Y408" s="33" t="s">
        <v>71</v>
      </c>
      <c r="Z408" s="33" t="s">
        <v>72</v>
      </c>
      <c r="AA408" s="33" t="s">
        <v>73</v>
      </c>
      <c r="AB408" s="33" t="s">
        <v>74</v>
      </c>
      <c r="AC408" s="33" t="s">
        <v>75</v>
      </c>
      <c r="AD408" s="324"/>
      <c r="AE408" s="16">
        <f t="shared" si="421"/>
        <v>25</v>
      </c>
      <c r="AF408" s="16">
        <f t="shared" si="422"/>
        <v>15</v>
      </c>
      <c r="AG408" s="16">
        <f>($AH$407*((AE408+AF408))/100)</f>
        <v>9.6</v>
      </c>
      <c r="AH408" s="16">
        <f t="shared" ref="AH408" si="767">AH407-AG408</f>
        <v>14.4</v>
      </c>
      <c r="AI408" s="324"/>
      <c r="AJ408" s="16">
        <f t="shared" si="57"/>
        <v>0</v>
      </c>
      <c r="AK408" s="16">
        <f t="shared" si="58"/>
        <v>0</v>
      </c>
      <c r="AL408" s="16">
        <f>($AM$407*((AJ408+AK408))/100)</f>
        <v>0</v>
      </c>
      <c r="AM408" s="16">
        <f t="shared" ref="AM408" si="768">AM407-AL408</f>
        <v>60</v>
      </c>
      <c r="AN408" s="316"/>
      <c r="AO408" s="316"/>
      <c r="AP408" s="316"/>
      <c r="AQ408" s="323"/>
      <c r="AR408" s="322"/>
      <c r="AS408" s="322"/>
      <c r="AT408" s="307"/>
      <c r="AU408" s="337"/>
      <c r="AV408" s="1"/>
      <c r="AW408" s="1"/>
      <c r="AX408" s="1"/>
      <c r="AY408" s="1"/>
      <c r="AZ408" s="1"/>
      <c r="BA408" s="1"/>
      <c r="BB408" s="1"/>
      <c r="BC408" s="1"/>
      <c r="BD408" s="1"/>
      <c r="BE408" s="1"/>
      <c r="BF408" s="1"/>
      <c r="BG408" s="1"/>
      <c r="BH408" s="1"/>
      <c r="BI408" s="1"/>
      <c r="BJ408" s="1"/>
      <c r="BK408" s="1"/>
      <c r="BL408" s="1"/>
      <c r="BM408" s="1"/>
      <c r="BN408" s="1"/>
      <c r="BO408" s="224"/>
    </row>
    <row r="409" spans="1:67" s="110" customFormat="1" ht="201.75" customHeight="1">
      <c r="A409" s="311"/>
      <c r="B409" s="311" t="s">
        <v>221</v>
      </c>
      <c r="C409" s="313" t="s">
        <v>859</v>
      </c>
      <c r="D409" s="350" t="s">
        <v>872</v>
      </c>
      <c r="E409" s="313"/>
      <c r="F409" s="315"/>
      <c r="G409" s="315"/>
      <c r="H409" s="315" t="s">
        <v>873</v>
      </c>
      <c r="I409" s="315" t="s">
        <v>874</v>
      </c>
      <c r="J409" s="315" t="s">
        <v>875</v>
      </c>
      <c r="K409" s="315" t="s">
        <v>876</v>
      </c>
      <c r="L409" s="315" t="s">
        <v>877</v>
      </c>
      <c r="M409" s="344" t="s">
        <v>88</v>
      </c>
      <c r="N409" s="344" t="s">
        <v>281</v>
      </c>
      <c r="O409" s="311" t="s">
        <v>89</v>
      </c>
      <c r="P409" s="311" t="s">
        <v>90</v>
      </c>
      <c r="Q409" s="311">
        <v>12</v>
      </c>
      <c r="R409" s="311" t="s">
        <v>878</v>
      </c>
      <c r="S409" s="311">
        <f t="shared" ref="S409" si="769">IF(R409="Muy alta",100,IF(R409="Alta",80,IF(R409="Media",60,IF(R409="Baja",40,IF(R409="Muy baja",20,IF(R409="Casi Seguro",100,IF(R409="Probable",80,IF(R409="Posible",60,IF(R409="Improbable",40,IF(R409="Rara vez",20,0))))))))))</f>
        <v>20</v>
      </c>
      <c r="T409" s="311" t="s">
        <v>144</v>
      </c>
      <c r="U409" s="311">
        <f t="shared" ref="U409" si="770">IF(T409="Catastrófico",100,IF(T409="Mayor",80,IF(T409="Moderado",60,IF(T409="Menor",40,IF(T409="Leve",20,0)))))</f>
        <v>100</v>
      </c>
      <c r="V409" s="311" t="s">
        <v>145</v>
      </c>
      <c r="W409" s="313" t="s">
        <v>879</v>
      </c>
      <c r="X409" s="311" t="str">
        <f>IF(OR(Y409="Preventivo",Y409="Detectivo"),"Probabilidad",IF(Y409="Correctivo","Impacto"," "))</f>
        <v>Probabilidad</v>
      </c>
      <c r="Y409" s="311" t="s">
        <v>93</v>
      </c>
      <c r="Z409" s="311" t="s">
        <v>72</v>
      </c>
      <c r="AA409" s="311" t="s">
        <v>73</v>
      </c>
      <c r="AB409" s="311" t="s">
        <v>74</v>
      </c>
      <c r="AC409" s="311" t="s">
        <v>75</v>
      </c>
      <c r="AD409" s="309">
        <f>AH409</f>
        <v>14</v>
      </c>
      <c r="AE409" s="311">
        <f t="shared" si="421"/>
        <v>15</v>
      </c>
      <c r="AF409" s="311">
        <f t="shared" si="422"/>
        <v>15</v>
      </c>
      <c r="AG409" s="311">
        <f t="shared" ref="AG409" si="771">($S409*((AE409+AF409))/100)</f>
        <v>6</v>
      </c>
      <c r="AH409" s="311">
        <f t="shared" ref="AH409" si="772">S409-AG409</f>
        <v>14</v>
      </c>
      <c r="AI409" s="309">
        <f>AM409</f>
        <v>100</v>
      </c>
      <c r="AJ409" s="311">
        <f t="shared" si="57"/>
        <v>0</v>
      </c>
      <c r="AK409" s="311">
        <f t="shared" si="58"/>
        <v>0</v>
      </c>
      <c r="AL409" s="311">
        <f t="shared" ref="AL409" si="773">($U409*((AJ409+AK409))/100)</f>
        <v>0</v>
      </c>
      <c r="AM409" s="311">
        <f t="shared" ref="AM409" si="774">U409-AL409</f>
        <v>100</v>
      </c>
      <c r="AN409" s="311" t="s">
        <v>145</v>
      </c>
      <c r="AO409" s="311" t="s">
        <v>77</v>
      </c>
      <c r="AP409" s="311" t="s">
        <v>871</v>
      </c>
      <c r="AQ409" s="115" t="s">
        <v>880</v>
      </c>
      <c r="AR409" s="214">
        <v>45658</v>
      </c>
      <c r="AS409" s="214">
        <v>46022</v>
      </c>
      <c r="AT409" s="332" t="s">
        <v>149</v>
      </c>
      <c r="AU409" s="114" t="s">
        <v>881</v>
      </c>
    </row>
    <row r="410" spans="1:67" s="110" customFormat="1" ht="123" customHeight="1">
      <c r="A410" s="312"/>
      <c r="B410" s="312"/>
      <c r="C410" s="326"/>
      <c r="D410" s="355"/>
      <c r="E410" s="326"/>
      <c r="F410" s="357"/>
      <c r="G410" s="357"/>
      <c r="H410" s="357"/>
      <c r="I410" s="357"/>
      <c r="J410" s="357"/>
      <c r="K410" s="357"/>
      <c r="L410" s="357"/>
      <c r="M410" s="356"/>
      <c r="N410" s="356"/>
      <c r="O410" s="312"/>
      <c r="P410" s="312"/>
      <c r="Q410" s="312"/>
      <c r="R410" s="312"/>
      <c r="S410" s="312"/>
      <c r="T410" s="312"/>
      <c r="U410" s="312"/>
      <c r="V410" s="312"/>
      <c r="W410" s="326"/>
      <c r="X410" s="312"/>
      <c r="Y410" s="312"/>
      <c r="Z410" s="312"/>
      <c r="AA410" s="312"/>
      <c r="AB410" s="312"/>
      <c r="AC410" s="312"/>
      <c r="AD410" s="319"/>
      <c r="AE410" s="312"/>
      <c r="AF410" s="312"/>
      <c r="AG410" s="312"/>
      <c r="AH410" s="312"/>
      <c r="AI410" s="319"/>
      <c r="AJ410" s="312"/>
      <c r="AK410" s="312"/>
      <c r="AL410" s="312"/>
      <c r="AM410" s="312"/>
      <c r="AN410" s="312"/>
      <c r="AO410" s="312"/>
      <c r="AP410" s="312"/>
      <c r="AQ410" s="124" t="s">
        <v>882</v>
      </c>
      <c r="AR410" s="118">
        <v>45658</v>
      </c>
      <c r="AS410" s="118">
        <v>46022</v>
      </c>
      <c r="AT410" s="336"/>
      <c r="AU410" s="99" t="s">
        <v>883</v>
      </c>
    </row>
    <row r="411" spans="1:67" s="110" customFormat="1" ht="234" customHeight="1">
      <c r="A411" s="311"/>
      <c r="B411" s="311" t="s">
        <v>221</v>
      </c>
      <c r="C411" s="313" t="s">
        <v>884</v>
      </c>
      <c r="D411" s="313" t="s">
        <v>885</v>
      </c>
      <c r="E411" s="313" t="s">
        <v>60</v>
      </c>
      <c r="F411" s="313" t="s">
        <v>886</v>
      </c>
      <c r="G411" s="313" t="s">
        <v>887</v>
      </c>
      <c r="H411" s="315"/>
      <c r="I411" s="315"/>
      <c r="J411" s="315"/>
      <c r="K411" s="315"/>
      <c r="L411" s="315" t="str">
        <f>IF(F411&lt;&gt;"",CONCATENATE(E411," ",F411),CONCATENATE(H411," ",I411," ",J411," ",K411))</f>
        <v>Posibilidad de pérdida económica y reputacional ante los colaboradores y partes interesadas del Proceso de Gestión de Talento Humano por el incumplimiento normativos asociados al SG-SST y ambientes y hábitos de vida saludables</v>
      </c>
      <c r="M411" s="344" t="s">
        <v>164</v>
      </c>
      <c r="N411" s="344" t="s">
        <v>281</v>
      </c>
      <c r="O411" s="311" t="s">
        <v>64</v>
      </c>
      <c r="P411" s="311" t="s">
        <v>65</v>
      </c>
      <c r="Q411" s="311">
        <v>1500</v>
      </c>
      <c r="R411" s="311" t="s">
        <v>67</v>
      </c>
      <c r="S411" s="311">
        <f t="shared" ref="S411" si="775">IF(R411="Muy alta",100,IF(R411="Alta",80,IF(R411="Media",60,IF(R411="Baja",40,IF(R411="Muy baja",20,IF(R411="Casi Seguro",100,IF(R411="Probable",80,IF(R411="Posible",60,IF(R411="Improbable",40,IF(R411="Rara vez",20,0))))))))))</f>
        <v>60</v>
      </c>
      <c r="T411" s="311" t="s">
        <v>68</v>
      </c>
      <c r="U411" s="311">
        <f t="shared" ref="U411" si="776">IF(T411="Catastrófico",100,IF(T411="Mayor",80,IF(T411="Moderado",60,IF(T411="Menor",40,IF(T411="Leve",20,0)))))</f>
        <v>80</v>
      </c>
      <c r="V411" s="311" t="s">
        <v>69</v>
      </c>
      <c r="W411" s="130" t="s">
        <v>888</v>
      </c>
      <c r="X411" s="99" t="str">
        <f t="shared" si="758"/>
        <v>Probabilidad</v>
      </c>
      <c r="Y411" s="99" t="s">
        <v>93</v>
      </c>
      <c r="Z411" s="99" t="s">
        <v>72</v>
      </c>
      <c r="AA411" s="99" t="s">
        <v>73</v>
      </c>
      <c r="AB411" s="99" t="s">
        <v>74</v>
      </c>
      <c r="AC411" s="99" t="s">
        <v>75</v>
      </c>
      <c r="AD411" s="309">
        <f>AH412</f>
        <v>29.4</v>
      </c>
      <c r="AE411" s="99">
        <f t="shared" ref="AE411:AE519" si="777">IF(Y411="Preventivo",25,IF(Y411="Detectivo",15,0))</f>
        <v>15</v>
      </c>
      <c r="AF411" s="99">
        <f t="shared" ref="AF411:AF519" si="778">IF(Y411="Correctivo",0,IF(Z411="Automatizado",25,IF(Z411="Manual",15,0)))</f>
        <v>15</v>
      </c>
      <c r="AG411" s="99">
        <f>($S411*((AE411+AF411))/100)</f>
        <v>18</v>
      </c>
      <c r="AH411" s="99">
        <f t="shared" ref="AH411" si="779">S411-AG411</f>
        <v>42</v>
      </c>
      <c r="AI411" s="309">
        <f>AM412</f>
        <v>80</v>
      </c>
      <c r="AJ411" s="99">
        <f t="shared" ref="AJ411:AJ519" si="780">IF(Y411="Correctivo",10,0)</f>
        <v>0</v>
      </c>
      <c r="AK411" s="99">
        <f t="shared" ref="AK411:AK519" si="781">IF(X411="Probabilidad",0,IF(Z411="Automatizado",25,IF(Z411="Manual",15,0)))</f>
        <v>0</v>
      </c>
      <c r="AL411" s="99">
        <f>($U411*((AJ411+AK411))/100)</f>
        <v>0</v>
      </c>
      <c r="AM411" s="99">
        <f>U411-AL411</f>
        <v>80</v>
      </c>
      <c r="AN411" s="311" t="s">
        <v>69</v>
      </c>
      <c r="AO411" s="311" t="s">
        <v>77</v>
      </c>
      <c r="AP411" s="313" t="s">
        <v>871</v>
      </c>
      <c r="AQ411" s="313" t="s">
        <v>889</v>
      </c>
      <c r="AR411" s="332">
        <v>45658</v>
      </c>
      <c r="AS411" s="332">
        <v>46022</v>
      </c>
      <c r="AT411" s="332" t="s">
        <v>96</v>
      </c>
      <c r="AU411" s="311" t="s">
        <v>890</v>
      </c>
    </row>
    <row r="412" spans="1:67" s="110" customFormat="1" ht="174" customHeight="1">
      <c r="A412" s="312"/>
      <c r="B412" s="312"/>
      <c r="C412" s="326"/>
      <c r="D412" s="326"/>
      <c r="E412" s="326"/>
      <c r="F412" s="326"/>
      <c r="G412" s="326"/>
      <c r="H412" s="357"/>
      <c r="I412" s="357"/>
      <c r="J412" s="357"/>
      <c r="K412" s="357"/>
      <c r="L412" s="357"/>
      <c r="M412" s="356"/>
      <c r="N412" s="356"/>
      <c r="O412" s="312"/>
      <c r="P412" s="312"/>
      <c r="Q412" s="312"/>
      <c r="R412" s="312"/>
      <c r="S412" s="312"/>
      <c r="T412" s="312"/>
      <c r="U412" s="312"/>
      <c r="V412" s="312"/>
      <c r="W412" s="130" t="s">
        <v>891</v>
      </c>
      <c r="X412" s="99" t="str">
        <f t="shared" si="758"/>
        <v>Probabilidad</v>
      </c>
      <c r="Y412" s="99" t="s">
        <v>93</v>
      </c>
      <c r="Z412" s="99" t="s">
        <v>72</v>
      </c>
      <c r="AA412" s="99" t="s">
        <v>73</v>
      </c>
      <c r="AB412" s="99" t="s">
        <v>74</v>
      </c>
      <c r="AC412" s="99" t="s">
        <v>75</v>
      </c>
      <c r="AD412" s="319"/>
      <c r="AE412" s="99">
        <f t="shared" si="777"/>
        <v>15</v>
      </c>
      <c r="AF412" s="99">
        <f t="shared" si="778"/>
        <v>15</v>
      </c>
      <c r="AG412" s="99">
        <f>($AH411*((AE412+AF412))/100)</f>
        <v>12.6</v>
      </c>
      <c r="AH412" s="99">
        <f t="shared" ref="AH412" si="782">AH411-AG412</f>
        <v>29.4</v>
      </c>
      <c r="AI412" s="319"/>
      <c r="AJ412" s="99">
        <f t="shared" si="780"/>
        <v>0</v>
      </c>
      <c r="AK412" s="99">
        <f t="shared" si="781"/>
        <v>0</v>
      </c>
      <c r="AL412" s="99">
        <f t="shared" ref="AL412" si="783">($AM411*((AJ412+AK412))/100)</f>
        <v>0</v>
      </c>
      <c r="AM412" s="99">
        <f t="shared" ref="AM412" si="784">AM411-AL412</f>
        <v>80</v>
      </c>
      <c r="AN412" s="312"/>
      <c r="AO412" s="312"/>
      <c r="AP412" s="326"/>
      <c r="AQ412" s="326"/>
      <c r="AR412" s="336"/>
      <c r="AS412" s="336"/>
      <c r="AT412" s="336"/>
      <c r="AU412" s="312"/>
    </row>
    <row r="413" spans="1:67" s="110" customFormat="1" ht="135">
      <c r="A413" s="99"/>
      <c r="B413" s="99" t="s">
        <v>221</v>
      </c>
      <c r="C413" s="100" t="s">
        <v>884</v>
      </c>
      <c r="D413" s="117" t="s">
        <v>892</v>
      </c>
      <c r="E413" s="100" t="s">
        <v>167</v>
      </c>
      <c r="F413" s="117" t="s">
        <v>893</v>
      </c>
      <c r="G413" s="117" t="s">
        <v>894</v>
      </c>
      <c r="H413" s="117"/>
      <c r="I413" s="117"/>
      <c r="J413" s="117"/>
      <c r="K413" s="117"/>
      <c r="L413" s="117" t="s">
        <v>895</v>
      </c>
      <c r="M413" s="98" t="s">
        <v>164</v>
      </c>
      <c r="N413" s="98" t="s">
        <v>281</v>
      </c>
      <c r="O413" s="99" t="s">
        <v>64</v>
      </c>
      <c r="P413" s="99" t="s">
        <v>65</v>
      </c>
      <c r="Q413" s="99">
        <v>365</v>
      </c>
      <c r="R413" s="99" t="s">
        <v>129</v>
      </c>
      <c r="S413" s="99">
        <f t="shared" ref="S413" si="785">IF(R413="Muy alta",100,IF(R413="Alta",80,IF(R413="Media",60,IF(R413="Baja",40,IF(R413="Muy baja",20,IF(R413="Casi Seguro",100,IF(R413="Probable",80,IF(R413="Posible",60,IF(R413="Improbable",40,IF(R413="Rara vez",20,0))))))))))</f>
        <v>40</v>
      </c>
      <c r="T413" s="99" t="s">
        <v>130</v>
      </c>
      <c r="U413" s="99">
        <f t="shared" ref="U413" si="786">IF(T413="Catastrófico",100,IF(T413="Mayor",80,IF(T413="Moderado",60,IF(T413="Menor",40,IF(T413="Leve",20,0)))))</f>
        <v>20</v>
      </c>
      <c r="V413" s="99" t="s">
        <v>118</v>
      </c>
      <c r="W413" s="100" t="s">
        <v>896</v>
      </c>
      <c r="X413" s="99" t="str">
        <f t="shared" si="758"/>
        <v>Probabilidad</v>
      </c>
      <c r="Y413" s="99" t="s">
        <v>71</v>
      </c>
      <c r="Z413" s="99" t="s">
        <v>72</v>
      </c>
      <c r="AA413" s="99" t="s">
        <v>182</v>
      </c>
      <c r="AB413" s="99" t="s">
        <v>94</v>
      </c>
      <c r="AC413" s="99" t="s">
        <v>75</v>
      </c>
      <c r="AD413" s="104">
        <f>AH413</f>
        <v>24</v>
      </c>
      <c r="AE413" s="99">
        <f t="shared" si="777"/>
        <v>25</v>
      </c>
      <c r="AF413" s="99">
        <f t="shared" si="778"/>
        <v>15</v>
      </c>
      <c r="AG413" s="99">
        <f>($S413*((AE413+AF413))/100)</f>
        <v>16</v>
      </c>
      <c r="AH413" s="99">
        <f t="shared" ref="AH413:AH510" si="787">S413-AG413</f>
        <v>24</v>
      </c>
      <c r="AI413" s="104">
        <f>AM413</f>
        <v>20</v>
      </c>
      <c r="AJ413" s="99">
        <f t="shared" si="780"/>
        <v>0</v>
      </c>
      <c r="AK413" s="99">
        <f t="shared" si="781"/>
        <v>0</v>
      </c>
      <c r="AL413" s="99">
        <f>($U413*((AJ413+AK413))/100)</f>
        <v>0</v>
      </c>
      <c r="AM413" s="99">
        <f>U413-AL413</f>
        <v>20</v>
      </c>
      <c r="AN413" s="99" t="s">
        <v>118</v>
      </c>
      <c r="AO413" s="99" t="s">
        <v>77</v>
      </c>
      <c r="AP413" s="99" t="s">
        <v>897</v>
      </c>
      <c r="AQ413" s="99" t="s">
        <v>123</v>
      </c>
      <c r="AR413" s="118"/>
      <c r="AS413" s="118"/>
      <c r="AT413" s="120"/>
      <c r="AU413" s="99"/>
    </row>
    <row r="414" spans="1:67" ht="156" customHeight="1">
      <c r="A414" s="316"/>
      <c r="B414" s="316" t="s">
        <v>168</v>
      </c>
      <c r="C414" s="337" t="s">
        <v>898</v>
      </c>
      <c r="D414" s="337" t="s">
        <v>899</v>
      </c>
      <c r="E414" s="337" t="s">
        <v>167</v>
      </c>
      <c r="F414" s="337" t="s">
        <v>900</v>
      </c>
      <c r="G414" s="337" t="s">
        <v>901</v>
      </c>
      <c r="H414" s="307" t="s">
        <v>720</v>
      </c>
      <c r="I414" s="307" t="s">
        <v>902</v>
      </c>
      <c r="J414" s="307" t="s">
        <v>722</v>
      </c>
      <c r="K414" s="307" t="s">
        <v>903</v>
      </c>
      <c r="L414" s="337" t="s">
        <v>904</v>
      </c>
      <c r="M414" s="307" t="s">
        <v>88</v>
      </c>
      <c r="N414" s="307" t="s">
        <v>115</v>
      </c>
      <c r="O414" s="307" t="s">
        <v>89</v>
      </c>
      <c r="P414" s="307" t="s">
        <v>90</v>
      </c>
      <c r="Q414" s="307">
        <v>30000</v>
      </c>
      <c r="R414" s="307" t="s">
        <v>250</v>
      </c>
      <c r="S414" s="307">
        <v>100</v>
      </c>
      <c r="T414" s="307" t="s">
        <v>68</v>
      </c>
      <c r="U414" s="307">
        <v>80</v>
      </c>
      <c r="V414" s="405" t="s">
        <v>69</v>
      </c>
      <c r="W414" s="31" t="s">
        <v>905</v>
      </c>
      <c r="X414" s="31" t="s">
        <v>120</v>
      </c>
      <c r="Y414" s="31" t="s">
        <v>71</v>
      </c>
      <c r="Z414" s="31" t="s">
        <v>72</v>
      </c>
      <c r="AA414" s="31" t="s">
        <v>182</v>
      </c>
      <c r="AB414" s="31" t="s">
        <v>74</v>
      </c>
      <c r="AC414" s="31" t="s">
        <v>75</v>
      </c>
      <c r="AD414" s="324">
        <f t="shared" ref="AD414" si="788">AH416</f>
        <v>21.6</v>
      </c>
      <c r="AE414" s="16">
        <f t="shared" si="777"/>
        <v>25</v>
      </c>
      <c r="AF414" s="16">
        <f t="shared" si="778"/>
        <v>15</v>
      </c>
      <c r="AG414" s="16">
        <f t="shared" ref="AG414" si="789">($S414*((AE414+AF414))/100)</f>
        <v>40</v>
      </c>
      <c r="AH414" s="16">
        <f t="shared" si="787"/>
        <v>60</v>
      </c>
      <c r="AI414" s="324">
        <f t="shared" ref="AI414" si="790">AM416</f>
        <v>80</v>
      </c>
      <c r="AJ414" s="16">
        <f t="shared" si="780"/>
        <v>0</v>
      </c>
      <c r="AK414" s="16">
        <f t="shared" si="781"/>
        <v>0</v>
      </c>
      <c r="AL414" s="16">
        <f t="shared" ref="AL414" si="791">($U414*((AJ414+AK414))/100)</f>
        <v>0</v>
      </c>
      <c r="AM414" s="16">
        <f t="shared" ref="AM414" si="792">U414-AL414</f>
        <v>80</v>
      </c>
      <c r="AN414" s="405" t="s">
        <v>69</v>
      </c>
      <c r="AO414" s="307" t="s">
        <v>77</v>
      </c>
      <c r="AP414" s="337" t="s">
        <v>906</v>
      </c>
      <c r="AQ414" s="31" t="s">
        <v>907</v>
      </c>
      <c r="AR414" s="84">
        <v>45658</v>
      </c>
      <c r="AS414" s="84">
        <v>46022</v>
      </c>
      <c r="AT414" s="265" t="s">
        <v>96</v>
      </c>
      <c r="AU414" s="31" t="s">
        <v>908</v>
      </c>
    </row>
    <row r="415" spans="1:67" ht="210" customHeight="1">
      <c r="A415" s="316"/>
      <c r="B415" s="316"/>
      <c r="C415" s="337"/>
      <c r="D415" s="337"/>
      <c r="E415" s="337"/>
      <c r="F415" s="337"/>
      <c r="G415" s="337"/>
      <c r="H415" s="307"/>
      <c r="I415" s="307"/>
      <c r="J415" s="307"/>
      <c r="K415" s="307"/>
      <c r="L415" s="337"/>
      <c r="M415" s="307"/>
      <c r="N415" s="307"/>
      <c r="O415" s="307"/>
      <c r="P415" s="307"/>
      <c r="Q415" s="307"/>
      <c r="R415" s="307"/>
      <c r="S415" s="307"/>
      <c r="T415" s="307"/>
      <c r="U415" s="307"/>
      <c r="V415" s="405"/>
      <c r="W415" s="31" t="s">
        <v>909</v>
      </c>
      <c r="X415" s="31" t="s">
        <v>120</v>
      </c>
      <c r="Y415" s="31" t="s">
        <v>71</v>
      </c>
      <c r="Z415" s="31" t="s">
        <v>72</v>
      </c>
      <c r="AA415" s="31" t="s">
        <v>182</v>
      </c>
      <c r="AB415" s="31" t="s">
        <v>74</v>
      </c>
      <c r="AC415" s="31" t="s">
        <v>75</v>
      </c>
      <c r="AD415" s="324"/>
      <c r="AE415" s="16">
        <f t="shared" si="777"/>
        <v>25</v>
      </c>
      <c r="AF415" s="16">
        <f t="shared" si="778"/>
        <v>15</v>
      </c>
      <c r="AG415" s="16">
        <f t="shared" ref="AG415:AG416" si="793">($AH414*((AE415+AF415))/100)</f>
        <v>24</v>
      </c>
      <c r="AH415" s="16">
        <f t="shared" ref="AH415:AH416" si="794">AH414-AG415</f>
        <v>36</v>
      </c>
      <c r="AI415" s="324"/>
      <c r="AJ415" s="16">
        <f t="shared" si="780"/>
        <v>0</v>
      </c>
      <c r="AK415" s="16">
        <f t="shared" si="781"/>
        <v>0</v>
      </c>
      <c r="AL415" s="16">
        <f t="shared" ref="AL415:AL416" si="795">($AM414*((AJ415+AK415))/100)</f>
        <v>0</v>
      </c>
      <c r="AM415" s="16">
        <f t="shared" ref="AM415:AM416" si="796">AM414-AL415</f>
        <v>80</v>
      </c>
      <c r="AN415" s="405"/>
      <c r="AO415" s="307"/>
      <c r="AP415" s="337"/>
      <c r="AQ415" s="262" t="s">
        <v>910</v>
      </c>
      <c r="AR415" s="393">
        <v>45658</v>
      </c>
      <c r="AS415" s="393">
        <v>45992</v>
      </c>
      <c r="AT415" s="266"/>
      <c r="AU415" s="265" t="s">
        <v>911</v>
      </c>
    </row>
    <row r="416" spans="1:67" ht="195.75" customHeight="1">
      <c r="A416" s="316"/>
      <c r="B416" s="316"/>
      <c r="C416" s="337"/>
      <c r="D416" s="337"/>
      <c r="E416" s="337"/>
      <c r="F416" s="337"/>
      <c r="G416" s="337"/>
      <c r="H416" s="307"/>
      <c r="I416" s="307"/>
      <c r="J416" s="307"/>
      <c r="K416" s="307"/>
      <c r="L416" s="337"/>
      <c r="M416" s="307"/>
      <c r="N416" s="307"/>
      <c r="O416" s="307"/>
      <c r="P416" s="307"/>
      <c r="Q416" s="307"/>
      <c r="R416" s="307"/>
      <c r="S416" s="307"/>
      <c r="T416" s="307"/>
      <c r="U416" s="307"/>
      <c r="V416" s="405"/>
      <c r="W416" s="31" t="s">
        <v>912</v>
      </c>
      <c r="X416" s="31" t="s">
        <v>120</v>
      </c>
      <c r="Y416" s="31" t="s">
        <v>71</v>
      </c>
      <c r="Z416" s="31" t="s">
        <v>72</v>
      </c>
      <c r="AA416" s="31" t="s">
        <v>182</v>
      </c>
      <c r="AB416" s="31" t="s">
        <v>74</v>
      </c>
      <c r="AC416" s="31" t="s">
        <v>75</v>
      </c>
      <c r="AD416" s="324"/>
      <c r="AE416" s="16">
        <f t="shared" si="777"/>
        <v>25</v>
      </c>
      <c r="AF416" s="16">
        <f t="shared" si="778"/>
        <v>15</v>
      </c>
      <c r="AG416" s="16">
        <f t="shared" si="793"/>
        <v>14.4</v>
      </c>
      <c r="AH416" s="16">
        <f t="shared" si="794"/>
        <v>21.6</v>
      </c>
      <c r="AI416" s="324"/>
      <c r="AJ416" s="16">
        <f t="shared" si="780"/>
        <v>0</v>
      </c>
      <c r="AK416" s="16">
        <f t="shared" si="781"/>
        <v>0</v>
      </c>
      <c r="AL416" s="16">
        <f t="shared" si="795"/>
        <v>0</v>
      </c>
      <c r="AM416" s="16">
        <f t="shared" si="796"/>
        <v>80</v>
      </c>
      <c r="AN416" s="405"/>
      <c r="AO416" s="307"/>
      <c r="AP416" s="337"/>
      <c r="AQ416" s="264"/>
      <c r="AR416" s="394"/>
      <c r="AS416" s="394"/>
      <c r="AT416" s="267"/>
      <c r="AU416" s="267"/>
    </row>
    <row r="417" spans="1:47" ht="128.25" customHeight="1">
      <c r="A417" s="316"/>
      <c r="B417" s="316" t="s">
        <v>168</v>
      </c>
      <c r="C417" s="337" t="s">
        <v>913</v>
      </c>
      <c r="D417" s="337" t="s">
        <v>914</v>
      </c>
      <c r="E417" s="337" t="s">
        <v>167</v>
      </c>
      <c r="F417" s="337" t="s">
        <v>900</v>
      </c>
      <c r="G417" s="337" t="s">
        <v>901</v>
      </c>
      <c r="H417" s="307" t="s">
        <v>915</v>
      </c>
      <c r="I417" s="307" t="s">
        <v>916</v>
      </c>
      <c r="J417" s="307" t="s">
        <v>917</v>
      </c>
      <c r="K417" s="307" t="s">
        <v>918</v>
      </c>
      <c r="L417" s="337" t="s">
        <v>919</v>
      </c>
      <c r="M417" s="307" t="s">
        <v>88</v>
      </c>
      <c r="N417" s="307" t="s">
        <v>115</v>
      </c>
      <c r="O417" s="307" t="s">
        <v>89</v>
      </c>
      <c r="P417" s="307" t="s">
        <v>90</v>
      </c>
      <c r="Q417" s="307">
        <v>20000</v>
      </c>
      <c r="R417" s="307" t="s">
        <v>250</v>
      </c>
      <c r="S417" s="307">
        <v>100</v>
      </c>
      <c r="T417" s="307" t="s">
        <v>144</v>
      </c>
      <c r="U417" s="307">
        <v>100</v>
      </c>
      <c r="V417" s="406" t="s">
        <v>145</v>
      </c>
      <c r="W417" s="31" t="s">
        <v>920</v>
      </c>
      <c r="X417" s="31" t="s">
        <v>120</v>
      </c>
      <c r="Y417" s="31" t="s">
        <v>71</v>
      </c>
      <c r="Z417" s="31" t="s">
        <v>72</v>
      </c>
      <c r="AA417" s="31" t="s">
        <v>182</v>
      </c>
      <c r="AB417" s="31" t="s">
        <v>74</v>
      </c>
      <c r="AC417" s="31" t="s">
        <v>75</v>
      </c>
      <c r="AD417" s="324">
        <f t="shared" ref="AD417" si="797">AH419</f>
        <v>21.6</v>
      </c>
      <c r="AE417" s="16">
        <f t="shared" si="777"/>
        <v>25</v>
      </c>
      <c r="AF417" s="16">
        <f t="shared" si="778"/>
        <v>15</v>
      </c>
      <c r="AG417" s="16">
        <f t="shared" ref="AG417" si="798">($S417*((AE417+AF417))/100)</f>
        <v>40</v>
      </c>
      <c r="AH417" s="16">
        <f t="shared" ref="AH417" si="799">S417-AG417</f>
        <v>60</v>
      </c>
      <c r="AI417" s="324">
        <f t="shared" ref="AI417" si="800">AM419</f>
        <v>100</v>
      </c>
      <c r="AJ417" s="16">
        <f t="shared" si="780"/>
        <v>0</v>
      </c>
      <c r="AK417" s="16">
        <f t="shared" si="781"/>
        <v>0</v>
      </c>
      <c r="AL417" s="16">
        <f t="shared" ref="AL417" si="801">($U417*((AJ417+AK417))/100)</f>
        <v>0</v>
      </c>
      <c r="AM417" s="16">
        <f t="shared" ref="AM417" si="802">U417-AL417</f>
        <v>100</v>
      </c>
      <c r="AN417" s="406" t="s">
        <v>145</v>
      </c>
      <c r="AO417" s="307" t="s">
        <v>77</v>
      </c>
      <c r="AP417" s="337" t="s">
        <v>921</v>
      </c>
      <c r="AQ417" s="31" t="s">
        <v>922</v>
      </c>
      <c r="AR417" s="84">
        <v>45658</v>
      </c>
      <c r="AS417" s="84">
        <v>46022</v>
      </c>
      <c r="AT417" s="265" t="s">
        <v>149</v>
      </c>
      <c r="AU417" s="31" t="s">
        <v>923</v>
      </c>
    </row>
    <row r="418" spans="1:47" ht="159.75" customHeight="1">
      <c r="A418" s="316"/>
      <c r="B418" s="316"/>
      <c r="C418" s="337"/>
      <c r="D418" s="337"/>
      <c r="E418" s="337"/>
      <c r="F418" s="337"/>
      <c r="G418" s="337"/>
      <c r="H418" s="307"/>
      <c r="I418" s="307"/>
      <c r="J418" s="307"/>
      <c r="K418" s="307"/>
      <c r="L418" s="337"/>
      <c r="M418" s="307"/>
      <c r="N418" s="307"/>
      <c r="O418" s="307"/>
      <c r="P418" s="307"/>
      <c r="Q418" s="307"/>
      <c r="R418" s="307"/>
      <c r="S418" s="307"/>
      <c r="T418" s="307"/>
      <c r="U418" s="307"/>
      <c r="V418" s="406"/>
      <c r="W418" s="31" t="s">
        <v>924</v>
      </c>
      <c r="X418" s="31" t="s">
        <v>120</v>
      </c>
      <c r="Y418" s="31" t="s">
        <v>71</v>
      </c>
      <c r="Z418" s="31" t="s">
        <v>72</v>
      </c>
      <c r="AA418" s="31" t="s">
        <v>73</v>
      </c>
      <c r="AB418" s="31" t="s">
        <v>74</v>
      </c>
      <c r="AC418" s="31" t="s">
        <v>75</v>
      </c>
      <c r="AD418" s="324"/>
      <c r="AE418" s="16">
        <f t="shared" si="777"/>
        <v>25</v>
      </c>
      <c r="AF418" s="16">
        <f t="shared" si="778"/>
        <v>15</v>
      </c>
      <c r="AG418" s="16">
        <f t="shared" ref="AG418:AG419" si="803">($AH417*((AE418+AF418))/100)</f>
        <v>24</v>
      </c>
      <c r="AH418" s="16">
        <f t="shared" ref="AH418:AH419" si="804">AH417-AG418</f>
        <v>36</v>
      </c>
      <c r="AI418" s="324"/>
      <c r="AJ418" s="16">
        <f t="shared" si="780"/>
        <v>0</v>
      </c>
      <c r="AK418" s="16">
        <f t="shared" si="781"/>
        <v>0</v>
      </c>
      <c r="AL418" s="16">
        <f t="shared" ref="AL418:AL419" si="805">($AM417*((AJ418+AK418))/100)</f>
        <v>0</v>
      </c>
      <c r="AM418" s="16">
        <f t="shared" ref="AM418:AM419" si="806">AM417-AL418</f>
        <v>100</v>
      </c>
      <c r="AN418" s="406"/>
      <c r="AO418" s="307"/>
      <c r="AP418" s="337"/>
      <c r="AQ418" s="31" t="s">
        <v>925</v>
      </c>
      <c r="AR418" s="84">
        <v>45658</v>
      </c>
      <c r="AS418" s="84">
        <v>46022</v>
      </c>
      <c r="AT418" s="266"/>
      <c r="AU418" s="31" t="s">
        <v>926</v>
      </c>
    </row>
    <row r="419" spans="1:47" ht="135" customHeight="1">
      <c r="A419" s="316"/>
      <c r="B419" s="316"/>
      <c r="C419" s="337"/>
      <c r="D419" s="337"/>
      <c r="E419" s="337"/>
      <c r="F419" s="337"/>
      <c r="G419" s="337"/>
      <c r="H419" s="307"/>
      <c r="I419" s="307"/>
      <c r="J419" s="307"/>
      <c r="K419" s="307"/>
      <c r="L419" s="337"/>
      <c r="M419" s="307"/>
      <c r="N419" s="307"/>
      <c r="O419" s="307"/>
      <c r="P419" s="307"/>
      <c r="Q419" s="307"/>
      <c r="R419" s="307"/>
      <c r="S419" s="307"/>
      <c r="T419" s="307"/>
      <c r="U419" s="307"/>
      <c r="V419" s="406"/>
      <c r="W419" s="31" t="s">
        <v>927</v>
      </c>
      <c r="X419" s="31" t="s">
        <v>120</v>
      </c>
      <c r="Y419" s="31" t="s">
        <v>71</v>
      </c>
      <c r="Z419" s="31" t="s">
        <v>72</v>
      </c>
      <c r="AA419" s="31" t="s">
        <v>73</v>
      </c>
      <c r="AB419" s="31" t="s">
        <v>74</v>
      </c>
      <c r="AC419" s="31" t="s">
        <v>75</v>
      </c>
      <c r="AD419" s="324"/>
      <c r="AE419" s="16">
        <f t="shared" si="777"/>
        <v>25</v>
      </c>
      <c r="AF419" s="16">
        <f t="shared" si="778"/>
        <v>15</v>
      </c>
      <c r="AG419" s="16">
        <f t="shared" si="803"/>
        <v>14.4</v>
      </c>
      <c r="AH419" s="16">
        <f t="shared" si="804"/>
        <v>21.6</v>
      </c>
      <c r="AI419" s="324"/>
      <c r="AJ419" s="16">
        <f t="shared" si="780"/>
        <v>0</v>
      </c>
      <c r="AK419" s="16">
        <f t="shared" si="781"/>
        <v>0</v>
      </c>
      <c r="AL419" s="16">
        <f t="shared" si="805"/>
        <v>0</v>
      </c>
      <c r="AM419" s="16">
        <f t="shared" si="806"/>
        <v>100</v>
      </c>
      <c r="AN419" s="406"/>
      <c r="AO419" s="307"/>
      <c r="AP419" s="337"/>
      <c r="AQ419" s="31" t="s">
        <v>928</v>
      </c>
      <c r="AR419" s="84">
        <v>45658</v>
      </c>
      <c r="AS419" s="84">
        <v>46022</v>
      </c>
      <c r="AT419" s="267"/>
      <c r="AU419" s="31" t="s">
        <v>929</v>
      </c>
    </row>
    <row r="420" spans="1:47" ht="111.75" customHeight="1">
      <c r="A420" s="316"/>
      <c r="B420" s="316" t="s">
        <v>168</v>
      </c>
      <c r="C420" s="337" t="s">
        <v>930</v>
      </c>
      <c r="D420" s="337" t="s">
        <v>899</v>
      </c>
      <c r="E420" s="337" t="s">
        <v>167</v>
      </c>
      <c r="F420" s="337" t="s">
        <v>900</v>
      </c>
      <c r="G420" s="337" t="s">
        <v>901</v>
      </c>
      <c r="H420" s="31"/>
      <c r="I420" s="307" t="s">
        <v>916</v>
      </c>
      <c r="J420" s="31"/>
      <c r="K420" s="307" t="s">
        <v>918</v>
      </c>
      <c r="L420" s="331" t="str">
        <f>CONCATENATE(E420," ",F420,)</f>
        <v>Posibilidad de pérdida reputacional ante la población víctima, ciudadanía en general, ente territorial, organizaciones defensoras de derechos humanos, ministerio público y comunidad internacional por no realizar las jornadas móviles de atención, orientación y comunicación a las víctimas</v>
      </c>
      <c r="M420" s="307" t="s">
        <v>63</v>
      </c>
      <c r="N420" s="307" t="s">
        <v>115</v>
      </c>
      <c r="O420" s="307" t="s">
        <v>931</v>
      </c>
      <c r="P420" s="307" t="s">
        <v>65</v>
      </c>
      <c r="Q420" s="307">
        <v>100</v>
      </c>
      <c r="R420" s="307" t="s">
        <v>129</v>
      </c>
      <c r="S420" s="307">
        <v>40</v>
      </c>
      <c r="T420" s="307" t="s">
        <v>117</v>
      </c>
      <c r="U420" s="307">
        <v>40</v>
      </c>
      <c r="V420" s="381" t="s">
        <v>76</v>
      </c>
      <c r="W420" s="31" t="s">
        <v>932</v>
      </c>
      <c r="X420" s="31" t="s">
        <v>43</v>
      </c>
      <c r="Y420" s="31" t="s">
        <v>83</v>
      </c>
      <c r="Z420" s="31" t="s">
        <v>72</v>
      </c>
      <c r="AA420" s="31" t="s">
        <v>182</v>
      </c>
      <c r="AB420" s="31" t="s">
        <v>74</v>
      </c>
      <c r="AC420" s="31" t="s">
        <v>75</v>
      </c>
      <c r="AD420" s="324">
        <f t="shared" ref="AD420" si="807">AH422</f>
        <v>40</v>
      </c>
      <c r="AE420" s="16">
        <f t="shared" si="777"/>
        <v>0</v>
      </c>
      <c r="AF420" s="16">
        <f t="shared" si="778"/>
        <v>0</v>
      </c>
      <c r="AG420" s="16">
        <f t="shared" ref="AG420" si="808">($S420*((AE420+AF420))/100)</f>
        <v>0</v>
      </c>
      <c r="AH420" s="16">
        <f t="shared" ref="AH420" si="809">S420-AG420</f>
        <v>40</v>
      </c>
      <c r="AI420" s="324">
        <f t="shared" ref="AI420" si="810">AM422</f>
        <v>16.875</v>
      </c>
      <c r="AJ420" s="16">
        <f t="shared" si="780"/>
        <v>10</v>
      </c>
      <c r="AK420" s="16">
        <f t="shared" si="781"/>
        <v>15</v>
      </c>
      <c r="AL420" s="16">
        <f t="shared" ref="AL420" si="811">($U420*((AJ420+AK420))/100)</f>
        <v>10</v>
      </c>
      <c r="AM420" s="16">
        <f t="shared" ref="AM420" si="812">U420-AL420</f>
        <v>30</v>
      </c>
      <c r="AN420" s="404" t="s">
        <v>118</v>
      </c>
      <c r="AO420" s="307" t="s">
        <v>121</v>
      </c>
      <c r="AP420" s="337" t="s">
        <v>933</v>
      </c>
      <c r="AQ420" s="307" t="s">
        <v>123</v>
      </c>
      <c r="AR420" s="307"/>
      <c r="AS420" s="307"/>
      <c r="AT420" s="307"/>
      <c r="AU420" s="337"/>
    </row>
    <row r="421" spans="1:47" ht="189" customHeight="1">
      <c r="A421" s="316"/>
      <c r="B421" s="316"/>
      <c r="C421" s="337"/>
      <c r="D421" s="337"/>
      <c r="E421" s="337"/>
      <c r="F421" s="337"/>
      <c r="G421" s="337"/>
      <c r="H421" s="31" t="s">
        <v>934</v>
      </c>
      <c r="I421" s="307"/>
      <c r="J421" s="31" t="s">
        <v>722</v>
      </c>
      <c r="K421" s="307"/>
      <c r="L421" s="331"/>
      <c r="M421" s="307"/>
      <c r="N421" s="307"/>
      <c r="O421" s="307"/>
      <c r="P421" s="307"/>
      <c r="Q421" s="307"/>
      <c r="R421" s="307"/>
      <c r="S421" s="307"/>
      <c r="T421" s="307"/>
      <c r="U421" s="307"/>
      <c r="V421" s="381"/>
      <c r="W421" s="31" t="s">
        <v>935</v>
      </c>
      <c r="X421" s="31" t="s">
        <v>43</v>
      </c>
      <c r="Y421" s="31" t="s">
        <v>83</v>
      </c>
      <c r="Z421" s="31" t="s">
        <v>72</v>
      </c>
      <c r="AA421" s="31" t="s">
        <v>182</v>
      </c>
      <c r="AB421" s="31" t="s">
        <v>74</v>
      </c>
      <c r="AC421" s="31" t="s">
        <v>75</v>
      </c>
      <c r="AD421" s="324"/>
      <c r="AE421" s="16">
        <f t="shared" si="777"/>
        <v>0</v>
      </c>
      <c r="AF421" s="16">
        <f t="shared" si="778"/>
        <v>0</v>
      </c>
      <c r="AG421" s="16">
        <f t="shared" ref="AG421:AG422" si="813">($AH420*((AE421+AF421))/100)</f>
        <v>0</v>
      </c>
      <c r="AH421" s="16">
        <f t="shared" ref="AH421:AH422" si="814">AH420-AG421</f>
        <v>40</v>
      </c>
      <c r="AI421" s="324"/>
      <c r="AJ421" s="16">
        <f t="shared" si="780"/>
        <v>10</v>
      </c>
      <c r="AK421" s="16">
        <f t="shared" si="781"/>
        <v>15</v>
      </c>
      <c r="AL421" s="16">
        <f t="shared" ref="AL421:AL422" si="815">($AM420*((AJ421+AK421))/100)</f>
        <v>7.5</v>
      </c>
      <c r="AM421" s="16">
        <f t="shared" ref="AM421:AM422" si="816">AM420-AL421</f>
        <v>22.5</v>
      </c>
      <c r="AN421" s="404"/>
      <c r="AO421" s="307"/>
      <c r="AP421" s="337"/>
      <c r="AQ421" s="307"/>
      <c r="AR421" s="307"/>
      <c r="AS421" s="307"/>
      <c r="AT421" s="307"/>
      <c r="AU421" s="337"/>
    </row>
    <row r="422" spans="1:47" ht="107.25" customHeight="1">
      <c r="A422" s="316"/>
      <c r="B422" s="316"/>
      <c r="C422" s="337"/>
      <c r="D422" s="337"/>
      <c r="E422" s="337"/>
      <c r="F422" s="337"/>
      <c r="G422" s="337"/>
      <c r="H422" s="31"/>
      <c r="I422" s="307"/>
      <c r="J422" s="31"/>
      <c r="K422" s="307"/>
      <c r="L422" s="331"/>
      <c r="M422" s="307"/>
      <c r="N422" s="307"/>
      <c r="O422" s="307"/>
      <c r="P422" s="307"/>
      <c r="Q422" s="307"/>
      <c r="R422" s="307"/>
      <c r="S422" s="307"/>
      <c r="T422" s="307"/>
      <c r="U422" s="307"/>
      <c r="V422" s="381"/>
      <c r="W422" s="31" t="s">
        <v>936</v>
      </c>
      <c r="X422" s="31" t="s">
        <v>43</v>
      </c>
      <c r="Y422" s="31" t="s">
        <v>83</v>
      </c>
      <c r="Z422" s="31" t="s">
        <v>72</v>
      </c>
      <c r="AA422" s="31" t="s">
        <v>182</v>
      </c>
      <c r="AB422" s="31" t="s">
        <v>74</v>
      </c>
      <c r="AC422" s="31" t="s">
        <v>75</v>
      </c>
      <c r="AD422" s="324"/>
      <c r="AE422" s="16">
        <f t="shared" si="777"/>
        <v>0</v>
      </c>
      <c r="AF422" s="16">
        <f t="shared" si="778"/>
        <v>0</v>
      </c>
      <c r="AG422" s="16">
        <f t="shared" si="813"/>
        <v>0</v>
      </c>
      <c r="AH422" s="16">
        <f t="shared" si="814"/>
        <v>40</v>
      </c>
      <c r="AI422" s="324"/>
      <c r="AJ422" s="16">
        <f t="shared" si="780"/>
        <v>10</v>
      </c>
      <c r="AK422" s="16">
        <f t="shared" si="781"/>
        <v>15</v>
      </c>
      <c r="AL422" s="16">
        <f t="shared" si="815"/>
        <v>5.625</v>
      </c>
      <c r="AM422" s="16">
        <f t="shared" si="816"/>
        <v>16.875</v>
      </c>
      <c r="AN422" s="404"/>
      <c r="AO422" s="307"/>
      <c r="AP422" s="337"/>
      <c r="AQ422" s="307"/>
      <c r="AR422" s="307"/>
      <c r="AS422" s="307"/>
      <c r="AT422" s="307"/>
      <c r="AU422" s="337"/>
    </row>
    <row r="423" spans="1:47" ht="215.25" customHeight="1">
      <c r="A423" s="316"/>
      <c r="B423" s="316" t="s">
        <v>168</v>
      </c>
      <c r="C423" s="337" t="s">
        <v>898</v>
      </c>
      <c r="D423" s="337" t="s">
        <v>937</v>
      </c>
      <c r="E423" s="337" t="s">
        <v>167</v>
      </c>
      <c r="F423" s="337" t="s">
        <v>938</v>
      </c>
      <c r="G423" s="398" t="s">
        <v>939</v>
      </c>
      <c r="H423" s="307"/>
      <c r="I423" s="307"/>
      <c r="J423" s="307"/>
      <c r="K423" s="307"/>
      <c r="L423" s="331" t="str">
        <f>CONCATENATE(E423," ",F423,)</f>
        <v>Posibilidad de pérdida reputacional ante la población, las entidades territoriales, ministerio público,  entidades de cooperación internacional, entidades del sistema integral de paz (unidad de búsqueda, JEP)</v>
      </c>
      <c r="M423" s="307" t="s">
        <v>63</v>
      </c>
      <c r="N423" s="307" t="s">
        <v>115</v>
      </c>
      <c r="O423" s="307" t="s">
        <v>64</v>
      </c>
      <c r="P423" s="307" t="s">
        <v>189</v>
      </c>
      <c r="Q423" s="307">
        <v>55</v>
      </c>
      <c r="R423" s="307" t="s">
        <v>129</v>
      </c>
      <c r="S423" s="307">
        <v>40</v>
      </c>
      <c r="T423" s="307" t="s">
        <v>76</v>
      </c>
      <c r="U423" s="307">
        <v>60</v>
      </c>
      <c r="V423" s="381" t="s">
        <v>76</v>
      </c>
      <c r="W423" s="134" t="s">
        <v>940</v>
      </c>
      <c r="X423" s="31" t="s">
        <v>120</v>
      </c>
      <c r="Y423" s="31" t="s">
        <v>93</v>
      </c>
      <c r="Z423" s="31" t="s">
        <v>72</v>
      </c>
      <c r="AA423" s="31" t="s">
        <v>182</v>
      </c>
      <c r="AB423" s="31" t="s">
        <v>74</v>
      </c>
      <c r="AC423" s="31" t="s">
        <v>75</v>
      </c>
      <c r="AD423" s="324" t="e">
        <f>#REF!</f>
        <v>#REF!</v>
      </c>
      <c r="AE423" s="16">
        <f t="shared" si="777"/>
        <v>15</v>
      </c>
      <c r="AF423" s="16">
        <f t="shared" si="778"/>
        <v>15</v>
      </c>
      <c r="AG423" s="16">
        <f t="shared" ref="AG423" si="817">($S423*((AE423+AF423))/100)</f>
        <v>12</v>
      </c>
      <c r="AH423" s="16">
        <f t="shared" ref="AH423" si="818">S423-AG423</f>
        <v>28</v>
      </c>
      <c r="AI423" s="324" t="e">
        <f>#REF!</f>
        <v>#REF!</v>
      </c>
      <c r="AJ423" s="16">
        <f t="shared" si="780"/>
        <v>0</v>
      </c>
      <c r="AK423" s="16">
        <f t="shared" si="781"/>
        <v>0</v>
      </c>
      <c r="AL423" s="16">
        <f t="shared" ref="AL423" si="819">($U423*((AJ423+AK423))/100)</f>
        <v>0</v>
      </c>
      <c r="AM423" s="16">
        <f t="shared" ref="AM423" si="820">U423-AL423</f>
        <v>60</v>
      </c>
      <c r="AN423" s="381" t="s">
        <v>76</v>
      </c>
      <c r="AO423" s="307" t="s">
        <v>77</v>
      </c>
      <c r="AP423" s="337" t="s">
        <v>78</v>
      </c>
      <c r="AQ423" s="31" t="s">
        <v>941</v>
      </c>
      <c r="AR423" s="84">
        <v>45658</v>
      </c>
      <c r="AS423" s="84">
        <v>46022</v>
      </c>
      <c r="AT423" s="265" t="s">
        <v>80</v>
      </c>
      <c r="AU423" s="262" t="s">
        <v>942</v>
      </c>
    </row>
    <row r="424" spans="1:47" ht="168.75" customHeight="1">
      <c r="A424" s="316"/>
      <c r="B424" s="316"/>
      <c r="C424" s="337"/>
      <c r="D424" s="337"/>
      <c r="E424" s="337"/>
      <c r="F424" s="337"/>
      <c r="G424" s="398"/>
      <c r="H424" s="307"/>
      <c r="I424" s="307"/>
      <c r="J424" s="307"/>
      <c r="K424" s="307"/>
      <c r="L424" s="331"/>
      <c r="M424" s="307"/>
      <c r="N424" s="307"/>
      <c r="O424" s="307"/>
      <c r="P424" s="307"/>
      <c r="Q424" s="307"/>
      <c r="R424" s="307"/>
      <c r="S424" s="307"/>
      <c r="T424" s="307"/>
      <c r="U424" s="307"/>
      <c r="V424" s="381"/>
      <c r="W424" s="31" t="s">
        <v>943</v>
      </c>
      <c r="X424" s="31" t="s">
        <v>120</v>
      </c>
      <c r="Y424" s="31" t="s">
        <v>93</v>
      </c>
      <c r="Z424" s="31" t="s">
        <v>72</v>
      </c>
      <c r="AA424" s="31" t="s">
        <v>182</v>
      </c>
      <c r="AB424" s="31" t="s">
        <v>74</v>
      </c>
      <c r="AC424" s="31" t="s">
        <v>75</v>
      </c>
      <c r="AD424" s="324"/>
      <c r="AE424" s="16">
        <f t="shared" si="777"/>
        <v>15</v>
      </c>
      <c r="AF424" s="16">
        <f t="shared" si="778"/>
        <v>15</v>
      </c>
      <c r="AG424" s="16">
        <f t="shared" ref="AG424" si="821">($AH423*((AE424+AF424))/100)</f>
        <v>8.4</v>
      </c>
      <c r="AH424" s="16">
        <f t="shared" ref="AH424" si="822">AH423-AG424</f>
        <v>19.600000000000001</v>
      </c>
      <c r="AI424" s="324"/>
      <c r="AJ424" s="16">
        <f t="shared" si="780"/>
        <v>0</v>
      </c>
      <c r="AK424" s="16">
        <f t="shared" si="781"/>
        <v>0</v>
      </c>
      <c r="AL424" s="16">
        <f t="shared" ref="AL424" si="823">($AM423*((AJ424+AK424))/100)</f>
        <v>0</v>
      </c>
      <c r="AM424" s="16">
        <f t="shared" ref="AM424" si="824">AM423-AL424</f>
        <v>60</v>
      </c>
      <c r="AN424" s="381"/>
      <c r="AO424" s="307"/>
      <c r="AP424" s="337"/>
      <c r="AQ424" s="31" t="s">
        <v>944</v>
      </c>
      <c r="AR424" s="84">
        <v>45658</v>
      </c>
      <c r="AS424" s="84">
        <v>46022</v>
      </c>
      <c r="AT424" s="267"/>
      <c r="AU424" s="264"/>
    </row>
    <row r="425" spans="1:47" ht="215.25" customHeight="1">
      <c r="A425" s="316"/>
      <c r="B425" s="316" t="s">
        <v>168</v>
      </c>
      <c r="C425" s="337" t="s">
        <v>945</v>
      </c>
      <c r="D425" s="337" t="s">
        <v>946</v>
      </c>
      <c r="E425" s="337" t="s">
        <v>167</v>
      </c>
      <c r="F425" s="337" t="s">
        <v>938</v>
      </c>
      <c r="G425" s="398" t="s">
        <v>947</v>
      </c>
      <c r="H425" s="31"/>
      <c r="I425" s="307" t="s">
        <v>916</v>
      </c>
      <c r="J425" s="31"/>
      <c r="K425" s="307" t="s">
        <v>918</v>
      </c>
      <c r="L425" s="331" t="s">
        <v>948</v>
      </c>
      <c r="M425" s="307" t="s">
        <v>88</v>
      </c>
      <c r="N425" s="307" t="s">
        <v>115</v>
      </c>
      <c r="O425" s="307" t="s">
        <v>64</v>
      </c>
      <c r="P425" s="307" t="s">
        <v>189</v>
      </c>
      <c r="Q425" s="307" t="s">
        <v>949</v>
      </c>
      <c r="R425" s="307" t="s">
        <v>878</v>
      </c>
      <c r="S425" s="307">
        <v>20</v>
      </c>
      <c r="T425" s="307" t="s">
        <v>144</v>
      </c>
      <c r="U425" s="307">
        <v>100</v>
      </c>
      <c r="V425" s="402" t="s">
        <v>144</v>
      </c>
      <c r="W425" s="134" t="s">
        <v>950</v>
      </c>
      <c r="X425" s="307" t="s">
        <v>120</v>
      </c>
      <c r="Y425" s="307" t="s">
        <v>93</v>
      </c>
      <c r="Z425" s="307" t="s">
        <v>72</v>
      </c>
      <c r="AA425" s="307" t="s">
        <v>182</v>
      </c>
      <c r="AB425" s="307" t="s">
        <v>74</v>
      </c>
      <c r="AC425" s="307" t="s">
        <v>75</v>
      </c>
      <c r="AD425" s="324">
        <v>16.899999999999999</v>
      </c>
      <c r="AE425" s="16">
        <f t="shared" si="777"/>
        <v>15</v>
      </c>
      <c r="AF425" s="16">
        <f t="shared" si="778"/>
        <v>15</v>
      </c>
      <c r="AG425" s="16">
        <f t="shared" ref="AG425" si="825">($S425*((AE425+AF425))/100)</f>
        <v>6</v>
      </c>
      <c r="AH425" s="16">
        <f t="shared" ref="AH425" si="826">S425-AG425</f>
        <v>14</v>
      </c>
      <c r="AI425" s="324">
        <v>60</v>
      </c>
      <c r="AJ425" s="16">
        <f t="shared" si="780"/>
        <v>0</v>
      </c>
      <c r="AK425" s="16">
        <f t="shared" si="781"/>
        <v>0</v>
      </c>
      <c r="AL425" s="16">
        <f t="shared" ref="AL425" si="827">($U425*((AJ425+AK425))/100)</f>
        <v>0</v>
      </c>
      <c r="AM425" s="16">
        <f t="shared" ref="AM425" si="828">U425-AL425</f>
        <v>100</v>
      </c>
      <c r="AN425" s="381" t="s">
        <v>76</v>
      </c>
      <c r="AO425" s="307" t="s">
        <v>77</v>
      </c>
      <c r="AP425" s="337" t="s">
        <v>78</v>
      </c>
      <c r="AQ425" s="31" t="s">
        <v>951</v>
      </c>
      <c r="AR425" s="84">
        <v>45658</v>
      </c>
      <c r="AS425" s="84">
        <v>46022</v>
      </c>
      <c r="AT425" s="265" t="s">
        <v>80</v>
      </c>
      <c r="AU425" s="31" t="s">
        <v>952</v>
      </c>
    </row>
    <row r="426" spans="1:47" ht="168.75" customHeight="1">
      <c r="A426" s="316"/>
      <c r="B426" s="316"/>
      <c r="C426" s="337"/>
      <c r="D426" s="337"/>
      <c r="E426" s="337"/>
      <c r="F426" s="337"/>
      <c r="G426" s="398"/>
      <c r="H426" s="31" t="s">
        <v>934</v>
      </c>
      <c r="I426" s="307"/>
      <c r="J426" s="31" t="s">
        <v>722</v>
      </c>
      <c r="K426" s="307"/>
      <c r="L426" s="331"/>
      <c r="M426" s="307"/>
      <c r="N426" s="307"/>
      <c r="O426" s="307"/>
      <c r="P426" s="307"/>
      <c r="Q426" s="307"/>
      <c r="R426" s="307"/>
      <c r="S426" s="307"/>
      <c r="T426" s="307"/>
      <c r="U426" s="307"/>
      <c r="V426" s="402"/>
      <c r="W426" s="31" t="s">
        <v>953</v>
      </c>
      <c r="X426" s="307"/>
      <c r="Y426" s="307"/>
      <c r="Z426" s="307"/>
      <c r="AA426" s="307"/>
      <c r="AB426" s="307"/>
      <c r="AC426" s="307"/>
      <c r="AD426" s="324"/>
      <c r="AE426" s="16">
        <f t="shared" si="777"/>
        <v>0</v>
      </c>
      <c r="AF426" s="16">
        <f t="shared" si="778"/>
        <v>0</v>
      </c>
      <c r="AG426" s="16">
        <f t="shared" ref="AG426" si="829">($AH425*((AE426+AF426))/100)</f>
        <v>0</v>
      </c>
      <c r="AH426" s="16">
        <f t="shared" ref="AH426" si="830">AH425-AG426</f>
        <v>14</v>
      </c>
      <c r="AI426" s="324"/>
      <c r="AJ426" s="16">
        <f t="shared" si="780"/>
        <v>0</v>
      </c>
      <c r="AK426" s="16">
        <f t="shared" si="781"/>
        <v>0</v>
      </c>
      <c r="AL426" s="16">
        <f t="shared" ref="AL426" si="831">($AM425*((AJ426+AK426))/100)</f>
        <v>0</v>
      </c>
      <c r="AM426" s="16">
        <f t="shared" ref="AM426" si="832">AM425-AL426</f>
        <v>100</v>
      </c>
      <c r="AN426" s="381"/>
      <c r="AO426" s="307"/>
      <c r="AP426" s="337"/>
      <c r="AQ426" s="31" t="s">
        <v>954</v>
      </c>
      <c r="AR426" s="84">
        <v>45658</v>
      </c>
      <c r="AS426" s="84">
        <v>46022</v>
      </c>
      <c r="AT426" s="267"/>
      <c r="AU426" s="31" t="s">
        <v>955</v>
      </c>
    </row>
    <row r="427" spans="1:47" ht="45" hidden="1" customHeight="1">
      <c r="A427" s="33"/>
      <c r="B427" s="85"/>
      <c r="C427" s="86"/>
      <c r="D427" s="85"/>
      <c r="E427" s="87"/>
      <c r="F427" s="87"/>
      <c r="G427" s="87"/>
      <c r="H427" s="87"/>
      <c r="I427" s="307"/>
      <c r="J427" s="87"/>
      <c r="K427" s="87"/>
      <c r="L427" s="87"/>
      <c r="M427" s="87" t="s">
        <v>151</v>
      </c>
      <c r="N427" s="87" t="s">
        <v>152</v>
      </c>
      <c r="O427" s="88"/>
      <c r="P427" s="88"/>
      <c r="Q427" s="88"/>
      <c r="R427" s="88"/>
      <c r="S427" s="88"/>
      <c r="T427" s="88"/>
      <c r="U427" s="88"/>
      <c r="V427" s="88"/>
      <c r="W427" s="87"/>
      <c r="X427" s="88"/>
      <c r="Y427" s="89"/>
      <c r="Z427" s="89"/>
      <c r="AA427" s="89"/>
      <c r="AB427" s="89"/>
      <c r="AC427" s="89"/>
      <c r="AD427" s="88"/>
      <c r="AE427" s="88"/>
      <c r="AF427" s="88"/>
      <c r="AG427" s="88"/>
      <c r="AH427" s="88"/>
      <c r="AI427" s="88"/>
      <c r="AJ427" s="88"/>
      <c r="AK427" s="88"/>
      <c r="AL427" s="88"/>
      <c r="AM427" s="88"/>
      <c r="AN427" s="88"/>
      <c r="AO427" s="88"/>
      <c r="AP427" s="88"/>
      <c r="AQ427" s="16"/>
      <c r="AR427" s="88"/>
      <c r="AS427" s="88"/>
      <c r="AT427" s="88"/>
      <c r="AU427" s="88"/>
    </row>
    <row r="428" spans="1:47" ht="60" hidden="1">
      <c r="A428" s="33"/>
      <c r="B428" s="85"/>
      <c r="C428" s="86"/>
      <c r="D428" s="85"/>
      <c r="E428" s="87"/>
      <c r="F428" s="87"/>
      <c r="G428" s="87"/>
      <c r="H428" s="87"/>
      <c r="I428" s="87"/>
      <c r="J428" s="87"/>
      <c r="K428" s="87"/>
      <c r="L428" s="87"/>
      <c r="M428" s="87" t="s">
        <v>88</v>
      </c>
      <c r="N428" s="87" t="s">
        <v>153</v>
      </c>
      <c r="O428" s="88"/>
      <c r="P428" s="88"/>
      <c r="Q428" s="88"/>
      <c r="R428" s="88"/>
      <c r="S428" s="88"/>
      <c r="T428" s="88"/>
      <c r="U428" s="88"/>
      <c r="V428" s="88"/>
      <c r="W428" s="87"/>
      <c r="X428" s="88"/>
      <c r="Y428" s="89"/>
      <c r="Z428" s="89"/>
      <c r="AA428" s="89"/>
      <c r="AB428" s="89"/>
      <c r="AC428" s="89"/>
      <c r="AD428" s="88"/>
      <c r="AE428" s="88"/>
      <c r="AF428" s="88"/>
      <c r="AG428" s="88"/>
      <c r="AH428" s="88"/>
      <c r="AI428" s="88"/>
      <c r="AJ428" s="88"/>
      <c r="AK428" s="88"/>
      <c r="AL428" s="88"/>
      <c r="AM428" s="88"/>
      <c r="AN428" s="88"/>
      <c r="AO428" s="88"/>
      <c r="AP428" s="88"/>
      <c r="AQ428" s="307"/>
      <c r="AR428" s="88"/>
      <c r="AS428" s="88"/>
      <c r="AT428" s="88"/>
      <c r="AU428" s="88"/>
    </row>
    <row r="429" spans="1:47" ht="45" hidden="1">
      <c r="A429" s="33"/>
      <c r="B429" s="85"/>
      <c r="C429" s="86"/>
      <c r="D429" s="85"/>
      <c r="E429" s="87"/>
      <c r="F429" s="87"/>
      <c r="G429" s="87"/>
      <c r="H429" s="87"/>
      <c r="I429" s="87"/>
      <c r="J429" s="87"/>
      <c r="K429" s="87"/>
      <c r="L429" s="87"/>
      <c r="M429" s="87" t="s">
        <v>154</v>
      </c>
      <c r="N429" s="87" t="s">
        <v>155</v>
      </c>
      <c r="O429" s="88"/>
      <c r="P429" s="88"/>
      <c r="Q429" s="88"/>
      <c r="R429" s="88"/>
      <c r="S429" s="88"/>
      <c r="T429" s="88"/>
      <c r="U429" s="88"/>
      <c r="V429" s="88"/>
      <c r="W429" s="87"/>
      <c r="X429" s="88"/>
      <c r="Y429" s="89"/>
      <c r="Z429" s="89"/>
      <c r="AA429" s="89"/>
      <c r="AB429" s="89"/>
      <c r="AC429" s="89"/>
      <c r="AD429" s="88"/>
      <c r="AE429" s="88"/>
      <c r="AF429" s="88"/>
      <c r="AG429" s="88"/>
      <c r="AH429" s="88"/>
      <c r="AI429" s="88"/>
      <c r="AJ429" s="88"/>
      <c r="AK429" s="88"/>
      <c r="AL429" s="88"/>
      <c r="AM429" s="88"/>
      <c r="AN429" s="88"/>
      <c r="AO429" s="88"/>
      <c r="AP429" s="88"/>
      <c r="AQ429" s="307"/>
      <c r="AR429" s="88"/>
      <c r="AS429" s="88"/>
      <c r="AT429" s="88"/>
      <c r="AU429" s="88"/>
    </row>
    <row r="430" spans="1:47" ht="30" hidden="1" customHeight="1">
      <c r="A430" s="33"/>
      <c r="B430" s="85"/>
      <c r="C430" s="86"/>
      <c r="D430" s="85"/>
      <c r="E430" s="87"/>
      <c r="F430" s="87"/>
      <c r="G430" s="87"/>
      <c r="H430" s="87"/>
      <c r="I430" s="87"/>
      <c r="J430" s="87"/>
      <c r="K430" s="87"/>
      <c r="L430" s="87"/>
      <c r="M430" s="87" t="s">
        <v>156</v>
      </c>
      <c r="N430" s="87" t="s">
        <v>157</v>
      </c>
      <c r="O430" s="88"/>
      <c r="P430" s="88"/>
      <c r="Q430" s="88"/>
      <c r="R430" s="88"/>
      <c r="S430" s="88"/>
      <c r="T430" s="88"/>
      <c r="U430" s="88"/>
      <c r="V430" s="88"/>
      <c r="W430" s="87"/>
      <c r="X430" s="88"/>
      <c r="Y430" s="89"/>
      <c r="Z430" s="89"/>
      <c r="AA430" s="89"/>
      <c r="AB430" s="89"/>
      <c r="AC430" s="89"/>
      <c r="AD430" s="88"/>
      <c r="AE430" s="88"/>
      <c r="AF430" s="88"/>
      <c r="AG430" s="88"/>
      <c r="AH430" s="88"/>
      <c r="AI430" s="88"/>
      <c r="AJ430" s="88"/>
      <c r="AK430" s="88"/>
      <c r="AL430" s="88"/>
      <c r="AM430" s="88"/>
      <c r="AN430" s="88"/>
      <c r="AO430" s="88"/>
      <c r="AP430" s="88"/>
      <c r="AQ430" s="307"/>
      <c r="AR430" s="88"/>
      <c r="AS430" s="88"/>
      <c r="AT430" s="88"/>
      <c r="AU430" s="88"/>
    </row>
    <row r="431" spans="1:47" ht="30" hidden="1">
      <c r="A431" s="33"/>
      <c r="B431" s="88"/>
      <c r="C431" s="87"/>
      <c r="D431" s="88"/>
      <c r="E431" s="87"/>
      <c r="F431" s="87"/>
      <c r="G431" s="87"/>
      <c r="H431" s="87"/>
      <c r="I431" s="87"/>
      <c r="J431" s="87"/>
      <c r="K431" s="87"/>
      <c r="L431" s="87"/>
      <c r="M431" s="87" t="s">
        <v>158</v>
      </c>
      <c r="N431" s="87" t="s">
        <v>159</v>
      </c>
      <c r="O431" s="88"/>
      <c r="P431" s="88"/>
      <c r="Q431" s="88"/>
      <c r="R431" s="88"/>
      <c r="S431" s="88"/>
      <c r="T431" s="88"/>
      <c r="U431" s="88"/>
      <c r="V431" s="88"/>
      <c r="W431" s="87"/>
      <c r="X431" s="88"/>
      <c r="Y431" s="89"/>
      <c r="Z431" s="89"/>
      <c r="AA431" s="89"/>
      <c r="AB431" s="89"/>
      <c r="AC431" s="89"/>
      <c r="AD431" s="88"/>
      <c r="AE431" s="88"/>
      <c r="AF431" s="88"/>
      <c r="AG431" s="88"/>
      <c r="AH431" s="88"/>
      <c r="AI431" s="88"/>
      <c r="AJ431" s="88"/>
      <c r="AK431" s="88"/>
      <c r="AL431" s="88"/>
      <c r="AM431" s="88"/>
      <c r="AN431" s="88"/>
      <c r="AO431" s="88"/>
      <c r="AP431" s="88"/>
      <c r="AQ431" s="307"/>
      <c r="AR431" s="88"/>
      <c r="AS431" s="88"/>
      <c r="AT431" s="88"/>
      <c r="AU431" s="88"/>
    </row>
    <row r="432" spans="1:47" ht="30" hidden="1">
      <c r="A432" s="85"/>
      <c r="B432" s="88"/>
      <c r="C432" s="87"/>
      <c r="D432" s="88"/>
      <c r="E432" s="403" t="s">
        <v>160</v>
      </c>
      <c r="F432" s="403" t="s">
        <v>161</v>
      </c>
      <c r="G432" s="87"/>
      <c r="H432" s="87"/>
      <c r="I432" s="87"/>
      <c r="J432" s="87"/>
      <c r="K432" s="87"/>
      <c r="L432" s="87"/>
      <c r="M432" s="87" t="s">
        <v>63</v>
      </c>
      <c r="N432" s="87" t="s">
        <v>162</v>
      </c>
      <c r="O432" s="88"/>
      <c r="P432" s="88"/>
      <c r="Q432" s="88"/>
      <c r="R432" s="88"/>
      <c r="S432" s="88"/>
      <c r="T432" s="88"/>
      <c r="U432" s="88"/>
      <c r="V432" s="88"/>
      <c r="W432" s="87"/>
      <c r="X432" s="88"/>
      <c r="Y432" s="89"/>
      <c r="Z432" s="89"/>
      <c r="AA432" s="89"/>
      <c r="AB432" s="89"/>
      <c r="AC432" s="89"/>
      <c r="AD432" s="88"/>
      <c r="AE432" s="88"/>
      <c r="AF432" s="88"/>
      <c r="AG432" s="88"/>
      <c r="AH432" s="88"/>
      <c r="AI432" s="88"/>
      <c r="AJ432" s="88"/>
      <c r="AK432" s="88"/>
      <c r="AL432" s="88"/>
      <c r="AM432" s="88"/>
      <c r="AN432" s="88"/>
      <c r="AO432" s="88"/>
      <c r="AP432" s="88"/>
      <c r="AQ432" s="307"/>
      <c r="AR432" s="88"/>
      <c r="AS432" s="88"/>
      <c r="AT432" s="88"/>
      <c r="AU432" s="88"/>
    </row>
    <row r="433" spans="1:47" ht="30" hidden="1">
      <c r="A433" s="85"/>
      <c r="B433" s="88"/>
      <c r="C433" s="87"/>
      <c r="D433" s="88"/>
      <c r="E433" s="403"/>
      <c r="F433" s="403"/>
      <c r="G433" s="87"/>
      <c r="H433" s="87"/>
      <c r="I433" s="87"/>
      <c r="J433" s="87"/>
      <c r="K433" s="87"/>
      <c r="L433" s="87"/>
      <c r="M433" s="87" t="s">
        <v>108</v>
      </c>
      <c r="N433" s="87" t="s">
        <v>163</v>
      </c>
      <c r="O433" s="88"/>
      <c r="P433" s="88"/>
      <c r="Q433" s="88"/>
      <c r="R433" s="88"/>
      <c r="S433" s="88"/>
      <c r="T433" s="88"/>
      <c r="U433" s="88"/>
      <c r="V433" s="88"/>
      <c r="W433" s="87"/>
      <c r="X433" s="88"/>
      <c r="Y433" s="89"/>
      <c r="Z433" s="89"/>
      <c r="AA433" s="89"/>
      <c r="AB433" s="89"/>
      <c r="AC433" s="89"/>
      <c r="AD433" s="88"/>
      <c r="AE433" s="88"/>
      <c r="AF433" s="88"/>
      <c r="AG433" s="88"/>
      <c r="AH433" s="88"/>
      <c r="AI433" s="88"/>
      <c r="AJ433" s="88"/>
      <c r="AK433" s="88"/>
      <c r="AL433" s="88"/>
      <c r="AM433" s="88"/>
      <c r="AN433" s="88"/>
      <c r="AO433" s="88"/>
      <c r="AP433" s="88"/>
      <c r="AQ433" s="307"/>
      <c r="AR433" s="88"/>
      <c r="AS433" s="88"/>
      <c r="AT433" s="88"/>
      <c r="AU433" s="88"/>
    </row>
    <row r="434" spans="1:47" ht="225" hidden="1">
      <c r="A434" s="85"/>
      <c r="B434" s="88"/>
      <c r="C434" s="87"/>
      <c r="D434" s="88"/>
      <c r="E434" s="31" t="s">
        <v>57</v>
      </c>
      <c r="F434" s="204" t="s">
        <v>58</v>
      </c>
      <c r="G434" s="87"/>
      <c r="H434" s="87"/>
      <c r="I434" s="87"/>
      <c r="J434" s="87"/>
      <c r="K434" s="87"/>
      <c r="L434" s="87" t="s">
        <v>89</v>
      </c>
      <c r="M434" s="87" t="s">
        <v>164</v>
      </c>
      <c r="N434" s="87" t="s">
        <v>60</v>
      </c>
      <c r="O434" s="88"/>
      <c r="P434" s="88"/>
      <c r="Q434" s="88"/>
      <c r="R434" s="88"/>
      <c r="S434" s="88"/>
      <c r="T434" s="88"/>
      <c r="U434" s="88"/>
      <c r="V434" s="88"/>
      <c r="W434" s="87"/>
      <c r="X434" s="88"/>
      <c r="Y434" s="89"/>
      <c r="Z434" s="89"/>
      <c r="AA434" s="89"/>
      <c r="AB434" s="89"/>
      <c r="AC434" s="89"/>
      <c r="AD434" s="88"/>
      <c r="AE434" s="88"/>
      <c r="AF434" s="88"/>
      <c r="AG434" s="88"/>
      <c r="AH434" s="88"/>
      <c r="AI434" s="88"/>
      <c r="AJ434" s="88"/>
      <c r="AK434" s="88"/>
      <c r="AL434" s="88"/>
      <c r="AM434" s="88"/>
      <c r="AN434" s="88"/>
      <c r="AO434" s="88"/>
      <c r="AP434" s="88"/>
      <c r="AQ434" s="16"/>
      <c r="AR434" s="88"/>
      <c r="AS434" s="88"/>
      <c r="AT434" s="88"/>
      <c r="AU434" s="88"/>
    </row>
    <row r="435" spans="1:47" ht="180" hidden="1">
      <c r="A435" s="85"/>
      <c r="B435" s="88"/>
      <c r="C435" s="87"/>
      <c r="D435" s="88"/>
      <c r="E435" s="31" t="s">
        <v>165</v>
      </c>
      <c r="F435" s="31" t="s">
        <v>166</v>
      </c>
      <c r="G435" s="87"/>
      <c r="H435" s="87"/>
      <c r="I435" s="87"/>
      <c r="J435" s="87"/>
      <c r="K435" s="87"/>
      <c r="L435" s="87" t="s">
        <v>64</v>
      </c>
      <c r="M435" s="87"/>
      <c r="N435" s="87" t="s">
        <v>167</v>
      </c>
      <c r="O435" s="88"/>
      <c r="P435" s="88"/>
      <c r="Q435" s="88"/>
      <c r="R435" s="88"/>
      <c r="S435" s="88"/>
      <c r="T435" s="88"/>
      <c r="U435" s="88"/>
      <c r="V435" s="88"/>
      <c r="W435" s="87"/>
      <c r="X435" s="88"/>
      <c r="Y435" s="89"/>
      <c r="Z435" s="89"/>
      <c r="AA435" s="89"/>
      <c r="AB435" s="89"/>
      <c r="AC435" s="89"/>
      <c r="AD435" s="88"/>
      <c r="AE435" s="88"/>
      <c r="AF435" s="88"/>
      <c r="AG435" s="88"/>
      <c r="AH435" s="88"/>
      <c r="AI435" s="88"/>
      <c r="AJ435" s="88"/>
      <c r="AK435" s="88"/>
      <c r="AL435" s="88"/>
      <c r="AM435" s="88"/>
      <c r="AN435" s="88"/>
      <c r="AO435" s="88"/>
      <c r="AP435" s="88"/>
      <c r="AQ435" s="16"/>
      <c r="AR435" s="88"/>
      <c r="AS435" s="88"/>
      <c r="AT435" s="88"/>
      <c r="AU435" s="88"/>
    </row>
    <row r="436" spans="1:47" hidden="1">
      <c r="A436" s="88"/>
      <c r="B436" s="88"/>
      <c r="C436" s="87"/>
      <c r="D436" s="88"/>
      <c r="E436" s="31" t="s">
        <v>168</v>
      </c>
      <c r="F436" s="31"/>
      <c r="G436" s="87"/>
      <c r="H436" s="87"/>
      <c r="I436" s="87"/>
      <c r="J436" s="87"/>
      <c r="K436" s="87"/>
      <c r="L436" s="87" t="s">
        <v>169</v>
      </c>
      <c r="M436" s="87"/>
      <c r="N436" s="87"/>
      <c r="O436" s="88"/>
      <c r="P436" s="88"/>
      <c r="Q436" s="88"/>
      <c r="R436" s="88"/>
      <c r="S436" s="88"/>
      <c r="T436" s="88"/>
      <c r="U436" s="88"/>
      <c r="V436" s="88"/>
      <c r="W436" s="87"/>
      <c r="X436" s="88"/>
      <c r="Y436" s="89"/>
      <c r="Z436" s="89"/>
      <c r="AA436" s="89"/>
      <c r="AB436" s="89"/>
      <c r="AC436" s="89"/>
      <c r="AD436" s="88"/>
      <c r="AE436" s="88"/>
      <c r="AF436" s="88"/>
      <c r="AG436" s="88"/>
      <c r="AH436" s="88"/>
      <c r="AI436" s="88"/>
      <c r="AJ436" s="88"/>
      <c r="AK436" s="88"/>
      <c r="AL436" s="88"/>
      <c r="AM436" s="88"/>
      <c r="AN436" s="88"/>
      <c r="AO436" s="88"/>
      <c r="AP436" s="88"/>
      <c r="AQ436" s="16"/>
      <c r="AR436" s="88"/>
      <c r="AS436" s="88"/>
      <c r="AT436" s="88"/>
      <c r="AU436" s="88"/>
    </row>
    <row r="437" spans="1:47" ht="75" hidden="1" customHeight="1">
      <c r="A437" s="88"/>
      <c r="B437" s="88"/>
      <c r="C437" s="87"/>
      <c r="D437" s="88"/>
      <c r="E437" s="31" t="s">
        <v>170</v>
      </c>
      <c r="F437" s="31"/>
      <c r="G437" s="87"/>
      <c r="H437" s="87"/>
      <c r="I437" s="87"/>
      <c r="J437" s="87"/>
      <c r="K437" s="87"/>
      <c r="L437" s="87" t="s">
        <v>171</v>
      </c>
      <c r="M437" s="87"/>
      <c r="N437" s="87"/>
      <c r="O437" s="88"/>
      <c r="P437" s="88"/>
      <c r="Q437" s="88"/>
      <c r="R437" s="88"/>
      <c r="S437" s="88"/>
      <c r="T437" s="88"/>
      <c r="U437" s="88"/>
      <c r="V437" s="88"/>
      <c r="W437" s="87"/>
      <c r="X437" s="88"/>
      <c r="Y437" s="89"/>
      <c r="Z437" s="89"/>
      <c r="AA437" s="89"/>
      <c r="AB437" s="89"/>
      <c r="AC437" s="89"/>
      <c r="AD437" s="88"/>
      <c r="AE437" s="88"/>
      <c r="AF437" s="88"/>
      <c r="AG437" s="88"/>
      <c r="AH437" s="88"/>
      <c r="AI437" s="88"/>
      <c r="AJ437" s="88"/>
      <c r="AK437" s="88"/>
      <c r="AL437" s="88"/>
      <c r="AM437" s="88"/>
      <c r="AN437" s="88"/>
      <c r="AO437" s="88"/>
      <c r="AP437" s="88"/>
      <c r="AQ437" s="16"/>
      <c r="AR437" s="88"/>
      <c r="AS437" s="88"/>
      <c r="AT437" s="88"/>
      <c r="AU437" s="88"/>
    </row>
    <row r="438" spans="1:47" ht="30" hidden="1">
      <c r="A438" s="88"/>
      <c r="B438" s="88"/>
      <c r="C438" s="87"/>
      <c r="D438" s="88"/>
      <c r="E438" s="31" t="s">
        <v>172</v>
      </c>
      <c r="F438" s="204"/>
      <c r="G438" s="87"/>
      <c r="H438" s="87"/>
      <c r="I438" s="87"/>
      <c r="J438" s="87"/>
      <c r="K438" s="87"/>
      <c r="L438" s="87" t="s">
        <v>173</v>
      </c>
      <c r="M438" s="87"/>
      <c r="N438" s="87"/>
      <c r="O438" s="88"/>
      <c r="P438" s="88"/>
      <c r="Q438" s="88"/>
      <c r="R438" s="88"/>
      <c r="S438" s="88"/>
      <c r="T438" s="88"/>
      <c r="U438" s="88"/>
      <c r="V438" s="88"/>
      <c r="W438" s="87"/>
      <c r="X438" s="88"/>
      <c r="Y438" s="89"/>
      <c r="Z438" s="89"/>
      <c r="AA438" s="89"/>
      <c r="AB438" s="89"/>
      <c r="AC438" s="89"/>
      <c r="AD438" s="88"/>
      <c r="AE438" s="88"/>
      <c r="AF438" s="88"/>
      <c r="AG438" s="88"/>
      <c r="AH438" s="88"/>
      <c r="AI438" s="88"/>
      <c r="AJ438" s="88"/>
      <c r="AK438" s="88"/>
      <c r="AL438" s="88"/>
      <c r="AM438" s="88"/>
      <c r="AN438" s="88"/>
      <c r="AO438" s="88"/>
      <c r="AP438" s="88"/>
      <c r="AQ438" s="16"/>
      <c r="AR438" s="88"/>
      <c r="AS438" s="88"/>
      <c r="AT438" s="88"/>
      <c r="AU438" s="88"/>
    </row>
    <row r="439" spans="1:47" ht="15.75" hidden="1">
      <c r="A439" s="88"/>
      <c r="B439" s="88"/>
      <c r="C439" s="87"/>
      <c r="D439" s="88"/>
      <c r="E439" s="31" t="s">
        <v>174</v>
      </c>
      <c r="F439" s="204"/>
      <c r="G439" s="87"/>
      <c r="H439" s="87"/>
      <c r="I439" s="87"/>
      <c r="J439" s="87"/>
      <c r="K439" s="87"/>
      <c r="L439" s="90" t="s">
        <v>175</v>
      </c>
      <c r="M439" s="90"/>
      <c r="N439" s="90"/>
      <c r="O439" s="91" t="s">
        <v>144</v>
      </c>
      <c r="P439" s="91"/>
      <c r="Q439" s="91"/>
      <c r="R439" s="89" t="s">
        <v>118</v>
      </c>
      <c r="S439" s="89"/>
      <c r="T439" s="92" t="s">
        <v>71</v>
      </c>
      <c r="U439" s="92"/>
      <c r="V439" s="89" t="s">
        <v>72</v>
      </c>
      <c r="W439" s="93" t="s">
        <v>74</v>
      </c>
      <c r="X439" s="94" t="s">
        <v>176</v>
      </c>
      <c r="Y439" s="89"/>
      <c r="Z439" s="89"/>
      <c r="AA439" s="89"/>
      <c r="AB439" s="89"/>
      <c r="AC439" s="89"/>
      <c r="AD439" s="88"/>
      <c r="AE439" s="88"/>
      <c r="AF439" s="88"/>
      <c r="AG439" s="88"/>
      <c r="AH439" s="88"/>
      <c r="AI439" s="88"/>
      <c r="AJ439" s="88"/>
      <c r="AK439" s="88"/>
      <c r="AL439" s="88"/>
      <c r="AM439" s="88"/>
      <c r="AN439" s="88"/>
      <c r="AO439" s="88"/>
      <c r="AP439" s="88"/>
      <c r="AQ439" s="16"/>
      <c r="AR439" s="88"/>
      <c r="AS439" s="88"/>
      <c r="AT439" s="88"/>
      <c r="AU439" s="88"/>
    </row>
    <row r="440" spans="1:47" ht="31.5" hidden="1">
      <c r="A440" s="88"/>
      <c r="B440" s="88"/>
      <c r="C440" s="87"/>
      <c r="D440" s="88"/>
      <c r="E440" s="31" t="s">
        <v>177</v>
      </c>
      <c r="F440" s="204"/>
      <c r="G440" s="87"/>
      <c r="H440" s="87"/>
      <c r="I440" s="87"/>
      <c r="J440" s="87"/>
      <c r="K440" s="87"/>
      <c r="L440" s="90" t="s">
        <v>178</v>
      </c>
      <c r="M440" s="90"/>
      <c r="N440" s="90"/>
      <c r="O440" s="91" t="s">
        <v>68</v>
      </c>
      <c r="P440" s="91"/>
      <c r="Q440" s="91"/>
      <c r="R440" s="89" t="s">
        <v>76</v>
      </c>
      <c r="S440" s="89"/>
      <c r="T440" s="92" t="s">
        <v>93</v>
      </c>
      <c r="U440" s="92"/>
      <c r="V440" s="89" t="s">
        <v>109</v>
      </c>
      <c r="W440" s="93" t="s">
        <v>94</v>
      </c>
      <c r="X440" s="95" t="s">
        <v>179</v>
      </c>
      <c r="Y440" s="89"/>
      <c r="Z440" s="89"/>
      <c r="AA440" s="89"/>
      <c r="AB440" s="89"/>
      <c r="AC440" s="89"/>
      <c r="AD440" s="88"/>
      <c r="AE440" s="88"/>
      <c r="AF440" s="88"/>
      <c r="AG440" s="88"/>
      <c r="AH440" s="88"/>
      <c r="AI440" s="88"/>
      <c r="AJ440" s="88"/>
      <c r="AK440" s="88"/>
      <c r="AL440" s="88"/>
      <c r="AM440" s="88"/>
      <c r="AN440" s="88"/>
      <c r="AO440" s="88"/>
      <c r="AP440" s="88"/>
      <c r="AQ440" s="16"/>
      <c r="AR440" s="88"/>
      <c r="AS440" s="88"/>
      <c r="AT440" s="88"/>
      <c r="AU440" s="88"/>
    </row>
    <row r="441" spans="1:47" ht="47.25" hidden="1">
      <c r="A441" s="88"/>
      <c r="B441" s="88"/>
      <c r="C441" s="87"/>
      <c r="D441" s="88"/>
      <c r="E441" s="31" t="s">
        <v>180</v>
      </c>
      <c r="F441" s="204"/>
      <c r="G441" s="87"/>
      <c r="H441" s="87"/>
      <c r="I441" s="87"/>
      <c r="J441" s="87"/>
      <c r="K441" s="87"/>
      <c r="L441" s="90" t="s">
        <v>67</v>
      </c>
      <c r="M441" s="90"/>
      <c r="N441" s="90"/>
      <c r="O441" s="91" t="s">
        <v>76</v>
      </c>
      <c r="P441" s="91"/>
      <c r="Q441" s="91"/>
      <c r="R441" s="89" t="s">
        <v>69</v>
      </c>
      <c r="S441" s="89"/>
      <c r="T441" s="92" t="s">
        <v>83</v>
      </c>
      <c r="U441" s="92"/>
      <c r="V441" s="89" t="s">
        <v>73</v>
      </c>
      <c r="W441" s="93"/>
      <c r="X441" s="94" t="s">
        <v>65</v>
      </c>
      <c r="Y441" s="89"/>
      <c r="Z441" s="89"/>
      <c r="AA441" s="89"/>
      <c r="AB441" s="89"/>
      <c r="AC441" s="89"/>
      <c r="AD441" s="88"/>
      <c r="AE441" s="88"/>
      <c r="AF441" s="88"/>
      <c r="AG441" s="88"/>
      <c r="AH441" s="88"/>
      <c r="AI441" s="88"/>
      <c r="AJ441" s="88"/>
      <c r="AK441" s="88"/>
      <c r="AL441" s="88"/>
      <c r="AM441" s="88"/>
      <c r="AN441" s="88"/>
      <c r="AO441" s="88"/>
      <c r="AP441" s="88"/>
      <c r="AQ441" s="16"/>
      <c r="AR441" s="88"/>
      <c r="AS441" s="88"/>
      <c r="AT441" s="88"/>
      <c r="AU441" s="88"/>
    </row>
    <row r="442" spans="1:47" ht="31.5" hidden="1">
      <c r="A442" s="88"/>
      <c r="B442" s="88"/>
      <c r="C442" s="87"/>
      <c r="D442" s="88"/>
      <c r="E442" s="31" t="s">
        <v>181</v>
      </c>
      <c r="F442" s="31"/>
      <c r="G442" s="87"/>
      <c r="H442" s="87"/>
      <c r="I442" s="87"/>
      <c r="J442" s="87"/>
      <c r="K442" s="87"/>
      <c r="L442" s="90" t="s">
        <v>129</v>
      </c>
      <c r="M442" s="90"/>
      <c r="N442" s="90"/>
      <c r="O442" s="91" t="s">
        <v>117</v>
      </c>
      <c r="P442" s="91"/>
      <c r="Q442" s="91"/>
      <c r="R442" s="89" t="s">
        <v>145</v>
      </c>
      <c r="S442" s="89"/>
      <c r="T442" s="89" t="s">
        <v>43</v>
      </c>
      <c r="U442" s="89"/>
      <c r="V442" s="89" t="s">
        <v>182</v>
      </c>
      <c r="W442" s="87"/>
      <c r="X442" s="95" t="s">
        <v>183</v>
      </c>
      <c r="Y442" s="89"/>
      <c r="Z442" s="89"/>
      <c r="AA442" s="89"/>
      <c r="AB442" s="89"/>
      <c r="AC442" s="89"/>
      <c r="AD442" s="88"/>
      <c r="AE442" s="88"/>
      <c r="AF442" s="88"/>
      <c r="AG442" s="88"/>
      <c r="AH442" s="88"/>
      <c r="AI442" s="88"/>
      <c r="AJ442" s="88"/>
      <c r="AK442" s="88"/>
      <c r="AL442" s="88"/>
      <c r="AM442" s="88"/>
      <c r="AN442" s="88"/>
      <c r="AO442" s="88"/>
      <c r="AP442" s="88"/>
      <c r="AQ442" s="16"/>
      <c r="AR442" s="88"/>
      <c r="AS442" s="88"/>
      <c r="AT442" s="88"/>
      <c r="AU442" s="88"/>
    </row>
    <row r="443" spans="1:47" ht="15.75" hidden="1">
      <c r="A443" s="88"/>
      <c r="B443" s="88"/>
      <c r="C443" s="87"/>
      <c r="D443" s="88"/>
      <c r="E443" s="31" t="s">
        <v>184</v>
      </c>
      <c r="F443" s="31"/>
      <c r="G443" s="87"/>
      <c r="H443" s="87"/>
      <c r="I443" s="87"/>
      <c r="J443" s="87"/>
      <c r="K443" s="87"/>
      <c r="L443" s="90" t="s">
        <v>116</v>
      </c>
      <c r="M443" s="90"/>
      <c r="N443" s="90"/>
      <c r="O443" s="91" t="s">
        <v>130</v>
      </c>
      <c r="P443" s="91"/>
      <c r="Q443" s="91"/>
      <c r="R443" s="96"/>
      <c r="S443" s="96"/>
      <c r="T443" s="89" t="s">
        <v>120</v>
      </c>
      <c r="U443" s="89"/>
      <c r="V443" s="88"/>
      <c r="W443" s="87" t="s">
        <v>75</v>
      </c>
      <c r="X443" s="94" t="s">
        <v>102</v>
      </c>
      <c r="Y443" s="89"/>
      <c r="Z443" s="89"/>
      <c r="AA443" s="89"/>
      <c r="AB443" s="89"/>
      <c r="AC443" s="89"/>
      <c r="AD443" s="88"/>
      <c r="AE443" s="88"/>
      <c r="AF443" s="88"/>
      <c r="AG443" s="88"/>
      <c r="AH443" s="88"/>
      <c r="AI443" s="88"/>
      <c r="AJ443" s="88"/>
      <c r="AK443" s="88"/>
      <c r="AL443" s="88"/>
      <c r="AM443" s="88"/>
      <c r="AN443" s="88"/>
      <c r="AO443" s="88"/>
      <c r="AP443" s="88"/>
      <c r="AQ443" s="16"/>
      <c r="AR443" s="88"/>
      <c r="AS443" s="88"/>
      <c r="AT443" s="88"/>
      <c r="AU443" s="88"/>
    </row>
    <row r="444" spans="1:47" ht="15.75" hidden="1">
      <c r="A444" s="88"/>
      <c r="B444" s="88"/>
      <c r="C444" s="87"/>
      <c r="D444" s="88"/>
      <c r="E444" s="31" t="s">
        <v>185</v>
      </c>
      <c r="F444" s="31"/>
      <c r="G444" s="87"/>
      <c r="H444" s="87"/>
      <c r="I444" s="87"/>
      <c r="J444" s="87"/>
      <c r="K444" s="87"/>
      <c r="L444" s="87"/>
      <c r="M444" s="87"/>
      <c r="N444" s="87"/>
      <c r="O444" s="89" t="s">
        <v>186</v>
      </c>
      <c r="P444" s="89"/>
      <c r="Q444" s="89"/>
      <c r="R444" s="88"/>
      <c r="S444" s="88"/>
      <c r="T444" s="88"/>
      <c r="U444" s="88"/>
      <c r="V444" s="88"/>
      <c r="W444" s="87" t="s">
        <v>187</v>
      </c>
      <c r="X444" s="94" t="s">
        <v>90</v>
      </c>
      <c r="Y444" s="89"/>
      <c r="Z444" s="89"/>
      <c r="AA444" s="89"/>
      <c r="AB444" s="89"/>
      <c r="AC444" s="89"/>
      <c r="AD444" s="88"/>
      <c r="AE444" s="88"/>
      <c r="AF444" s="88"/>
      <c r="AG444" s="88"/>
      <c r="AH444" s="88"/>
      <c r="AI444" s="88"/>
      <c r="AJ444" s="88"/>
      <c r="AK444" s="88"/>
      <c r="AL444" s="88"/>
      <c r="AM444" s="88"/>
      <c r="AN444" s="88"/>
      <c r="AO444" s="88"/>
      <c r="AP444" s="88"/>
      <c r="AQ444" s="16"/>
      <c r="AR444" s="88"/>
      <c r="AS444" s="88"/>
      <c r="AT444" s="88"/>
      <c r="AU444" s="88"/>
    </row>
    <row r="445" spans="1:47" ht="78.75" hidden="1">
      <c r="A445" s="88"/>
      <c r="B445" s="88"/>
      <c r="C445" s="87"/>
      <c r="D445" s="88"/>
      <c r="E445" s="31" t="s">
        <v>188</v>
      </c>
      <c r="F445" s="31"/>
      <c r="G445" s="87"/>
      <c r="H445" s="87"/>
      <c r="I445" s="87"/>
      <c r="J445" s="87"/>
      <c r="K445" s="87"/>
      <c r="L445" s="87"/>
      <c r="M445" s="87"/>
      <c r="N445" s="87"/>
      <c r="O445" s="89" t="s">
        <v>77</v>
      </c>
      <c r="P445" s="89"/>
      <c r="Q445" s="89"/>
      <c r="R445" s="88"/>
      <c r="S445" s="88"/>
      <c r="T445" s="88"/>
      <c r="U445" s="88"/>
      <c r="V445" s="88"/>
      <c r="W445" s="87"/>
      <c r="X445" s="94" t="s">
        <v>189</v>
      </c>
      <c r="Y445" s="89"/>
      <c r="Z445" s="89"/>
      <c r="AA445" s="89"/>
      <c r="AB445" s="89"/>
      <c r="AC445" s="89"/>
      <c r="AD445" s="88"/>
      <c r="AE445" s="88"/>
      <c r="AF445" s="88"/>
      <c r="AG445" s="88"/>
      <c r="AH445" s="88"/>
      <c r="AI445" s="88"/>
      <c r="AJ445" s="88"/>
      <c r="AK445" s="88"/>
      <c r="AL445" s="88"/>
      <c r="AM445" s="88"/>
      <c r="AN445" s="88"/>
      <c r="AO445" s="88"/>
      <c r="AP445" s="88"/>
      <c r="AQ445" s="88"/>
      <c r="AR445" s="88"/>
      <c r="AS445" s="88"/>
      <c r="AT445" s="88"/>
      <c r="AU445" s="88"/>
    </row>
    <row r="446" spans="1:47" ht="31.5" hidden="1">
      <c r="A446" s="88"/>
      <c r="B446" s="88"/>
      <c r="C446" s="87"/>
      <c r="D446" s="88"/>
      <c r="E446" s="31" t="s">
        <v>190</v>
      </c>
      <c r="F446" s="31"/>
      <c r="G446" s="87"/>
      <c r="H446" s="87"/>
      <c r="I446" s="87"/>
      <c r="J446" s="87"/>
      <c r="K446" s="87"/>
      <c r="L446" s="87"/>
      <c r="M446" s="87"/>
      <c r="N446" s="87"/>
      <c r="O446" s="89" t="s">
        <v>121</v>
      </c>
      <c r="P446" s="89"/>
      <c r="Q446" s="89"/>
      <c r="R446" s="88"/>
      <c r="S446" s="88"/>
      <c r="T446" s="88"/>
      <c r="U446" s="88"/>
      <c r="V446" s="88"/>
      <c r="W446" s="87"/>
      <c r="X446" s="94" t="s">
        <v>191</v>
      </c>
      <c r="Y446" s="89"/>
      <c r="Z446" s="89"/>
      <c r="AA446" s="89"/>
      <c r="AB446" s="89"/>
      <c r="AC446" s="89"/>
      <c r="AD446" s="88"/>
      <c r="AE446" s="88"/>
      <c r="AF446" s="88"/>
      <c r="AG446" s="88"/>
      <c r="AH446" s="88"/>
      <c r="AI446" s="88"/>
      <c r="AJ446" s="88"/>
      <c r="AK446" s="88"/>
      <c r="AL446" s="88"/>
      <c r="AM446" s="88"/>
      <c r="AN446" s="88"/>
      <c r="AO446" s="88"/>
      <c r="AP446" s="88"/>
      <c r="AQ446" s="88"/>
      <c r="AR446" s="88"/>
      <c r="AS446" s="88"/>
      <c r="AT446" s="88"/>
      <c r="AU446" s="88"/>
    </row>
    <row r="447" spans="1:47" ht="30" hidden="1">
      <c r="A447" s="88"/>
      <c r="B447" s="88"/>
      <c r="C447" s="87"/>
      <c r="D447" s="88"/>
      <c r="E447" s="31" t="s">
        <v>192</v>
      </c>
      <c r="F447" s="31"/>
      <c r="G447" s="87"/>
      <c r="H447" s="87"/>
      <c r="I447" s="87"/>
      <c r="J447" s="87"/>
      <c r="K447" s="87"/>
      <c r="L447" s="87"/>
      <c r="M447" s="87"/>
      <c r="N447" s="87"/>
      <c r="O447" s="89" t="s">
        <v>193</v>
      </c>
      <c r="P447" s="89"/>
      <c r="Q447" s="89"/>
      <c r="R447" s="88"/>
      <c r="S447" s="88"/>
      <c r="T447" s="88"/>
      <c r="U447" s="88"/>
      <c r="V447" s="88"/>
      <c r="W447" s="87"/>
      <c r="X447" s="88"/>
      <c r="Y447" s="89"/>
      <c r="Z447" s="89"/>
      <c r="AA447" s="89"/>
      <c r="AB447" s="89"/>
      <c r="AC447" s="89"/>
      <c r="AD447" s="88"/>
      <c r="AE447" s="88"/>
      <c r="AF447" s="88"/>
      <c r="AG447" s="88"/>
      <c r="AH447" s="88"/>
      <c r="AI447" s="88"/>
      <c r="AJ447" s="88"/>
      <c r="AK447" s="88"/>
      <c r="AL447" s="88"/>
      <c r="AM447" s="88"/>
      <c r="AN447" s="88"/>
      <c r="AO447" s="88"/>
      <c r="AP447" s="88"/>
      <c r="AQ447" s="88"/>
      <c r="AR447" s="88"/>
      <c r="AS447" s="88"/>
      <c r="AT447" s="88"/>
      <c r="AU447" s="88"/>
    </row>
    <row r="448" spans="1:47" ht="30" hidden="1">
      <c r="A448" s="88"/>
      <c r="B448" s="88"/>
      <c r="C448" s="87"/>
      <c r="D448" s="88"/>
      <c r="E448" s="31" t="s">
        <v>194</v>
      </c>
      <c r="F448" s="31"/>
      <c r="G448" s="87"/>
      <c r="H448" s="87"/>
      <c r="I448" s="87"/>
      <c r="J448" s="87"/>
      <c r="K448" s="87"/>
      <c r="L448" s="87"/>
      <c r="M448" s="87"/>
      <c r="N448" s="87"/>
      <c r="O448" s="88"/>
      <c r="P448" s="88"/>
      <c r="Q448" s="88"/>
      <c r="R448" s="88"/>
      <c r="S448" s="88"/>
      <c r="T448" s="88"/>
      <c r="U448" s="88"/>
      <c r="V448" s="88"/>
      <c r="W448" s="87"/>
      <c r="X448" s="88"/>
      <c r="Y448" s="89"/>
      <c r="Z448" s="89"/>
      <c r="AA448" s="89"/>
      <c r="AB448" s="89"/>
      <c r="AC448" s="89"/>
      <c r="AD448" s="88"/>
      <c r="AE448" s="88"/>
      <c r="AF448" s="88"/>
      <c r="AG448" s="88"/>
      <c r="AH448" s="88"/>
      <c r="AI448" s="88"/>
      <c r="AJ448" s="88"/>
      <c r="AK448" s="88"/>
      <c r="AL448" s="88"/>
      <c r="AM448" s="88"/>
      <c r="AN448" s="88"/>
      <c r="AO448" s="88"/>
      <c r="AP448" s="88"/>
      <c r="AQ448" s="88"/>
      <c r="AR448" s="88"/>
      <c r="AS448" s="88"/>
      <c r="AT448" s="88"/>
      <c r="AU448" s="88"/>
    </row>
    <row r="449" spans="1:47" ht="15.75" hidden="1">
      <c r="A449" s="88"/>
      <c r="B449" s="88"/>
      <c r="C449" s="87"/>
      <c r="D449" s="88"/>
      <c r="E449" s="31" t="s">
        <v>195</v>
      </c>
      <c r="F449" s="31"/>
      <c r="G449" s="87"/>
      <c r="H449" s="87"/>
      <c r="I449" s="87"/>
      <c r="J449" s="87"/>
      <c r="K449" s="87"/>
      <c r="L449" s="87"/>
      <c r="M449" s="87"/>
      <c r="N449" s="87"/>
      <c r="O449" s="88"/>
      <c r="P449" s="88"/>
      <c r="Q449" s="88"/>
      <c r="R449" s="88"/>
      <c r="S449" s="88"/>
      <c r="T449" s="88"/>
      <c r="U449" s="88"/>
      <c r="V449" s="88"/>
      <c r="W449" s="87"/>
      <c r="X449" s="94"/>
      <c r="Y449" s="89"/>
      <c r="Z449" s="89"/>
      <c r="AA449" s="89"/>
      <c r="AB449" s="89"/>
      <c r="AC449" s="89"/>
      <c r="AD449" s="88"/>
      <c r="AE449" s="88"/>
      <c r="AF449" s="88"/>
      <c r="AG449" s="88"/>
      <c r="AH449" s="88"/>
      <c r="AI449" s="88"/>
      <c r="AJ449" s="88"/>
      <c r="AK449" s="88"/>
      <c r="AL449" s="88"/>
      <c r="AM449" s="88"/>
      <c r="AN449" s="88"/>
      <c r="AO449" s="88"/>
      <c r="AP449" s="88"/>
      <c r="AQ449" s="88"/>
      <c r="AR449" s="88"/>
      <c r="AS449" s="88"/>
      <c r="AT449" s="88"/>
      <c r="AU449" s="88"/>
    </row>
    <row r="450" spans="1:47" ht="30" hidden="1">
      <c r="A450" s="88"/>
      <c r="B450" s="88"/>
      <c r="C450" s="87"/>
      <c r="D450" s="88"/>
      <c r="E450" s="31" t="s">
        <v>196</v>
      </c>
      <c r="F450" s="31"/>
      <c r="G450" s="87"/>
      <c r="H450" s="87"/>
      <c r="I450" s="87"/>
      <c r="J450" s="87"/>
      <c r="K450" s="87"/>
      <c r="L450" s="87"/>
      <c r="M450" s="87"/>
      <c r="N450" s="87"/>
      <c r="O450" s="88"/>
      <c r="P450" s="88"/>
      <c r="Q450" s="88"/>
      <c r="R450" s="88"/>
      <c r="S450" s="88"/>
      <c r="T450" s="88"/>
      <c r="U450" s="88"/>
      <c r="V450" s="88"/>
      <c r="W450" s="87"/>
      <c r="X450" s="97"/>
      <c r="Y450" s="89"/>
      <c r="Z450" s="89"/>
      <c r="AA450" s="89"/>
      <c r="AB450" s="89"/>
      <c r="AC450" s="89"/>
      <c r="AD450" s="88"/>
      <c r="AE450" s="88"/>
      <c r="AF450" s="88"/>
      <c r="AG450" s="88"/>
      <c r="AH450" s="88"/>
      <c r="AI450" s="88"/>
      <c r="AJ450" s="88"/>
      <c r="AK450" s="88"/>
      <c r="AL450" s="88"/>
      <c r="AM450" s="88"/>
      <c r="AN450" s="88"/>
      <c r="AO450" s="88"/>
      <c r="AP450" s="88"/>
      <c r="AQ450" s="88"/>
      <c r="AR450" s="88"/>
      <c r="AS450" s="88"/>
      <c r="AT450" s="88"/>
      <c r="AU450" s="88"/>
    </row>
    <row r="451" spans="1:47" hidden="1">
      <c r="A451" s="88"/>
      <c r="B451" s="88"/>
      <c r="C451" s="87"/>
      <c r="D451" s="88"/>
      <c r="E451" s="31" t="s">
        <v>197</v>
      </c>
      <c r="F451" s="31"/>
      <c r="G451" s="87"/>
      <c r="H451" s="87"/>
      <c r="I451" s="87"/>
      <c r="J451" s="87"/>
      <c r="K451" s="87"/>
      <c r="L451" s="87"/>
      <c r="M451" s="87"/>
      <c r="N451" s="87"/>
      <c r="O451" s="88"/>
      <c r="P451" s="88"/>
      <c r="Q451" s="88"/>
      <c r="R451" s="88"/>
      <c r="S451" s="88"/>
      <c r="T451" s="88"/>
      <c r="U451" s="88"/>
      <c r="V451" s="88"/>
      <c r="W451" s="87"/>
      <c r="X451" s="88"/>
      <c r="Y451" s="89"/>
      <c r="Z451" s="89"/>
      <c r="AA451" s="89"/>
      <c r="AB451" s="89"/>
      <c r="AC451" s="89"/>
      <c r="AD451" s="88"/>
      <c r="AE451" s="88"/>
      <c r="AF451" s="88"/>
      <c r="AG451" s="88"/>
      <c r="AH451" s="88"/>
      <c r="AI451" s="88"/>
      <c r="AJ451" s="88"/>
      <c r="AK451" s="88"/>
      <c r="AL451" s="88"/>
      <c r="AM451" s="88"/>
      <c r="AN451" s="88"/>
      <c r="AO451" s="88"/>
      <c r="AP451" s="88"/>
      <c r="AQ451" s="88"/>
      <c r="AR451" s="88"/>
      <c r="AS451" s="88"/>
      <c r="AT451" s="88"/>
      <c r="AU451" s="88"/>
    </row>
    <row r="452" spans="1:47" hidden="1">
      <c r="A452" s="88"/>
      <c r="B452" s="88"/>
      <c r="C452" s="87"/>
      <c r="D452" s="88"/>
      <c r="E452" s="31" t="s">
        <v>198</v>
      </c>
      <c r="F452" s="31"/>
      <c r="G452" s="87"/>
      <c r="H452" s="87"/>
      <c r="I452" s="87"/>
      <c r="J452" s="87"/>
      <c r="K452" s="87"/>
      <c r="L452" s="87"/>
      <c r="M452" s="87"/>
      <c r="N452" s="87"/>
      <c r="O452" s="88"/>
      <c r="P452" s="88"/>
      <c r="Q452" s="88"/>
      <c r="R452" s="88"/>
      <c r="S452" s="88"/>
      <c r="T452" s="88"/>
      <c r="U452" s="88"/>
      <c r="V452" s="88"/>
      <c r="W452" s="87"/>
      <c r="X452" s="88"/>
      <c r="Y452" s="89"/>
      <c r="Z452" s="89"/>
      <c r="AA452" s="89"/>
      <c r="AB452" s="89"/>
      <c r="AC452" s="89"/>
      <c r="AD452" s="88"/>
      <c r="AE452" s="88"/>
      <c r="AF452" s="88"/>
      <c r="AG452" s="88"/>
      <c r="AH452" s="88"/>
      <c r="AI452" s="88"/>
      <c r="AJ452" s="88"/>
      <c r="AK452" s="88"/>
      <c r="AL452" s="88"/>
      <c r="AM452" s="88"/>
      <c r="AN452" s="88"/>
      <c r="AO452" s="88"/>
      <c r="AP452" s="88"/>
      <c r="AQ452" s="88"/>
      <c r="AR452" s="88"/>
      <c r="AS452" s="88"/>
      <c r="AT452" s="88"/>
      <c r="AU452" s="88"/>
    </row>
    <row r="453" spans="1:47" ht="15" hidden="1" customHeight="1">
      <c r="A453" s="88"/>
      <c r="B453" s="88"/>
      <c r="C453" s="87"/>
      <c r="D453" s="88"/>
      <c r="E453" s="31" t="s">
        <v>199</v>
      </c>
      <c r="F453" s="87"/>
      <c r="G453" s="87"/>
      <c r="H453" s="87"/>
      <c r="I453" s="87"/>
      <c r="J453" s="87"/>
      <c r="K453" s="87"/>
      <c r="L453" s="87"/>
      <c r="M453" s="87"/>
      <c r="N453" s="87"/>
      <c r="O453" s="88"/>
      <c r="P453" s="88"/>
      <c r="Q453" s="88"/>
      <c r="R453" s="88"/>
      <c r="S453" s="88"/>
      <c r="T453" s="88"/>
      <c r="U453" s="88"/>
      <c r="V453" s="88"/>
      <c r="W453" s="87"/>
      <c r="X453" s="88"/>
      <c r="Y453" s="89"/>
      <c r="Z453" s="89"/>
      <c r="AA453" s="89"/>
      <c r="AB453" s="89"/>
      <c r="AC453" s="89"/>
      <c r="AD453" s="88"/>
      <c r="AE453" s="88"/>
      <c r="AF453" s="88"/>
      <c r="AG453" s="88"/>
      <c r="AH453" s="88"/>
      <c r="AI453" s="88"/>
      <c r="AJ453" s="88"/>
      <c r="AK453" s="88"/>
      <c r="AL453" s="88"/>
      <c r="AM453" s="88"/>
      <c r="AN453" s="88"/>
      <c r="AO453" s="88"/>
      <c r="AP453" s="88"/>
      <c r="AQ453" s="88"/>
      <c r="AR453" s="88"/>
      <c r="AS453" s="88"/>
      <c r="AT453" s="88"/>
      <c r="AU453" s="88"/>
    </row>
    <row r="454" spans="1:47" hidden="1">
      <c r="A454" s="88"/>
      <c r="B454" s="88"/>
      <c r="C454" s="87"/>
      <c r="D454" s="88"/>
      <c r="E454" s="31" t="s">
        <v>200</v>
      </c>
      <c r="F454" s="87"/>
      <c r="G454" s="87"/>
      <c r="H454" s="87"/>
      <c r="I454" s="87"/>
      <c r="J454" s="87"/>
      <c r="K454" s="87"/>
      <c r="L454" s="87"/>
      <c r="M454" s="87"/>
      <c r="N454" s="87"/>
      <c r="O454" s="88"/>
      <c r="P454" s="88"/>
      <c r="Q454" s="88"/>
      <c r="R454" s="88"/>
      <c r="S454" s="88"/>
      <c r="T454" s="88"/>
      <c r="U454" s="88"/>
      <c r="V454" s="88"/>
      <c r="W454" s="87"/>
      <c r="X454" s="88"/>
      <c r="Y454" s="89"/>
      <c r="Z454" s="89"/>
      <c r="AA454" s="89"/>
      <c r="AB454" s="89"/>
      <c r="AC454" s="89"/>
      <c r="AD454" s="88"/>
      <c r="AE454" s="88"/>
      <c r="AF454" s="88"/>
      <c r="AG454" s="88"/>
      <c r="AH454" s="88"/>
      <c r="AI454" s="88"/>
      <c r="AJ454" s="88"/>
      <c r="AK454" s="88"/>
      <c r="AL454" s="88"/>
      <c r="AM454" s="88"/>
      <c r="AN454" s="88"/>
      <c r="AO454" s="88"/>
      <c r="AP454" s="88"/>
      <c r="AQ454" s="88"/>
      <c r="AR454" s="88"/>
      <c r="AS454" s="88"/>
      <c r="AT454" s="88"/>
      <c r="AU454" s="88"/>
    </row>
    <row r="455" spans="1:47" hidden="1">
      <c r="A455" s="88"/>
      <c r="B455" s="88"/>
      <c r="C455" s="87"/>
      <c r="D455" s="88"/>
      <c r="E455" s="31" t="s">
        <v>201</v>
      </c>
      <c r="F455" s="87"/>
      <c r="G455" s="87"/>
      <c r="H455" s="87"/>
      <c r="I455" s="87"/>
      <c r="J455" s="87"/>
      <c r="K455" s="87"/>
      <c r="L455" s="87"/>
      <c r="M455" s="87"/>
      <c r="N455" s="87"/>
      <c r="O455" s="88"/>
      <c r="P455" s="88"/>
      <c r="Q455" s="88"/>
      <c r="R455" s="88"/>
      <c r="S455" s="88"/>
      <c r="T455" s="88"/>
      <c r="U455" s="88"/>
      <c r="V455" s="88"/>
      <c r="W455" s="87"/>
      <c r="X455" s="88"/>
      <c r="Y455" s="89"/>
      <c r="Z455" s="89"/>
      <c r="AA455" s="89"/>
      <c r="AB455" s="89"/>
      <c r="AC455" s="89"/>
      <c r="AD455" s="88"/>
      <c r="AE455" s="88"/>
      <c r="AF455" s="88"/>
      <c r="AG455" s="88"/>
      <c r="AH455" s="88"/>
      <c r="AI455" s="88"/>
      <c r="AJ455" s="88"/>
      <c r="AK455" s="88"/>
      <c r="AL455" s="88"/>
      <c r="AM455" s="88"/>
      <c r="AN455" s="88"/>
      <c r="AO455" s="88"/>
      <c r="AP455" s="88"/>
      <c r="AQ455" s="88"/>
      <c r="AR455" s="88"/>
      <c r="AS455" s="88"/>
      <c r="AT455" s="88"/>
      <c r="AU455" s="88"/>
    </row>
    <row r="456" spans="1:47" ht="405" hidden="1">
      <c r="A456" s="88"/>
      <c r="B456" s="88"/>
      <c r="C456" s="87"/>
      <c r="D456" s="88"/>
      <c r="E456" s="31" t="s">
        <v>202</v>
      </c>
      <c r="F456" s="31" t="s">
        <v>203</v>
      </c>
      <c r="G456" s="87"/>
      <c r="H456" s="87"/>
      <c r="I456" s="87"/>
      <c r="J456" s="87"/>
      <c r="K456" s="87"/>
      <c r="L456" s="87"/>
      <c r="M456" s="87"/>
      <c r="N456" s="87"/>
      <c r="O456" s="88"/>
      <c r="P456" s="88"/>
      <c r="Q456" s="88"/>
      <c r="R456" s="88"/>
      <c r="S456" s="88"/>
      <c r="T456" s="88"/>
      <c r="U456" s="88"/>
      <c r="V456" s="88"/>
      <c r="W456" s="87"/>
      <c r="X456" s="88"/>
      <c r="Y456" s="89"/>
      <c r="Z456" s="89"/>
      <c r="AA456" s="89"/>
      <c r="AB456" s="89"/>
      <c r="AC456" s="89"/>
      <c r="AD456" s="88"/>
      <c r="AE456" s="88"/>
      <c r="AF456" s="88"/>
      <c r="AG456" s="88"/>
      <c r="AH456" s="88"/>
      <c r="AI456" s="88"/>
      <c r="AJ456" s="88"/>
      <c r="AK456" s="88"/>
      <c r="AL456" s="88"/>
      <c r="AM456" s="88"/>
      <c r="AN456" s="88"/>
      <c r="AO456" s="88"/>
      <c r="AP456" s="88"/>
      <c r="AQ456" s="88"/>
      <c r="AR456" s="88"/>
      <c r="AS456" s="88"/>
      <c r="AT456" s="88"/>
      <c r="AU456" s="88"/>
    </row>
    <row r="457" spans="1:47" ht="165" hidden="1">
      <c r="A457" s="88"/>
      <c r="B457" s="88"/>
      <c r="C457" s="87"/>
      <c r="D457" s="88"/>
      <c r="E457" s="31" t="s">
        <v>110</v>
      </c>
      <c r="F457" s="204" t="s">
        <v>204</v>
      </c>
      <c r="G457" s="87"/>
      <c r="H457" s="87"/>
      <c r="I457" s="87"/>
      <c r="J457" s="87"/>
      <c r="K457" s="87"/>
      <c r="L457" s="87"/>
      <c r="M457" s="87"/>
      <c r="N457" s="87"/>
      <c r="O457" s="88"/>
      <c r="P457" s="88"/>
      <c r="Q457" s="88"/>
      <c r="R457" s="88"/>
      <c r="S457" s="88"/>
      <c r="T457" s="88"/>
      <c r="U457" s="88"/>
      <c r="V457" s="88"/>
      <c r="W457" s="87"/>
      <c r="X457" s="88"/>
      <c r="Y457" s="89"/>
      <c r="Z457" s="89"/>
      <c r="AA457" s="89"/>
      <c r="AB457" s="89"/>
      <c r="AC457" s="89"/>
      <c r="AD457" s="88"/>
      <c r="AE457" s="88"/>
      <c r="AF457" s="88"/>
      <c r="AG457" s="88"/>
      <c r="AH457" s="88"/>
      <c r="AI457" s="88"/>
      <c r="AJ457" s="88"/>
      <c r="AK457" s="88"/>
      <c r="AL457" s="88"/>
      <c r="AM457" s="88"/>
      <c r="AN457" s="88"/>
      <c r="AO457" s="88"/>
      <c r="AP457" s="88"/>
      <c r="AQ457" s="88"/>
      <c r="AR457" s="88"/>
      <c r="AS457" s="88"/>
      <c r="AT457" s="88"/>
      <c r="AU457" s="88"/>
    </row>
    <row r="458" spans="1:47" ht="285" hidden="1">
      <c r="A458" s="88"/>
      <c r="B458" s="88"/>
      <c r="C458" s="87"/>
      <c r="D458" s="88"/>
      <c r="E458" s="31" t="s">
        <v>205</v>
      </c>
      <c r="F458" s="204" t="s">
        <v>206</v>
      </c>
      <c r="G458" s="87"/>
      <c r="H458" s="87"/>
      <c r="I458" s="87"/>
      <c r="J458" s="87"/>
      <c r="K458" s="87"/>
      <c r="L458" s="87"/>
      <c r="M458" s="87"/>
      <c r="N458" s="87"/>
      <c r="O458" s="88"/>
      <c r="P458" s="88"/>
      <c r="Q458" s="88"/>
      <c r="R458" s="88"/>
      <c r="S458" s="88"/>
      <c r="T458" s="88"/>
      <c r="U458" s="88"/>
      <c r="V458" s="88"/>
      <c r="W458" s="87"/>
      <c r="X458" s="88"/>
      <c r="Y458" s="89"/>
      <c r="Z458" s="89"/>
      <c r="AA458" s="89"/>
      <c r="AB458" s="89"/>
      <c r="AC458" s="89"/>
      <c r="AD458" s="88"/>
      <c r="AE458" s="88"/>
      <c r="AF458" s="88"/>
      <c r="AG458" s="88"/>
      <c r="AH458" s="88"/>
      <c r="AI458" s="88"/>
      <c r="AJ458" s="88"/>
      <c r="AK458" s="88"/>
      <c r="AL458" s="88"/>
      <c r="AM458" s="88"/>
      <c r="AN458" s="88"/>
      <c r="AO458" s="88"/>
      <c r="AP458" s="88"/>
      <c r="AQ458" s="88"/>
      <c r="AR458" s="88"/>
      <c r="AS458" s="88"/>
      <c r="AT458" s="88"/>
      <c r="AU458" s="88"/>
    </row>
    <row r="459" spans="1:47" ht="225" hidden="1">
      <c r="A459" s="88"/>
      <c r="B459" s="88"/>
      <c r="C459" s="87"/>
      <c r="D459" s="88"/>
      <c r="E459" s="31" t="s">
        <v>207</v>
      </c>
      <c r="F459" s="204" t="s">
        <v>208</v>
      </c>
      <c r="G459" s="87"/>
      <c r="H459" s="87"/>
      <c r="I459" s="87"/>
      <c r="J459" s="87"/>
      <c r="K459" s="87"/>
      <c r="L459" s="87"/>
      <c r="M459" s="87"/>
      <c r="N459" s="87"/>
      <c r="O459" s="88"/>
      <c r="P459" s="88"/>
      <c r="Q459" s="88"/>
      <c r="R459" s="88"/>
      <c r="S459" s="88"/>
      <c r="T459" s="88"/>
      <c r="U459" s="88"/>
      <c r="V459" s="88"/>
      <c r="W459" s="87"/>
      <c r="X459" s="88"/>
      <c r="Y459" s="89"/>
      <c r="Z459" s="89"/>
      <c r="AA459" s="89"/>
      <c r="AB459" s="89"/>
      <c r="AC459" s="89"/>
      <c r="AD459" s="88"/>
      <c r="AE459" s="88"/>
      <c r="AF459" s="88"/>
      <c r="AG459" s="88"/>
      <c r="AH459" s="88"/>
      <c r="AI459" s="88"/>
      <c r="AJ459" s="88"/>
      <c r="AK459" s="88"/>
      <c r="AL459" s="88"/>
      <c r="AM459" s="88"/>
      <c r="AN459" s="88"/>
      <c r="AO459" s="88"/>
      <c r="AP459" s="88"/>
      <c r="AQ459" s="88"/>
      <c r="AR459" s="88"/>
      <c r="AS459" s="88"/>
      <c r="AT459" s="88"/>
      <c r="AU459" s="88"/>
    </row>
    <row r="460" spans="1:47" ht="409.5" hidden="1">
      <c r="A460" s="88"/>
      <c r="B460" s="88"/>
      <c r="C460" s="87"/>
      <c r="D460" s="88"/>
      <c r="E460" s="31" t="s">
        <v>209</v>
      </c>
      <c r="F460" s="204" t="s">
        <v>210</v>
      </c>
      <c r="G460" s="87"/>
      <c r="H460" s="87"/>
      <c r="I460" s="87"/>
      <c r="J460" s="87"/>
      <c r="K460" s="87"/>
      <c r="L460" s="87"/>
      <c r="M460" s="87"/>
      <c r="N460" s="87"/>
      <c r="O460" s="88"/>
      <c r="P460" s="88"/>
      <c r="Q460" s="88"/>
      <c r="R460" s="88"/>
      <c r="S460" s="88"/>
      <c r="T460" s="88"/>
      <c r="U460" s="88"/>
      <c r="V460" s="88"/>
      <c r="W460" s="87"/>
      <c r="X460" s="88"/>
      <c r="Y460" s="89"/>
      <c r="Z460" s="89"/>
      <c r="AA460" s="89"/>
      <c r="AB460" s="89"/>
      <c r="AC460" s="89"/>
      <c r="AD460" s="88"/>
      <c r="AE460" s="88"/>
      <c r="AF460" s="88"/>
      <c r="AG460" s="88"/>
      <c r="AH460" s="88"/>
      <c r="AI460" s="88"/>
      <c r="AJ460" s="88"/>
      <c r="AK460" s="88"/>
      <c r="AL460" s="88"/>
      <c r="AM460" s="88"/>
      <c r="AN460" s="88"/>
      <c r="AO460" s="88"/>
      <c r="AP460" s="88"/>
      <c r="AQ460" s="88"/>
      <c r="AR460" s="88"/>
      <c r="AS460" s="88"/>
      <c r="AT460" s="88"/>
      <c r="AU460" s="88"/>
    </row>
    <row r="461" spans="1:47" ht="285" hidden="1">
      <c r="A461" s="88"/>
      <c r="B461" s="88"/>
      <c r="C461" s="87"/>
      <c r="D461" s="88"/>
      <c r="E461" s="31" t="s">
        <v>211</v>
      </c>
      <c r="F461" s="204" t="s">
        <v>212</v>
      </c>
      <c r="G461" s="87"/>
      <c r="H461" s="87"/>
      <c r="I461" s="87"/>
      <c r="J461" s="87"/>
      <c r="K461" s="87"/>
      <c r="L461" s="87"/>
      <c r="M461" s="87"/>
      <c r="N461" s="87"/>
      <c r="O461" s="88"/>
      <c r="P461" s="88"/>
      <c r="Q461" s="88"/>
      <c r="R461" s="88"/>
      <c r="S461" s="88"/>
      <c r="T461" s="88"/>
      <c r="U461" s="88"/>
      <c r="V461" s="88"/>
      <c r="W461" s="87"/>
      <c r="X461" s="88"/>
      <c r="Y461" s="89"/>
      <c r="Z461" s="89"/>
      <c r="AA461" s="89"/>
      <c r="AB461" s="89"/>
      <c r="AC461" s="89"/>
      <c r="AD461" s="88"/>
      <c r="AE461" s="88"/>
      <c r="AF461" s="88"/>
      <c r="AG461" s="88"/>
      <c r="AH461" s="88"/>
      <c r="AI461" s="88"/>
      <c r="AJ461" s="88"/>
      <c r="AK461" s="88"/>
      <c r="AL461" s="88"/>
      <c r="AM461" s="88"/>
      <c r="AN461" s="88"/>
      <c r="AO461" s="88"/>
      <c r="AP461" s="88"/>
      <c r="AQ461" s="88"/>
      <c r="AR461" s="88"/>
      <c r="AS461" s="88"/>
      <c r="AT461" s="88"/>
      <c r="AU461" s="88"/>
    </row>
    <row r="462" spans="1:47" ht="409.5" hidden="1">
      <c r="A462" s="88"/>
      <c r="B462" s="88"/>
      <c r="C462" s="87"/>
      <c r="D462" s="88"/>
      <c r="E462" s="31" t="s">
        <v>213</v>
      </c>
      <c r="F462" s="204" t="s">
        <v>214</v>
      </c>
      <c r="G462" s="87"/>
      <c r="H462" s="87"/>
      <c r="I462" s="87"/>
      <c r="J462" s="87"/>
      <c r="K462" s="87"/>
      <c r="L462" s="87"/>
      <c r="M462" s="87"/>
      <c r="N462" s="87"/>
      <c r="O462" s="88"/>
      <c r="P462" s="88"/>
      <c r="Q462" s="88"/>
      <c r="R462" s="88"/>
      <c r="S462" s="88"/>
      <c r="T462" s="88"/>
      <c r="U462" s="88"/>
      <c r="V462" s="88"/>
      <c r="W462" s="87"/>
      <c r="X462" s="88"/>
      <c r="Y462" s="89"/>
      <c r="Z462" s="89"/>
      <c r="AA462" s="89"/>
      <c r="AB462" s="89"/>
      <c r="AC462" s="89"/>
      <c r="AD462" s="88"/>
      <c r="AE462" s="88"/>
      <c r="AF462" s="88"/>
      <c r="AG462" s="88"/>
      <c r="AH462" s="88"/>
      <c r="AI462" s="88"/>
      <c r="AJ462" s="88"/>
      <c r="AK462" s="88"/>
      <c r="AL462" s="88"/>
      <c r="AM462" s="88"/>
      <c r="AN462" s="88"/>
      <c r="AO462" s="88"/>
      <c r="AP462" s="88"/>
      <c r="AQ462" s="88"/>
      <c r="AR462" s="88"/>
      <c r="AS462" s="88"/>
      <c r="AT462" s="88"/>
      <c r="AU462" s="88"/>
    </row>
    <row r="463" spans="1:47" ht="225" hidden="1">
      <c r="A463" s="88"/>
      <c r="B463" s="88"/>
      <c r="C463" s="87"/>
      <c r="D463" s="88"/>
      <c r="E463" s="31" t="s">
        <v>215</v>
      </c>
      <c r="F463" s="204" t="s">
        <v>216</v>
      </c>
      <c r="G463" s="87"/>
      <c r="H463" s="87"/>
      <c r="I463" s="87"/>
      <c r="J463" s="87"/>
      <c r="K463" s="87"/>
      <c r="L463" s="87"/>
      <c r="M463" s="87"/>
      <c r="N463" s="87"/>
      <c r="O463" s="88"/>
      <c r="P463" s="88"/>
      <c r="Q463" s="88"/>
      <c r="R463" s="88"/>
      <c r="S463" s="88"/>
      <c r="T463" s="88"/>
      <c r="U463" s="88"/>
      <c r="V463" s="88"/>
      <c r="W463" s="87"/>
      <c r="X463" s="88"/>
      <c r="Y463" s="89"/>
      <c r="Z463" s="89"/>
      <c r="AA463" s="89"/>
      <c r="AB463" s="89"/>
      <c r="AC463" s="89"/>
      <c r="AD463" s="88"/>
      <c r="AE463" s="88"/>
      <c r="AF463" s="88"/>
      <c r="AG463" s="88"/>
      <c r="AH463" s="88"/>
      <c r="AI463" s="88"/>
      <c r="AJ463" s="88"/>
      <c r="AK463" s="88"/>
      <c r="AL463" s="88"/>
      <c r="AM463" s="88"/>
      <c r="AN463" s="88"/>
      <c r="AO463" s="88"/>
      <c r="AP463" s="88"/>
      <c r="AQ463" s="88"/>
      <c r="AR463" s="88"/>
      <c r="AS463" s="88"/>
      <c r="AT463" s="88"/>
      <c r="AU463" s="88"/>
    </row>
    <row r="464" spans="1:47" ht="285" hidden="1">
      <c r="A464" s="88"/>
      <c r="B464" s="88"/>
      <c r="C464" s="87"/>
      <c r="D464" s="88"/>
      <c r="E464" s="31" t="s">
        <v>217</v>
      </c>
      <c r="F464" s="204" t="s">
        <v>218</v>
      </c>
      <c r="G464" s="87"/>
      <c r="H464" s="87"/>
      <c r="I464" s="87"/>
      <c r="J464" s="87"/>
      <c r="K464" s="87"/>
      <c r="L464" s="87"/>
      <c r="M464" s="87"/>
      <c r="N464" s="87"/>
      <c r="O464" s="88"/>
      <c r="P464" s="88"/>
      <c r="Q464" s="88"/>
      <c r="R464" s="88"/>
      <c r="S464" s="88"/>
      <c r="T464" s="88"/>
      <c r="U464" s="88"/>
      <c r="V464" s="88"/>
      <c r="W464" s="87"/>
      <c r="X464" s="88"/>
      <c r="Y464" s="89"/>
      <c r="Z464" s="89"/>
      <c r="AA464" s="89"/>
      <c r="AB464" s="89"/>
      <c r="AC464" s="89"/>
      <c r="AD464" s="88"/>
      <c r="AE464" s="88"/>
      <c r="AF464" s="88"/>
      <c r="AG464" s="88"/>
      <c r="AH464" s="88"/>
      <c r="AI464" s="88"/>
      <c r="AJ464" s="88"/>
      <c r="AK464" s="88"/>
      <c r="AL464" s="88"/>
      <c r="AM464" s="88"/>
      <c r="AN464" s="88"/>
      <c r="AO464" s="88"/>
      <c r="AP464" s="88"/>
      <c r="AQ464" s="88"/>
      <c r="AR464" s="88"/>
      <c r="AS464" s="88"/>
      <c r="AT464" s="88"/>
      <c r="AU464" s="88"/>
    </row>
    <row r="465" spans="1:47" ht="135" hidden="1">
      <c r="A465" s="88"/>
      <c r="B465" s="88"/>
      <c r="C465" s="87"/>
      <c r="D465" s="88"/>
      <c r="E465" s="31" t="s">
        <v>219</v>
      </c>
      <c r="F465" s="204" t="s">
        <v>220</v>
      </c>
      <c r="G465" s="87"/>
      <c r="H465" s="87"/>
      <c r="I465" s="87"/>
      <c r="J465" s="87"/>
      <c r="K465" s="87"/>
      <c r="L465" s="87"/>
      <c r="M465" s="87"/>
      <c r="N465" s="87"/>
      <c r="O465" s="88"/>
      <c r="P465" s="88"/>
      <c r="Q465" s="88"/>
      <c r="R465" s="88"/>
      <c r="S465" s="88"/>
      <c r="T465" s="88"/>
      <c r="U465" s="88"/>
      <c r="V465" s="88"/>
      <c r="W465" s="87"/>
      <c r="X465" s="88"/>
      <c r="Y465" s="89"/>
      <c r="Z465" s="89"/>
      <c r="AA465" s="89"/>
      <c r="AB465" s="89"/>
      <c r="AC465" s="89"/>
      <c r="AD465" s="88"/>
      <c r="AE465" s="88"/>
      <c r="AF465" s="88"/>
      <c r="AG465" s="88"/>
      <c r="AH465" s="88"/>
      <c r="AI465" s="88"/>
      <c r="AJ465" s="88"/>
      <c r="AK465" s="88"/>
      <c r="AL465" s="88"/>
      <c r="AM465" s="88"/>
      <c r="AN465" s="88"/>
      <c r="AO465" s="88"/>
      <c r="AP465" s="88"/>
      <c r="AQ465" s="88"/>
      <c r="AR465" s="88"/>
      <c r="AS465" s="88"/>
      <c r="AT465" s="88"/>
      <c r="AU465" s="88"/>
    </row>
    <row r="466" spans="1:47" ht="210" hidden="1">
      <c r="A466" s="88"/>
      <c r="B466" s="88"/>
      <c r="C466" s="87"/>
      <c r="D466" s="88"/>
      <c r="E466" s="31" t="s">
        <v>221</v>
      </c>
      <c r="F466" s="204" t="s">
        <v>222</v>
      </c>
      <c r="G466" s="87"/>
      <c r="H466" s="87"/>
      <c r="I466" s="87"/>
      <c r="J466" s="87"/>
      <c r="K466" s="87"/>
      <c r="L466" s="87"/>
      <c r="M466" s="87"/>
      <c r="N466" s="87"/>
      <c r="O466" s="88"/>
      <c r="P466" s="88"/>
      <c r="Q466" s="88"/>
      <c r="R466" s="88"/>
      <c r="S466" s="88"/>
      <c r="T466" s="88"/>
      <c r="U466" s="88"/>
      <c r="V466" s="88"/>
      <c r="W466" s="87"/>
      <c r="X466" s="88"/>
      <c r="Y466" s="89"/>
      <c r="Z466" s="89"/>
      <c r="AA466" s="89"/>
      <c r="AB466" s="89"/>
      <c r="AC466" s="89"/>
      <c r="AD466" s="88"/>
      <c r="AE466" s="88"/>
      <c r="AF466" s="88"/>
      <c r="AG466" s="88"/>
      <c r="AH466" s="88"/>
      <c r="AI466" s="88"/>
      <c r="AJ466" s="88"/>
      <c r="AK466" s="88"/>
      <c r="AL466" s="88"/>
      <c r="AM466" s="88"/>
      <c r="AN466" s="88"/>
      <c r="AO466" s="88"/>
      <c r="AP466" s="88"/>
      <c r="AQ466" s="88"/>
      <c r="AR466" s="88"/>
      <c r="AS466" s="88"/>
      <c r="AT466" s="88"/>
      <c r="AU466" s="88"/>
    </row>
    <row r="467" spans="1:47" ht="75" hidden="1">
      <c r="A467" s="88"/>
      <c r="B467" s="88"/>
      <c r="C467" s="87"/>
      <c r="D467" s="88"/>
      <c r="E467" s="31" t="s">
        <v>956</v>
      </c>
      <c r="F467" s="204" t="s">
        <v>224</v>
      </c>
      <c r="G467" s="87"/>
      <c r="H467" s="87"/>
      <c r="I467" s="87"/>
      <c r="J467" s="87"/>
      <c r="K467" s="87"/>
      <c r="L467" s="87"/>
      <c r="M467" s="87"/>
      <c r="N467" s="87"/>
      <c r="O467" s="88"/>
      <c r="P467" s="88"/>
      <c r="Q467" s="88"/>
      <c r="R467" s="88"/>
      <c r="S467" s="88"/>
      <c r="T467" s="88"/>
      <c r="U467" s="88"/>
      <c r="V467" s="88"/>
      <c r="W467" s="87"/>
      <c r="X467" s="88"/>
      <c r="Y467" s="89"/>
      <c r="Z467" s="89"/>
      <c r="AA467" s="89"/>
      <c r="AB467" s="89"/>
      <c r="AC467" s="89"/>
      <c r="AD467" s="88"/>
      <c r="AE467" s="88"/>
      <c r="AF467" s="88"/>
      <c r="AG467" s="88"/>
      <c r="AH467" s="88"/>
      <c r="AI467" s="88"/>
      <c r="AJ467" s="88"/>
      <c r="AK467" s="88"/>
      <c r="AL467" s="88"/>
      <c r="AM467" s="88"/>
      <c r="AN467" s="88"/>
      <c r="AO467" s="88"/>
      <c r="AP467" s="88"/>
      <c r="AQ467" s="88"/>
      <c r="AR467" s="88"/>
      <c r="AS467" s="88"/>
      <c r="AT467" s="88"/>
      <c r="AU467" s="88"/>
    </row>
    <row r="468" spans="1:47" ht="409.5" hidden="1">
      <c r="A468" s="88"/>
      <c r="B468" s="88"/>
      <c r="C468" s="87"/>
      <c r="D468" s="88"/>
      <c r="E468" s="31" t="s">
        <v>225</v>
      </c>
      <c r="F468" s="204" t="s">
        <v>226</v>
      </c>
      <c r="G468" s="87"/>
      <c r="H468" s="87"/>
      <c r="I468" s="87"/>
      <c r="J468" s="87"/>
      <c r="K468" s="87"/>
      <c r="L468" s="87"/>
      <c r="M468" s="87"/>
      <c r="N468" s="87"/>
      <c r="O468" s="88"/>
      <c r="P468" s="88"/>
      <c r="Q468" s="88"/>
      <c r="R468" s="88"/>
      <c r="S468" s="88"/>
      <c r="T468" s="88"/>
      <c r="U468" s="88"/>
      <c r="V468" s="88"/>
      <c r="W468" s="87"/>
      <c r="X468" s="88"/>
      <c r="Y468" s="89"/>
      <c r="Z468" s="89"/>
      <c r="AA468" s="89"/>
      <c r="AB468" s="89"/>
      <c r="AC468" s="89"/>
      <c r="AD468" s="88"/>
      <c r="AE468" s="88"/>
      <c r="AF468" s="88"/>
      <c r="AG468" s="88"/>
      <c r="AH468" s="88"/>
      <c r="AI468" s="88"/>
      <c r="AJ468" s="88"/>
      <c r="AK468" s="88"/>
      <c r="AL468" s="88"/>
      <c r="AM468" s="88"/>
      <c r="AN468" s="88"/>
      <c r="AO468" s="88"/>
      <c r="AP468" s="88"/>
      <c r="AQ468" s="88"/>
      <c r="AR468" s="88"/>
      <c r="AS468" s="88"/>
      <c r="AT468" s="88"/>
      <c r="AU468" s="88"/>
    </row>
    <row r="469" spans="1:47" ht="409.5" hidden="1">
      <c r="A469" s="88"/>
      <c r="B469" s="88"/>
      <c r="C469" s="87"/>
      <c r="D469" s="88"/>
      <c r="E469" s="31" t="s">
        <v>227</v>
      </c>
      <c r="F469" s="204" t="s">
        <v>957</v>
      </c>
      <c r="G469" s="87"/>
      <c r="H469" s="87"/>
      <c r="I469" s="87"/>
      <c r="J469" s="87"/>
      <c r="K469" s="87"/>
      <c r="L469" s="87"/>
      <c r="M469" s="87"/>
      <c r="N469" s="87"/>
      <c r="O469" s="88"/>
      <c r="P469" s="88"/>
      <c r="Q469" s="88"/>
      <c r="R469" s="88"/>
      <c r="S469" s="88"/>
      <c r="T469" s="88"/>
      <c r="U469" s="88"/>
      <c r="V469" s="88"/>
      <c r="W469" s="87"/>
      <c r="X469" s="88"/>
      <c r="Y469" s="89"/>
      <c r="Z469" s="89"/>
      <c r="AA469" s="89"/>
      <c r="AB469" s="89"/>
      <c r="AC469" s="89"/>
      <c r="AD469" s="88"/>
      <c r="AE469" s="88"/>
      <c r="AF469" s="88"/>
      <c r="AG469" s="88"/>
      <c r="AH469" s="88"/>
      <c r="AI469" s="88"/>
      <c r="AJ469" s="88"/>
      <c r="AK469" s="88"/>
      <c r="AL469" s="88"/>
      <c r="AM469" s="88"/>
      <c r="AN469" s="88"/>
      <c r="AO469" s="88"/>
      <c r="AP469" s="88"/>
      <c r="AQ469" s="88"/>
      <c r="AR469" s="88"/>
      <c r="AS469" s="88"/>
      <c r="AT469" s="88"/>
      <c r="AU469" s="88"/>
    </row>
    <row r="470" spans="1:47" ht="285" hidden="1">
      <c r="A470" s="88"/>
      <c r="B470" s="88"/>
      <c r="C470" s="87"/>
      <c r="D470" s="88"/>
      <c r="E470" s="31" t="s">
        <v>229</v>
      </c>
      <c r="F470" s="204" t="s">
        <v>230</v>
      </c>
      <c r="G470" s="87"/>
      <c r="H470" s="87"/>
      <c r="I470" s="87"/>
      <c r="J470" s="87"/>
      <c r="K470" s="87"/>
      <c r="L470" s="87"/>
      <c r="M470" s="87"/>
      <c r="N470" s="87"/>
      <c r="O470" s="88"/>
      <c r="P470" s="88"/>
      <c r="Q470" s="88"/>
      <c r="R470" s="88"/>
      <c r="S470" s="88"/>
      <c r="T470" s="88"/>
      <c r="U470" s="88"/>
      <c r="V470" s="88"/>
      <c r="W470" s="87"/>
      <c r="X470" s="88"/>
      <c r="Y470" s="89"/>
      <c r="Z470" s="89"/>
      <c r="AA470" s="89"/>
      <c r="AB470" s="89"/>
      <c r="AC470" s="89"/>
      <c r="AD470" s="88"/>
      <c r="AE470" s="88"/>
      <c r="AF470" s="88"/>
      <c r="AG470" s="88"/>
      <c r="AH470" s="88"/>
      <c r="AI470" s="88"/>
      <c r="AJ470" s="88"/>
      <c r="AK470" s="88"/>
      <c r="AL470" s="88"/>
      <c r="AM470" s="88"/>
      <c r="AN470" s="88"/>
      <c r="AO470" s="88"/>
      <c r="AP470" s="88"/>
      <c r="AQ470" s="88"/>
      <c r="AR470" s="88"/>
      <c r="AS470" s="88"/>
      <c r="AT470" s="88"/>
      <c r="AU470" s="88"/>
    </row>
    <row r="471" spans="1:47" ht="210" hidden="1">
      <c r="A471" s="88"/>
      <c r="B471" s="88"/>
      <c r="C471" s="87"/>
      <c r="D471" s="88"/>
      <c r="E471" s="31" t="s">
        <v>231</v>
      </c>
      <c r="F471" s="204" t="s">
        <v>232</v>
      </c>
      <c r="G471" s="87"/>
      <c r="H471" s="87"/>
      <c r="I471" s="87"/>
      <c r="J471" s="87"/>
      <c r="K471" s="87"/>
      <c r="L471" s="87"/>
      <c r="M471" s="87"/>
      <c r="N471" s="87"/>
      <c r="O471" s="88"/>
      <c r="P471" s="88"/>
      <c r="Q471" s="88"/>
      <c r="R471" s="88"/>
      <c r="S471" s="88"/>
      <c r="T471" s="88"/>
      <c r="U471" s="88"/>
      <c r="V471" s="88"/>
      <c r="W471" s="87"/>
      <c r="X471" s="88"/>
      <c r="Y471" s="89"/>
      <c r="Z471" s="89"/>
      <c r="AA471" s="89"/>
      <c r="AB471" s="89"/>
      <c r="AC471" s="89"/>
      <c r="AD471" s="88"/>
      <c r="AE471" s="88"/>
      <c r="AF471" s="88"/>
      <c r="AG471" s="88"/>
      <c r="AH471" s="88"/>
      <c r="AI471" s="88"/>
      <c r="AJ471" s="88"/>
      <c r="AK471" s="88"/>
      <c r="AL471" s="88"/>
      <c r="AM471" s="88"/>
      <c r="AN471" s="88"/>
      <c r="AO471" s="88"/>
      <c r="AP471" s="88"/>
      <c r="AQ471" s="88"/>
      <c r="AR471" s="88"/>
      <c r="AS471" s="88"/>
      <c r="AT471" s="88"/>
      <c r="AU471" s="88"/>
    </row>
    <row r="472" spans="1:47" hidden="1">
      <c r="A472" s="88"/>
      <c r="B472" s="88"/>
      <c r="C472" s="87"/>
      <c r="D472" s="88"/>
      <c r="E472" s="87"/>
      <c r="F472" s="87"/>
      <c r="G472" s="87"/>
      <c r="H472" s="87"/>
      <c r="I472" s="87"/>
      <c r="J472" s="87"/>
      <c r="K472" s="87"/>
      <c r="L472" s="87"/>
      <c r="M472" s="87"/>
      <c r="N472" s="87"/>
      <c r="O472" s="88"/>
      <c r="P472" s="88"/>
      <c r="Q472" s="88"/>
      <c r="R472" s="88"/>
      <c r="S472" s="88"/>
      <c r="T472" s="88"/>
      <c r="U472" s="88"/>
      <c r="V472" s="88"/>
      <c r="W472" s="87"/>
      <c r="X472" s="88"/>
      <c r="Y472" s="89"/>
      <c r="Z472" s="89"/>
      <c r="AA472" s="89"/>
      <c r="AB472" s="89"/>
      <c r="AC472" s="89"/>
      <c r="AD472" s="88"/>
      <c r="AE472" s="88"/>
      <c r="AF472" s="88"/>
      <c r="AG472" s="88"/>
      <c r="AH472" s="88"/>
      <c r="AI472" s="88"/>
      <c r="AJ472" s="88"/>
      <c r="AK472" s="88"/>
      <c r="AL472" s="88"/>
      <c r="AM472" s="88"/>
      <c r="AN472" s="88"/>
      <c r="AO472" s="88"/>
      <c r="AP472" s="88"/>
      <c r="AQ472" s="88"/>
      <c r="AR472" s="88"/>
      <c r="AS472" s="88"/>
      <c r="AT472" s="88"/>
      <c r="AU472" s="88"/>
    </row>
    <row r="473" spans="1:47" hidden="1">
      <c r="A473" s="88"/>
      <c r="B473" s="88"/>
      <c r="C473" s="87"/>
      <c r="D473" s="88"/>
      <c r="E473" s="87"/>
      <c r="F473" s="87"/>
      <c r="G473" s="87"/>
      <c r="H473" s="87"/>
      <c r="I473" s="87"/>
      <c r="J473" s="87"/>
      <c r="K473" s="87"/>
      <c r="L473" s="87"/>
      <c r="M473" s="87"/>
      <c r="N473" s="87"/>
      <c r="O473" s="88"/>
      <c r="P473" s="88"/>
      <c r="Q473" s="88"/>
      <c r="R473" s="88"/>
      <c r="S473" s="88"/>
      <c r="T473" s="88"/>
      <c r="U473" s="88"/>
      <c r="V473" s="88"/>
      <c r="W473" s="87"/>
      <c r="X473" s="88"/>
      <c r="Y473" s="89"/>
      <c r="Z473" s="89"/>
      <c r="AA473" s="89"/>
      <c r="AB473" s="89"/>
      <c r="AC473" s="89"/>
      <c r="AD473" s="88"/>
      <c r="AE473" s="88"/>
      <c r="AF473" s="88"/>
      <c r="AG473" s="88"/>
      <c r="AH473" s="88"/>
      <c r="AI473" s="88"/>
      <c r="AJ473" s="88"/>
      <c r="AK473" s="88"/>
      <c r="AL473" s="88"/>
      <c r="AM473" s="88"/>
      <c r="AN473" s="88"/>
      <c r="AO473" s="88"/>
      <c r="AP473" s="88"/>
      <c r="AQ473" s="88"/>
      <c r="AR473" s="88"/>
      <c r="AS473" s="88"/>
      <c r="AT473" s="88"/>
      <c r="AU473" s="88"/>
    </row>
    <row r="474" spans="1:47" ht="30" hidden="1" customHeight="1">
      <c r="A474" s="88"/>
      <c r="B474" s="88"/>
      <c r="C474" s="87"/>
      <c r="D474" s="88"/>
      <c r="E474" s="87"/>
      <c r="F474" s="87"/>
      <c r="G474" s="87"/>
      <c r="H474" s="87"/>
      <c r="I474" s="87"/>
      <c r="J474" s="87"/>
      <c r="K474" s="87"/>
      <c r="L474" s="87"/>
      <c r="M474" s="87"/>
      <c r="N474" s="87"/>
      <c r="O474" s="88"/>
      <c r="P474" s="88"/>
      <c r="Q474" s="88"/>
      <c r="R474" s="88"/>
      <c r="S474" s="88"/>
      <c r="T474" s="88"/>
      <c r="U474" s="88"/>
      <c r="V474" s="88"/>
      <c r="W474" s="87"/>
      <c r="X474" s="88"/>
      <c r="Y474" s="89"/>
      <c r="Z474" s="89"/>
      <c r="AA474" s="89"/>
      <c r="AB474" s="89"/>
      <c r="AC474" s="89"/>
      <c r="AD474" s="88"/>
      <c r="AE474" s="88"/>
      <c r="AF474" s="88"/>
      <c r="AG474" s="88"/>
      <c r="AH474" s="88"/>
      <c r="AI474" s="88"/>
      <c r="AJ474" s="88"/>
      <c r="AK474" s="88"/>
      <c r="AL474" s="88"/>
      <c r="AM474" s="88"/>
      <c r="AN474" s="88"/>
      <c r="AO474" s="88"/>
      <c r="AP474" s="88"/>
      <c r="AQ474" s="88"/>
      <c r="AR474" s="88"/>
      <c r="AS474" s="88"/>
      <c r="AT474" s="88"/>
      <c r="AU474" s="88"/>
    </row>
    <row r="475" spans="1:47" hidden="1">
      <c r="A475" s="88"/>
      <c r="B475" s="88"/>
      <c r="C475" s="87"/>
      <c r="D475" s="88"/>
      <c r="E475" s="87"/>
      <c r="F475" s="87"/>
      <c r="G475" s="87"/>
      <c r="H475" s="87"/>
      <c r="I475" s="87"/>
      <c r="J475" s="87"/>
      <c r="K475" s="87"/>
      <c r="L475" s="87"/>
      <c r="M475" s="87"/>
      <c r="N475" s="87"/>
      <c r="O475" s="88"/>
      <c r="P475" s="88"/>
      <c r="Q475" s="88"/>
      <c r="R475" s="88"/>
      <c r="S475" s="88"/>
      <c r="T475" s="88"/>
      <c r="U475" s="88"/>
      <c r="V475" s="88"/>
      <c r="W475" s="87"/>
      <c r="X475" s="88"/>
      <c r="Y475" s="89"/>
      <c r="Z475" s="89"/>
      <c r="AA475" s="89"/>
      <c r="AB475" s="89"/>
      <c r="AC475" s="89"/>
      <c r="AD475" s="88"/>
      <c r="AE475" s="88"/>
      <c r="AF475" s="88"/>
      <c r="AG475" s="88"/>
      <c r="AH475" s="88"/>
      <c r="AI475" s="88"/>
      <c r="AJ475" s="88"/>
      <c r="AK475" s="88"/>
      <c r="AL475" s="88"/>
      <c r="AM475" s="88"/>
      <c r="AN475" s="88"/>
      <c r="AO475" s="88"/>
      <c r="AP475" s="88"/>
      <c r="AQ475" s="88"/>
      <c r="AR475" s="88"/>
      <c r="AS475" s="88"/>
      <c r="AT475" s="88"/>
      <c r="AU475" s="88"/>
    </row>
    <row r="476" spans="1:47" ht="75" customHeight="1">
      <c r="A476" s="316"/>
      <c r="B476" s="316" t="s">
        <v>168</v>
      </c>
      <c r="C476" s="337" t="s">
        <v>958</v>
      </c>
      <c r="D476" s="337" t="s">
        <v>959</v>
      </c>
      <c r="E476" s="337" t="s">
        <v>167</v>
      </c>
      <c r="F476" s="337" t="s">
        <v>938</v>
      </c>
      <c r="G476" s="398" t="s">
        <v>960</v>
      </c>
      <c r="H476" s="307" t="s">
        <v>934</v>
      </c>
      <c r="I476" s="307" t="s">
        <v>916</v>
      </c>
      <c r="J476" s="307" t="s">
        <v>722</v>
      </c>
      <c r="K476" s="307" t="s">
        <v>918</v>
      </c>
      <c r="L476" s="331" t="s">
        <v>961</v>
      </c>
      <c r="M476" s="307" t="s">
        <v>63</v>
      </c>
      <c r="N476" s="307" t="s">
        <v>115</v>
      </c>
      <c r="O476" s="307" t="s">
        <v>64</v>
      </c>
      <c r="P476" s="307" t="s">
        <v>189</v>
      </c>
      <c r="Q476" s="307" t="s">
        <v>276</v>
      </c>
      <c r="R476" s="307" t="s">
        <v>116</v>
      </c>
      <c r="S476" s="307">
        <v>20</v>
      </c>
      <c r="T476" s="307" t="s">
        <v>130</v>
      </c>
      <c r="U476" s="401">
        <v>60</v>
      </c>
      <c r="V476" s="381" t="s">
        <v>76</v>
      </c>
      <c r="W476" s="134" t="s">
        <v>962</v>
      </c>
      <c r="X476" s="31" t="s">
        <v>120</v>
      </c>
      <c r="Y476" s="31" t="s">
        <v>93</v>
      </c>
      <c r="Z476" s="31" t="s">
        <v>72</v>
      </c>
      <c r="AA476" s="31" t="s">
        <v>182</v>
      </c>
      <c r="AB476" s="31" t="s">
        <v>74</v>
      </c>
      <c r="AC476" s="31" t="s">
        <v>75</v>
      </c>
      <c r="AD476" s="324">
        <f>AH477</f>
        <v>9.8000000000000007</v>
      </c>
      <c r="AE476" s="16">
        <f t="shared" ref="AE476:AE477" si="833">IF(Y476="Preventivo",25,IF(Y476="Detectivo",15,0))</f>
        <v>15</v>
      </c>
      <c r="AF476" s="16">
        <f t="shared" ref="AF476:AF477" si="834">IF(Y476="Correctivo",0,IF(Z476="Automatizado",25,IF(Z476="Manual",15,0)))</f>
        <v>15</v>
      </c>
      <c r="AG476" s="16">
        <f t="shared" ref="AG476" si="835">($S476*((AE476+AF476))/100)</f>
        <v>6</v>
      </c>
      <c r="AH476" s="16">
        <f t="shared" ref="AH476" si="836">S476-AG476</f>
        <v>14</v>
      </c>
      <c r="AI476" s="324">
        <f>AM477</f>
        <v>60</v>
      </c>
      <c r="AJ476" s="16">
        <f t="shared" ref="AJ476:AJ477" si="837">IF(Y476="Correctivo",10,0)</f>
        <v>0</v>
      </c>
      <c r="AK476" s="16">
        <f t="shared" ref="AK476:AK477" si="838">IF(X476="Probabilidad",0,IF(Z476="Automatizado",25,IF(Z476="Manual",15,0)))</f>
        <v>0</v>
      </c>
      <c r="AL476" s="16">
        <f t="shared" ref="AL476" si="839">($U476*((AJ476+AK476))/100)</f>
        <v>0</v>
      </c>
      <c r="AM476" s="16">
        <f t="shared" ref="AM476" si="840">U476-AL476</f>
        <v>60</v>
      </c>
      <c r="AN476" s="381" t="s">
        <v>76</v>
      </c>
      <c r="AO476" s="307" t="s">
        <v>77</v>
      </c>
      <c r="AP476" s="337" t="s">
        <v>78</v>
      </c>
      <c r="AQ476" s="262" t="s">
        <v>963</v>
      </c>
      <c r="AR476" s="393">
        <v>45658</v>
      </c>
      <c r="AS476" s="393">
        <v>46022</v>
      </c>
      <c r="AT476" s="265" t="s">
        <v>80</v>
      </c>
      <c r="AU476" s="262" t="s">
        <v>964</v>
      </c>
    </row>
    <row r="477" spans="1:47" ht="61.5" customHeight="1">
      <c r="A477" s="316"/>
      <c r="B477" s="316"/>
      <c r="C477" s="337"/>
      <c r="D477" s="337"/>
      <c r="E477" s="337"/>
      <c r="F477" s="337"/>
      <c r="G477" s="398"/>
      <c r="H477" s="307"/>
      <c r="I477" s="307"/>
      <c r="J477" s="307"/>
      <c r="K477" s="307"/>
      <c r="L477" s="331"/>
      <c r="M477" s="307"/>
      <c r="N477" s="307"/>
      <c r="O477" s="307"/>
      <c r="P477" s="307"/>
      <c r="Q477" s="307"/>
      <c r="R477" s="307"/>
      <c r="S477" s="307"/>
      <c r="T477" s="307"/>
      <c r="U477" s="401"/>
      <c r="V477" s="381"/>
      <c r="W477" s="31" t="s">
        <v>965</v>
      </c>
      <c r="X477" s="31" t="s">
        <v>120</v>
      </c>
      <c r="Y477" s="31" t="s">
        <v>93</v>
      </c>
      <c r="Z477" s="31" t="s">
        <v>72</v>
      </c>
      <c r="AA477" s="31" t="s">
        <v>182</v>
      </c>
      <c r="AB477" s="31" t="s">
        <v>74</v>
      </c>
      <c r="AC477" s="31" t="s">
        <v>75</v>
      </c>
      <c r="AD477" s="324"/>
      <c r="AE477" s="16">
        <f t="shared" si="833"/>
        <v>15</v>
      </c>
      <c r="AF477" s="16">
        <f t="shared" si="834"/>
        <v>15</v>
      </c>
      <c r="AG477" s="16">
        <f t="shared" ref="AG477" si="841">($AH476*((AE477+AF477))/100)</f>
        <v>4.2</v>
      </c>
      <c r="AH477" s="16">
        <f t="shared" ref="AH477" si="842">AH476-AG477</f>
        <v>9.8000000000000007</v>
      </c>
      <c r="AI477" s="324"/>
      <c r="AJ477" s="16">
        <f t="shared" si="837"/>
        <v>0</v>
      </c>
      <c r="AK477" s="16">
        <f t="shared" si="838"/>
        <v>0</v>
      </c>
      <c r="AL477" s="16">
        <f t="shared" ref="AL477" si="843">($AM476*((AJ477+AK477))/100)</f>
        <v>0</v>
      </c>
      <c r="AM477" s="16">
        <f t="shared" ref="AM477" si="844">AM476-AL477</f>
        <v>60</v>
      </c>
      <c r="AN477" s="381"/>
      <c r="AO477" s="307"/>
      <c r="AP477" s="337"/>
      <c r="AQ477" s="263"/>
      <c r="AR477" s="395"/>
      <c r="AS477" s="395"/>
      <c r="AT477" s="266"/>
      <c r="AU477" s="263"/>
    </row>
    <row r="478" spans="1:47" ht="240.75" customHeight="1">
      <c r="A478" s="316"/>
      <c r="B478" s="316" t="s">
        <v>168</v>
      </c>
      <c r="C478" s="323" t="s">
        <v>966</v>
      </c>
      <c r="D478" s="338" t="s">
        <v>967</v>
      </c>
      <c r="E478" s="339" t="s">
        <v>60</v>
      </c>
      <c r="F478" s="329" t="s">
        <v>968</v>
      </c>
      <c r="G478" s="329" t="s">
        <v>969</v>
      </c>
      <c r="H478" s="307" t="s">
        <v>915</v>
      </c>
      <c r="I478" s="330"/>
      <c r="J478" s="307" t="s">
        <v>722</v>
      </c>
      <c r="K478" s="307" t="s">
        <v>918</v>
      </c>
      <c r="L478" s="331" t="str">
        <f>IF(F478&lt;&gt;"",CONCATENATE(E478," ",F478,"",G478),CONCATENATE(H478," ",I478," ",J478," ",K478))</f>
        <v>Posibilidad de pérdida económica y reputacional por perdida de la confidencialidad, integridad y disponibilidad de la información registrada en documentos físicos, digitales y/o sistemas de información, por el acceso no controlado a la información sensible o confidencial y el desconocimiento de los lineamientos de Seguridad de la Información de la entidad.</v>
      </c>
      <c r="M478" s="330" t="s">
        <v>108</v>
      </c>
      <c r="N478" s="330" t="s">
        <v>970</v>
      </c>
      <c r="O478" s="316" t="s">
        <v>64</v>
      </c>
      <c r="P478" s="316" t="s">
        <v>65</v>
      </c>
      <c r="Q478" s="316" t="s">
        <v>276</v>
      </c>
      <c r="R478" s="316" t="s">
        <v>178</v>
      </c>
      <c r="S478" s="307">
        <f>IF(R478="Muy alta",100,IF(R478="Alta",80,IF(R478="Media",60,IF(R478="Baja",40,IF(R478="Muy baja",20,IF(R478="Casi Seguro",100,IF(R478="Probable",80,IF(R478="Posible",60,IF(R478="Improbable",40,IF(R478="Rara vez",20,0))))))))))</f>
        <v>80</v>
      </c>
      <c r="T478" s="316" t="s">
        <v>68</v>
      </c>
      <c r="U478" s="307">
        <f>IF(T478="Catastrófico",100,IF(T478="Mayor",80,IF(T478="Moderado",60,IF(T478="Menor",40,IF(T478="Leve",20,0)))))</f>
        <v>80</v>
      </c>
      <c r="V478" s="316" t="s">
        <v>69</v>
      </c>
      <c r="W478" s="323" t="s">
        <v>971</v>
      </c>
      <c r="X478" s="307" t="str">
        <f>IF(OR(Y478="Preventivo",Y478="Detectivo"),"Probabilidad",IF(Y478="Correctivo","Impacto"," "))</f>
        <v>Probabilidad</v>
      </c>
      <c r="Y478" s="316" t="s">
        <v>71</v>
      </c>
      <c r="Z478" s="316" t="s">
        <v>72</v>
      </c>
      <c r="AA478" s="316" t="s">
        <v>73</v>
      </c>
      <c r="AB478" s="316" t="s">
        <v>74</v>
      </c>
      <c r="AC478" s="316" t="s">
        <v>75</v>
      </c>
      <c r="AD478" s="324">
        <f>AH480</f>
        <v>56</v>
      </c>
      <c r="AE478" s="307">
        <f>IF(Y478="Preventivo",25,IF(Y478="Detectivo",15,0))</f>
        <v>25</v>
      </c>
      <c r="AF478" s="16">
        <f>IF(Y478="Correctivo",0,IF(Z478="Automatizado",25,IF(Z478="Manual",15,0)))</f>
        <v>15</v>
      </c>
      <c r="AG478" s="16">
        <f>($S$9*((AE478+AF478))/100)</f>
        <v>24</v>
      </c>
      <c r="AH478" s="16">
        <f>S478-AG478</f>
        <v>56</v>
      </c>
      <c r="AI478" s="324">
        <f>AM480</f>
        <v>80</v>
      </c>
      <c r="AJ478" s="16">
        <f>IF(Y478="Correctivo",10,0)</f>
        <v>0</v>
      </c>
      <c r="AK478" s="16">
        <f>IF(X478="Probabilidad",0,IF(Z478="Automatizado",25,IF(Z478="Manual",15,0)))</f>
        <v>0</v>
      </c>
      <c r="AL478" s="16">
        <f>($U$9*((AJ478+AK478))/100)</f>
        <v>0</v>
      </c>
      <c r="AM478" s="16">
        <f>U478-AL478</f>
        <v>80</v>
      </c>
      <c r="AN478" s="316" t="s">
        <v>69</v>
      </c>
      <c r="AO478" s="316" t="s">
        <v>77</v>
      </c>
      <c r="AP478" s="316" t="s">
        <v>272</v>
      </c>
      <c r="AQ478" s="32" t="s">
        <v>972</v>
      </c>
      <c r="AR478" s="139">
        <v>45659</v>
      </c>
      <c r="AS478" s="139">
        <v>46022</v>
      </c>
      <c r="AT478" s="265" t="s">
        <v>96</v>
      </c>
      <c r="AU478" s="31" t="s">
        <v>973</v>
      </c>
    </row>
    <row r="479" spans="1:47" ht="363" customHeight="1">
      <c r="A479" s="316"/>
      <c r="B479" s="316"/>
      <c r="C479" s="323"/>
      <c r="D479" s="338"/>
      <c r="E479" s="339"/>
      <c r="F479" s="329"/>
      <c r="G479" s="329"/>
      <c r="H479" s="307"/>
      <c r="I479" s="330"/>
      <c r="J479" s="307"/>
      <c r="K479" s="307"/>
      <c r="L479" s="331"/>
      <c r="M479" s="330"/>
      <c r="N479" s="330"/>
      <c r="O479" s="316"/>
      <c r="P479" s="316"/>
      <c r="Q479" s="316"/>
      <c r="R479" s="316"/>
      <c r="S479" s="307"/>
      <c r="T479" s="316"/>
      <c r="U479" s="307"/>
      <c r="V479" s="316"/>
      <c r="W479" s="323"/>
      <c r="X479" s="307"/>
      <c r="Y479" s="316"/>
      <c r="Z479" s="316"/>
      <c r="AA479" s="316"/>
      <c r="AB479" s="316"/>
      <c r="AC479" s="316"/>
      <c r="AD479" s="324"/>
      <c r="AE479" s="307"/>
      <c r="AF479" s="16">
        <f t="shared" ref="AF479:AF486" si="845">IF(Y479="Correctivo",0,IF(Z479="Automatizado",25,IF(Z479="Manual",15,0)))</f>
        <v>0</v>
      </c>
      <c r="AG479" s="16">
        <f>($AH$9*((AE479+AF479))/100)</f>
        <v>0</v>
      </c>
      <c r="AH479" s="16">
        <f>AH478-AG479</f>
        <v>56</v>
      </c>
      <c r="AI479" s="324"/>
      <c r="AJ479" s="16">
        <f t="shared" ref="AJ479:AJ481" si="846">IF(Y479="Correctivo",10,0)</f>
        <v>0</v>
      </c>
      <c r="AK479" s="16">
        <f t="shared" ref="AK479:AK481" si="847">IF(X479="Probabilidad",0,IF(Z479="Automatizado",25,IF(Z479="Manual",15,0)))</f>
        <v>0</v>
      </c>
      <c r="AL479" s="16">
        <f>($AM$9*((AJ479+AK479))/100)</f>
        <v>0</v>
      </c>
      <c r="AM479" s="16">
        <f>AM478-AL479</f>
        <v>80</v>
      </c>
      <c r="AN479" s="316"/>
      <c r="AO479" s="316"/>
      <c r="AP479" s="316"/>
      <c r="AQ479" s="32" t="s">
        <v>974</v>
      </c>
      <c r="AR479" s="139">
        <v>45659</v>
      </c>
      <c r="AS479" s="139">
        <v>46022</v>
      </c>
      <c r="AT479" s="266"/>
      <c r="AU479" s="16" t="s">
        <v>973</v>
      </c>
    </row>
    <row r="480" spans="1:47" ht="295.5" customHeight="1">
      <c r="A480" s="316"/>
      <c r="B480" s="316"/>
      <c r="C480" s="323"/>
      <c r="D480" s="338"/>
      <c r="E480" s="339"/>
      <c r="F480" s="329"/>
      <c r="G480" s="329"/>
      <c r="H480" s="307"/>
      <c r="I480" s="330"/>
      <c r="J480" s="307"/>
      <c r="K480" s="307"/>
      <c r="L480" s="331"/>
      <c r="M480" s="330"/>
      <c r="N480" s="330"/>
      <c r="O480" s="316"/>
      <c r="P480" s="316"/>
      <c r="Q480" s="316"/>
      <c r="R480" s="316"/>
      <c r="S480" s="307"/>
      <c r="T480" s="316"/>
      <c r="U480" s="307"/>
      <c r="V480" s="316"/>
      <c r="W480" s="323"/>
      <c r="X480" s="307"/>
      <c r="Y480" s="316"/>
      <c r="Z480" s="316"/>
      <c r="AA480" s="316"/>
      <c r="AB480" s="316"/>
      <c r="AC480" s="316"/>
      <c r="AD480" s="324"/>
      <c r="AE480" s="307"/>
      <c r="AF480" s="16">
        <f t="shared" si="845"/>
        <v>0</v>
      </c>
      <c r="AG480" s="16">
        <f>($AH$10*((AE480+AF480))/100)</f>
        <v>0</v>
      </c>
      <c r="AH480" s="16">
        <f>AH479-AG480</f>
        <v>56</v>
      </c>
      <c r="AI480" s="324"/>
      <c r="AJ480" s="16">
        <f t="shared" si="846"/>
        <v>0</v>
      </c>
      <c r="AK480" s="16">
        <f t="shared" si="847"/>
        <v>0</v>
      </c>
      <c r="AL480" s="16">
        <f>($AM$10*((AJ480+AK480))/100)</f>
        <v>0</v>
      </c>
      <c r="AM480" s="16">
        <f>AM479-AL480</f>
        <v>80</v>
      </c>
      <c r="AN480" s="316"/>
      <c r="AO480" s="316"/>
      <c r="AP480" s="316"/>
      <c r="AQ480" s="32" t="s">
        <v>975</v>
      </c>
      <c r="AR480" s="139">
        <v>45659</v>
      </c>
      <c r="AS480" s="139">
        <v>46022</v>
      </c>
      <c r="AT480" s="267"/>
      <c r="AU480" s="16" t="s">
        <v>973</v>
      </c>
    </row>
    <row r="481" spans="1:48" s="10" customFormat="1" ht="105" customHeight="1">
      <c r="A481" s="399"/>
      <c r="B481" s="399" t="s">
        <v>168</v>
      </c>
      <c r="C481" s="337" t="s">
        <v>232</v>
      </c>
      <c r="D481" s="307" t="s">
        <v>899</v>
      </c>
      <c r="E481" s="316" t="s">
        <v>60</v>
      </c>
      <c r="F481" s="307" t="s">
        <v>938</v>
      </c>
      <c r="G481" s="396" t="s">
        <v>939</v>
      </c>
      <c r="H481" s="307" t="s">
        <v>934</v>
      </c>
      <c r="I481" s="307" t="s">
        <v>902</v>
      </c>
      <c r="J481" s="307" t="s">
        <v>722</v>
      </c>
      <c r="K481" s="307" t="s">
        <v>918</v>
      </c>
      <c r="L481" s="400" t="s">
        <v>976</v>
      </c>
      <c r="M481" s="399" t="s">
        <v>158</v>
      </c>
      <c r="N481" s="399" t="s">
        <v>281</v>
      </c>
      <c r="O481" s="399" t="s">
        <v>64</v>
      </c>
      <c r="P481" s="316" t="s">
        <v>65</v>
      </c>
      <c r="Q481" s="399" t="s">
        <v>949</v>
      </c>
      <c r="R481" s="307" t="s">
        <v>116</v>
      </c>
      <c r="S481" s="307">
        <v>20</v>
      </c>
      <c r="T481" s="307" t="s">
        <v>130</v>
      </c>
      <c r="U481" s="397">
        <v>60</v>
      </c>
      <c r="V481" s="381" t="s">
        <v>76</v>
      </c>
      <c r="W481" s="307" t="s">
        <v>977</v>
      </c>
      <c r="X481" s="307" t="s">
        <v>120</v>
      </c>
      <c r="Y481" s="307" t="s">
        <v>93</v>
      </c>
      <c r="Z481" s="307" t="s">
        <v>72</v>
      </c>
      <c r="AA481" s="307" t="s">
        <v>182</v>
      </c>
      <c r="AB481" s="307" t="s">
        <v>74</v>
      </c>
      <c r="AC481" s="307" t="s">
        <v>75</v>
      </c>
      <c r="AD481" s="324">
        <f t="shared" ref="AD481" si="848">AH483</f>
        <v>14</v>
      </c>
      <c r="AE481" s="16">
        <f t="shared" ref="AE481:AE486" si="849">IF(Y481="Preventivo",25,IF(Y481="Detectivo",15,0))</f>
        <v>15</v>
      </c>
      <c r="AF481" s="16">
        <f t="shared" si="845"/>
        <v>15</v>
      </c>
      <c r="AG481" s="16">
        <f t="shared" ref="AG481" si="850">($S481*((AE481+AF481))/100)</f>
        <v>6</v>
      </c>
      <c r="AH481" s="16">
        <f t="shared" ref="AH481" si="851">S481-AG481</f>
        <v>14</v>
      </c>
      <c r="AI481" s="324">
        <f t="shared" ref="AI481" si="852">AM483</f>
        <v>60</v>
      </c>
      <c r="AJ481" s="16">
        <f t="shared" si="846"/>
        <v>0</v>
      </c>
      <c r="AK481" s="16">
        <f t="shared" si="847"/>
        <v>0</v>
      </c>
      <c r="AL481" s="16">
        <f t="shared" ref="AL481" si="853">($U481*((AJ481+AK481))/100)</f>
        <v>0</v>
      </c>
      <c r="AM481" s="16">
        <f t="shared" ref="AM481" si="854">U481-AL481</f>
        <v>60</v>
      </c>
      <c r="AN481" s="381" t="s">
        <v>76</v>
      </c>
      <c r="AO481" s="307" t="s">
        <v>77</v>
      </c>
      <c r="AP481" s="337" t="s">
        <v>78</v>
      </c>
      <c r="AQ481" s="337" t="s">
        <v>978</v>
      </c>
      <c r="AR481" s="382">
        <v>45658</v>
      </c>
      <c r="AS481" s="382">
        <v>46022</v>
      </c>
      <c r="AT481" s="307" t="s">
        <v>80</v>
      </c>
      <c r="AU481" s="307" t="s">
        <v>979</v>
      </c>
    </row>
    <row r="482" spans="1:48" ht="40.5" customHeight="1">
      <c r="A482" s="399"/>
      <c r="B482" s="399"/>
      <c r="C482" s="337"/>
      <c r="D482" s="307"/>
      <c r="E482" s="316"/>
      <c r="F482" s="307"/>
      <c r="G482" s="396"/>
      <c r="H482" s="307"/>
      <c r="I482" s="307"/>
      <c r="J482" s="307"/>
      <c r="K482" s="307"/>
      <c r="L482" s="400"/>
      <c r="M482" s="399"/>
      <c r="N482" s="399"/>
      <c r="O482" s="399"/>
      <c r="P482" s="316"/>
      <c r="Q482" s="399"/>
      <c r="R482" s="307"/>
      <c r="S482" s="307"/>
      <c r="T482" s="307"/>
      <c r="U482" s="397"/>
      <c r="V482" s="381"/>
      <c r="W482" s="307"/>
      <c r="X482" s="307"/>
      <c r="Y482" s="307"/>
      <c r="Z482" s="307"/>
      <c r="AA482" s="307"/>
      <c r="AB482" s="307"/>
      <c r="AC482" s="307"/>
      <c r="AD482" s="324"/>
      <c r="AE482" s="16">
        <f t="shared" si="849"/>
        <v>0</v>
      </c>
      <c r="AF482" s="16">
        <f t="shared" si="845"/>
        <v>0</v>
      </c>
      <c r="AG482" s="16">
        <f t="shared" ref="AG482:AG483" si="855">($AH481*((AE482+AF482))/100)</f>
        <v>0</v>
      </c>
      <c r="AH482" s="16">
        <f t="shared" ref="AH482:AH483" si="856">AH481-AG482</f>
        <v>14</v>
      </c>
      <c r="AI482" s="324"/>
      <c r="AJ482" s="16">
        <f t="shared" ref="AJ482:AJ483" si="857">IF(Y482="Correctivo",10,0)</f>
        <v>0</v>
      </c>
      <c r="AK482" s="16">
        <f t="shared" ref="AK482:AK483" si="858">IF(X482="Probabilidad",0,IF(Z482="Automatizado",25,IF(Z482="Manual",15,0)))</f>
        <v>0</v>
      </c>
      <c r="AL482" s="16">
        <f t="shared" ref="AL482" si="859">($AM481*((AJ482+AK482))/100)</f>
        <v>0</v>
      </c>
      <c r="AM482" s="16">
        <f t="shared" ref="AM482" si="860">AM481-AL482</f>
        <v>60</v>
      </c>
      <c r="AN482" s="381"/>
      <c r="AO482" s="307"/>
      <c r="AP482" s="337"/>
      <c r="AQ482" s="337"/>
      <c r="AR482" s="382"/>
      <c r="AS482" s="382"/>
      <c r="AT482" s="307"/>
      <c r="AU482" s="307"/>
    </row>
    <row r="483" spans="1:48" ht="44.25" customHeight="1">
      <c r="A483" s="399"/>
      <c r="B483" s="399"/>
      <c r="C483" s="337"/>
      <c r="D483" s="307"/>
      <c r="E483" s="316"/>
      <c r="F483" s="307"/>
      <c r="G483" s="396"/>
      <c r="H483" s="307"/>
      <c r="I483" s="307"/>
      <c r="J483" s="307"/>
      <c r="K483" s="307"/>
      <c r="L483" s="400"/>
      <c r="M483" s="399"/>
      <c r="N483" s="399"/>
      <c r="O483" s="399"/>
      <c r="P483" s="316"/>
      <c r="Q483" s="399"/>
      <c r="R483" s="307"/>
      <c r="S483" s="307"/>
      <c r="T483" s="307"/>
      <c r="U483" s="397"/>
      <c r="V483" s="381"/>
      <c r="W483" s="307"/>
      <c r="X483" s="307"/>
      <c r="Y483" s="307"/>
      <c r="Z483" s="307"/>
      <c r="AA483" s="307"/>
      <c r="AB483" s="307"/>
      <c r="AC483" s="307"/>
      <c r="AD483" s="324"/>
      <c r="AE483" s="16">
        <f t="shared" si="849"/>
        <v>0</v>
      </c>
      <c r="AF483" s="16">
        <f t="shared" si="845"/>
        <v>0</v>
      </c>
      <c r="AG483" s="16">
        <f t="shared" si="855"/>
        <v>0</v>
      </c>
      <c r="AH483" s="16">
        <f t="shared" si="856"/>
        <v>14</v>
      </c>
      <c r="AI483" s="324"/>
      <c r="AJ483" s="16">
        <f t="shared" si="857"/>
        <v>0</v>
      </c>
      <c r="AK483" s="16">
        <f t="shared" si="858"/>
        <v>0</v>
      </c>
      <c r="AL483" s="16">
        <f t="shared" ref="AL483" si="861">($AM482*((AJ483+AK483))/100)</f>
        <v>0</v>
      </c>
      <c r="AM483" s="16">
        <f t="shared" ref="AM483" si="862">AM482-AL483</f>
        <v>60</v>
      </c>
      <c r="AN483" s="381"/>
      <c r="AO483" s="307"/>
      <c r="AP483" s="337"/>
      <c r="AQ483" s="337"/>
      <c r="AR483" s="382"/>
      <c r="AS483" s="382"/>
      <c r="AT483" s="307"/>
      <c r="AU483" s="307"/>
    </row>
    <row r="484" spans="1:48" ht="215.25" customHeight="1">
      <c r="A484" s="316"/>
      <c r="B484" s="316" t="s">
        <v>168</v>
      </c>
      <c r="C484" s="337" t="s">
        <v>980</v>
      </c>
      <c r="D484" s="337" t="s">
        <v>959</v>
      </c>
      <c r="E484" s="337" t="s">
        <v>167</v>
      </c>
      <c r="F484" s="337" t="s">
        <v>938</v>
      </c>
      <c r="G484" s="398" t="s">
        <v>960</v>
      </c>
      <c r="H484" s="307" t="s">
        <v>934</v>
      </c>
      <c r="I484" s="307" t="s">
        <v>916</v>
      </c>
      <c r="J484" s="307" t="s">
        <v>722</v>
      </c>
      <c r="K484" s="307" t="s">
        <v>918</v>
      </c>
      <c r="L484" s="331" t="s">
        <v>981</v>
      </c>
      <c r="M484" s="307" t="s">
        <v>63</v>
      </c>
      <c r="N484" s="307" t="s">
        <v>115</v>
      </c>
      <c r="O484" s="307" t="s">
        <v>64</v>
      </c>
      <c r="P484" s="307" t="s">
        <v>189</v>
      </c>
      <c r="Q484" s="307" t="s">
        <v>949</v>
      </c>
      <c r="R484" s="316" t="s">
        <v>178</v>
      </c>
      <c r="S484" s="307">
        <f>IF(R484="Muy alta",100,IF(R484="Alta",80,IF(R484="Media",60,IF(R484="Baja",40,IF(R484="Muy baja",20,IF(R484="Casi Seguro",100,IF(R484="Probable",80,IF(R484="Posible",60,IF(R484="Improbable",40,IF(R484="Rara vez",20,0))))))))))</f>
        <v>80</v>
      </c>
      <c r="T484" s="316" t="s">
        <v>68</v>
      </c>
      <c r="U484" s="307">
        <f>IF(T484="Catastrófico",100,IF(T484="Mayor",80,IF(T484="Moderado",60,IF(T484="Menor",40,IF(T484="Leve",20,0)))))</f>
        <v>80</v>
      </c>
      <c r="V484" s="316" t="s">
        <v>69</v>
      </c>
      <c r="W484" s="134" t="s">
        <v>982</v>
      </c>
      <c r="X484" s="307" t="s">
        <v>120</v>
      </c>
      <c r="Y484" s="307" t="s">
        <v>93</v>
      </c>
      <c r="Z484" s="307" t="s">
        <v>72</v>
      </c>
      <c r="AA484" s="307" t="s">
        <v>182</v>
      </c>
      <c r="AB484" s="307" t="s">
        <v>74</v>
      </c>
      <c r="AC484" s="307" t="s">
        <v>75</v>
      </c>
      <c r="AD484" s="324">
        <v>16.899999999999999</v>
      </c>
      <c r="AE484" s="16">
        <f t="shared" si="849"/>
        <v>15</v>
      </c>
      <c r="AF484" s="16">
        <f t="shared" si="845"/>
        <v>15</v>
      </c>
      <c r="AG484" s="16">
        <f t="shared" ref="AG484" si="863">($S484*((AE484+AF484))/100)</f>
        <v>24</v>
      </c>
      <c r="AH484" s="16">
        <f t="shared" ref="AH484" si="864">S484-AG484</f>
        <v>56</v>
      </c>
      <c r="AI484" s="324">
        <f>AM485</f>
        <v>80</v>
      </c>
      <c r="AJ484" s="16">
        <f t="shared" ref="AJ484:AJ486" si="865">IF(Y484="Correctivo",10,0)</f>
        <v>0</v>
      </c>
      <c r="AK484" s="16">
        <f t="shared" ref="AK484:AK486" si="866">IF(X484="Probabilidad",0,IF(Z484="Automatizado",25,IF(Z484="Manual",15,0)))</f>
        <v>0</v>
      </c>
      <c r="AL484" s="16">
        <f t="shared" ref="AL484" si="867">($U484*((AJ484+AK484))/100)</f>
        <v>0</v>
      </c>
      <c r="AM484" s="16">
        <f t="shared" ref="AM484" si="868">U484-AL484</f>
        <v>80</v>
      </c>
      <c r="AN484" s="381" t="s">
        <v>69</v>
      </c>
      <c r="AO484" s="307" t="s">
        <v>77</v>
      </c>
      <c r="AP484" s="337" t="s">
        <v>78</v>
      </c>
      <c r="AQ484" s="307" t="s">
        <v>983</v>
      </c>
      <c r="AR484" s="382">
        <v>45658</v>
      </c>
      <c r="AS484" s="382">
        <v>46022</v>
      </c>
      <c r="AT484" s="307" t="s">
        <v>80</v>
      </c>
      <c r="AU484" s="307" t="s">
        <v>979</v>
      </c>
    </row>
    <row r="485" spans="1:48" ht="168.75" customHeight="1">
      <c r="A485" s="316"/>
      <c r="B485" s="316"/>
      <c r="C485" s="337"/>
      <c r="D485" s="337"/>
      <c r="E485" s="337"/>
      <c r="F485" s="337"/>
      <c r="G485" s="398"/>
      <c r="H485" s="307"/>
      <c r="I485" s="307"/>
      <c r="J485" s="307"/>
      <c r="K485" s="307"/>
      <c r="L485" s="331"/>
      <c r="M485" s="307"/>
      <c r="N485" s="307"/>
      <c r="O485" s="307"/>
      <c r="P485" s="307"/>
      <c r="Q485" s="307"/>
      <c r="R485" s="316"/>
      <c r="S485" s="307"/>
      <c r="T485" s="316"/>
      <c r="U485" s="307"/>
      <c r="V485" s="316"/>
      <c r="W485" s="31" t="s">
        <v>984</v>
      </c>
      <c r="X485" s="307"/>
      <c r="Y485" s="307"/>
      <c r="Z485" s="307"/>
      <c r="AA485" s="307"/>
      <c r="AB485" s="307"/>
      <c r="AC485" s="307"/>
      <c r="AD485" s="324"/>
      <c r="AE485" s="16">
        <f t="shared" si="849"/>
        <v>0</v>
      </c>
      <c r="AF485" s="16">
        <f t="shared" si="845"/>
        <v>0</v>
      </c>
      <c r="AG485" s="16">
        <f t="shared" ref="AG485" si="869">($AH484*((AE485+AF485))/100)</f>
        <v>0</v>
      </c>
      <c r="AH485" s="16">
        <f t="shared" ref="AH485" si="870">AH484-AG485</f>
        <v>56</v>
      </c>
      <c r="AI485" s="324"/>
      <c r="AJ485" s="16">
        <f t="shared" si="865"/>
        <v>0</v>
      </c>
      <c r="AK485" s="16">
        <f t="shared" si="866"/>
        <v>0</v>
      </c>
      <c r="AL485" s="16">
        <f t="shared" ref="AL485" si="871">($AM484*((AJ485+AK485))/100)</f>
        <v>0</v>
      </c>
      <c r="AM485" s="16">
        <f t="shared" ref="AM485" si="872">AM484-AL485</f>
        <v>80</v>
      </c>
      <c r="AN485" s="381"/>
      <c r="AO485" s="307"/>
      <c r="AP485" s="337"/>
      <c r="AQ485" s="307"/>
      <c r="AR485" s="382"/>
      <c r="AS485" s="382"/>
      <c r="AT485" s="307"/>
      <c r="AU485" s="307"/>
    </row>
    <row r="486" spans="1:48" ht="215.25" customHeight="1">
      <c r="A486" s="316"/>
      <c r="B486" s="316" t="s">
        <v>168</v>
      </c>
      <c r="C486" s="337" t="s">
        <v>985</v>
      </c>
      <c r="D486" s="337" t="s">
        <v>986</v>
      </c>
      <c r="E486" s="337" t="s">
        <v>167</v>
      </c>
      <c r="F486" s="337" t="s">
        <v>987</v>
      </c>
      <c r="G486" s="398" t="s">
        <v>960</v>
      </c>
      <c r="H486" s="307" t="s">
        <v>988</v>
      </c>
      <c r="I486" s="307" t="s">
        <v>989</v>
      </c>
      <c r="J486" s="307" t="s">
        <v>722</v>
      </c>
      <c r="K486" s="307" t="s">
        <v>918</v>
      </c>
      <c r="L486" s="331" t="s">
        <v>990</v>
      </c>
      <c r="M486" s="307" t="s">
        <v>63</v>
      </c>
      <c r="N486" s="307" t="s">
        <v>115</v>
      </c>
      <c r="O486" s="307" t="s">
        <v>64</v>
      </c>
      <c r="P486" s="307" t="s">
        <v>189</v>
      </c>
      <c r="Q486" s="307" t="s">
        <v>949</v>
      </c>
      <c r="R486" s="307" t="s">
        <v>116</v>
      </c>
      <c r="S486" s="307">
        <v>20</v>
      </c>
      <c r="T486" s="307" t="s">
        <v>130</v>
      </c>
      <c r="U486" s="397">
        <v>60</v>
      </c>
      <c r="V486" s="381" t="s">
        <v>76</v>
      </c>
      <c r="W486" s="134" t="s">
        <v>991</v>
      </c>
      <c r="X486" s="307" t="s">
        <v>120</v>
      </c>
      <c r="Y486" s="307" t="s">
        <v>93</v>
      </c>
      <c r="Z486" s="307" t="s">
        <v>72</v>
      </c>
      <c r="AA486" s="307" t="s">
        <v>182</v>
      </c>
      <c r="AB486" s="307" t="s">
        <v>74</v>
      </c>
      <c r="AC486" s="307" t="s">
        <v>75</v>
      </c>
      <c r="AD486" s="324">
        <f t="shared" ref="AD486" si="873">AH488</f>
        <v>14</v>
      </c>
      <c r="AE486" s="16">
        <f t="shared" si="849"/>
        <v>15</v>
      </c>
      <c r="AF486" s="16">
        <f t="shared" si="845"/>
        <v>15</v>
      </c>
      <c r="AG486" s="99">
        <f>($S486*((AE486+AF486))/100)</f>
        <v>6</v>
      </c>
      <c r="AH486" s="99">
        <f t="shared" ref="AH486" si="874">S486-AG486</f>
        <v>14</v>
      </c>
      <c r="AI486" s="324">
        <f t="shared" ref="AI486" si="875">AM488</f>
        <v>60</v>
      </c>
      <c r="AJ486" s="16">
        <f t="shared" si="865"/>
        <v>0</v>
      </c>
      <c r="AK486" s="16">
        <f t="shared" si="866"/>
        <v>0</v>
      </c>
      <c r="AL486" s="99">
        <f>($U486*((AJ486+AK486))/100)</f>
        <v>0</v>
      </c>
      <c r="AM486" s="99">
        <f>U486-AL486</f>
        <v>60</v>
      </c>
      <c r="AN486" s="381" t="s">
        <v>76</v>
      </c>
      <c r="AO486" s="307" t="s">
        <v>77</v>
      </c>
      <c r="AP486" s="307" t="s">
        <v>78</v>
      </c>
      <c r="AQ486" s="307" t="s">
        <v>992</v>
      </c>
      <c r="AR486" s="382">
        <v>45658</v>
      </c>
      <c r="AS486" s="382">
        <v>46022</v>
      </c>
      <c r="AT486" s="307" t="s">
        <v>80</v>
      </c>
      <c r="AU486" s="307" t="s">
        <v>979</v>
      </c>
    </row>
    <row r="487" spans="1:48" ht="168.75" customHeight="1">
      <c r="A487" s="316"/>
      <c r="B487" s="316"/>
      <c r="C487" s="337"/>
      <c r="D487" s="337"/>
      <c r="E487" s="337"/>
      <c r="F487" s="337"/>
      <c r="G487" s="398"/>
      <c r="H487" s="307"/>
      <c r="I487" s="307"/>
      <c r="J487" s="307"/>
      <c r="K487" s="307"/>
      <c r="L487" s="331"/>
      <c r="M487" s="307"/>
      <c r="N487" s="307"/>
      <c r="O487" s="307"/>
      <c r="P487" s="307"/>
      <c r="Q487" s="307"/>
      <c r="R487" s="307"/>
      <c r="S487" s="307"/>
      <c r="T487" s="307"/>
      <c r="U487" s="397"/>
      <c r="V487" s="381"/>
      <c r="W487" s="31" t="s">
        <v>993</v>
      </c>
      <c r="X487" s="307"/>
      <c r="Y487" s="307"/>
      <c r="Z487" s="307"/>
      <c r="AA487" s="307"/>
      <c r="AB487" s="307"/>
      <c r="AC487" s="307"/>
      <c r="AD487" s="324"/>
      <c r="AE487" s="16">
        <f t="shared" ref="AE487" si="876">IF(Y487="Preventivo",25,IF(Y487="Detectivo",15,0))</f>
        <v>0</v>
      </c>
      <c r="AF487" s="16">
        <f t="shared" ref="AF487" si="877">IF(Y487="Correctivo",0,IF(Z487="Automatizado",25,IF(Z487="Manual",15,0)))</f>
        <v>0</v>
      </c>
      <c r="AG487" s="99">
        <f>($AH486*((AE487+AF487))/100)</f>
        <v>0</v>
      </c>
      <c r="AH487" s="99">
        <f t="shared" ref="AH487" si="878">AH486-AG487</f>
        <v>14</v>
      </c>
      <c r="AI487" s="324"/>
      <c r="AJ487" s="16">
        <f t="shared" ref="AJ487" si="879">IF(Y487="Correctivo",10,0)</f>
        <v>0</v>
      </c>
      <c r="AK487" s="16">
        <f t="shared" ref="AK487" si="880">IF(X487="Probabilidad",0,IF(Z487="Automatizado",25,IF(Z487="Manual",15,0)))</f>
        <v>0</v>
      </c>
      <c r="AL487" s="99">
        <f t="shared" ref="AL487" si="881">($AM486*((AJ487+AK487))/100)</f>
        <v>0</v>
      </c>
      <c r="AM487" s="99">
        <f t="shared" ref="AM487" si="882">AM486-AL487</f>
        <v>60</v>
      </c>
      <c r="AN487" s="381"/>
      <c r="AO487" s="307"/>
      <c r="AP487" s="307"/>
      <c r="AQ487" s="307"/>
      <c r="AR487" s="382"/>
      <c r="AS487" s="382"/>
      <c r="AT487" s="307"/>
      <c r="AU487" s="307"/>
    </row>
    <row r="488" spans="1:48" ht="215.25" customHeight="1">
      <c r="A488" s="33"/>
      <c r="B488" s="33" t="s">
        <v>168</v>
      </c>
      <c r="C488" s="31" t="s">
        <v>994</v>
      </c>
      <c r="D488" s="31" t="s">
        <v>995</v>
      </c>
      <c r="E488" s="31" t="s">
        <v>167</v>
      </c>
      <c r="F488" s="31" t="s">
        <v>987</v>
      </c>
      <c r="G488" s="134" t="s">
        <v>960</v>
      </c>
      <c r="H488" s="16" t="s">
        <v>988</v>
      </c>
      <c r="I488" s="16" t="s">
        <v>989</v>
      </c>
      <c r="J488" s="16" t="s">
        <v>722</v>
      </c>
      <c r="K488" s="16" t="s">
        <v>918</v>
      </c>
      <c r="L488" s="77" t="s">
        <v>996</v>
      </c>
      <c r="M488" s="16" t="s">
        <v>88</v>
      </c>
      <c r="N488" s="16" t="s">
        <v>115</v>
      </c>
      <c r="O488" s="16" t="s">
        <v>64</v>
      </c>
      <c r="P488" s="16" t="s">
        <v>189</v>
      </c>
      <c r="Q488" s="16" t="s">
        <v>949</v>
      </c>
      <c r="R488" s="16" t="s">
        <v>116</v>
      </c>
      <c r="S488" s="16">
        <v>20</v>
      </c>
      <c r="T488" s="16" t="s">
        <v>130</v>
      </c>
      <c r="U488" s="206">
        <v>60</v>
      </c>
      <c r="V488" s="203" t="s">
        <v>76</v>
      </c>
      <c r="W488" s="134" t="s">
        <v>997</v>
      </c>
      <c r="X488" s="200" t="s">
        <v>120</v>
      </c>
      <c r="Y488" s="200" t="s">
        <v>93</v>
      </c>
      <c r="Z488" s="200" t="s">
        <v>72</v>
      </c>
      <c r="AA488" s="200" t="s">
        <v>182</v>
      </c>
      <c r="AB488" s="16" t="s">
        <v>74</v>
      </c>
      <c r="AC488" s="200" t="s">
        <v>75</v>
      </c>
      <c r="AD488" s="78">
        <f t="shared" ref="AD488" si="883">AH490</f>
        <v>19.600000000000001</v>
      </c>
      <c r="AE488" s="16">
        <f t="shared" ref="AE488:AE490" si="884">IF(Y488="Preventivo",25,IF(Y488="Detectivo",15,0))</f>
        <v>15</v>
      </c>
      <c r="AF488" s="16">
        <f t="shared" ref="AF488:AF490" si="885">IF(Y488="Correctivo",0,IF(Z488="Automatizado",25,IF(Z488="Manual",15,0)))</f>
        <v>15</v>
      </c>
      <c r="AG488" s="16">
        <f t="shared" ref="AG488" si="886">($S488*((AE488+AF488))/100)</f>
        <v>6</v>
      </c>
      <c r="AH488" s="16">
        <f t="shared" ref="AH488:AH489" si="887">S488-AG488</f>
        <v>14</v>
      </c>
      <c r="AI488" s="78">
        <f t="shared" ref="AI488" si="888">AM490</f>
        <v>20</v>
      </c>
      <c r="AJ488" s="16">
        <f t="shared" ref="AJ488:AJ490" si="889">IF(Y488="Correctivo",10,0)</f>
        <v>0</v>
      </c>
      <c r="AK488" s="16">
        <f t="shared" ref="AK488:AK490" si="890">IF(X488="Probabilidad",0,IF(Z488="Automatizado",25,IF(Z488="Manual",15,0)))</f>
        <v>0</v>
      </c>
      <c r="AL488" s="16">
        <f t="shared" ref="AL488:AL490" si="891">($U488*((AJ488+AK488))/100)</f>
        <v>0</v>
      </c>
      <c r="AM488" s="16">
        <f t="shared" ref="AM488:AM489" si="892">U488-AL488</f>
        <v>60</v>
      </c>
      <c r="AN488" s="203" t="s">
        <v>76</v>
      </c>
      <c r="AO488" s="16" t="s">
        <v>77</v>
      </c>
      <c r="AP488" s="31" t="s">
        <v>78</v>
      </c>
      <c r="AQ488" s="31" t="s">
        <v>998</v>
      </c>
      <c r="AR488" s="84">
        <v>45658</v>
      </c>
      <c r="AS488" s="84">
        <v>46022</v>
      </c>
      <c r="AT488" s="16" t="s">
        <v>80</v>
      </c>
      <c r="AU488" s="16" t="s">
        <v>979</v>
      </c>
    </row>
    <row r="489" spans="1:48" ht="132" customHeight="1">
      <c r="A489" s="316"/>
      <c r="B489" s="316" t="s">
        <v>168</v>
      </c>
      <c r="C489" s="337" t="s">
        <v>999</v>
      </c>
      <c r="D489" s="337" t="s">
        <v>1000</v>
      </c>
      <c r="E489" s="307" t="s">
        <v>167</v>
      </c>
      <c r="F489" s="307" t="s">
        <v>1001</v>
      </c>
      <c r="G489" s="396" t="s">
        <v>1002</v>
      </c>
      <c r="H489" s="307" t="s">
        <v>1003</v>
      </c>
      <c r="I489" s="307" t="s">
        <v>1004</v>
      </c>
      <c r="J489" s="307" t="s">
        <v>722</v>
      </c>
      <c r="K489" s="307" t="s">
        <v>123</v>
      </c>
      <c r="L489" s="331" t="s">
        <v>1005</v>
      </c>
      <c r="M489" s="307" t="s">
        <v>63</v>
      </c>
      <c r="N489" s="307" t="s">
        <v>115</v>
      </c>
      <c r="O489" s="307" t="s">
        <v>64</v>
      </c>
      <c r="P489" s="307" t="s">
        <v>189</v>
      </c>
      <c r="Q489" s="307" t="s">
        <v>276</v>
      </c>
      <c r="R489" s="307" t="s">
        <v>129</v>
      </c>
      <c r="S489" s="397">
        <v>40</v>
      </c>
      <c r="T489" s="307" t="s">
        <v>130</v>
      </c>
      <c r="U489" s="397">
        <v>20</v>
      </c>
      <c r="V489" s="381" t="s">
        <v>118</v>
      </c>
      <c r="W489" s="134" t="s">
        <v>1006</v>
      </c>
      <c r="X489" s="200" t="s">
        <v>120</v>
      </c>
      <c r="Y489" s="200" t="s">
        <v>93</v>
      </c>
      <c r="Z489" s="200" t="s">
        <v>72</v>
      </c>
      <c r="AA489" s="200" t="s">
        <v>182</v>
      </c>
      <c r="AB489" s="16" t="s">
        <v>74</v>
      </c>
      <c r="AC489" s="200" t="s">
        <v>75</v>
      </c>
      <c r="AD489" s="265">
        <f>AH490</f>
        <v>19.600000000000001</v>
      </c>
      <c r="AE489" s="16">
        <f t="shared" si="884"/>
        <v>15</v>
      </c>
      <c r="AF489" s="16">
        <f t="shared" si="885"/>
        <v>15</v>
      </c>
      <c r="AG489" s="205">
        <f>($S489*((AE489+AF489))/100)</f>
        <v>12</v>
      </c>
      <c r="AH489" s="205">
        <f t="shared" si="887"/>
        <v>28</v>
      </c>
      <c r="AI489" s="271">
        <f>AM490</f>
        <v>20</v>
      </c>
      <c r="AJ489" s="16">
        <f t="shared" si="889"/>
        <v>0</v>
      </c>
      <c r="AK489" s="16">
        <f t="shared" si="890"/>
        <v>0</v>
      </c>
      <c r="AL489" s="16">
        <f t="shared" si="891"/>
        <v>0</v>
      </c>
      <c r="AM489" s="16">
        <f t="shared" si="892"/>
        <v>20</v>
      </c>
      <c r="AN489" s="379" t="s">
        <v>118</v>
      </c>
      <c r="AO489" s="307" t="s">
        <v>121</v>
      </c>
      <c r="AP489" s="337" t="s">
        <v>123</v>
      </c>
      <c r="AQ489" s="337" t="s">
        <v>123</v>
      </c>
      <c r="AR489" s="382">
        <v>45658</v>
      </c>
      <c r="AS489" s="382">
        <v>46022</v>
      </c>
      <c r="AT489" s="307" t="s">
        <v>276</v>
      </c>
      <c r="AU489" s="307" t="s">
        <v>1007</v>
      </c>
    </row>
    <row r="490" spans="1:48" ht="54.75" customHeight="1">
      <c r="A490" s="316"/>
      <c r="B490" s="316"/>
      <c r="C490" s="337"/>
      <c r="D490" s="337"/>
      <c r="E490" s="307"/>
      <c r="F490" s="307"/>
      <c r="G490" s="396"/>
      <c r="H490" s="307"/>
      <c r="I490" s="307"/>
      <c r="J490" s="307"/>
      <c r="K490" s="307"/>
      <c r="L490" s="331"/>
      <c r="M490" s="307"/>
      <c r="N490" s="307"/>
      <c r="O490" s="307"/>
      <c r="P490" s="307"/>
      <c r="Q490" s="307"/>
      <c r="R490" s="307"/>
      <c r="S490" s="397"/>
      <c r="T490" s="307"/>
      <c r="U490" s="397"/>
      <c r="V490" s="381"/>
      <c r="W490" s="93" t="s">
        <v>1008</v>
      </c>
      <c r="X490" s="200" t="s">
        <v>120</v>
      </c>
      <c r="Y490" s="200" t="s">
        <v>93</v>
      </c>
      <c r="Z490" s="200" t="s">
        <v>72</v>
      </c>
      <c r="AA490" s="200" t="s">
        <v>182</v>
      </c>
      <c r="AB490" s="16" t="s">
        <v>74</v>
      </c>
      <c r="AC490" s="200" t="s">
        <v>75</v>
      </c>
      <c r="AD490" s="267"/>
      <c r="AE490" s="16">
        <f t="shared" si="884"/>
        <v>15</v>
      </c>
      <c r="AF490" s="16">
        <f t="shared" si="885"/>
        <v>15</v>
      </c>
      <c r="AG490" s="205">
        <f>($AH489*((AE490+AF490))/100)</f>
        <v>8.4</v>
      </c>
      <c r="AH490" s="205">
        <f t="shared" ref="AH490" si="893">AH489-AG490</f>
        <v>19.600000000000001</v>
      </c>
      <c r="AI490" s="273"/>
      <c r="AJ490" s="16">
        <f t="shared" si="889"/>
        <v>0</v>
      </c>
      <c r="AK490" s="16">
        <f t="shared" si="890"/>
        <v>0</v>
      </c>
      <c r="AL490" s="16">
        <f t="shared" si="891"/>
        <v>0</v>
      </c>
      <c r="AM490" s="206">
        <f>U489-AL490</f>
        <v>20</v>
      </c>
      <c r="AN490" s="380"/>
      <c r="AO490" s="307"/>
      <c r="AP490" s="337"/>
      <c r="AQ490" s="337"/>
      <c r="AR490" s="382"/>
      <c r="AS490" s="382"/>
      <c r="AT490" s="307"/>
      <c r="AU490" s="307"/>
    </row>
    <row r="491" spans="1:48" s="110" customFormat="1" ht="123" customHeight="1">
      <c r="A491" s="298"/>
      <c r="B491" s="298" t="s">
        <v>170</v>
      </c>
      <c r="C491" s="300" t="s">
        <v>1009</v>
      </c>
      <c r="D491" s="300" t="s">
        <v>1010</v>
      </c>
      <c r="E491" s="299" t="s">
        <v>167</v>
      </c>
      <c r="F491" s="299" t="s">
        <v>1011</v>
      </c>
      <c r="G491" s="299" t="s">
        <v>1012</v>
      </c>
      <c r="H491" s="100"/>
      <c r="I491" s="100"/>
      <c r="J491" s="100"/>
      <c r="K491" s="100"/>
      <c r="L491" s="349" t="str">
        <f>CONCATENATE(E491," ",F491,)</f>
        <v>Posibilidad de pérdida reputacional ante las víctimas del conflicto armado interno por el incumplimiento en la entrega de la carta de indemnización</v>
      </c>
      <c r="M491" s="311" t="s">
        <v>63</v>
      </c>
      <c r="N491" s="311" t="s">
        <v>115</v>
      </c>
      <c r="O491" s="311" t="s">
        <v>64</v>
      </c>
      <c r="P491" s="311" t="s">
        <v>65</v>
      </c>
      <c r="Q491" s="311">
        <v>2500</v>
      </c>
      <c r="R491" s="311" t="s">
        <v>178</v>
      </c>
      <c r="S491" s="99">
        <v>80</v>
      </c>
      <c r="T491" s="311" t="s">
        <v>76</v>
      </c>
      <c r="U491" s="99">
        <v>60</v>
      </c>
      <c r="V491" s="361" t="s">
        <v>69</v>
      </c>
      <c r="W491" s="103" t="s">
        <v>1013</v>
      </c>
      <c r="X491" s="100" t="s">
        <v>120</v>
      </c>
      <c r="Y491" s="100" t="s">
        <v>71</v>
      </c>
      <c r="Z491" s="100" t="s">
        <v>72</v>
      </c>
      <c r="AA491" s="100" t="s">
        <v>73</v>
      </c>
      <c r="AB491" s="100" t="s">
        <v>74</v>
      </c>
      <c r="AC491" s="100" t="s">
        <v>75</v>
      </c>
      <c r="AD491" s="309">
        <f>AH492</f>
        <v>28.8</v>
      </c>
      <c r="AE491" s="99">
        <f t="shared" si="777"/>
        <v>25</v>
      </c>
      <c r="AF491" s="99">
        <f t="shared" si="778"/>
        <v>15</v>
      </c>
      <c r="AG491" s="99">
        <f>($S491*((AE491+AF491))/100)</f>
        <v>32</v>
      </c>
      <c r="AH491" s="99">
        <f t="shared" si="787"/>
        <v>48</v>
      </c>
      <c r="AI491" s="309">
        <f>AM492</f>
        <v>60</v>
      </c>
      <c r="AJ491" s="99">
        <f t="shared" si="780"/>
        <v>0</v>
      </c>
      <c r="AK491" s="99">
        <f t="shared" si="781"/>
        <v>0</v>
      </c>
      <c r="AL491" s="99">
        <f>($U491*((AJ491+AK491))/100)</f>
        <v>0</v>
      </c>
      <c r="AM491" s="99">
        <f>U491-AL491</f>
        <v>60</v>
      </c>
      <c r="AN491" s="391" t="s">
        <v>76</v>
      </c>
      <c r="AO491" s="311" t="s">
        <v>77</v>
      </c>
      <c r="AP491" s="313" t="s">
        <v>78</v>
      </c>
      <c r="AQ491" s="475" t="s">
        <v>1014</v>
      </c>
      <c r="AR491" s="386">
        <v>45658</v>
      </c>
      <c r="AS491" s="386">
        <v>46022</v>
      </c>
      <c r="AT491" s="386" t="s">
        <v>80</v>
      </c>
      <c r="AU491" s="299" t="s">
        <v>1015</v>
      </c>
      <c r="AV491" s="471"/>
    </row>
    <row r="492" spans="1:48" s="110" customFormat="1" ht="121.5" customHeight="1">
      <c r="A492" s="298"/>
      <c r="B492" s="298"/>
      <c r="C492" s="300"/>
      <c r="D492" s="300"/>
      <c r="E492" s="299"/>
      <c r="F492" s="299"/>
      <c r="G492" s="299"/>
      <c r="H492" s="100"/>
      <c r="I492" s="100"/>
      <c r="J492" s="100"/>
      <c r="K492" s="100"/>
      <c r="L492" s="349"/>
      <c r="M492" s="312"/>
      <c r="N492" s="312"/>
      <c r="O492" s="312"/>
      <c r="P492" s="312"/>
      <c r="Q492" s="312"/>
      <c r="R492" s="312"/>
      <c r="S492" s="99"/>
      <c r="T492" s="312"/>
      <c r="U492" s="99"/>
      <c r="V492" s="363"/>
      <c r="W492" s="103" t="s">
        <v>1016</v>
      </c>
      <c r="X492" s="100" t="s">
        <v>120</v>
      </c>
      <c r="Y492" s="100" t="s">
        <v>71</v>
      </c>
      <c r="Z492" s="100" t="s">
        <v>72</v>
      </c>
      <c r="AA492" s="100" t="s">
        <v>73</v>
      </c>
      <c r="AB492" s="100" t="s">
        <v>74</v>
      </c>
      <c r="AC492" s="100" t="s">
        <v>75</v>
      </c>
      <c r="AD492" s="319"/>
      <c r="AE492" s="99">
        <f t="shared" si="777"/>
        <v>25</v>
      </c>
      <c r="AF492" s="99">
        <f t="shared" si="778"/>
        <v>15</v>
      </c>
      <c r="AG492" s="99">
        <f>($AH491*((AE492+AF492))/100)</f>
        <v>19.2</v>
      </c>
      <c r="AH492" s="99">
        <f t="shared" ref="AH492" si="894">AH491-AG492</f>
        <v>28.8</v>
      </c>
      <c r="AI492" s="319"/>
      <c r="AJ492" s="99">
        <f t="shared" si="780"/>
        <v>0</v>
      </c>
      <c r="AK492" s="99">
        <f t="shared" si="781"/>
        <v>0</v>
      </c>
      <c r="AL492" s="99">
        <f t="shared" ref="AL492" si="895">($AM491*((AJ492+AK492))/100)</f>
        <v>0</v>
      </c>
      <c r="AM492" s="99">
        <f t="shared" ref="AM492" si="896">AM491-AL492</f>
        <v>60</v>
      </c>
      <c r="AN492" s="392"/>
      <c r="AO492" s="312"/>
      <c r="AP492" s="326"/>
      <c r="AQ492" s="476"/>
      <c r="AR492" s="387"/>
      <c r="AS492" s="387"/>
      <c r="AT492" s="387"/>
      <c r="AU492" s="299"/>
      <c r="AV492" s="471"/>
    </row>
    <row r="493" spans="1:48" s="110" customFormat="1" ht="177" customHeight="1">
      <c r="A493" s="298"/>
      <c r="B493" s="298" t="s">
        <v>170</v>
      </c>
      <c r="C493" s="300" t="s">
        <v>1017</v>
      </c>
      <c r="D493" s="300" t="s">
        <v>1018</v>
      </c>
      <c r="E493" s="299" t="s">
        <v>167</v>
      </c>
      <c r="F493" s="299" t="s">
        <v>1019</v>
      </c>
      <c r="G493" s="299" t="s">
        <v>1020</v>
      </c>
      <c r="H493" s="100"/>
      <c r="I493" s="100"/>
      <c r="J493" s="100"/>
      <c r="K493" s="100"/>
      <c r="L493" s="349" t="str">
        <f t="shared" ref="L493:L495" si="897">CONCATENATE(E493," ",F493,)</f>
        <v>Posibilidad de pérdida reputacional ante las entidades territoriales y víctimas del conflicto armado por no brindar asistencia técnica para la implementación de la política pública de atención, asistencia y reparación integral a las víctimas</v>
      </c>
      <c r="M493" s="311" t="s">
        <v>63</v>
      </c>
      <c r="N493" s="311" t="s">
        <v>115</v>
      </c>
      <c r="O493" s="311" t="s">
        <v>64</v>
      </c>
      <c r="P493" s="311" t="s">
        <v>65</v>
      </c>
      <c r="Q493" s="311">
        <v>200</v>
      </c>
      <c r="R493" s="311" t="s">
        <v>129</v>
      </c>
      <c r="S493" s="311">
        <v>40</v>
      </c>
      <c r="T493" s="311" t="s">
        <v>76</v>
      </c>
      <c r="U493" s="311">
        <v>60</v>
      </c>
      <c r="V493" s="391" t="s">
        <v>76</v>
      </c>
      <c r="W493" s="100" t="s">
        <v>1021</v>
      </c>
      <c r="X493" s="100" t="s">
        <v>120</v>
      </c>
      <c r="Y493" s="100" t="s">
        <v>71</v>
      </c>
      <c r="Z493" s="100" t="s">
        <v>72</v>
      </c>
      <c r="AA493" s="100" t="s">
        <v>73</v>
      </c>
      <c r="AB493" s="100" t="s">
        <v>74</v>
      </c>
      <c r="AC493" s="100" t="s">
        <v>75</v>
      </c>
      <c r="AD493" s="309">
        <f>AH494</f>
        <v>14.4</v>
      </c>
      <c r="AE493" s="99">
        <f t="shared" si="777"/>
        <v>25</v>
      </c>
      <c r="AF493" s="99">
        <f t="shared" si="778"/>
        <v>15</v>
      </c>
      <c r="AG493" s="99">
        <f>($S493*((AE493+AF493))/100)</f>
        <v>16</v>
      </c>
      <c r="AH493" s="99">
        <f t="shared" ref="AH493" si="898">S493-AG493</f>
        <v>24</v>
      </c>
      <c r="AI493" s="309">
        <f>AM494</f>
        <v>60</v>
      </c>
      <c r="AJ493" s="99">
        <f t="shared" si="780"/>
        <v>0</v>
      </c>
      <c r="AK493" s="99">
        <f t="shared" si="781"/>
        <v>0</v>
      </c>
      <c r="AL493" s="99">
        <f>($U493*((AJ493+AK493))/100)</f>
        <v>0</v>
      </c>
      <c r="AM493" s="99">
        <f>U493-AL493</f>
        <v>60</v>
      </c>
      <c r="AN493" s="391" t="s">
        <v>76</v>
      </c>
      <c r="AO493" s="311" t="s">
        <v>77</v>
      </c>
      <c r="AP493" s="313" t="s">
        <v>78</v>
      </c>
      <c r="AQ493" s="313" t="s">
        <v>1022</v>
      </c>
      <c r="AR493" s="386">
        <v>45658</v>
      </c>
      <c r="AS493" s="386">
        <v>46022</v>
      </c>
      <c r="AT493" s="386" t="s">
        <v>80</v>
      </c>
      <c r="AU493" s="300" t="s">
        <v>1023</v>
      </c>
      <c r="AV493" s="470"/>
    </row>
    <row r="494" spans="1:48" s="110" customFormat="1" ht="191.25" customHeight="1">
      <c r="A494" s="298"/>
      <c r="B494" s="298"/>
      <c r="C494" s="300"/>
      <c r="D494" s="300"/>
      <c r="E494" s="299"/>
      <c r="F494" s="299"/>
      <c r="G494" s="299"/>
      <c r="H494" s="100"/>
      <c r="I494" s="100"/>
      <c r="J494" s="100"/>
      <c r="K494" s="100"/>
      <c r="L494" s="349"/>
      <c r="M494" s="312"/>
      <c r="N494" s="312"/>
      <c r="O494" s="312"/>
      <c r="P494" s="312"/>
      <c r="Q494" s="312"/>
      <c r="R494" s="312"/>
      <c r="S494" s="312"/>
      <c r="T494" s="312"/>
      <c r="U494" s="312"/>
      <c r="V494" s="392"/>
      <c r="W494" s="100" t="s">
        <v>1024</v>
      </c>
      <c r="X494" s="100" t="s">
        <v>120</v>
      </c>
      <c r="Y494" s="100" t="s">
        <v>71</v>
      </c>
      <c r="Z494" s="100" t="s">
        <v>72</v>
      </c>
      <c r="AA494" s="100" t="s">
        <v>73</v>
      </c>
      <c r="AB494" s="100" t="s">
        <v>74</v>
      </c>
      <c r="AC494" s="100" t="s">
        <v>75</v>
      </c>
      <c r="AD494" s="319"/>
      <c r="AE494" s="99">
        <f t="shared" si="777"/>
        <v>25</v>
      </c>
      <c r="AF494" s="99">
        <f t="shared" si="778"/>
        <v>15</v>
      </c>
      <c r="AG494" s="99">
        <f>($AH493*((AE494+AF494))/100)</f>
        <v>9.6</v>
      </c>
      <c r="AH494" s="99">
        <f t="shared" ref="AH494" si="899">AH493-AG494</f>
        <v>14.4</v>
      </c>
      <c r="AI494" s="319"/>
      <c r="AJ494" s="99">
        <f t="shared" si="780"/>
        <v>0</v>
      </c>
      <c r="AK494" s="99">
        <f t="shared" si="781"/>
        <v>0</v>
      </c>
      <c r="AL494" s="99">
        <f t="shared" ref="AL494" si="900">($AM493*((AJ494+AK494))/100)</f>
        <v>0</v>
      </c>
      <c r="AM494" s="99">
        <f t="shared" ref="AM494" si="901">AM493-AL494</f>
        <v>60</v>
      </c>
      <c r="AN494" s="392"/>
      <c r="AO494" s="312"/>
      <c r="AP494" s="326"/>
      <c r="AQ494" s="326"/>
      <c r="AR494" s="387"/>
      <c r="AS494" s="387"/>
      <c r="AT494" s="387"/>
      <c r="AU494" s="300"/>
      <c r="AV494" s="470"/>
    </row>
    <row r="495" spans="1:48" s="110" customFormat="1" ht="229.5" customHeight="1">
      <c r="A495" s="99"/>
      <c r="B495" s="99" t="s">
        <v>170</v>
      </c>
      <c r="C495" s="103" t="s">
        <v>1025</v>
      </c>
      <c r="D495" s="103" t="s">
        <v>1026</v>
      </c>
      <c r="E495" s="100" t="s">
        <v>167</v>
      </c>
      <c r="F495" s="100" t="s">
        <v>1027</v>
      </c>
      <c r="G495" s="103" t="s">
        <v>1028</v>
      </c>
      <c r="H495" s="100"/>
      <c r="I495" s="100"/>
      <c r="J495" s="100"/>
      <c r="K495" s="100"/>
      <c r="L495" s="117" t="str">
        <f t="shared" si="897"/>
        <v>Posibilidad de pérdida reputacional ante las víctimas del conflicto interno armado  y/o entidades territoriales por la no realización de jornadas móviles y/o estrategias complementarias</v>
      </c>
      <c r="M495" s="99" t="s">
        <v>63</v>
      </c>
      <c r="N495" s="99" t="s">
        <v>115</v>
      </c>
      <c r="O495" s="99" t="s">
        <v>64</v>
      </c>
      <c r="P495" s="99" t="s">
        <v>65</v>
      </c>
      <c r="Q495" s="99">
        <v>13</v>
      </c>
      <c r="R495" s="99" t="s">
        <v>129</v>
      </c>
      <c r="S495" s="99">
        <v>40</v>
      </c>
      <c r="T495" s="99" t="s">
        <v>76</v>
      </c>
      <c r="U495" s="99">
        <v>60</v>
      </c>
      <c r="V495" s="135" t="s">
        <v>76</v>
      </c>
      <c r="W495" s="100" t="s">
        <v>1029</v>
      </c>
      <c r="X495" s="100" t="s">
        <v>120</v>
      </c>
      <c r="Y495" s="100" t="s">
        <v>71</v>
      </c>
      <c r="Z495" s="100" t="s">
        <v>72</v>
      </c>
      <c r="AA495" s="100" t="s">
        <v>73</v>
      </c>
      <c r="AB495" s="100" t="s">
        <v>74</v>
      </c>
      <c r="AC495" s="100" t="s">
        <v>75</v>
      </c>
      <c r="AD495" s="104">
        <f>AH495</f>
        <v>24</v>
      </c>
      <c r="AE495" s="99">
        <f t="shared" si="777"/>
        <v>25</v>
      </c>
      <c r="AF495" s="99">
        <f t="shared" si="778"/>
        <v>15</v>
      </c>
      <c r="AG495" s="99">
        <f>($S495*((AE495+AF495))/100)</f>
        <v>16</v>
      </c>
      <c r="AH495" s="99">
        <f t="shared" ref="AH495:AH496" si="902">S495-AG495</f>
        <v>24</v>
      </c>
      <c r="AI495" s="104">
        <f>AM495</f>
        <v>60</v>
      </c>
      <c r="AJ495" s="99">
        <f t="shared" si="780"/>
        <v>0</v>
      </c>
      <c r="AK495" s="99">
        <f t="shared" si="781"/>
        <v>0</v>
      </c>
      <c r="AL495" s="99">
        <f>($U495*((AJ495+AK495))/100)</f>
        <v>0</v>
      </c>
      <c r="AM495" s="99">
        <f>U495-AL495</f>
        <v>60</v>
      </c>
      <c r="AN495" s="135" t="s">
        <v>76</v>
      </c>
      <c r="AO495" s="100" t="s">
        <v>77</v>
      </c>
      <c r="AP495" s="100" t="s">
        <v>78</v>
      </c>
      <c r="AQ495" s="103" t="s">
        <v>1030</v>
      </c>
      <c r="AR495" s="136">
        <v>45658</v>
      </c>
      <c r="AS495" s="136">
        <v>46022</v>
      </c>
      <c r="AT495" s="136" t="s">
        <v>80</v>
      </c>
      <c r="AU495" s="100" t="s">
        <v>1031</v>
      </c>
      <c r="AV495" s="175"/>
    </row>
    <row r="496" spans="1:48" s="110" customFormat="1" ht="180" customHeight="1">
      <c r="A496" s="298"/>
      <c r="B496" s="298" t="s">
        <v>170</v>
      </c>
      <c r="C496" s="300" t="s">
        <v>1032</v>
      </c>
      <c r="D496" s="299" t="s">
        <v>1010</v>
      </c>
      <c r="E496" s="299"/>
      <c r="F496" s="299"/>
      <c r="G496" s="299"/>
      <c r="H496" s="384" t="s">
        <v>1033</v>
      </c>
      <c r="I496" s="384" t="s">
        <v>1034</v>
      </c>
      <c r="J496" s="384" t="s">
        <v>1035</v>
      </c>
      <c r="K496" s="384" t="s">
        <v>1036</v>
      </c>
      <c r="L496" s="349" t="s">
        <v>1037</v>
      </c>
      <c r="M496" s="311" t="s">
        <v>88</v>
      </c>
      <c r="N496" s="311" t="s">
        <v>115</v>
      </c>
      <c r="O496" s="311" t="s">
        <v>89</v>
      </c>
      <c r="P496" s="311" t="s">
        <v>90</v>
      </c>
      <c r="Q496" s="311">
        <v>2500</v>
      </c>
      <c r="R496" s="311" t="s">
        <v>393</v>
      </c>
      <c r="S496" s="311">
        <v>80</v>
      </c>
      <c r="T496" s="311" t="s">
        <v>144</v>
      </c>
      <c r="U496" s="311">
        <v>100</v>
      </c>
      <c r="V496" s="137" t="s">
        <v>145</v>
      </c>
      <c r="W496" s="103" t="s">
        <v>1038</v>
      </c>
      <c r="X496" s="100" t="s">
        <v>120</v>
      </c>
      <c r="Y496" s="100" t="s">
        <v>71</v>
      </c>
      <c r="Z496" s="100" t="s">
        <v>72</v>
      </c>
      <c r="AA496" s="100" t="s">
        <v>73</v>
      </c>
      <c r="AB496" s="100" t="s">
        <v>74</v>
      </c>
      <c r="AC496" s="100" t="s">
        <v>75</v>
      </c>
      <c r="AD496" s="309">
        <f>AH497</f>
        <v>28.8</v>
      </c>
      <c r="AE496" s="99">
        <f t="shared" si="777"/>
        <v>25</v>
      </c>
      <c r="AF496" s="99">
        <f t="shared" si="778"/>
        <v>15</v>
      </c>
      <c r="AG496" s="99">
        <f>($S496*((AE496+AF496))/100)</f>
        <v>32</v>
      </c>
      <c r="AH496" s="99">
        <f t="shared" si="902"/>
        <v>48</v>
      </c>
      <c r="AI496" s="309">
        <f>AM496</f>
        <v>100</v>
      </c>
      <c r="AJ496" s="99">
        <f t="shared" si="780"/>
        <v>0</v>
      </c>
      <c r="AK496" s="99">
        <f t="shared" si="781"/>
        <v>0</v>
      </c>
      <c r="AL496" s="99">
        <f>($U496*((AJ496+AK496))/100)</f>
        <v>0</v>
      </c>
      <c r="AM496" s="99">
        <f>U496-AL496</f>
        <v>100</v>
      </c>
      <c r="AN496" s="468" t="s">
        <v>145</v>
      </c>
      <c r="AO496" s="311" t="s">
        <v>77</v>
      </c>
      <c r="AP496" s="311" t="s">
        <v>1039</v>
      </c>
      <c r="AQ496" s="443" t="s">
        <v>1040</v>
      </c>
      <c r="AR496" s="386">
        <v>45658</v>
      </c>
      <c r="AS496" s="386">
        <v>46022</v>
      </c>
      <c r="AT496" s="386" t="s">
        <v>149</v>
      </c>
      <c r="AU496" s="299" t="s">
        <v>1041</v>
      </c>
      <c r="AV496" s="471"/>
    </row>
    <row r="497" spans="1:48" s="110" customFormat="1" ht="159" customHeight="1">
      <c r="A497" s="298"/>
      <c r="B497" s="298"/>
      <c r="C497" s="300"/>
      <c r="D497" s="299"/>
      <c r="E497" s="299"/>
      <c r="F497" s="299"/>
      <c r="G497" s="299"/>
      <c r="H497" s="384"/>
      <c r="I497" s="384"/>
      <c r="J497" s="384"/>
      <c r="K497" s="384"/>
      <c r="L497" s="349"/>
      <c r="M497" s="312"/>
      <c r="N497" s="312"/>
      <c r="O497" s="312"/>
      <c r="P497" s="312"/>
      <c r="Q497" s="312"/>
      <c r="R497" s="312"/>
      <c r="S497" s="312"/>
      <c r="T497" s="312"/>
      <c r="U497" s="312"/>
      <c r="V497" s="137"/>
      <c r="W497" s="100" t="s">
        <v>1042</v>
      </c>
      <c r="X497" s="100" t="s">
        <v>120</v>
      </c>
      <c r="Y497" s="100" t="s">
        <v>71</v>
      </c>
      <c r="Z497" s="100" t="s">
        <v>72</v>
      </c>
      <c r="AA497" s="100" t="s">
        <v>73</v>
      </c>
      <c r="AB497" s="100" t="s">
        <v>74</v>
      </c>
      <c r="AC497" s="100" t="s">
        <v>75</v>
      </c>
      <c r="AD497" s="319"/>
      <c r="AE497" s="99">
        <f t="shared" si="777"/>
        <v>25</v>
      </c>
      <c r="AF497" s="99">
        <f t="shared" si="778"/>
        <v>15</v>
      </c>
      <c r="AG497" s="99">
        <f>($AH496*((AE497+AF497))/100)</f>
        <v>19.2</v>
      </c>
      <c r="AH497" s="99">
        <f t="shared" ref="AH497" si="903">AH496-AG497</f>
        <v>28.8</v>
      </c>
      <c r="AI497" s="319"/>
      <c r="AJ497" s="99">
        <f t="shared" si="780"/>
        <v>0</v>
      </c>
      <c r="AK497" s="99">
        <f t="shared" si="781"/>
        <v>0</v>
      </c>
      <c r="AL497" s="99">
        <f t="shared" ref="AL497" si="904">($AM496*((AJ497+AK497))/100)</f>
        <v>0</v>
      </c>
      <c r="AM497" s="99">
        <f t="shared" ref="AM497" si="905">AM496-AL497</f>
        <v>100</v>
      </c>
      <c r="AN497" s="469"/>
      <c r="AO497" s="312"/>
      <c r="AP497" s="312"/>
      <c r="AQ497" s="467"/>
      <c r="AR497" s="387"/>
      <c r="AS497" s="387"/>
      <c r="AT497" s="387"/>
      <c r="AU497" s="299"/>
      <c r="AV497" s="471"/>
    </row>
    <row r="498" spans="1:48" s="110" customFormat="1" ht="192" customHeight="1">
      <c r="A498" s="311"/>
      <c r="B498" s="316" t="s">
        <v>170</v>
      </c>
      <c r="C498" s="337" t="s">
        <v>107</v>
      </c>
      <c r="D498" s="338" t="s">
        <v>1043</v>
      </c>
      <c r="E498" s="339" t="s">
        <v>60</v>
      </c>
      <c r="F498" s="329" t="s">
        <v>968</v>
      </c>
      <c r="G498" s="329" t="s">
        <v>969</v>
      </c>
      <c r="H498" s="330"/>
      <c r="I498" s="330"/>
      <c r="J498" s="330"/>
      <c r="K498" s="330"/>
      <c r="L498" s="331" t="str">
        <f>IF(F498&lt;&gt;"",CONCATENATE(E498," ",F498,"",G498),CONCATENATE(H498," ",I498," ",J498," ",K498))</f>
        <v>Posibilidad de pérdida económica y reputacional por perdida de la confidencialidad, integridad y disponibilidad de la información registrada en documentos físicos, digitales y/o sistemas de información, por el acceso no controlado a la información sensible o confidencial y el desconocimiento de los lineamientos de Seguridad de la Información de la entidad.</v>
      </c>
      <c r="M498" s="287" t="s">
        <v>108</v>
      </c>
      <c r="N498" s="303" t="s">
        <v>1044</v>
      </c>
      <c r="O498" s="268" t="s">
        <v>64</v>
      </c>
      <c r="P498" s="268" t="s">
        <v>65</v>
      </c>
      <c r="Q498" s="268" t="s">
        <v>276</v>
      </c>
      <c r="R498" s="268" t="s">
        <v>178</v>
      </c>
      <c r="S498" s="265">
        <f>IF(R498="Muy alta",100,IF(R498="Alta",80,IF(R498="Media",60,IF(R498="Baja",40,IF(R498="Muy baja",20,IF(R498="Casi Seguro",100,IF(R498="Probable",80,IF(R498="Posible",60,IF(R498="Improbable",40,IF(R498="Rara vez",20,0))))))))))</f>
        <v>80</v>
      </c>
      <c r="T498" s="268" t="s">
        <v>68</v>
      </c>
      <c r="U498" s="265">
        <f>IF(T498="Catastrófico",100,IF(T498="Mayor",80,IF(T498="Moderado",60,IF(T498="Menor",40,IF(T498="Leve",20,0)))))</f>
        <v>80</v>
      </c>
      <c r="V498" s="268" t="s">
        <v>69</v>
      </c>
      <c r="W498" s="277" t="s">
        <v>1045</v>
      </c>
      <c r="X498" s="265" t="str">
        <f>IF(OR(Y498="Preventivo",Y498="Detectivo"),"Probabilidad",IF(Y498="Correctivo","Impacto"," "))</f>
        <v>Probabilidad</v>
      </c>
      <c r="Y498" s="268" t="s">
        <v>71</v>
      </c>
      <c r="Z498" s="268" t="s">
        <v>72</v>
      </c>
      <c r="AA498" s="268" t="s">
        <v>73</v>
      </c>
      <c r="AB498" s="268" t="s">
        <v>74</v>
      </c>
      <c r="AC498" s="268" t="s">
        <v>75</v>
      </c>
      <c r="AD498" s="271">
        <f>AH498</f>
        <v>48</v>
      </c>
      <c r="AE498" s="99">
        <f t="shared" ref="AE498:AE499" si="906">IF(Y498="Preventivo",25,IF(Y498="Detectivo",15,0))</f>
        <v>25</v>
      </c>
      <c r="AF498" s="99">
        <f t="shared" ref="AF498:AF499" si="907">IF(Y498="Correctivo",0,IF(Z498="Automatizado",25,IF(Z498="Manual",15,0)))</f>
        <v>15</v>
      </c>
      <c r="AG498" s="99">
        <f>($S498*((AE498+AF498))/100)</f>
        <v>32</v>
      </c>
      <c r="AH498" s="99">
        <f t="shared" ref="AH498" si="908">S498-AG498</f>
        <v>48</v>
      </c>
      <c r="AI498" s="271">
        <f>AM498</f>
        <v>80</v>
      </c>
      <c r="AJ498" s="16">
        <f>IF(Y498="Correctivo",10,0)</f>
        <v>0</v>
      </c>
      <c r="AK498" s="16">
        <f>IF(X498="Probabilidad",0,IF(Z498="Automatizado",25,IF(Z498="Manual",15,0)))</f>
        <v>0</v>
      </c>
      <c r="AL498" s="99">
        <f>($U498*((AJ498+AK498))/100)</f>
        <v>0</v>
      </c>
      <c r="AM498" s="99">
        <f>U498-AL498</f>
        <v>80</v>
      </c>
      <c r="AN498" s="268" t="s">
        <v>69</v>
      </c>
      <c r="AO498" s="268" t="s">
        <v>77</v>
      </c>
      <c r="AP498" s="33" t="s">
        <v>272</v>
      </c>
      <c r="AQ498" s="32" t="s">
        <v>1046</v>
      </c>
      <c r="AR498" s="136">
        <v>45658</v>
      </c>
      <c r="AS498" s="136">
        <v>46022</v>
      </c>
      <c r="AT498" s="265" t="s">
        <v>96</v>
      </c>
      <c r="AU498" s="16" t="s">
        <v>973</v>
      </c>
      <c r="AV498" s="177"/>
    </row>
    <row r="499" spans="1:48" s="110" customFormat="1" ht="343.5" customHeight="1">
      <c r="A499" s="325"/>
      <c r="B499" s="316"/>
      <c r="C499" s="337"/>
      <c r="D499" s="338"/>
      <c r="E499" s="339"/>
      <c r="F499" s="329"/>
      <c r="G499" s="329"/>
      <c r="H499" s="330"/>
      <c r="I499" s="330"/>
      <c r="J499" s="330"/>
      <c r="K499" s="330"/>
      <c r="L499" s="331"/>
      <c r="M499" s="288"/>
      <c r="N499" s="304"/>
      <c r="O499" s="269"/>
      <c r="P499" s="269"/>
      <c r="Q499" s="269"/>
      <c r="R499" s="269"/>
      <c r="S499" s="266"/>
      <c r="T499" s="269"/>
      <c r="U499" s="266"/>
      <c r="V499" s="269"/>
      <c r="W499" s="278"/>
      <c r="X499" s="266"/>
      <c r="Y499" s="269"/>
      <c r="Z499" s="269"/>
      <c r="AA499" s="269"/>
      <c r="AB499" s="269"/>
      <c r="AC499" s="269"/>
      <c r="AD499" s="272"/>
      <c r="AE499" s="99">
        <f t="shared" si="906"/>
        <v>0</v>
      </c>
      <c r="AF499" s="99">
        <f t="shared" si="907"/>
        <v>0</v>
      </c>
      <c r="AG499" s="99">
        <f>($AH498*((AE499+AF499))/100)</f>
        <v>0</v>
      </c>
      <c r="AH499" s="99">
        <f t="shared" ref="AH499" si="909">AH498-AG499</f>
        <v>48</v>
      </c>
      <c r="AI499" s="272"/>
      <c r="AJ499" s="16">
        <f t="shared" ref="AJ499:AJ500" si="910">IF(Y499="Correctivo",10,0)</f>
        <v>0</v>
      </c>
      <c r="AK499" s="16">
        <f t="shared" ref="AK499:AK500" si="911">IF(X499="Probabilidad",0,IF(Z499="Automatizado",25,IF(Z499="Manual",15,0)))</f>
        <v>0</v>
      </c>
      <c r="AL499" s="99">
        <f t="shared" ref="AL499" si="912">($AM498*((AJ499+AK499))/100)</f>
        <v>0</v>
      </c>
      <c r="AM499" s="99">
        <f t="shared" ref="AM499" si="913">AM498-AL499</f>
        <v>80</v>
      </c>
      <c r="AN499" s="269"/>
      <c r="AO499" s="269"/>
      <c r="AP499" s="33"/>
      <c r="AQ499" s="32" t="s">
        <v>1047</v>
      </c>
      <c r="AR499" s="136">
        <v>45658</v>
      </c>
      <c r="AS499" s="136">
        <v>46022</v>
      </c>
      <c r="AT499" s="266"/>
      <c r="AU499" s="16" t="s">
        <v>973</v>
      </c>
      <c r="AV499" s="177"/>
    </row>
    <row r="500" spans="1:48" s="110" customFormat="1" ht="304.5" customHeight="1">
      <c r="A500" s="312"/>
      <c r="B500" s="316"/>
      <c r="C500" s="337"/>
      <c r="D500" s="338"/>
      <c r="E500" s="339"/>
      <c r="F500" s="329"/>
      <c r="G500" s="329"/>
      <c r="H500" s="330"/>
      <c r="I500" s="330"/>
      <c r="J500" s="330"/>
      <c r="K500" s="330"/>
      <c r="L500" s="331"/>
      <c r="M500" s="289"/>
      <c r="N500" s="305"/>
      <c r="O500" s="270"/>
      <c r="P500" s="270"/>
      <c r="Q500" s="270"/>
      <c r="R500" s="270"/>
      <c r="S500" s="267"/>
      <c r="T500" s="270"/>
      <c r="U500" s="267"/>
      <c r="V500" s="270"/>
      <c r="W500" s="279"/>
      <c r="X500" s="267"/>
      <c r="Y500" s="270"/>
      <c r="Z500" s="270"/>
      <c r="AA500" s="270"/>
      <c r="AB500" s="270"/>
      <c r="AC500" s="270"/>
      <c r="AD500" s="273"/>
      <c r="AE500" s="99">
        <f t="shared" ref="AE500" si="914">IF(Y500="Preventivo",25,IF(Y500="Detectivo",15,0))</f>
        <v>0</v>
      </c>
      <c r="AF500" s="99">
        <f t="shared" ref="AF500" si="915">IF(Y500="Correctivo",0,IF(Z500="Automatizado",25,IF(Z500="Manual",15,0)))</f>
        <v>0</v>
      </c>
      <c r="AG500" s="99">
        <f>($AH499*((AE500+AF500))/100)</f>
        <v>0</v>
      </c>
      <c r="AH500" s="99">
        <f t="shared" ref="AH500" si="916">AH499-AG500</f>
        <v>48</v>
      </c>
      <c r="AI500" s="273"/>
      <c r="AJ500" s="16">
        <f t="shared" si="910"/>
        <v>0</v>
      </c>
      <c r="AK500" s="16">
        <f t="shared" si="911"/>
        <v>0</v>
      </c>
      <c r="AL500" s="99">
        <f t="shared" ref="AL500" si="917">($AM499*((AJ500+AK500))/100)</f>
        <v>0</v>
      </c>
      <c r="AM500" s="99">
        <f t="shared" ref="AM500" si="918">AM499-AL500</f>
        <v>80</v>
      </c>
      <c r="AN500" s="270"/>
      <c r="AO500" s="270"/>
      <c r="AP500" s="33"/>
      <c r="AQ500" s="32" t="s">
        <v>1048</v>
      </c>
      <c r="AR500" s="136">
        <v>45658</v>
      </c>
      <c r="AS500" s="136">
        <v>46022</v>
      </c>
      <c r="AT500" s="267"/>
      <c r="AU500" s="16" t="s">
        <v>973</v>
      </c>
      <c r="AV500" s="177"/>
    </row>
    <row r="501" spans="1:48" s="110" customFormat="1" ht="282" customHeight="1">
      <c r="A501" s="99"/>
      <c r="B501" s="99" t="s">
        <v>172</v>
      </c>
      <c r="C501" s="100" t="s">
        <v>1049</v>
      </c>
      <c r="D501" s="100" t="s">
        <v>1050</v>
      </c>
      <c r="E501" s="100" t="s">
        <v>167</v>
      </c>
      <c r="F501" s="100" t="s">
        <v>1051</v>
      </c>
      <c r="G501" s="100" t="s">
        <v>1052</v>
      </c>
      <c r="H501" s="108"/>
      <c r="I501" s="108"/>
      <c r="J501" s="108"/>
      <c r="K501" s="108"/>
      <c r="L501" s="116" t="str">
        <f t="shared" ref="L501:L502" si="919">CONCATENATE(E501," ",F501,)</f>
        <v>Posibilidad de pérdida reputacional ante las entidades del SNARIV y las víctimas por no brindar asistencia técnica o insatisfacción en la realización de las mismas</v>
      </c>
      <c r="M501" s="99" t="s">
        <v>63</v>
      </c>
      <c r="N501" s="99" t="s">
        <v>1053</v>
      </c>
      <c r="O501" s="99" t="s">
        <v>64</v>
      </c>
      <c r="P501" s="99" t="s">
        <v>65</v>
      </c>
      <c r="Q501" s="99">
        <v>112</v>
      </c>
      <c r="R501" s="99" t="s">
        <v>129</v>
      </c>
      <c r="S501" s="99">
        <v>40</v>
      </c>
      <c r="T501" s="99" t="s">
        <v>76</v>
      </c>
      <c r="U501" s="99">
        <v>60</v>
      </c>
      <c r="V501" s="135" t="s">
        <v>76</v>
      </c>
      <c r="W501" s="100" t="s">
        <v>1054</v>
      </c>
      <c r="X501" s="100" t="s">
        <v>120</v>
      </c>
      <c r="Y501" s="100" t="s">
        <v>93</v>
      </c>
      <c r="Z501" s="100" t="s">
        <v>72</v>
      </c>
      <c r="AA501" s="100" t="s">
        <v>73</v>
      </c>
      <c r="AB501" s="100" t="s">
        <v>74</v>
      </c>
      <c r="AC501" s="100" t="s">
        <v>75</v>
      </c>
      <c r="AD501" s="104">
        <f>AH501</f>
        <v>28</v>
      </c>
      <c r="AE501" s="99">
        <f t="shared" si="777"/>
        <v>15</v>
      </c>
      <c r="AF501" s="99">
        <f t="shared" si="778"/>
        <v>15</v>
      </c>
      <c r="AG501" s="99">
        <f>($S501*((AE501+AF501))/100)</f>
        <v>12</v>
      </c>
      <c r="AH501" s="99">
        <f t="shared" si="787"/>
        <v>28</v>
      </c>
      <c r="AI501" s="104">
        <f>AM501</f>
        <v>60</v>
      </c>
      <c r="AJ501" s="99">
        <f t="shared" si="780"/>
        <v>0</v>
      </c>
      <c r="AK501" s="99">
        <f t="shared" si="781"/>
        <v>0</v>
      </c>
      <c r="AL501" s="99">
        <f>($U501*((AJ501+AK501))/100)</f>
        <v>0</v>
      </c>
      <c r="AM501" s="106">
        <f>U501-AL501</f>
        <v>60</v>
      </c>
      <c r="AN501" s="135" t="s">
        <v>76</v>
      </c>
      <c r="AO501" s="99" t="s">
        <v>77</v>
      </c>
      <c r="AP501" s="100" t="s">
        <v>1055</v>
      </c>
      <c r="AQ501" s="100" t="s">
        <v>1056</v>
      </c>
      <c r="AR501" s="136">
        <v>45658</v>
      </c>
      <c r="AS501" s="136">
        <v>46022</v>
      </c>
      <c r="AT501" s="99" t="s">
        <v>80</v>
      </c>
      <c r="AU501" s="100" t="s">
        <v>1057</v>
      </c>
    </row>
    <row r="502" spans="1:48" s="110" customFormat="1" ht="409.6" customHeight="1">
      <c r="A502" s="99"/>
      <c r="B502" s="99" t="s">
        <v>172</v>
      </c>
      <c r="C502" s="100" t="s">
        <v>1049</v>
      </c>
      <c r="D502" s="100" t="s">
        <v>1058</v>
      </c>
      <c r="E502" s="100" t="s">
        <v>167</v>
      </c>
      <c r="F502" s="100" t="s">
        <v>1059</v>
      </c>
      <c r="G502" s="100" t="s">
        <v>1060</v>
      </c>
      <c r="H502" s="108"/>
      <c r="I502" s="108"/>
      <c r="J502" s="108"/>
      <c r="K502" s="108"/>
      <c r="L502" s="116" t="str">
        <f t="shared" si="919"/>
        <v>Posibilidad de pérdida reputacional ante las víctimas y la sociedad en general por la falta de atención, asistencia y reparación</v>
      </c>
      <c r="M502" s="99" t="s">
        <v>63</v>
      </c>
      <c r="N502" s="99" t="s">
        <v>1053</v>
      </c>
      <c r="O502" s="99" t="s">
        <v>64</v>
      </c>
      <c r="P502" s="99" t="s">
        <v>65</v>
      </c>
      <c r="Q502" s="99">
        <v>7697</v>
      </c>
      <c r="R502" s="99" t="s">
        <v>175</v>
      </c>
      <c r="S502" s="99">
        <v>100</v>
      </c>
      <c r="T502" s="99" t="s">
        <v>68</v>
      </c>
      <c r="U502" s="99">
        <v>80</v>
      </c>
      <c r="V502" s="102" t="s">
        <v>69</v>
      </c>
      <c r="W502" s="100" t="s">
        <v>1061</v>
      </c>
      <c r="X502" s="100" t="s">
        <v>120</v>
      </c>
      <c r="Y502" s="100" t="s">
        <v>93</v>
      </c>
      <c r="Z502" s="100" t="s">
        <v>72</v>
      </c>
      <c r="AA502" s="100" t="s">
        <v>73</v>
      </c>
      <c r="AB502" s="100" t="s">
        <v>74</v>
      </c>
      <c r="AC502" s="100" t="s">
        <v>75</v>
      </c>
      <c r="AD502" s="104">
        <f>AH502</f>
        <v>70</v>
      </c>
      <c r="AE502" s="99">
        <f t="shared" si="777"/>
        <v>15</v>
      </c>
      <c r="AF502" s="99">
        <f t="shared" si="778"/>
        <v>15</v>
      </c>
      <c r="AG502" s="99">
        <f>($S502*((AE502+AF502))/100)</f>
        <v>30</v>
      </c>
      <c r="AH502" s="99">
        <f t="shared" si="787"/>
        <v>70</v>
      </c>
      <c r="AI502" s="104">
        <f>AM502</f>
        <v>80</v>
      </c>
      <c r="AJ502" s="99">
        <f t="shared" si="780"/>
        <v>0</v>
      </c>
      <c r="AK502" s="99">
        <f t="shared" si="781"/>
        <v>0</v>
      </c>
      <c r="AL502" s="99">
        <f>($U502*((AJ502+AK502))/100)</f>
        <v>0</v>
      </c>
      <c r="AM502" s="106">
        <f>U502-AL502</f>
        <v>80</v>
      </c>
      <c r="AN502" s="102" t="s">
        <v>69</v>
      </c>
      <c r="AO502" s="100" t="s">
        <v>77</v>
      </c>
      <c r="AP502" s="100" t="s">
        <v>1062</v>
      </c>
      <c r="AQ502" s="100" t="s">
        <v>1063</v>
      </c>
      <c r="AR502" s="136">
        <v>45658</v>
      </c>
      <c r="AS502" s="136">
        <v>46022</v>
      </c>
      <c r="AT502" s="136" t="s">
        <v>96</v>
      </c>
      <c r="AU502" s="100" t="s">
        <v>1057</v>
      </c>
    </row>
    <row r="503" spans="1:48" s="110" customFormat="1" ht="207" customHeight="1">
      <c r="A503" s="311"/>
      <c r="B503" s="311" t="s">
        <v>172</v>
      </c>
      <c r="C503" s="313" t="s">
        <v>1064</v>
      </c>
      <c r="D503" s="313" t="s">
        <v>1065</v>
      </c>
      <c r="E503" s="313"/>
      <c r="F503" s="313"/>
      <c r="G503" s="313"/>
      <c r="H503" s="313" t="s">
        <v>1066</v>
      </c>
      <c r="I503" s="313" t="s">
        <v>1067</v>
      </c>
      <c r="J503" s="313" t="s">
        <v>1068</v>
      </c>
      <c r="K503" s="313" t="s">
        <v>391</v>
      </c>
      <c r="L503" s="313" t="s">
        <v>1069</v>
      </c>
      <c r="M503" s="311" t="s">
        <v>88</v>
      </c>
      <c r="N503" s="311" t="s">
        <v>1053</v>
      </c>
      <c r="O503" s="311" t="s">
        <v>89</v>
      </c>
      <c r="P503" s="311" t="s">
        <v>90</v>
      </c>
      <c r="Q503" s="311">
        <v>231</v>
      </c>
      <c r="R503" s="311" t="s">
        <v>143</v>
      </c>
      <c r="S503" s="311">
        <v>40</v>
      </c>
      <c r="T503" s="311" t="s">
        <v>144</v>
      </c>
      <c r="U503" s="311">
        <v>100</v>
      </c>
      <c r="V503" s="468" t="s">
        <v>145</v>
      </c>
      <c r="W503" s="100" t="s">
        <v>1070</v>
      </c>
      <c r="X503" s="100" t="s">
        <v>120</v>
      </c>
      <c r="Y503" s="100" t="s">
        <v>93</v>
      </c>
      <c r="Z503" s="100" t="s">
        <v>72</v>
      </c>
      <c r="AA503" s="100" t="s">
        <v>73</v>
      </c>
      <c r="AB503" s="100" t="s">
        <v>74</v>
      </c>
      <c r="AC503" s="100" t="s">
        <v>75</v>
      </c>
      <c r="AD503" s="309">
        <f>AH504</f>
        <v>16.8</v>
      </c>
      <c r="AE503" s="99">
        <f t="shared" si="777"/>
        <v>15</v>
      </c>
      <c r="AF503" s="99">
        <f t="shared" si="778"/>
        <v>15</v>
      </c>
      <c r="AG503" s="99">
        <f>($S503*((AE503+AF503))/100)</f>
        <v>12</v>
      </c>
      <c r="AH503" s="99">
        <f t="shared" si="787"/>
        <v>28</v>
      </c>
      <c r="AI503" s="309">
        <f>AM504</f>
        <v>100</v>
      </c>
      <c r="AJ503" s="99">
        <f t="shared" si="780"/>
        <v>0</v>
      </c>
      <c r="AK503" s="99">
        <f t="shared" si="781"/>
        <v>0</v>
      </c>
      <c r="AL503" s="99">
        <f>($U503*((AJ503+AK503))/100)</f>
        <v>0</v>
      </c>
      <c r="AM503" s="106">
        <f>U503-AL503</f>
        <v>100</v>
      </c>
      <c r="AN503" s="468" t="s">
        <v>145</v>
      </c>
      <c r="AO503" s="311" t="s">
        <v>77</v>
      </c>
      <c r="AP503" s="313" t="s">
        <v>1062</v>
      </c>
      <c r="AQ503" s="313" t="s">
        <v>1071</v>
      </c>
      <c r="AR503" s="386">
        <v>45658</v>
      </c>
      <c r="AS503" s="386">
        <v>46022</v>
      </c>
      <c r="AT503" s="364" t="s">
        <v>149</v>
      </c>
      <c r="AU503" s="313" t="s">
        <v>1072</v>
      </c>
    </row>
    <row r="504" spans="1:48" s="110" customFormat="1" ht="287.25" customHeight="1">
      <c r="A504" s="312"/>
      <c r="B504" s="312"/>
      <c r="C504" s="326"/>
      <c r="D504" s="326"/>
      <c r="E504" s="326"/>
      <c r="F504" s="326"/>
      <c r="G504" s="326"/>
      <c r="H504" s="326"/>
      <c r="I504" s="326"/>
      <c r="J504" s="326"/>
      <c r="K504" s="326"/>
      <c r="L504" s="326"/>
      <c r="M504" s="312"/>
      <c r="N504" s="312"/>
      <c r="O504" s="312"/>
      <c r="P504" s="312"/>
      <c r="Q504" s="312"/>
      <c r="R504" s="312"/>
      <c r="S504" s="312"/>
      <c r="T504" s="312"/>
      <c r="U504" s="312"/>
      <c r="V504" s="469"/>
      <c r="W504" s="100" t="s">
        <v>1073</v>
      </c>
      <c r="X504" s="100" t="s">
        <v>120</v>
      </c>
      <c r="Y504" s="100" t="s">
        <v>71</v>
      </c>
      <c r="Z504" s="100" t="s">
        <v>72</v>
      </c>
      <c r="AA504" s="100" t="s">
        <v>73</v>
      </c>
      <c r="AB504" s="100" t="s">
        <v>74</v>
      </c>
      <c r="AC504" s="100" t="s">
        <v>75</v>
      </c>
      <c r="AD504" s="319"/>
      <c r="AE504" s="99">
        <f t="shared" si="777"/>
        <v>25</v>
      </c>
      <c r="AF504" s="99">
        <f t="shared" si="778"/>
        <v>15</v>
      </c>
      <c r="AG504" s="99">
        <f>($AH503*((AE504+AF504))/100)</f>
        <v>11.2</v>
      </c>
      <c r="AH504" s="99">
        <f t="shared" ref="AH504" si="920">AH503-AG504</f>
        <v>16.8</v>
      </c>
      <c r="AI504" s="319"/>
      <c r="AJ504" s="99">
        <f t="shared" si="780"/>
        <v>0</v>
      </c>
      <c r="AK504" s="99">
        <f t="shared" si="781"/>
        <v>0</v>
      </c>
      <c r="AL504" s="99">
        <f t="shared" ref="AL504" si="921">($AM503*((AJ504+AK504))/100)</f>
        <v>0</v>
      </c>
      <c r="AM504" s="106">
        <f t="shared" ref="AM504" si="922">AM503-AL504</f>
        <v>100</v>
      </c>
      <c r="AN504" s="469"/>
      <c r="AO504" s="312"/>
      <c r="AP504" s="326"/>
      <c r="AQ504" s="326"/>
      <c r="AR504" s="387"/>
      <c r="AS504" s="387"/>
      <c r="AT504" s="365"/>
      <c r="AU504" s="326"/>
    </row>
    <row r="505" spans="1:48" s="110" customFormat="1" ht="306" customHeight="1">
      <c r="A505" s="311"/>
      <c r="B505" s="311" t="s">
        <v>172</v>
      </c>
      <c r="C505" s="313" t="s">
        <v>1049</v>
      </c>
      <c r="D505" s="313" t="s">
        <v>1074</v>
      </c>
      <c r="E505" s="313"/>
      <c r="F505" s="313"/>
      <c r="G505" s="313"/>
      <c r="H505" s="313" t="s">
        <v>1075</v>
      </c>
      <c r="I505" s="313" t="s">
        <v>1076</v>
      </c>
      <c r="J505" s="313" t="s">
        <v>1077</v>
      </c>
      <c r="K505" s="313" t="s">
        <v>1078</v>
      </c>
      <c r="L505" s="313" t="s">
        <v>1079</v>
      </c>
      <c r="M505" s="311" t="s">
        <v>88</v>
      </c>
      <c r="N505" s="311" t="s">
        <v>1053</v>
      </c>
      <c r="O505" s="311" t="s">
        <v>89</v>
      </c>
      <c r="P505" s="311" t="s">
        <v>90</v>
      </c>
      <c r="Q505" s="311">
        <v>6488</v>
      </c>
      <c r="R505" s="311" t="s">
        <v>250</v>
      </c>
      <c r="S505" s="311">
        <v>100</v>
      </c>
      <c r="T505" s="311" t="s">
        <v>144</v>
      </c>
      <c r="U505" s="311">
        <v>100</v>
      </c>
      <c r="V505" s="468" t="s">
        <v>145</v>
      </c>
      <c r="W505" s="100" t="s">
        <v>1080</v>
      </c>
      <c r="X505" s="100" t="s">
        <v>120</v>
      </c>
      <c r="Y505" s="100" t="s">
        <v>93</v>
      </c>
      <c r="Z505" s="100" t="s">
        <v>72</v>
      </c>
      <c r="AA505" s="100" t="s">
        <v>73</v>
      </c>
      <c r="AB505" s="100" t="s">
        <v>74</v>
      </c>
      <c r="AC505" s="100" t="s">
        <v>75</v>
      </c>
      <c r="AD505" s="309">
        <f>AH506</f>
        <v>49</v>
      </c>
      <c r="AE505" s="99">
        <f t="shared" si="777"/>
        <v>15</v>
      </c>
      <c r="AF505" s="99">
        <f t="shared" si="778"/>
        <v>15</v>
      </c>
      <c r="AG505" s="99">
        <f>($S505*((AE505+AF505))/100)</f>
        <v>30</v>
      </c>
      <c r="AH505" s="99">
        <f t="shared" ref="AH505" si="923">S505-AG505</f>
        <v>70</v>
      </c>
      <c r="AI505" s="309">
        <f>AM506</f>
        <v>100</v>
      </c>
      <c r="AJ505" s="99">
        <f t="shared" si="780"/>
        <v>0</v>
      </c>
      <c r="AK505" s="99">
        <f t="shared" si="781"/>
        <v>0</v>
      </c>
      <c r="AL505" s="99">
        <f>($U505*((AJ505+AK505))/100)</f>
        <v>0</v>
      </c>
      <c r="AM505" s="106">
        <f>U505-AL505</f>
        <v>100</v>
      </c>
      <c r="AN505" s="468" t="s">
        <v>145</v>
      </c>
      <c r="AO505" s="311" t="s">
        <v>77</v>
      </c>
      <c r="AP505" s="313" t="s">
        <v>1062</v>
      </c>
      <c r="AQ505" s="313" t="s">
        <v>1081</v>
      </c>
      <c r="AR505" s="386">
        <v>45658</v>
      </c>
      <c r="AS505" s="386">
        <v>46022</v>
      </c>
      <c r="AT505" s="386" t="s">
        <v>149</v>
      </c>
      <c r="AU505" s="313" t="s">
        <v>1082</v>
      </c>
    </row>
    <row r="506" spans="1:48" s="110" customFormat="1" ht="187.5" customHeight="1">
      <c r="A506" s="312"/>
      <c r="B506" s="312"/>
      <c r="C506" s="326"/>
      <c r="D506" s="326"/>
      <c r="E506" s="326"/>
      <c r="F506" s="326"/>
      <c r="G506" s="326"/>
      <c r="H506" s="326"/>
      <c r="I506" s="326"/>
      <c r="J506" s="326"/>
      <c r="K506" s="326"/>
      <c r="L506" s="326"/>
      <c r="M506" s="312"/>
      <c r="N506" s="312"/>
      <c r="O506" s="312"/>
      <c r="P506" s="312"/>
      <c r="Q506" s="312"/>
      <c r="R506" s="312"/>
      <c r="S506" s="312"/>
      <c r="T506" s="312"/>
      <c r="U506" s="312"/>
      <c r="V506" s="469"/>
      <c r="W506" s="100" t="s">
        <v>1083</v>
      </c>
      <c r="X506" s="100" t="s">
        <v>120</v>
      </c>
      <c r="Y506" s="100" t="s">
        <v>93</v>
      </c>
      <c r="Z506" s="100" t="s">
        <v>72</v>
      </c>
      <c r="AA506" s="100" t="s">
        <v>73</v>
      </c>
      <c r="AB506" s="100" t="s">
        <v>74</v>
      </c>
      <c r="AC506" s="100" t="s">
        <v>75</v>
      </c>
      <c r="AD506" s="319"/>
      <c r="AE506" s="99">
        <f t="shared" si="777"/>
        <v>15</v>
      </c>
      <c r="AF506" s="99">
        <f t="shared" si="778"/>
        <v>15</v>
      </c>
      <c r="AG506" s="99">
        <f>($AH505*((AE506+AF506))/100)</f>
        <v>21</v>
      </c>
      <c r="AH506" s="99">
        <f t="shared" ref="AH506" si="924">AH505-AG506</f>
        <v>49</v>
      </c>
      <c r="AI506" s="319"/>
      <c r="AJ506" s="99">
        <f t="shared" si="780"/>
        <v>0</v>
      </c>
      <c r="AK506" s="99">
        <f t="shared" si="781"/>
        <v>0</v>
      </c>
      <c r="AL506" s="99">
        <f t="shared" ref="AL506" si="925">($AM505*((AJ506+AK506))/100)</f>
        <v>0</v>
      </c>
      <c r="AM506" s="106">
        <f t="shared" ref="AM506" si="926">AM505-AL506</f>
        <v>100</v>
      </c>
      <c r="AN506" s="469"/>
      <c r="AO506" s="312"/>
      <c r="AP506" s="326"/>
      <c r="AQ506" s="326"/>
      <c r="AR506" s="387"/>
      <c r="AS506" s="387"/>
      <c r="AT506" s="387"/>
      <c r="AU506" s="326"/>
    </row>
    <row r="507" spans="1:48" s="160" customFormat="1" ht="216.75" customHeight="1">
      <c r="A507" s="464"/>
      <c r="B507" s="268" t="s">
        <v>172</v>
      </c>
      <c r="C507" s="262" t="s">
        <v>107</v>
      </c>
      <c r="D507" s="421" t="s">
        <v>1043</v>
      </c>
      <c r="E507" s="277" t="s">
        <v>60</v>
      </c>
      <c r="F507" s="284" t="s">
        <v>968</v>
      </c>
      <c r="G507" s="284" t="s">
        <v>969</v>
      </c>
      <c r="H507" s="284"/>
      <c r="I507" s="284"/>
      <c r="J507" s="284"/>
      <c r="K507" s="284"/>
      <c r="L507" s="290" t="str">
        <f>IF(F507&lt;&gt;"",CONCATENATE(E507," ",F507,"",G507),CONCATENATE(H507," ",I507," ",J507," ",K507))</f>
        <v>Posibilidad de pérdida económica y reputacional por perdida de la confidencialidad, integridad y disponibilidad de la información registrada en documentos físicos, digitales y/o sistemas de información, por el acceso no controlado a la información sensible o confidencial y el desconocimiento de los lineamientos de Seguridad de la Información de la entidad.</v>
      </c>
      <c r="M507" s="287" t="s">
        <v>108</v>
      </c>
      <c r="N507" s="303" t="s">
        <v>1084</v>
      </c>
      <c r="O507" s="268" t="s">
        <v>64</v>
      </c>
      <c r="P507" s="268" t="s">
        <v>65</v>
      </c>
      <c r="Q507" s="268" t="s">
        <v>276</v>
      </c>
      <c r="R507" s="268" t="s">
        <v>178</v>
      </c>
      <c r="S507" s="265">
        <f>IF(R507="Muy alta",100,IF(R507="Alta",80,IF(R507="Media",60,IF(R507="Baja",40,IF(R507="Muy baja",20,IF(R507="Casi Seguro",100,IF(R507="Probable",80,IF(R507="Posible",60,IF(R507="Improbable",40,IF(R507="Rara vez",20,0))))))))))</f>
        <v>80</v>
      </c>
      <c r="T507" s="268" t="s">
        <v>68</v>
      </c>
      <c r="U507" s="265">
        <f>IF(T507="Catastrófico",100,IF(T507="Mayor",80,IF(T507="Moderado",60,IF(T507="Menor",40,IF(T507="Leve",20,0)))))</f>
        <v>80</v>
      </c>
      <c r="V507" s="268" t="s">
        <v>69</v>
      </c>
      <c r="W507" s="277" t="s">
        <v>1085</v>
      </c>
      <c r="X507" s="265" t="str">
        <f>IF(OR(Y507="Preventivo",Y507="Detectivo"),"Probabilidad",IF(Y507="Correctivo","Impacto"," "))</f>
        <v>Probabilidad</v>
      </c>
      <c r="Y507" s="268" t="s">
        <v>71</v>
      </c>
      <c r="Z507" s="268" t="s">
        <v>72</v>
      </c>
      <c r="AA507" s="268" t="s">
        <v>73</v>
      </c>
      <c r="AB507" s="268" t="s">
        <v>74</v>
      </c>
      <c r="AC507" s="268" t="s">
        <v>75</v>
      </c>
      <c r="AD507" s="271">
        <f>AH509</f>
        <v>48</v>
      </c>
      <c r="AE507" s="265">
        <f>IF(Y507="Preventivo",25,IF(Y507="Detectivo",15,0))</f>
        <v>25</v>
      </c>
      <c r="AF507" s="158">
        <f>IF(Y507="Correctivo",0,IF(Z507="Automatizado",25,IF(Z507="Manual",15,0)))</f>
        <v>15</v>
      </c>
      <c r="AG507" s="99">
        <f>($S507*((AE507+AF507))/100)</f>
        <v>32</v>
      </c>
      <c r="AH507" s="99">
        <f t="shared" ref="AH507" si="927">S507-AG507</f>
        <v>48</v>
      </c>
      <c r="AI507" s="271">
        <f>AM509</f>
        <v>80</v>
      </c>
      <c r="AJ507" s="158">
        <f>IF(Y507="Correctivo",10,0)</f>
        <v>0</v>
      </c>
      <c r="AK507" s="158">
        <f>IF(X507="Probabilidad",0,IF(Z507="Automatizado",25,IF(Z507="Manual",15,0)))</f>
        <v>0</v>
      </c>
      <c r="AL507" s="99">
        <f>($U507*((AJ507+AK507))/100)</f>
        <v>0</v>
      </c>
      <c r="AM507" s="106">
        <f>U507-AL507</f>
        <v>80</v>
      </c>
      <c r="AN507" s="268" t="s">
        <v>69</v>
      </c>
      <c r="AO507" s="268" t="s">
        <v>77</v>
      </c>
      <c r="AP507" s="268" t="s">
        <v>272</v>
      </c>
      <c r="AQ507" s="159" t="s">
        <v>1046</v>
      </c>
      <c r="AR507" s="139">
        <v>45658</v>
      </c>
      <c r="AS507" s="139">
        <v>46022</v>
      </c>
      <c r="AT507" s="265" t="s">
        <v>96</v>
      </c>
      <c r="AU507" s="16" t="s">
        <v>1086</v>
      </c>
    </row>
    <row r="508" spans="1:48" s="110" customFormat="1" ht="379.5" customHeight="1">
      <c r="A508" s="465"/>
      <c r="B508" s="269"/>
      <c r="C508" s="263"/>
      <c r="D508" s="472"/>
      <c r="E508" s="278"/>
      <c r="F508" s="285"/>
      <c r="G508" s="285"/>
      <c r="H508" s="285"/>
      <c r="I508" s="285"/>
      <c r="J508" s="285"/>
      <c r="K508" s="285"/>
      <c r="L508" s="291"/>
      <c r="M508" s="288"/>
      <c r="N508" s="304"/>
      <c r="O508" s="269"/>
      <c r="P508" s="269"/>
      <c r="Q508" s="269"/>
      <c r="R508" s="269"/>
      <c r="S508" s="266"/>
      <c r="T508" s="269"/>
      <c r="U508" s="266"/>
      <c r="V508" s="269"/>
      <c r="W508" s="278"/>
      <c r="X508" s="266"/>
      <c r="Y508" s="269"/>
      <c r="Z508" s="269"/>
      <c r="AA508" s="269"/>
      <c r="AB508" s="269"/>
      <c r="AC508" s="269"/>
      <c r="AD508" s="272"/>
      <c r="AE508" s="266"/>
      <c r="AF508" s="16">
        <f t="shared" ref="AF508:AF509" si="928">IF(Y508="Correctivo",0,IF(Z508="Automatizado",25,IF(Z508="Manual",15,0)))</f>
        <v>0</v>
      </c>
      <c r="AG508" s="99">
        <f>($AH507*((AE508+AF508))/100)</f>
        <v>0</v>
      </c>
      <c r="AH508" s="99">
        <f t="shared" ref="AH508" si="929">AH507-AG508</f>
        <v>48</v>
      </c>
      <c r="AI508" s="272"/>
      <c r="AJ508" s="16">
        <f t="shared" ref="AJ508:AJ509" si="930">IF(Y508="Correctivo",10,0)</f>
        <v>0</v>
      </c>
      <c r="AK508" s="16">
        <f t="shared" ref="AK508:AK509" si="931">IF(X508="Probabilidad",0,IF(Z508="Automatizado",25,IF(Z508="Manual",15,0)))</f>
        <v>0</v>
      </c>
      <c r="AL508" s="99">
        <f t="shared" ref="AL508" si="932">($AM507*((AJ508+AK508))/100)</f>
        <v>0</v>
      </c>
      <c r="AM508" s="106">
        <f t="shared" ref="AM508:AM509" si="933">AM507-AL508</f>
        <v>80</v>
      </c>
      <c r="AN508" s="269"/>
      <c r="AO508" s="269"/>
      <c r="AP508" s="269"/>
      <c r="AQ508" s="32" t="s">
        <v>1047</v>
      </c>
      <c r="AR508" s="139">
        <v>45658</v>
      </c>
      <c r="AS508" s="139">
        <v>46022</v>
      </c>
      <c r="AT508" s="266"/>
      <c r="AU508" s="16" t="s">
        <v>973</v>
      </c>
    </row>
    <row r="509" spans="1:48" s="110" customFormat="1" ht="347.25" customHeight="1">
      <c r="A509" s="466"/>
      <c r="B509" s="270"/>
      <c r="C509" s="264"/>
      <c r="D509" s="422"/>
      <c r="E509" s="279"/>
      <c r="F509" s="286"/>
      <c r="G509" s="286"/>
      <c r="H509" s="286"/>
      <c r="I509" s="286"/>
      <c r="J509" s="286"/>
      <c r="K509" s="286"/>
      <c r="L509" s="292"/>
      <c r="M509" s="289"/>
      <c r="N509" s="305"/>
      <c r="O509" s="270"/>
      <c r="P509" s="270"/>
      <c r="Q509" s="270"/>
      <c r="R509" s="270"/>
      <c r="S509" s="267"/>
      <c r="T509" s="270"/>
      <c r="U509" s="267"/>
      <c r="V509" s="270"/>
      <c r="W509" s="279"/>
      <c r="X509" s="267"/>
      <c r="Y509" s="270"/>
      <c r="Z509" s="270"/>
      <c r="AA509" s="270"/>
      <c r="AB509" s="270"/>
      <c r="AC509" s="270"/>
      <c r="AD509" s="273"/>
      <c r="AE509" s="267"/>
      <c r="AF509" s="16">
        <f t="shared" si="928"/>
        <v>0</v>
      </c>
      <c r="AG509" s="99">
        <f>($AH508*((AE509+AF509))/100)</f>
        <v>0</v>
      </c>
      <c r="AH509" s="99">
        <f t="shared" ref="AH509" si="934">AH508-AG509</f>
        <v>48</v>
      </c>
      <c r="AI509" s="273"/>
      <c r="AJ509" s="16">
        <f t="shared" si="930"/>
        <v>0</v>
      </c>
      <c r="AK509" s="16">
        <f t="shared" si="931"/>
        <v>0</v>
      </c>
      <c r="AL509" s="99">
        <f>($U509*((AJ509+AK509))/100)</f>
        <v>0</v>
      </c>
      <c r="AM509" s="106">
        <f t="shared" si="933"/>
        <v>80</v>
      </c>
      <c r="AN509" s="270"/>
      <c r="AO509" s="270"/>
      <c r="AP509" s="270"/>
      <c r="AQ509" s="32" t="s">
        <v>1048</v>
      </c>
      <c r="AR509" s="139">
        <v>45658</v>
      </c>
      <c r="AS509" s="139">
        <v>46022</v>
      </c>
      <c r="AT509" s="267"/>
      <c r="AU509" s="16" t="s">
        <v>973</v>
      </c>
    </row>
    <row r="510" spans="1:48" s="110" customFormat="1" ht="152.25" customHeight="1">
      <c r="A510" s="344"/>
      <c r="B510" s="311" t="s">
        <v>174</v>
      </c>
      <c r="C510" s="313" t="s">
        <v>1049</v>
      </c>
      <c r="D510" s="313" t="s">
        <v>1074</v>
      </c>
      <c r="E510" s="313" t="s">
        <v>167</v>
      </c>
      <c r="F510" s="313" t="s">
        <v>1087</v>
      </c>
      <c r="G510" s="313" t="s">
        <v>1088</v>
      </c>
      <c r="H510" s="313"/>
      <c r="I510" s="313"/>
      <c r="J510" s="313"/>
      <c r="K510" s="313"/>
      <c r="L510" s="315" t="str">
        <f t="shared" ref="L510:L513" si="935">CONCATENATE(E510," ",F510,)</f>
        <v>Posibilidad de pérdida reputacional ante las victimas por la inoportunidad en la entrega de cartas de indemnización administrativa</v>
      </c>
      <c r="M510" s="311" t="s">
        <v>63</v>
      </c>
      <c r="N510" s="311" t="s">
        <v>281</v>
      </c>
      <c r="O510" s="311" t="s">
        <v>64</v>
      </c>
      <c r="P510" s="311" t="s">
        <v>65</v>
      </c>
      <c r="Q510" s="311">
        <v>4000</v>
      </c>
      <c r="R510" s="311" t="s">
        <v>175</v>
      </c>
      <c r="S510" s="311">
        <v>100</v>
      </c>
      <c r="T510" s="311" t="s">
        <v>68</v>
      </c>
      <c r="U510" s="311">
        <v>80</v>
      </c>
      <c r="V510" s="361" t="s">
        <v>69</v>
      </c>
      <c r="W510" s="134" t="s">
        <v>1089</v>
      </c>
      <c r="X510" s="31" t="s">
        <v>43</v>
      </c>
      <c r="Y510" s="31" t="s">
        <v>83</v>
      </c>
      <c r="Z510" s="31" t="s">
        <v>72</v>
      </c>
      <c r="AA510" s="31" t="s">
        <v>73</v>
      </c>
      <c r="AB510" s="31" t="s">
        <v>74</v>
      </c>
      <c r="AC510" s="31" t="s">
        <v>187</v>
      </c>
      <c r="AD510" s="309">
        <f>AH511</f>
        <v>100</v>
      </c>
      <c r="AE510" s="99">
        <f t="shared" si="777"/>
        <v>0</v>
      </c>
      <c r="AF510" s="99">
        <f t="shared" si="778"/>
        <v>0</v>
      </c>
      <c r="AG510" s="99">
        <f>($S510*((AE510+AF510))/100)</f>
        <v>0</v>
      </c>
      <c r="AH510" s="99">
        <f t="shared" si="787"/>
        <v>100</v>
      </c>
      <c r="AI510" s="309">
        <f>AM511</f>
        <v>45</v>
      </c>
      <c r="AJ510" s="99">
        <f t="shared" si="780"/>
        <v>10</v>
      </c>
      <c r="AK510" s="99">
        <f t="shared" si="781"/>
        <v>15</v>
      </c>
      <c r="AL510" s="99">
        <f>($U510*((AJ510+AK510))/100)</f>
        <v>20</v>
      </c>
      <c r="AM510" s="106">
        <f>U510-AL510</f>
        <v>60</v>
      </c>
      <c r="AN510" s="391" t="s">
        <v>76</v>
      </c>
      <c r="AO510" s="311" t="s">
        <v>77</v>
      </c>
      <c r="AP510" s="311" t="s">
        <v>78</v>
      </c>
      <c r="AQ510" s="490" t="s">
        <v>1090</v>
      </c>
      <c r="AR510" s="386">
        <v>45658</v>
      </c>
      <c r="AS510" s="386">
        <v>46022</v>
      </c>
      <c r="AT510" s="311" t="s">
        <v>80</v>
      </c>
      <c r="AU510" s="311" t="s">
        <v>1091</v>
      </c>
    </row>
    <row r="511" spans="1:48" s="110" customFormat="1" ht="169.5" customHeight="1">
      <c r="A511" s="345"/>
      <c r="B511" s="325"/>
      <c r="C511" s="343"/>
      <c r="D511" s="343"/>
      <c r="E511" s="343"/>
      <c r="F511" s="343"/>
      <c r="G511" s="343"/>
      <c r="H511" s="343"/>
      <c r="I511" s="343"/>
      <c r="J511" s="343"/>
      <c r="K511" s="343"/>
      <c r="L511" s="314"/>
      <c r="M511" s="325"/>
      <c r="N511" s="325"/>
      <c r="O511" s="325"/>
      <c r="P511" s="325"/>
      <c r="Q511" s="325"/>
      <c r="R511" s="325"/>
      <c r="S511" s="325"/>
      <c r="T511" s="325"/>
      <c r="U511" s="325"/>
      <c r="V511" s="362"/>
      <c r="W511" s="134" t="s">
        <v>1092</v>
      </c>
      <c r="X511" s="31" t="s">
        <v>43</v>
      </c>
      <c r="Y511" s="31" t="s">
        <v>83</v>
      </c>
      <c r="Z511" s="31" t="s">
        <v>72</v>
      </c>
      <c r="AA511" s="31" t="s">
        <v>73</v>
      </c>
      <c r="AB511" s="31" t="s">
        <v>74</v>
      </c>
      <c r="AC511" s="31" t="s">
        <v>187</v>
      </c>
      <c r="AD511" s="310"/>
      <c r="AE511" s="99">
        <f t="shared" si="777"/>
        <v>0</v>
      </c>
      <c r="AF511" s="99">
        <f t="shared" si="778"/>
        <v>0</v>
      </c>
      <c r="AG511" s="99">
        <f>($AH510*((AE511+AF511))/100)</f>
        <v>0</v>
      </c>
      <c r="AH511" s="99">
        <f t="shared" ref="AH511:AH512" si="936">AH510-AG511</f>
        <v>100</v>
      </c>
      <c r="AI511" s="310"/>
      <c r="AJ511" s="99">
        <f t="shared" si="780"/>
        <v>10</v>
      </c>
      <c r="AK511" s="99">
        <f t="shared" si="781"/>
        <v>15</v>
      </c>
      <c r="AL511" s="99">
        <f t="shared" ref="AL511:AL512" si="937">($AM510*((AJ511+AK511))/100)</f>
        <v>15</v>
      </c>
      <c r="AM511" s="106">
        <f t="shared" ref="AM511:AM512" si="938">AM510-AL511</f>
        <v>45</v>
      </c>
      <c r="AN511" s="410"/>
      <c r="AO511" s="325"/>
      <c r="AP511" s="325"/>
      <c r="AQ511" s="491"/>
      <c r="AR511" s="411"/>
      <c r="AS511" s="411"/>
      <c r="AT511" s="325"/>
      <c r="AU511" s="325"/>
    </row>
    <row r="512" spans="1:48" s="110" customFormat="1" ht="250.5" customHeight="1">
      <c r="A512" s="356"/>
      <c r="B512" s="312"/>
      <c r="C512" s="326"/>
      <c r="D512" s="326"/>
      <c r="E512" s="326"/>
      <c r="F512" s="326"/>
      <c r="G512" s="326"/>
      <c r="H512" s="326"/>
      <c r="I512" s="326"/>
      <c r="J512" s="326"/>
      <c r="K512" s="326"/>
      <c r="L512" s="357"/>
      <c r="M512" s="312"/>
      <c r="N512" s="312"/>
      <c r="O512" s="312"/>
      <c r="P512" s="312"/>
      <c r="Q512" s="312"/>
      <c r="R512" s="312"/>
      <c r="S512" s="312"/>
      <c r="T512" s="312"/>
      <c r="U512" s="312"/>
      <c r="V512" s="363"/>
      <c r="W512" s="134" t="s">
        <v>1093</v>
      </c>
      <c r="X512" s="31" t="s">
        <v>120</v>
      </c>
      <c r="Y512" s="31" t="s">
        <v>71</v>
      </c>
      <c r="Z512" s="31" t="s">
        <v>72</v>
      </c>
      <c r="AA512" s="31" t="s">
        <v>182</v>
      </c>
      <c r="AB512" s="31" t="s">
        <v>74</v>
      </c>
      <c r="AC512" s="31" t="s">
        <v>187</v>
      </c>
      <c r="AD512" s="319"/>
      <c r="AE512" s="99">
        <f t="shared" si="777"/>
        <v>25</v>
      </c>
      <c r="AF512" s="99">
        <f t="shared" si="778"/>
        <v>15</v>
      </c>
      <c r="AG512" s="99">
        <f>($AH511*((AE512+AF512))/100)</f>
        <v>40</v>
      </c>
      <c r="AH512" s="99">
        <f t="shared" si="936"/>
        <v>60</v>
      </c>
      <c r="AI512" s="319"/>
      <c r="AJ512" s="99">
        <f t="shared" si="780"/>
        <v>0</v>
      </c>
      <c r="AK512" s="99">
        <f t="shared" si="781"/>
        <v>0</v>
      </c>
      <c r="AL512" s="99">
        <f t="shared" si="937"/>
        <v>0</v>
      </c>
      <c r="AM512" s="106">
        <f t="shared" si="938"/>
        <v>45</v>
      </c>
      <c r="AN512" s="392"/>
      <c r="AO512" s="312"/>
      <c r="AP512" s="312"/>
      <c r="AQ512" s="492"/>
      <c r="AR512" s="387"/>
      <c r="AS512" s="387"/>
      <c r="AT512" s="312"/>
      <c r="AU512" s="312"/>
    </row>
    <row r="513" spans="1:47" s="110" customFormat="1" ht="212.25" customHeight="1">
      <c r="A513" s="344"/>
      <c r="B513" s="311" t="s">
        <v>174</v>
      </c>
      <c r="C513" s="313" t="s">
        <v>1009</v>
      </c>
      <c r="D513" s="313" t="s">
        <v>1094</v>
      </c>
      <c r="E513" s="313" t="s">
        <v>167</v>
      </c>
      <c r="F513" s="313" t="s">
        <v>1095</v>
      </c>
      <c r="G513" s="313" t="s">
        <v>1096</v>
      </c>
      <c r="H513" s="108"/>
      <c r="I513" s="108"/>
      <c r="J513" s="108"/>
      <c r="K513" s="108"/>
      <c r="L513" s="315" t="str">
        <f t="shared" si="935"/>
        <v>Posibilidad de pérdida reputacional ante la insatisfacción de las victimas, entes territoriales y organismos de control,  por la no realización de las jornadas de atención y orientación</v>
      </c>
      <c r="M513" s="311" t="s">
        <v>63</v>
      </c>
      <c r="N513" s="311" t="s">
        <v>281</v>
      </c>
      <c r="O513" s="311" t="s">
        <v>64</v>
      </c>
      <c r="P513" s="311" t="s">
        <v>65</v>
      </c>
      <c r="Q513" s="311">
        <v>47</v>
      </c>
      <c r="R513" s="311" t="s">
        <v>129</v>
      </c>
      <c r="S513" s="311">
        <v>40</v>
      </c>
      <c r="T513" s="311" t="s">
        <v>76</v>
      </c>
      <c r="U513" s="311">
        <v>60</v>
      </c>
      <c r="V513" s="391" t="s">
        <v>76</v>
      </c>
      <c r="W513" s="134" t="s">
        <v>1097</v>
      </c>
      <c r="X513" s="100" t="s">
        <v>120</v>
      </c>
      <c r="Y513" s="100" t="s">
        <v>71</v>
      </c>
      <c r="Z513" s="100" t="s">
        <v>72</v>
      </c>
      <c r="AA513" s="100" t="s">
        <v>182</v>
      </c>
      <c r="AB513" s="100" t="s">
        <v>74</v>
      </c>
      <c r="AC513" s="100" t="s">
        <v>187</v>
      </c>
      <c r="AD513" s="309">
        <f>AH515</f>
        <v>10.080000000000002</v>
      </c>
      <c r="AE513" s="99">
        <f t="shared" si="777"/>
        <v>25</v>
      </c>
      <c r="AF513" s="99">
        <f t="shared" si="778"/>
        <v>15</v>
      </c>
      <c r="AG513" s="99">
        <f>($S513*((AE513+AF513))/100)</f>
        <v>16</v>
      </c>
      <c r="AH513" s="99">
        <f t="shared" ref="AH513" si="939">S513-AG513</f>
        <v>24</v>
      </c>
      <c r="AI513" s="309">
        <f>AM515</f>
        <v>60</v>
      </c>
      <c r="AJ513" s="99">
        <f t="shared" si="780"/>
        <v>0</v>
      </c>
      <c r="AK513" s="99">
        <f t="shared" si="781"/>
        <v>0</v>
      </c>
      <c r="AL513" s="99">
        <f>($U513*((AJ513+AK513))/100)</f>
        <v>0</v>
      </c>
      <c r="AM513" s="106">
        <f>U513-AL513</f>
        <v>60</v>
      </c>
      <c r="AN513" s="391" t="s">
        <v>76</v>
      </c>
      <c r="AO513" s="311" t="s">
        <v>77</v>
      </c>
      <c r="AP513" s="313" t="s">
        <v>78</v>
      </c>
      <c r="AQ513" s="475" t="s">
        <v>1098</v>
      </c>
      <c r="AR513" s="386">
        <v>45658</v>
      </c>
      <c r="AS513" s="386">
        <v>46022</v>
      </c>
      <c r="AT513" s="311" t="s">
        <v>80</v>
      </c>
      <c r="AU513" s="313" t="s">
        <v>1099</v>
      </c>
    </row>
    <row r="514" spans="1:47" s="110" customFormat="1" ht="270" customHeight="1">
      <c r="A514" s="345"/>
      <c r="B514" s="325"/>
      <c r="C514" s="343"/>
      <c r="D514" s="343"/>
      <c r="E514" s="343"/>
      <c r="F514" s="343"/>
      <c r="G514" s="343"/>
      <c r="H514" s="112"/>
      <c r="I514" s="112"/>
      <c r="J514" s="112"/>
      <c r="K514" s="112"/>
      <c r="L514" s="314"/>
      <c r="M514" s="325"/>
      <c r="N514" s="325"/>
      <c r="O514" s="325"/>
      <c r="P514" s="325"/>
      <c r="Q514" s="325"/>
      <c r="R514" s="325"/>
      <c r="S514" s="325"/>
      <c r="T514" s="325"/>
      <c r="U514" s="325"/>
      <c r="V514" s="410"/>
      <c r="W514" s="134" t="s">
        <v>1100</v>
      </c>
      <c r="X514" s="100" t="s">
        <v>120</v>
      </c>
      <c r="Y514" s="100" t="s">
        <v>93</v>
      </c>
      <c r="Z514" s="100" t="s">
        <v>72</v>
      </c>
      <c r="AA514" s="100" t="s">
        <v>182</v>
      </c>
      <c r="AB514" s="100" t="s">
        <v>74</v>
      </c>
      <c r="AC514" s="100" t="s">
        <v>187</v>
      </c>
      <c r="AD514" s="310"/>
      <c r="AE514" s="99">
        <f t="shared" si="777"/>
        <v>15</v>
      </c>
      <c r="AF514" s="99">
        <f t="shared" si="778"/>
        <v>15</v>
      </c>
      <c r="AG514" s="99">
        <f>($AH513*((AE514+AF514))/100)</f>
        <v>7.2</v>
      </c>
      <c r="AH514" s="99">
        <f t="shared" ref="AH514:AH515" si="940">AH513-AG514</f>
        <v>16.8</v>
      </c>
      <c r="AI514" s="310"/>
      <c r="AJ514" s="99">
        <f t="shared" si="780"/>
        <v>0</v>
      </c>
      <c r="AK514" s="99">
        <f t="shared" si="781"/>
        <v>0</v>
      </c>
      <c r="AL514" s="99">
        <f t="shared" ref="AL514:AL515" si="941">($AM513*((AJ514+AK514))/100)</f>
        <v>0</v>
      </c>
      <c r="AM514" s="106">
        <f t="shared" ref="AM514:AM515" si="942">AM513-AL514</f>
        <v>60</v>
      </c>
      <c r="AN514" s="410"/>
      <c r="AO514" s="325"/>
      <c r="AP514" s="343"/>
      <c r="AQ514" s="510"/>
      <c r="AR514" s="411"/>
      <c r="AS514" s="411"/>
      <c r="AT514" s="325"/>
      <c r="AU514" s="343"/>
    </row>
    <row r="515" spans="1:47" s="110" customFormat="1" ht="210" customHeight="1">
      <c r="A515" s="356"/>
      <c r="B515" s="312"/>
      <c r="C515" s="326"/>
      <c r="D515" s="326"/>
      <c r="E515" s="326"/>
      <c r="F515" s="326"/>
      <c r="G515" s="326"/>
      <c r="H515" s="112"/>
      <c r="I515" s="112"/>
      <c r="J515" s="112"/>
      <c r="K515" s="112"/>
      <c r="L515" s="357"/>
      <c r="M515" s="312"/>
      <c r="N515" s="312"/>
      <c r="O515" s="312"/>
      <c r="P515" s="312"/>
      <c r="Q515" s="312"/>
      <c r="R515" s="312"/>
      <c r="S515" s="312"/>
      <c r="T515" s="312"/>
      <c r="U515" s="312"/>
      <c r="V515" s="392"/>
      <c r="W515" s="134" t="s">
        <v>1101</v>
      </c>
      <c r="X515" s="100" t="s">
        <v>120</v>
      </c>
      <c r="Y515" s="100" t="s">
        <v>71</v>
      </c>
      <c r="Z515" s="100" t="s">
        <v>72</v>
      </c>
      <c r="AA515" s="100" t="s">
        <v>182</v>
      </c>
      <c r="AB515" s="100" t="s">
        <v>74</v>
      </c>
      <c r="AC515" s="100" t="s">
        <v>187</v>
      </c>
      <c r="AD515" s="319"/>
      <c r="AE515" s="99">
        <f t="shared" si="777"/>
        <v>25</v>
      </c>
      <c r="AF515" s="99">
        <f t="shared" si="778"/>
        <v>15</v>
      </c>
      <c r="AG515" s="99">
        <f t="shared" ref="AG515" si="943">($AH514*((AE515+AF515))/100)</f>
        <v>6.72</v>
      </c>
      <c r="AH515" s="99">
        <f t="shared" si="940"/>
        <v>10.080000000000002</v>
      </c>
      <c r="AI515" s="319"/>
      <c r="AJ515" s="99">
        <f t="shared" si="780"/>
        <v>0</v>
      </c>
      <c r="AK515" s="99">
        <f t="shared" si="781"/>
        <v>0</v>
      </c>
      <c r="AL515" s="99">
        <f t="shared" si="941"/>
        <v>0</v>
      </c>
      <c r="AM515" s="106">
        <f t="shared" si="942"/>
        <v>60</v>
      </c>
      <c r="AN515" s="392"/>
      <c r="AO515" s="312"/>
      <c r="AP515" s="326"/>
      <c r="AQ515" s="476"/>
      <c r="AR515" s="387"/>
      <c r="AS515" s="387"/>
      <c r="AT515" s="312"/>
      <c r="AU515" s="326"/>
    </row>
    <row r="516" spans="1:47" s="110" customFormat="1" ht="260.25" customHeight="1">
      <c r="A516" s="384"/>
      <c r="B516" s="298" t="s">
        <v>174</v>
      </c>
      <c r="C516" s="299" t="s">
        <v>1102</v>
      </c>
      <c r="D516" s="299" t="s">
        <v>1103</v>
      </c>
      <c r="E516" s="299" t="s">
        <v>167</v>
      </c>
      <c r="F516" s="299" t="s">
        <v>1104</v>
      </c>
      <c r="G516" s="299" t="s">
        <v>1105</v>
      </c>
      <c r="H516" s="108"/>
      <c r="I516" s="108"/>
      <c r="J516" s="108"/>
      <c r="K516" s="108"/>
      <c r="L516" s="315" t="str">
        <f>CONCATENATE(E516," ",F516,)</f>
        <v>Posibilidad de pérdida reputacional ante las victimas, entes territoriales y mesas de participación efectiva de victimas, por no brindar la asistencia técnica programada de manera oportuna o insatisfacción en la realización de la misma,  en los CRAV y PAV</v>
      </c>
      <c r="M516" s="298" t="s">
        <v>63</v>
      </c>
      <c r="N516" s="298" t="s">
        <v>281</v>
      </c>
      <c r="O516" s="298" t="s">
        <v>64</v>
      </c>
      <c r="P516" s="298" t="s">
        <v>183</v>
      </c>
      <c r="Q516" s="298">
        <v>141000</v>
      </c>
      <c r="R516" s="298" t="s">
        <v>175</v>
      </c>
      <c r="S516" s="298">
        <v>100</v>
      </c>
      <c r="T516" s="298" t="s">
        <v>76</v>
      </c>
      <c r="U516" s="298">
        <v>60</v>
      </c>
      <c r="V516" s="360" t="s">
        <v>69</v>
      </c>
      <c r="W516" s="134" t="s">
        <v>1106</v>
      </c>
      <c r="X516" s="100" t="s">
        <v>43</v>
      </c>
      <c r="Y516" s="100" t="s">
        <v>83</v>
      </c>
      <c r="Z516" s="100" t="s">
        <v>72</v>
      </c>
      <c r="AA516" s="100" t="s">
        <v>182</v>
      </c>
      <c r="AB516" s="100" t="s">
        <v>74</v>
      </c>
      <c r="AC516" s="100" t="s">
        <v>75</v>
      </c>
      <c r="AD516" s="297">
        <f>AH517</f>
        <v>60</v>
      </c>
      <c r="AE516" s="99">
        <f t="shared" si="777"/>
        <v>0</v>
      </c>
      <c r="AF516" s="99">
        <f t="shared" si="778"/>
        <v>0</v>
      </c>
      <c r="AG516" s="99">
        <f>($S516*((AE516+AF516))/100)</f>
        <v>0</v>
      </c>
      <c r="AH516" s="99">
        <f t="shared" ref="AH516" si="944">S516-AG516</f>
        <v>100</v>
      </c>
      <c r="AI516" s="297">
        <f>AM517</f>
        <v>45</v>
      </c>
      <c r="AJ516" s="99">
        <f t="shared" si="780"/>
        <v>10</v>
      </c>
      <c r="AK516" s="99">
        <f t="shared" si="781"/>
        <v>15</v>
      </c>
      <c r="AL516" s="99">
        <f>($U516*((AJ516+AK516))/100)</f>
        <v>15</v>
      </c>
      <c r="AM516" s="106">
        <f>U516-AL516</f>
        <v>45</v>
      </c>
      <c r="AN516" s="308" t="s">
        <v>76</v>
      </c>
      <c r="AO516" s="298" t="s">
        <v>77</v>
      </c>
      <c r="AP516" s="299" t="s">
        <v>78</v>
      </c>
      <c r="AQ516" s="300" t="s">
        <v>1107</v>
      </c>
      <c r="AR516" s="385">
        <v>45658</v>
      </c>
      <c r="AS516" s="385">
        <v>46022</v>
      </c>
      <c r="AT516" s="298" t="s">
        <v>80</v>
      </c>
      <c r="AU516" s="299" t="s">
        <v>1108</v>
      </c>
    </row>
    <row r="517" spans="1:47" s="110" customFormat="1" ht="358.5" customHeight="1">
      <c r="A517" s="384"/>
      <c r="B517" s="298"/>
      <c r="C517" s="299"/>
      <c r="D517" s="299"/>
      <c r="E517" s="299"/>
      <c r="F517" s="299"/>
      <c r="G517" s="299"/>
      <c r="H517" s="112"/>
      <c r="I517" s="112"/>
      <c r="J517" s="112"/>
      <c r="K517" s="112"/>
      <c r="L517" s="314"/>
      <c r="M517" s="298"/>
      <c r="N517" s="298"/>
      <c r="O517" s="298"/>
      <c r="P517" s="298"/>
      <c r="Q517" s="298"/>
      <c r="R517" s="298"/>
      <c r="S517" s="298"/>
      <c r="T517" s="298"/>
      <c r="U517" s="298"/>
      <c r="V517" s="360"/>
      <c r="W517" s="134" t="s">
        <v>1109</v>
      </c>
      <c r="X517" s="100" t="s">
        <v>120</v>
      </c>
      <c r="Y517" s="100" t="s">
        <v>71</v>
      </c>
      <c r="Z517" s="100" t="s">
        <v>72</v>
      </c>
      <c r="AA517" s="100" t="s">
        <v>182</v>
      </c>
      <c r="AB517" s="100" t="s">
        <v>74</v>
      </c>
      <c r="AC517" s="100" t="s">
        <v>75</v>
      </c>
      <c r="AD517" s="297"/>
      <c r="AE517" s="99">
        <f t="shared" si="777"/>
        <v>25</v>
      </c>
      <c r="AF517" s="99">
        <f t="shared" si="778"/>
        <v>15</v>
      </c>
      <c r="AG517" s="99">
        <f>($AH516*((AE517+AF517))/100)</f>
        <v>40</v>
      </c>
      <c r="AH517" s="99">
        <f t="shared" ref="AH517" si="945">AH516-AG517</f>
        <v>60</v>
      </c>
      <c r="AI517" s="297"/>
      <c r="AJ517" s="99">
        <f t="shared" si="780"/>
        <v>0</v>
      </c>
      <c r="AK517" s="99">
        <f t="shared" si="781"/>
        <v>0</v>
      </c>
      <c r="AL517" s="99">
        <f t="shared" ref="AL517" si="946">($AM516*((AJ517+AK517))/100)</f>
        <v>0</v>
      </c>
      <c r="AM517" s="106">
        <f t="shared" ref="AM517" si="947">AM516-AL517</f>
        <v>45</v>
      </c>
      <c r="AN517" s="308"/>
      <c r="AO517" s="298"/>
      <c r="AP517" s="299"/>
      <c r="AQ517" s="300"/>
      <c r="AR517" s="385"/>
      <c r="AS517" s="385"/>
      <c r="AT517" s="298"/>
      <c r="AU517" s="299"/>
    </row>
    <row r="518" spans="1:47" s="110" customFormat="1" ht="184.5" customHeight="1">
      <c r="A518" s="384"/>
      <c r="B518" s="298" t="s">
        <v>174</v>
      </c>
      <c r="C518" s="299" t="s">
        <v>898</v>
      </c>
      <c r="D518" s="299" t="s">
        <v>1110</v>
      </c>
      <c r="E518" s="515"/>
      <c r="F518" s="515"/>
      <c r="G518" s="515"/>
      <c r="H518" s="313" t="s">
        <v>1111</v>
      </c>
      <c r="I518" s="313" t="s">
        <v>1112</v>
      </c>
      <c r="J518" s="313" t="s">
        <v>1113</v>
      </c>
      <c r="K518" s="313" t="s">
        <v>1114</v>
      </c>
      <c r="L518" s="299" t="s">
        <v>1115</v>
      </c>
      <c r="M518" s="298" t="s">
        <v>88</v>
      </c>
      <c r="N518" s="298" t="s">
        <v>281</v>
      </c>
      <c r="O518" s="298" t="s">
        <v>89</v>
      </c>
      <c r="P518" s="298" t="s">
        <v>90</v>
      </c>
      <c r="Q518" s="298">
        <v>32200</v>
      </c>
      <c r="R518" s="298" t="s">
        <v>250</v>
      </c>
      <c r="S518" s="298">
        <v>100</v>
      </c>
      <c r="T518" s="298" t="s">
        <v>144</v>
      </c>
      <c r="U518" s="298">
        <v>100</v>
      </c>
      <c r="V518" s="296" t="s">
        <v>145</v>
      </c>
      <c r="W518" s="134" t="s">
        <v>1116</v>
      </c>
      <c r="X518" s="100" t="s">
        <v>120</v>
      </c>
      <c r="Y518" s="100" t="s">
        <v>71</v>
      </c>
      <c r="Z518" s="100" t="s">
        <v>72</v>
      </c>
      <c r="AA518" s="100" t="s">
        <v>73</v>
      </c>
      <c r="AB518" s="100" t="s">
        <v>74</v>
      </c>
      <c r="AC518" s="100" t="s">
        <v>75</v>
      </c>
      <c r="AD518" s="297">
        <f>AH519</f>
        <v>60</v>
      </c>
      <c r="AE518" s="99">
        <f t="shared" si="777"/>
        <v>25</v>
      </c>
      <c r="AF518" s="99">
        <f t="shared" si="778"/>
        <v>15</v>
      </c>
      <c r="AG518" s="99">
        <f>($S518*((AE518+AF518))/100)</f>
        <v>40</v>
      </c>
      <c r="AH518" s="99">
        <f t="shared" ref="AH518" si="948">S518-AG518</f>
        <v>60</v>
      </c>
      <c r="AI518" s="297">
        <f>AM519</f>
        <v>75</v>
      </c>
      <c r="AJ518" s="99">
        <f t="shared" si="780"/>
        <v>0</v>
      </c>
      <c r="AK518" s="99">
        <f t="shared" si="781"/>
        <v>0</v>
      </c>
      <c r="AL518" s="99">
        <f>($U518*((AJ518+AK518))/100)</f>
        <v>0</v>
      </c>
      <c r="AM518" s="106">
        <f>U518-AL518</f>
        <v>100</v>
      </c>
      <c r="AN518" s="360" t="s">
        <v>69</v>
      </c>
      <c r="AO518" s="298" t="s">
        <v>77</v>
      </c>
      <c r="AP518" s="299" t="s">
        <v>1117</v>
      </c>
      <c r="AQ518" s="398" t="s">
        <v>1118</v>
      </c>
      <c r="AR518" s="385">
        <v>45658</v>
      </c>
      <c r="AS518" s="385">
        <v>46022</v>
      </c>
      <c r="AT518" s="298" t="s">
        <v>96</v>
      </c>
      <c r="AU518" s="299" t="s">
        <v>1119</v>
      </c>
    </row>
    <row r="519" spans="1:47" s="110" customFormat="1" ht="409.6" customHeight="1">
      <c r="A519" s="384"/>
      <c r="B519" s="298"/>
      <c r="C519" s="299"/>
      <c r="D519" s="299"/>
      <c r="E519" s="515"/>
      <c r="F519" s="515"/>
      <c r="G519" s="515"/>
      <c r="H519" s="326"/>
      <c r="I519" s="326"/>
      <c r="J519" s="326"/>
      <c r="K519" s="326"/>
      <c r="L519" s="299"/>
      <c r="M519" s="298"/>
      <c r="N519" s="298"/>
      <c r="O519" s="298"/>
      <c r="P519" s="298"/>
      <c r="Q519" s="298"/>
      <c r="R519" s="298"/>
      <c r="S519" s="298"/>
      <c r="T519" s="298"/>
      <c r="U519" s="298"/>
      <c r="V519" s="296"/>
      <c r="W519" s="134" t="s">
        <v>1120</v>
      </c>
      <c r="X519" s="100" t="s">
        <v>43</v>
      </c>
      <c r="Y519" s="100" t="s">
        <v>83</v>
      </c>
      <c r="Z519" s="100" t="s">
        <v>72</v>
      </c>
      <c r="AA519" s="100" t="s">
        <v>73</v>
      </c>
      <c r="AB519" s="100" t="s">
        <v>74</v>
      </c>
      <c r="AC519" s="100" t="s">
        <v>75</v>
      </c>
      <c r="AD519" s="297"/>
      <c r="AE519" s="99">
        <f t="shared" si="777"/>
        <v>0</v>
      </c>
      <c r="AF519" s="99">
        <f t="shared" si="778"/>
        <v>0</v>
      </c>
      <c r="AG519" s="99">
        <f>($AH518*((AE519+AF519))/100)</f>
        <v>0</v>
      </c>
      <c r="AH519" s="99">
        <f t="shared" ref="AH519" si="949">AH518-AG519</f>
        <v>60</v>
      </c>
      <c r="AI519" s="297"/>
      <c r="AJ519" s="99">
        <f t="shared" si="780"/>
        <v>10</v>
      </c>
      <c r="AK519" s="99">
        <f t="shared" si="781"/>
        <v>15</v>
      </c>
      <c r="AL519" s="99">
        <f>($AM518*((AJ519+AK519))/100)</f>
        <v>25</v>
      </c>
      <c r="AM519" s="106">
        <f t="shared" ref="AM519" si="950">AM518-AL519</f>
        <v>75</v>
      </c>
      <c r="AN519" s="360"/>
      <c r="AO519" s="298"/>
      <c r="AP519" s="299"/>
      <c r="AQ519" s="398"/>
      <c r="AR519" s="385"/>
      <c r="AS519" s="385"/>
      <c r="AT519" s="298"/>
      <c r="AU519" s="299"/>
    </row>
    <row r="520" spans="1:47" s="110" customFormat="1" ht="251.25" customHeight="1">
      <c r="A520" s="298"/>
      <c r="B520" s="268" t="s">
        <v>174</v>
      </c>
      <c r="C520" s="262" t="s">
        <v>107</v>
      </c>
      <c r="D520" s="421" t="s">
        <v>1043</v>
      </c>
      <c r="E520" s="277" t="s">
        <v>60</v>
      </c>
      <c r="F520" s="284" t="s">
        <v>968</v>
      </c>
      <c r="G520" s="284" t="s">
        <v>969</v>
      </c>
      <c r="H520" s="284"/>
      <c r="I520" s="284"/>
      <c r="J520" s="284"/>
      <c r="K520" s="284"/>
      <c r="L520" s="290" t="str">
        <f>IF(F520&lt;&gt;"",CONCATENATE(E520," ",F520,"",G520),CONCATENATE(H520," ",I520," ",J520," ",K520))</f>
        <v>Posibilidad de pérdida económica y reputacional por perdida de la confidencialidad, integridad y disponibilidad de la información registrada en documentos físicos, digitales y/o sistemas de información, por el acceso no controlado a la información sensible o confidencial y el desconocimiento de los lineamientos de Seguridad de la Información de la entidad.</v>
      </c>
      <c r="M520" s="287" t="s">
        <v>108</v>
      </c>
      <c r="N520" s="303" t="s">
        <v>1121</v>
      </c>
      <c r="O520" s="268" t="s">
        <v>64</v>
      </c>
      <c r="P520" s="268" t="s">
        <v>65</v>
      </c>
      <c r="Q520" s="268" t="s">
        <v>276</v>
      </c>
      <c r="R520" s="268" t="s">
        <v>178</v>
      </c>
      <c r="S520" s="265">
        <f>IF(R520="Muy alta",100,IF(R520="Alta",80,IF(R520="Media",60,IF(R520="Baja",40,IF(R520="Muy baja",20,IF(R520="Casi Seguro",100,IF(R520="Probable",80,IF(R520="Posible",60,IF(R520="Improbable",40,IF(R520="Rara vez",20,0))))))))))</f>
        <v>80</v>
      </c>
      <c r="T520" s="268" t="s">
        <v>68</v>
      </c>
      <c r="U520" s="265">
        <f>IF(T520="Catastrófico",100,IF(T520="Mayor",80,IF(T520="Moderado",60,IF(T520="Menor",40,IF(T520="Leve",20,0)))))</f>
        <v>80</v>
      </c>
      <c r="V520" s="268" t="s">
        <v>69</v>
      </c>
      <c r="W520" s="421" t="s">
        <v>1122</v>
      </c>
      <c r="X520" s="265" t="str">
        <f>IF(OR(Y520="Preventivo",Y520="Detectivo"),"Probabilidad",IF(Y520="Correctivo","Impacto"," "))</f>
        <v>Probabilidad</v>
      </c>
      <c r="Y520" s="268" t="s">
        <v>71</v>
      </c>
      <c r="Z520" s="268" t="s">
        <v>72</v>
      </c>
      <c r="AA520" s="268" t="s">
        <v>73</v>
      </c>
      <c r="AB520" s="268" t="s">
        <v>74</v>
      </c>
      <c r="AC520" s="268" t="s">
        <v>75</v>
      </c>
      <c r="AD520" s="271">
        <f>AH522</f>
        <v>48</v>
      </c>
      <c r="AE520" s="76">
        <f>IF(Y520="Preventivo",25,IF(Y520="Detectivo",15,0))</f>
        <v>25</v>
      </c>
      <c r="AF520" s="16">
        <f>IF(Y520="Correctivo",0,IF(Z520="Automatizado",25,IF(Z520="Manual",15,0)))</f>
        <v>15</v>
      </c>
      <c r="AG520" s="16">
        <f>($S520*((AE520+AF520))/100)</f>
        <v>32</v>
      </c>
      <c r="AH520" s="16">
        <f>S520-AG520</f>
        <v>48</v>
      </c>
      <c r="AI520" s="271">
        <f>AM522</f>
        <v>80</v>
      </c>
      <c r="AJ520" s="16">
        <f>IF(Y520="Correctivo",10,0)</f>
        <v>0</v>
      </c>
      <c r="AK520" s="16">
        <f>IF(X520="Probabilidad",0,IF(Z520="Automatizado",25,IF(Z520="Manual",15,0)))</f>
        <v>0</v>
      </c>
      <c r="AL520" s="16">
        <f>($U520*((AJ520+AK520))/100)</f>
        <v>0</v>
      </c>
      <c r="AM520" s="76">
        <f>U520-AL520</f>
        <v>80</v>
      </c>
      <c r="AN520" s="268" t="s">
        <v>69</v>
      </c>
      <c r="AO520" s="268" t="s">
        <v>77</v>
      </c>
      <c r="AP520" s="268" t="s">
        <v>272</v>
      </c>
      <c r="AQ520" s="140" t="s">
        <v>1123</v>
      </c>
      <c r="AR520" s="139">
        <v>45658</v>
      </c>
      <c r="AS520" s="139">
        <v>46022</v>
      </c>
      <c r="AT520" s="265" t="s">
        <v>96</v>
      </c>
      <c r="AU520" s="16" t="s">
        <v>973</v>
      </c>
    </row>
    <row r="521" spans="1:47" s="110" customFormat="1" ht="409.6" customHeight="1">
      <c r="A521" s="298"/>
      <c r="B521" s="269"/>
      <c r="C521" s="263"/>
      <c r="D521" s="472"/>
      <c r="E521" s="278"/>
      <c r="F521" s="285"/>
      <c r="G521" s="285"/>
      <c r="H521" s="285"/>
      <c r="I521" s="285"/>
      <c r="J521" s="285"/>
      <c r="K521" s="285"/>
      <c r="L521" s="291"/>
      <c r="M521" s="288"/>
      <c r="N521" s="304"/>
      <c r="O521" s="269"/>
      <c r="P521" s="269"/>
      <c r="Q521" s="269"/>
      <c r="R521" s="269"/>
      <c r="S521" s="266"/>
      <c r="T521" s="269"/>
      <c r="U521" s="266"/>
      <c r="V521" s="269"/>
      <c r="W521" s="472"/>
      <c r="X521" s="266"/>
      <c r="Y521" s="269"/>
      <c r="Z521" s="269"/>
      <c r="AA521" s="269"/>
      <c r="AB521" s="269"/>
      <c r="AC521" s="269"/>
      <c r="AD521" s="272"/>
      <c r="AE521" s="16">
        <f>IF(Y521="Preventivo",25,IF(Y521="Detectivo",15,0))</f>
        <v>0</v>
      </c>
      <c r="AF521" s="16">
        <f t="shared" ref="AF521:AF538" si="951">IF(Y521="Correctivo",0,IF(Z521="Automatizado",25,IF(Z521="Manual",15,0)))</f>
        <v>0</v>
      </c>
      <c r="AG521" s="16">
        <f>($AH520*((AE521+AF521))/100)</f>
        <v>0</v>
      </c>
      <c r="AH521" s="16">
        <f>AH520-AG521</f>
        <v>48</v>
      </c>
      <c r="AI521" s="272"/>
      <c r="AJ521" s="16">
        <f t="shared" ref="AJ521:AJ538" si="952">IF(Y521="Correctivo",10,0)</f>
        <v>0</v>
      </c>
      <c r="AK521" s="16">
        <f t="shared" ref="AK521:AK538" si="953">IF(X521="Probabilidad",0,IF(Z521="Automatizado",25,IF(Z521="Manual",15,0)))</f>
        <v>0</v>
      </c>
      <c r="AL521" s="16">
        <f>($AM520*((AJ521+AK521))/100)</f>
        <v>0</v>
      </c>
      <c r="AM521" s="76">
        <f>AM520-AL521</f>
        <v>80</v>
      </c>
      <c r="AN521" s="269"/>
      <c r="AO521" s="269"/>
      <c r="AP521" s="269"/>
      <c r="AQ521" s="140" t="s">
        <v>1124</v>
      </c>
      <c r="AR521" s="139">
        <v>45658</v>
      </c>
      <c r="AS521" s="139">
        <v>46022</v>
      </c>
      <c r="AT521" s="266"/>
      <c r="AU521" s="16" t="s">
        <v>973</v>
      </c>
    </row>
    <row r="522" spans="1:47" s="110" customFormat="1" ht="351" customHeight="1">
      <c r="A522" s="298"/>
      <c r="B522" s="270"/>
      <c r="C522" s="264"/>
      <c r="D522" s="422"/>
      <c r="E522" s="279"/>
      <c r="F522" s="286"/>
      <c r="G522" s="286"/>
      <c r="H522" s="286"/>
      <c r="I522" s="286"/>
      <c r="J522" s="286"/>
      <c r="K522" s="286"/>
      <c r="L522" s="292"/>
      <c r="M522" s="289"/>
      <c r="N522" s="305"/>
      <c r="O522" s="270"/>
      <c r="P522" s="270"/>
      <c r="Q522" s="270"/>
      <c r="R522" s="270"/>
      <c r="S522" s="267"/>
      <c r="T522" s="270"/>
      <c r="U522" s="267"/>
      <c r="V522" s="270"/>
      <c r="W522" s="422"/>
      <c r="X522" s="267"/>
      <c r="Y522" s="270"/>
      <c r="Z522" s="270"/>
      <c r="AA522" s="270"/>
      <c r="AB522" s="270"/>
      <c r="AC522" s="270"/>
      <c r="AD522" s="273"/>
      <c r="AE522" s="16"/>
      <c r="AF522" s="16">
        <f t="shared" si="951"/>
        <v>0</v>
      </c>
      <c r="AG522" s="16">
        <f>($AH521*((AE522+AF522))/100)</f>
        <v>0</v>
      </c>
      <c r="AH522" s="16">
        <f>AH521-AG522</f>
        <v>48</v>
      </c>
      <c r="AI522" s="273"/>
      <c r="AJ522" s="16">
        <f t="shared" si="952"/>
        <v>0</v>
      </c>
      <c r="AK522" s="16">
        <f t="shared" si="953"/>
        <v>0</v>
      </c>
      <c r="AL522" s="16">
        <f>($AM521*((AJ522+AK522))/100)</f>
        <v>0</v>
      </c>
      <c r="AM522" s="76">
        <f>AM521-AL522</f>
        <v>80</v>
      </c>
      <c r="AN522" s="270"/>
      <c r="AO522" s="270"/>
      <c r="AP522" s="270"/>
      <c r="AQ522" s="140" t="s">
        <v>1125</v>
      </c>
      <c r="AR522" s="139">
        <v>45658</v>
      </c>
      <c r="AS522" s="139">
        <v>46022</v>
      </c>
      <c r="AT522" s="267"/>
      <c r="AU522" s="16" t="s">
        <v>973</v>
      </c>
    </row>
    <row r="523" spans="1:47" s="110" customFormat="1" ht="165" customHeight="1">
      <c r="A523" s="98"/>
      <c r="B523" s="99" t="s">
        <v>177</v>
      </c>
      <c r="C523" s="100" t="s">
        <v>1912</v>
      </c>
      <c r="D523" s="100" t="s">
        <v>1913</v>
      </c>
      <c r="E523" s="100" t="s">
        <v>60</v>
      </c>
      <c r="F523" s="100" t="s">
        <v>1914</v>
      </c>
      <c r="G523" s="100" t="s">
        <v>1915</v>
      </c>
      <c r="H523" s="108"/>
      <c r="I523" s="108"/>
      <c r="J523" s="108"/>
      <c r="K523" s="108"/>
      <c r="L523" s="116" t="s">
        <v>1916</v>
      </c>
      <c r="M523" s="99" t="s">
        <v>63</v>
      </c>
      <c r="N523" s="99" t="s">
        <v>115</v>
      </c>
      <c r="O523" s="99" t="s">
        <v>64</v>
      </c>
      <c r="P523" s="99" t="s">
        <v>65</v>
      </c>
      <c r="Q523" s="99">
        <v>2500</v>
      </c>
      <c r="R523" s="99" t="s">
        <v>178</v>
      </c>
      <c r="S523" s="99">
        <v>80</v>
      </c>
      <c r="T523" s="99" t="s">
        <v>68</v>
      </c>
      <c r="U523" s="99">
        <v>80</v>
      </c>
      <c r="V523" s="102" t="s">
        <v>69</v>
      </c>
      <c r="W523" s="100" t="s">
        <v>1917</v>
      </c>
      <c r="X523" s="100" t="s">
        <v>120</v>
      </c>
      <c r="Y523" s="100" t="s">
        <v>71</v>
      </c>
      <c r="Z523" s="100" t="s">
        <v>72</v>
      </c>
      <c r="AA523" s="100" t="s">
        <v>73</v>
      </c>
      <c r="AB523" s="100" t="s">
        <v>74</v>
      </c>
      <c r="AC523" s="100" t="s">
        <v>75</v>
      </c>
      <c r="AD523" s="104">
        <v>48</v>
      </c>
      <c r="AE523" s="76">
        <f>IF(Y523="Preventivo",25,IF(Y523="Detectivo",15,0))</f>
        <v>25</v>
      </c>
      <c r="AF523" s="16">
        <f>IF(Y523="Correctivo",0,IF(Z523="Automatizado",25,IF(Z523="Manual",15,0)))</f>
        <v>15</v>
      </c>
      <c r="AG523" s="16">
        <f t="shared" ref="AG523:AG528" si="954">($S523*((AE523+AF523))/100)</f>
        <v>32</v>
      </c>
      <c r="AH523" s="16">
        <f>S523-AG523</f>
        <v>48</v>
      </c>
      <c r="AI523" s="104">
        <v>80</v>
      </c>
      <c r="AJ523" s="16">
        <f>IF(Y523="Correctivo",10,0)</f>
        <v>0</v>
      </c>
      <c r="AK523" s="16">
        <f>IF(X523="Probabilidad",0,IF(Z523="Automatizado",25,IF(Z523="Manual",15,0)))</f>
        <v>0</v>
      </c>
      <c r="AL523" s="16">
        <f t="shared" ref="AL523:AL528" si="955">($U523*((AJ523+AK523))/100)</f>
        <v>0</v>
      </c>
      <c r="AM523" s="76">
        <f t="shared" ref="AM523:AM528" si="956">U523-AL523</f>
        <v>80</v>
      </c>
      <c r="AN523" s="102" t="s">
        <v>69</v>
      </c>
      <c r="AO523" s="100" t="s">
        <v>77</v>
      </c>
      <c r="AP523" s="100" t="s">
        <v>78</v>
      </c>
      <c r="AQ523" s="100" t="s">
        <v>1918</v>
      </c>
      <c r="AR523" s="136">
        <v>45658</v>
      </c>
      <c r="AS523" s="136">
        <v>46022</v>
      </c>
      <c r="AT523" s="99" t="s">
        <v>96</v>
      </c>
      <c r="AU523" s="100" t="s">
        <v>1919</v>
      </c>
    </row>
    <row r="524" spans="1:47" s="110" customFormat="1" ht="320.25" customHeight="1">
      <c r="A524" s="98"/>
      <c r="B524" s="99" t="s">
        <v>177</v>
      </c>
      <c r="C524" s="100" t="s">
        <v>1920</v>
      </c>
      <c r="D524" s="100" t="s">
        <v>1149</v>
      </c>
      <c r="E524" s="100" t="s">
        <v>167</v>
      </c>
      <c r="F524" s="100" t="s">
        <v>1921</v>
      </c>
      <c r="G524" s="100" t="s">
        <v>1922</v>
      </c>
      <c r="H524" s="108"/>
      <c r="I524" s="108"/>
      <c r="J524" s="108"/>
      <c r="K524" s="108"/>
      <c r="L524" s="116" t="s">
        <v>1923</v>
      </c>
      <c r="M524" s="99" t="s">
        <v>63</v>
      </c>
      <c r="N524" s="99" t="s">
        <v>115</v>
      </c>
      <c r="O524" s="99" t="s">
        <v>64</v>
      </c>
      <c r="P524" s="99" t="s">
        <v>65</v>
      </c>
      <c r="Q524" s="99">
        <v>1260</v>
      </c>
      <c r="R524" s="99" t="s">
        <v>67</v>
      </c>
      <c r="S524" s="99">
        <v>60</v>
      </c>
      <c r="T524" s="99" t="s">
        <v>68</v>
      </c>
      <c r="U524" s="99">
        <v>80</v>
      </c>
      <c r="V524" s="102" t="s">
        <v>69</v>
      </c>
      <c r="W524" s="100" t="s">
        <v>1924</v>
      </c>
      <c r="X524" s="100" t="s">
        <v>120</v>
      </c>
      <c r="Y524" s="100" t="s">
        <v>71</v>
      </c>
      <c r="Z524" s="100" t="s">
        <v>72</v>
      </c>
      <c r="AA524" s="100" t="s">
        <v>73</v>
      </c>
      <c r="AB524" s="100" t="s">
        <v>74</v>
      </c>
      <c r="AC524" s="100" t="s">
        <v>75</v>
      </c>
      <c r="AD524" s="104">
        <v>36</v>
      </c>
      <c r="AE524" s="76">
        <f>IF(Y524="Preventivo",25,IF(Y524="Detectivo",15,0))</f>
        <v>25</v>
      </c>
      <c r="AF524" s="16">
        <f>IF(Y524="Correctivo",0,IF(Z524="Automatizado",25,IF(Z524="Manual",15,0)))</f>
        <v>15</v>
      </c>
      <c r="AG524" s="16">
        <f t="shared" si="954"/>
        <v>24</v>
      </c>
      <c r="AH524" s="16">
        <f>S524-AG524</f>
        <v>36</v>
      </c>
      <c r="AI524" s="104">
        <v>80</v>
      </c>
      <c r="AJ524" s="16">
        <f>IF(Y524="Correctivo",10,0)</f>
        <v>0</v>
      </c>
      <c r="AK524" s="16">
        <f>IF(X524="Probabilidad",0,IF(Z524="Automatizado",25,IF(Z524="Manual",15,0)))</f>
        <v>0</v>
      </c>
      <c r="AL524" s="16">
        <f t="shared" si="955"/>
        <v>0</v>
      </c>
      <c r="AM524" s="76">
        <f t="shared" si="956"/>
        <v>80</v>
      </c>
      <c r="AN524" s="102" t="s">
        <v>69</v>
      </c>
      <c r="AO524" s="100" t="s">
        <v>77</v>
      </c>
      <c r="AP524" s="100" t="s">
        <v>78</v>
      </c>
      <c r="AQ524" s="100" t="s">
        <v>1925</v>
      </c>
      <c r="AR524" s="136">
        <v>45658</v>
      </c>
      <c r="AS524" s="136">
        <v>46022</v>
      </c>
      <c r="AT524" s="99" t="s">
        <v>96</v>
      </c>
      <c r="AU524" s="100" t="s">
        <v>1926</v>
      </c>
    </row>
    <row r="525" spans="1:47" s="110" customFormat="1" ht="117" customHeight="1">
      <c r="A525" s="98"/>
      <c r="B525" s="99" t="s">
        <v>177</v>
      </c>
      <c r="C525" s="100" t="s">
        <v>1927</v>
      </c>
      <c r="D525" s="100" t="s">
        <v>1928</v>
      </c>
      <c r="E525" s="100" t="s">
        <v>60</v>
      </c>
      <c r="F525" s="100" t="s">
        <v>1929</v>
      </c>
      <c r="G525" s="100" t="s">
        <v>1930</v>
      </c>
      <c r="H525" s="108"/>
      <c r="I525" s="108"/>
      <c r="J525" s="108"/>
      <c r="K525" s="108"/>
      <c r="L525" s="116" t="s">
        <v>1931</v>
      </c>
      <c r="M525" s="99" t="s">
        <v>63</v>
      </c>
      <c r="N525" s="99" t="s">
        <v>115</v>
      </c>
      <c r="O525" s="99" t="s">
        <v>64</v>
      </c>
      <c r="P525" s="99" t="s">
        <v>65</v>
      </c>
      <c r="Q525" s="99">
        <v>8</v>
      </c>
      <c r="R525" s="99" t="s">
        <v>129</v>
      </c>
      <c r="S525" s="99">
        <v>40</v>
      </c>
      <c r="T525" s="99" t="s">
        <v>76</v>
      </c>
      <c r="U525" s="99">
        <v>60</v>
      </c>
      <c r="V525" s="135" t="s">
        <v>76</v>
      </c>
      <c r="W525" s="100" t="s">
        <v>1932</v>
      </c>
      <c r="X525" s="100" t="s">
        <v>120</v>
      </c>
      <c r="Y525" s="100" t="s">
        <v>71</v>
      </c>
      <c r="Z525" s="100" t="s">
        <v>72</v>
      </c>
      <c r="AA525" s="100" t="s">
        <v>73</v>
      </c>
      <c r="AB525" s="100" t="s">
        <v>74</v>
      </c>
      <c r="AC525" s="100" t="s">
        <v>75</v>
      </c>
      <c r="AD525" s="104">
        <v>24</v>
      </c>
      <c r="AE525" s="76">
        <f>IF(Y525="Preventivo",25,IF(Y525="Detectivo",15,0))</f>
        <v>25</v>
      </c>
      <c r="AF525" s="16">
        <f>IF(Y525="Correctivo",0,IF(Z525="Automatizado",25,IF(Z525="Manual",15,0)))</f>
        <v>15</v>
      </c>
      <c r="AG525" s="16">
        <f t="shared" si="954"/>
        <v>16</v>
      </c>
      <c r="AH525" s="16">
        <f>S525-AG525</f>
        <v>24</v>
      </c>
      <c r="AI525" s="104">
        <v>60</v>
      </c>
      <c r="AJ525" s="16">
        <f>IF(Y525="Correctivo",10,0)</f>
        <v>0</v>
      </c>
      <c r="AK525" s="16">
        <f>IF(X525="Probabilidad",0,IF(Z525="Automatizado",25,IF(Z525="Manual",15,0)))</f>
        <v>0</v>
      </c>
      <c r="AL525" s="16">
        <f t="shared" si="955"/>
        <v>0</v>
      </c>
      <c r="AM525" s="76">
        <f t="shared" si="956"/>
        <v>60</v>
      </c>
      <c r="AN525" s="135" t="s">
        <v>76</v>
      </c>
      <c r="AO525" s="100" t="s">
        <v>77</v>
      </c>
      <c r="AP525" s="100" t="s">
        <v>78</v>
      </c>
      <c r="AQ525" s="100" t="s">
        <v>1933</v>
      </c>
      <c r="AR525" s="136">
        <v>45658</v>
      </c>
      <c r="AS525" s="136">
        <v>46022</v>
      </c>
      <c r="AT525" s="99" t="s">
        <v>80</v>
      </c>
      <c r="AU525" s="100" t="s">
        <v>1934</v>
      </c>
    </row>
    <row r="526" spans="1:47" s="110" customFormat="1" ht="143.25" customHeight="1">
      <c r="A526" s="98"/>
      <c r="B526" s="99" t="s">
        <v>177</v>
      </c>
      <c r="C526" s="100" t="s">
        <v>1935</v>
      </c>
      <c r="D526" s="100" t="s">
        <v>1936</v>
      </c>
      <c r="E526" s="100"/>
      <c r="F526" s="100"/>
      <c r="G526" s="100"/>
      <c r="H526" s="100" t="s">
        <v>1937</v>
      </c>
      <c r="I526" s="100" t="s">
        <v>1938</v>
      </c>
      <c r="J526" s="100" t="s">
        <v>1939</v>
      </c>
      <c r="K526" s="100" t="s">
        <v>1940</v>
      </c>
      <c r="L526" s="100" t="s">
        <v>1941</v>
      </c>
      <c r="M526" s="99" t="s">
        <v>88</v>
      </c>
      <c r="N526" s="99" t="s">
        <v>115</v>
      </c>
      <c r="O526" s="99" t="s">
        <v>89</v>
      </c>
      <c r="P526" s="99" t="s">
        <v>90</v>
      </c>
      <c r="Q526" s="99">
        <v>16</v>
      </c>
      <c r="R526" s="99" t="s">
        <v>143</v>
      </c>
      <c r="S526" s="99">
        <v>40</v>
      </c>
      <c r="T526" s="99" t="s">
        <v>144</v>
      </c>
      <c r="U526" s="99">
        <v>100</v>
      </c>
      <c r="V526" s="137" t="s">
        <v>145</v>
      </c>
      <c r="W526" s="100" t="s">
        <v>1942</v>
      </c>
      <c r="X526" s="100" t="s">
        <v>120</v>
      </c>
      <c r="Y526" s="100" t="s">
        <v>71</v>
      </c>
      <c r="Z526" s="100" t="s">
        <v>72</v>
      </c>
      <c r="AA526" s="100" t="s">
        <v>73</v>
      </c>
      <c r="AB526" s="100" t="s">
        <v>74</v>
      </c>
      <c r="AC526" s="100" t="s">
        <v>75</v>
      </c>
      <c r="AD526" s="104">
        <v>24</v>
      </c>
      <c r="AE526" s="76">
        <f>IF(Y526="Preventivo",25,IF(Y526="Detectivo",15,0))</f>
        <v>25</v>
      </c>
      <c r="AF526" s="16">
        <f>IF(Y526="Correctivo",0,IF(Z526="Automatizado",25,IF(Z526="Manual",15,0)))</f>
        <v>15</v>
      </c>
      <c r="AG526" s="16">
        <f t="shared" si="954"/>
        <v>16</v>
      </c>
      <c r="AH526" s="16">
        <f>S526-AG526</f>
        <v>24</v>
      </c>
      <c r="AI526" s="104">
        <v>100</v>
      </c>
      <c r="AJ526" s="16">
        <f>IF(Y526="Correctivo",10,0)</f>
        <v>0</v>
      </c>
      <c r="AK526" s="16">
        <f>IF(X526="Probabilidad",0,IF(Z526="Automatizado",25,IF(Z526="Manual",15,0)))</f>
        <v>0</v>
      </c>
      <c r="AL526" s="16">
        <f t="shared" si="955"/>
        <v>0</v>
      </c>
      <c r="AM526" s="76">
        <f t="shared" si="956"/>
        <v>100</v>
      </c>
      <c r="AN526" s="137" t="s">
        <v>145</v>
      </c>
      <c r="AO526" s="100" t="s">
        <v>77</v>
      </c>
      <c r="AP526" s="100" t="s">
        <v>1943</v>
      </c>
      <c r="AQ526" s="100" t="s">
        <v>1944</v>
      </c>
      <c r="AR526" s="136">
        <v>45658</v>
      </c>
      <c r="AS526" s="136">
        <v>46022</v>
      </c>
      <c r="AT526" s="99" t="s">
        <v>149</v>
      </c>
      <c r="AU526" s="100" t="s">
        <v>1945</v>
      </c>
    </row>
    <row r="527" spans="1:47" s="110" customFormat="1" ht="132" customHeight="1">
      <c r="A527" s="98"/>
      <c r="B527" s="99" t="s">
        <v>177</v>
      </c>
      <c r="C527" s="100" t="s">
        <v>1935</v>
      </c>
      <c r="D527" s="100" t="s">
        <v>1946</v>
      </c>
      <c r="E527" s="100" t="s">
        <v>167</v>
      </c>
      <c r="F527" s="100" t="s">
        <v>1947</v>
      </c>
      <c r="G527" s="100" t="s">
        <v>1948</v>
      </c>
      <c r="H527" s="108"/>
      <c r="I527" s="108"/>
      <c r="J527" s="108"/>
      <c r="K527" s="108"/>
      <c r="L527" s="116" t="s">
        <v>1949</v>
      </c>
      <c r="M527" s="99" t="s">
        <v>63</v>
      </c>
      <c r="N527" s="99" t="s">
        <v>115</v>
      </c>
      <c r="O527" s="99" t="s">
        <v>64</v>
      </c>
      <c r="P527" s="99" t="s">
        <v>65</v>
      </c>
      <c r="Q527" s="99">
        <v>12</v>
      </c>
      <c r="R527" s="99" t="s">
        <v>129</v>
      </c>
      <c r="S527" s="99">
        <v>40</v>
      </c>
      <c r="T527" s="99" t="s">
        <v>76</v>
      </c>
      <c r="U527" s="99">
        <v>60</v>
      </c>
      <c r="V527" s="135" t="s">
        <v>76</v>
      </c>
      <c r="W527" s="100" t="s">
        <v>1950</v>
      </c>
      <c r="X527" s="100" t="s">
        <v>120</v>
      </c>
      <c r="Y527" s="100" t="s">
        <v>71</v>
      </c>
      <c r="Z527" s="100" t="s">
        <v>72</v>
      </c>
      <c r="AA527" s="100" t="s">
        <v>73</v>
      </c>
      <c r="AB527" s="100" t="s">
        <v>74</v>
      </c>
      <c r="AC527" s="100" t="s">
        <v>75</v>
      </c>
      <c r="AD527" s="104">
        <v>24</v>
      </c>
      <c r="AE527" s="76">
        <f>IF(Y527="Preventivo",25,IF(Y527="Detectivo",15,0))</f>
        <v>25</v>
      </c>
      <c r="AF527" s="16">
        <f>IF(Y527="Correctivo",0,IF(Z527="Automatizado",25,IF(Z527="Manual",15,0)))</f>
        <v>15</v>
      </c>
      <c r="AG527" s="16">
        <f t="shared" si="954"/>
        <v>16</v>
      </c>
      <c r="AH527" s="16">
        <f>S527-AG527</f>
        <v>24</v>
      </c>
      <c r="AI527" s="104">
        <v>60</v>
      </c>
      <c r="AJ527" s="16">
        <f>IF(Y527="Correctivo",10,0)</f>
        <v>0</v>
      </c>
      <c r="AK527" s="16">
        <f>IF(X527="Probabilidad",0,IF(Z527="Automatizado",25,IF(Z527="Manual",15,0)))</f>
        <v>0</v>
      </c>
      <c r="AL527" s="16">
        <f t="shared" si="955"/>
        <v>0</v>
      </c>
      <c r="AM527" s="76">
        <f t="shared" si="956"/>
        <v>60</v>
      </c>
      <c r="AN527" s="135" t="s">
        <v>76</v>
      </c>
      <c r="AO527" s="100" t="s">
        <v>77</v>
      </c>
      <c r="AP527" s="100" t="s">
        <v>1951</v>
      </c>
      <c r="AQ527" s="100" t="s">
        <v>1952</v>
      </c>
      <c r="AR527" s="136">
        <v>45658</v>
      </c>
      <c r="AS527" s="136">
        <v>46022</v>
      </c>
      <c r="AT527" s="99" t="s">
        <v>80</v>
      </c>
      <c r="AU527" s="100" t="s">
        <v>1953</v>
      </c>
    </row>
    <row r="528" spans="1:47" s="8" customFormat="1" ht="198" customHeight="1">
      <c r="A528" s="268"/>
      <c r="B528" s="316" t="s">
        <v>177</v>
      </c>
      <c r="C528" s="337" t="s">
        <v>107</v>
      </c>
      <c r="D528" s="338" t="s">
        <v>1043</v>
      </c>
      <c r="E528" s="339" t="s">
        <v>60</v>
      </c>
      <c r="F528" s="329" t="s">
        <v>968</v>
      </c>
      <c r="G528" s="329" t="s">
        <v>969</v>
      </c>
      <c r="H528" s="330"/>
      <c r="I528" s="330"/>
      <c r="J528" s="330"/>
      <c r="K528" s="330"/>
      <c r="L528" s="331" t="str">
        <f>IF(F528&lt;&gt;"",CONCATENATE(E528," ",F528,"",G528),CONCATENATE(H528," ",I528," ",J528," ",K528))</f>
        <v>Posibilidad de pérdida económica y reputacional por perdida de la confidencialidad, integridad y disponibilidad de la información registrada en documentos físicos, digitales y/o sistemas de información, por el acceso no controlado a la información sensible o confidencial y el desconocimiento de los lineamientos de Seguridad de la Información de la entidad.</v>
      </c>
      <c r="M528" s="330" t="s">
        <v>108</v>
      </c>
      <c r="N528" s="340" t="s">
        <v>1121</v>
      </c>
      <c r="O528" s="316" t="s">
        <v>64</v>
      </c>
      <c r="P528" s="316" t="s">
        <v>65</v>
      </c>
      <c r="Q528" s="316" t="s">
        <v>276</v>
      </c>
      <c r="R528" s="316" t="s">
        <v>178</v>
      </c>
      <c r="S528" s="307">
        <f>IF(R528="Muy alta",100,IF(R528="Alta",80,IF(R528="Media",60,IF(R528="Baja",40,IF(R528="Muy baja",20,IF(R528="Casi Seguro",100,IF(R528="Probable",80,IF(R528="Posible",60,IF(R528="Improbable",40,IF(R528="Rara vez",20,0))))))))))</f>
        <v>80</v>
      </c>
      <c r="T528" s="316" t="s">
        <v>68</v>
      </c>
      <c r="U528" s="307">
        <f>IF(T528="Catastrófico",100,IF(T528="Mayor",80,IF(T528="Moderado",60,IF(T528="Menor",40,IF(T528="Leve",20,0)))))</f>
        <v>80</v>
      </c>
      <c r="V528" s="316" t="s">
        <v>69</v>
      </c>
      <c r="W528" s="323" t="s">
        <v>1199</v>
      </c>
      <c r="X528" s="307" t="str">
        <f>IF(OR(Y528="Preventivo",Y528="Detectivo"),"Probabilidad",IF(Y528="Correctivo","Impacto"," "))</f>
        <v>Probabilidad</v>
      </c>
      <c r="Y528" s="316" t="s">
        <v>71</v>
      </c>
      <c r="Z528" s="316" t="s">
        <v>72</v>
      </c>
      <c r="AA528" s="316" t="s">
        <v>73</v>
      </c>
      <c r="AB528" s="316" t="s">
        <v>74</v>
      </c>
      <c r="AC528" s="316" t="s">
        <v>75</v>
      </c>
      <c r="AD528" s="324">
        <f>AH529</f>
        <v>48</v>
      </c>
      <c r="AE528" s="99">
        <f t="shared" ref="AE528:AE529" si="957">IF(Y528="Preventivo",25,IF(Y528="Detectivo",15,0))</f>
        <v>25</v>
      </c>
      <c r="AF528" s="99">
        <f t="shared" ref="AF528:AF529" si="958">IF(Y528="Correctivo",0,IF(Z528="Automatizado",25,IF(Z528="Manual",15,0)))</f>
        <v>15</v>
      </c>
      <c r="AG528" s="99">
        <f t="shared" si="954"/>
        <v>32</v>
      </c>
      <c r="AH528" s="99">
        <f t="shared" ref="AH528" si="959">S528-AG528</f>
        <v>48</v>
      </c>
      <c r="AI528" s="324">
        <f>AM529</f>
        <v>80</v>
      </c>
      <c r="AJ528" s="99">
        <f t="shared" ref="AJ528:AJ529" si="960">IF(Y528="Correctivo",10,0)</f>
        <v>0</v>
      </c>
      <c r="AK528" s="99">
        <f t="shared" ref="AK528:AK529" si="961">IF(X528="Probabilidad",0,IF(Z528="Automatizado",25,IF(Z528="Manual",15,0)))</f>
        <v>0</v>
      </c>
      <c r="AL528" s="99">
        <f t="shared" si="955"/>
        <v>0</v>
      </c>
      <c r="AM528" s="106">
        <f t="shared" si="956"/>
        <v>80</v>
      </c>
      <c r="AN528" s="268" t="s">
        <v>69</v>
      </c>
      <c r="AO528" s="268" t="s">
        <v>77</v>
      </c>
      <c r="AP528" s="268" t="s">
        <v>272</v>
      </c>
      <c r="AQ528" s="32" t="s">
        <v>1046</v>
      </c>
      <c r="AR528" s="139">
        <v>45658</v>
      </c>
      <c r="AS528" s="139">
        <v>46022</v>
      </c>
      <c r="AT528" s="16" t="s">
        <v>96</v>
      </c>
      <c r="AU528" s="16" t="s">
        <v>973</v>
      </c>
    </row>
    <row r="529" spans="1:47" ht="342.75" customHeight="1">
      <c r="A529" s="269"/>
      <c r="B529" s="316"/>
      <c r="C529" s="337"/>
      <c r="D529" s="338"/>
      <c r="E529" s="339"/>
      <c r="F529" s="329"/>
      <c r="G529" s="329"/>
      <c r="H529" s="330"/>
      <c r="I529" s="330"/>
      <c r="J529" s="330"/>
      <c r="K529" s="330"/>
      <c r="L529" s="331"/>
      <c r="M529" s="330"/>
      <c r="N529" s="340"/>
      <c r="O529" s="316"/>
      <c r="P529" s="316"/>
      <c r="Q529" s="316"/>
      <c r="R529" s="316"/>
      <c r="S529" s="307"/>
      <c r="T529" s="316"/>
      <c r="U529" s="307"/>
      <c r="V529" s="316"/>
      <c r="W529" s="323"/>
      <c r="X529" s="307"/>
      <c r="Y529" s="316"/>
      <c r="Z529" s="316"/>
      <c r="AA529" s="316"/>
      <c r="AB529" s="316"/>
      <c r="AC529" s="316"/>
      <c r="AD529" s="324"/>
      <c r="AE529" s="99">
        <f t="shared" si="957"/>
        <v>0</v>
      </c>
      <c r="AF529" s="99">
        <f t="shared" si="958"/>
        <v>0</v>
      </c>
      <c r="AG529" s="99">
        <f>($AH528*((AE529+AF529))/100)</f>
        <v>0</v>
      </c>
      <c r="AH529" s="99">
        <f t="shared" ref="AH529" si="962">AH528-AG529</f>
        <v>48</v>
      </c>
      <c r="AI529" s="324"/>
      <c r="AJ529" s="99">
        <f t="shared" si="960"/>
        <v>0</v>
      </c>
      <c r="AK529" s="99">
        <f t="shared" si="961"/>
        <v>0</v>
      </c>
      <c r="AL529" s="99">
        <f t="shared" ref="AL529" si="963">($AM528*((AJ529+AK529))/100)</f>
        <v>0</v>
      </c>
      <c r="AM529" s="106">
        <f t="shared" ref="AM529" si="964">AM528-AL529</f>
        <v>80</v>
      </c>
      <c r="AN529" s="269"/>
      <c r="AO529" s="269"/>
      <c r="AP529" s="269"/>
      <c r="AQ529" s="32" t="s">
        <v>1047</v>
      </c>
      <c r="AR529" s="139">
        <v>45658</v>
      </c>
      <c r="AS529" s="139">
        <v>46022</v>
      </c>
      <c r="AT529" s="16" t="s">
        <v>96</v>
      </c>
      <c r="AU529" s="16" t="s">
        <v>973</v>
      </c>
    </row>
    <row r="530" spans="1:47" s="110" customFormat="1" ht="99" customHeight="1">
      <c r="A530" s="532"/>
      <c r="B530" s="302" t="s">
        <v>180</v>
      </c>
      <c r="C530" s="300" t="s">
        <v>2103</v>
      </c>
      <c r="D530" s="300" t="s">
        <v>1126</v>
      </c>
      <c r="E530" s="300"/>
      <c r="F530" s="300"/>
      <c r="G530" s="300"/>
      <c r="H530" s="475" t="s">
        <v>1127</v>
      </c>
      <c r="I530" s="475" t="s">
        <v>1128</v>
      </c>
      <c r="J530" s="475" t="s">
        <v>1129</v>
      </c>
      <c r="K530" s="475" t="s">
        <v>1130</v>
      </c>
      <c r="L530" s="300" t="s">
        <v>1131</v>
      </c>
      <c r="M530" s="302" t="s">
        <v>88</v>
      </c>
      <c r="N530" s="302" t="s">
        <v>115</v>
      </c>
      <c r="O530" s="302" t="s">
        <v>89</v>
      </c>
      <c r="P530" s="302" t="s">
        <v>90</v>
      </c>
      <c r="Q530" s="302">
        <v>352000</v>
      </c>
      <c r="R530" s="302" t="s">
        <v>250</v>
      </c>
      <c r="S530" s="302">
        <v>100</v>
      </c>
      <c r="T530" s="302" t="s">
        <v>76</v>
      </c>
      <c r="U530" s="302">
        <v>60</v>
      </c>
      <c r="V530" s="586" t="s">
        <v>69</v>
      </c>
      <c r="W530" s="121" t="s">
        <v>1132</v>
      </c>
      <c r="X530" s="125" t="s">
        <v>120</v>
      </c>
      <c r="Y530" s="103" t="s">
        <v>71</v>
      </c>
      <c r="Z530" s="103" t="s">
        <v>72</v>
      </c>
      <c r="AA530" s="103" t="s">
        <v>182</v>
      </c>
      <c r="AB530" s="103" t="s">
        <v>94</v>
      </c>
      <c r="AC530" s="103" t="s">
        <v>187</v>
      </c>
      <c r="AD530" s="536">
        <f>AH532</f>
        <v>42</v>
      </c>
      <c r="AE530" s="125">
        <f t="shared" ref="AE530:AE552" si="965">IF(Y530="Preventivo",25,IF(Y530="Detectivo",15,0))</f>
        <v>25</v>
      </c>
      <c r="AF530" s="125">
        <f t="shared" si="951"/>
        <v>15</v>
      </c>
      <c r="AG530" s="125">
        <f t="shared" ref="AG530" si="966">($S530*((AE530+AF530))/100)</f>
        <v>40</v>
      </c>
      <c r="AH530" s="125">
        <f t="shared" ref="AH530" si="967">S530-AG530</f>
        <v>60</v>
      </c>
      <c r="AI530" s="536">
        <f>AM532</f>
        <v>54</v>
      </c>
      <c r="AJ530" s="125">
        <f t="shared" si="952"/>
        <v>0</v>
      </c>
      <c r="AK530" s="125">
        <f t="shared" si="953"/>
        <v>0</v>
      </c>
      <c r="AL530" s="125">
        <f t="shared" ref="AL530" si="968">($U530*((AJ530+AK530))/100)</f>
        <v>0</v>
      </c>
      <c r="AM530" s="150">
        <f t="shared" ref="AM530" si="969">U530-AL530</f>
        <v>60</v>
      </c>
      <c r="AN530" s="507" t="s">
        <v>76</v>
      </c>
      <c r="AO530" s="302" t="s">
        <v>77</v>
      </c>
      <c r="AP530" s="300" t="s">
        <v>1133</v>
      </c>
      <c r="AQ530" s="121" t="s">
        <v>1134</v>
      </c>
      <c r="AR530" s="156">
        <v>45658</v>
      </c>
      <c r="AS530" s="156">
        <v>46022</v>
      </c>
      <c r="AT530" s="577" t="s">
        <v>80</v>
      </c>
      <c r="AU530" s="155" t="s">
        <v>1135</v>
      </c>
    </row>
    <row r="531" spans="1:47" s="110" customFormat="1" ht="112.5" customHeight="1">
      <c r="A531" s="532"/>
      <c r="B531" s="302"/>
      <c r="C531" s="300"/>
      <c r="D531" s="300"/>
      <c r="E531" s="300"/>
      <c r="F531" s="300"/>
      <c r="G531" s="300"/>
      <c r="H531" s="510"/>
      <c r="I531" s="510"/>
      <c r="J531" s="510"/>
      <c r="K531" s="510"/>
      <c r="L531" s="300"/>
      <c r="M531" s="302"/>
      <c r="N531" s="302"/>
      <c r="O531" s="302"/>
      <c r="P531" s="302"/>
      <c r="Q531" s="302"/>
      <c r="R531" s="302"/>
      <c r="S531" s="302"/>
      <c r="T531" s="302"/>
      <c r="U531" s="302"/>
      <c r="V531" s="586"/>
      <c r="W531" s="121" t="s">
        <v>1136</v>
      </c>
      <c r="X531" s="155" t="s">
        <v>120</v>
      </c>
      <c r="Y531" s="103" t="s">
        <v>93</v>
      </c>
      <c r="Z531" s="103" t="s">
        <v>72</v>
      </c>
      <c r="AA531" s="103" t="s">
        <v>182</v>
      </c>
      <c r="AB531" s="103" t="s">
        <v>74</v>
      </c>
      <c r="AC531" s="103" t="s">
        <v>187</v>
      </c>
      <c r="AD531" s="536"/>
      <c r="AE531" s="125">
        <f t="shared" si="965"/>
        <v>15</v>
      </c>
      <c r="AF531" s="125">
        <f t="shared" si="951"/>
        <v>15</v>
      </c>
      <c r="AG531" s="125">
        <f>($AH530*((AE531+AF531))/100)</f>
        <v>18</v>
      </c>
      <c r="AH531" s="125">
        <f t="shared" ref="AH531:AH532" si="970">AH530-AG531</f>
        <v>42</v>
      </c>
      <c r="AI531" s="536"/>
      <c r="AJ531" s="125">
        <f t="shared" si="952"/>
        <v>0</v>
      </c>
      <c r="AK531" s="125">
        <f t="shared" si="953"/>
        <v>0</v>
      </c>
      <c r="AL531" s="125">
        <f t="shared" ref="AL531:AL532" si="971">($AM530*((AJ531+AK531))/100)</f>
        <v>0</v>
      </c>
      <c r="AM531" s="150">
        <f t="shared" ref="AM531:AM532" si="972">AM530-AL531</f>
        <v>60</v>
      </c>
      <c r="AN531" s="507"/>
      <c r="AO531" s="302"/>
      <c r="AP531" s="300"/>
      <c r="AQ531" s="121" t="s">
        <v>1137</v>
      </c>
      <c r="AR531" s="156">
        <v>45658</v>
      </c>
      <c r="AS531" s="156">
        <v>46022</v>
      </c>
      <c r="AT531" s="578"/>
      <c r="AU531" s="155" t="s">
        <v>1138</v>
      </c>
    </row>
    <row r="532" spans="1:47" s="110" customFormat="1" ht="123.75" customHeight="1">
      <c r="A532" s="532"/>
      <c r="B532" s="302"/>
      <c r="C532" s="300"/>
      <c r="D532" s="300"/>
      <c r="E532" s="300"/>
      <c r="F532" s="300"/>
      <c r="G532" s="300"/>
      <c r="H532" s="476"/>
      <c r="I532" s="476"/>
      <c r="J532" s="476"/>
      <c r="K532" s="476"/>
      <c r="L532" s="300"/>
      <c r="M532" s="302"/>
      <c r="N532" s="302"/>
      <c r="O532" s="302"/>
      <c r="P532" s="302"/>
      <c r="Q532" s="302"/>
      <c r="R532" s="302"/>
      <c r="S532" s="302"/>
      <c r="T532" s="302"/>
      <c r="U532" s="302"/>
      <c r="V532" s="586"/>
      <c r="W532" s="121" t="s">
        <v>1139</v>
      </c>
      <c r="X532" s="125" t="s">
        <v>120</v>
      </c>
      <c r="Y532" s="103" t="s">
        <v>83</v>
      </c>
      <c r="Z532" s="103" t="s">
        <v>72</v>
      </c>
      <c r="AA532" s="103" t="s">
        <v>182</v>
      </c>
      <c r="AB532" s="103" t="s">
        <v>94</v>
      </c>
      <c r="AC532" s="103" t="s">
        <v>187</v>
      </c>
      <c r="AD532" s="536"/>
      <c r="AE532" s="125">
        <f t="shared" si="965"/>
        <v>0</v>
      </c>
      <c r="AF532" s="125">
        <f t="shared" si="951"/>
        <v>0</v>
      </c>
      <c r="AG532" s="125">
        <f>($AH531*((AE532+AF532))/100)</f>
        <v>0</v>
      </c>
      <c r="AH532" s="125">
        <f t="shared" si="970"/>
        <v>42</v>
      </c>
      <c r="AI532" s="536"/>
      <c r="AJ532" s="125">
        <f t="shared" si="952"/>
        <v>10</v>
      </c>
      <c r="AK532" s="125">
        <f t="shared" si="953"/>
        <v>0</v>
      </c>
      <c r="AL532" s="125">
        <f t="shared" si="971"/>
        <v>6</v>
      </c>
      <c r="AM532" s="150">
        <f t="shared" si="972"/>
        <v>54</v>
      </c>
      <c r="AN532" s="507"/>
      <c r="AO532" s="302"/>
      <c r="AP532" s="300"/>
      <c r="AQ532" s="121" t="s">
        <v>1140</v>
      </c>
      <c r="AR532" s="156">
        <v>45658</v>
      </c>
      <c r="AS532" s="156">
        <v>46022</v>
      </c>
      <c r="AT532" s="579"/>
      <c r="AU532" s="155" t="s">
        <v>1141</v>
      </c>
    </row>
    <row r="533" spans="1:47" s="110" customFormat="1" ht="94.5" customHeight="1">
      <c r="A533" s="532"/>
      <c r="B533" s="302" t="s">
        <v>180</v>
      </c>
      <c r="C533" s="300" t="s">
        <v>1142</v>
      </c>
      <c r="D533" s="300" t="s">
        <v>1074</v>
      </c>
      <c r="E533" s="300" t="s">
        <v>167</v>
      </c>
      <c r="F533" s="300" t="s">
        <v>1143</v>
      </c>
      <c r="G533" s="300" t="s">
        <v>1144</v>
      </c>
      <c r="H533" s="124"/>
      <c r="I533" s="124"/>
      <c r="J533" s="124"/>
      <c r="K533" s="124"/>
      <c r="L533" s="534" t="str">
        <f>CONCATENATE(E533," ",F533,)</f>
        <v>Posibilidad de pérdida reputacional ante las victimas por la Inoportunidad en la entrega de cartas de indemnización administrativa</v>
      </c>
      <c r="M533" s="302" t="s">
        <v>63</v>
      </c>
      <c r="N533" s="302" t="s">
        <v>115</v>
      </c>
      <c r="O533" s="302" t="s">
        <v>64</v>
      </c>
      <c r="P533" s="302" t="s">
        <v>65</v>
      </c>
      <c r="Q533" s="302">
        <v>2500</v>
      </c>
      <c r="R533" s="302" t="s">
        <v>178</v>
      </c>
      <c r="S533" s="302">
        <v>80</v>
      </c>
      <c r="T533" s="302" t="s">
        <v>76</v>
      </c>
      <c r="U533" s="302">
        <v>60</v>
      </c>
      <c r="V533" s="507" t="s">
        <v>69</v>
      </c>
      <c r="W533" s="103" t="s">
        <v>1145</v>
      </c>
      <c r="X533" s="125" t="s">
        <v>120</v>
      </c>
      <c r="Y533" s="103" t="s">
        <v>71</v>
      </c>
      <c r="Z533" s="103" t="s">
        <v>72</v>
      </c>
      <c r="AA533" s="103" t="s">
        <v>73</v>
      </c>
      <c r="AB533" s="103" t="s">
        <v>74</v>
      </c>
      <c r="AC533" s="103" t="s">
        <v>75</v>
      </c>
      <c r="AD533" s="581">
        <f>AH535</f>
        <v>17.28</v>
      </c>
      <c r="AE533" s="125">
        <f t="shared" si="965"/>
        <v>25</v>
      </c>
      <c r="AF533" s="125">
        <f t="shared" si="951"/>
        <v>15</v>
      </c>
      <c r="AG533" s="125">
        <f>($S533*((AE533+AF533))/100)</f>
        <v>32</v>
      </c>
      <c r="AH533" s="125">
        <f t="shared" ref="AH533" si="973">S533-AG533</f>
        <v>48</v>
      </c>
      <c r="AI533" s="536">
        <f>AM535</f>
        <v>60</v>
      </c>
      <c r="AJ533" s="125">
        <f t="shared" si="952"/>
        <v>0</v>
      </c>
      <c r="AK533" s="125">
        <f t="shared" si="953"/>
        <v>0</v>
      </c>
      <c r="AL533" s="125">
        <f>($U533*((AJ533+AK533))/100)</f>
        <v>0</v>
      </c>
      <c r="AM533" s="150">
        <f>U533-AL533</f>
        <v>60</v>
      </c>
      <c r="AN533" s="507" t="s">
        <v>76</v>
      </c>
      <c r="AO533" s="302" t="s">
        <v>77</v>
      </c>
      <c r="AP533" s="300" t="s">
        <v>78</v>
      </c>
      <c r="AQ533" s="300" t="s">
        <v>1146</v>
      </c>
      <c r="AR533" s="301">
        <v>45658</v>
      </c>
      <c r="AS533" s="301">
        <v>46022</v>
      </c>
      <c r="AT533" s="302" t="s">
        <v>80</v>
      </c>
      <c r="AU533" s="302" t="s">
        <v>1091</v>
      </c>
    </row>
    <row r="534" spans="1:47" s="110" customFormat="1" ht="111" customHeight="1">
      <c r="A534" s="532"/>
      <c r="B534" s="302"/>
      <c r="C534" s="300"/>
      <c r="D534" s="300"/>
      <c r="E534" s="300"/>
      <c r="F534" s="300"/>
      <c r="G534" s="300"/>
      <c r="H534" s="142"/>
      <c r="I534" s="142"/>
      <c r="J534" s="142"/>
      <c r="K534" s="142"/>
      <c r="L534" s="580"/>
      <c r="M534" s="302"/>
      <c r="N534" s="302"/>
      <c r="O534" s="302"/>
      <c r="P534" s="302"/>
      <c r="Q534" s="302"/>
      <c r="R534" s="302"/>
      <c r="S534" s="302"/>
      <c r="T534" s="302"/>
      <c r="U534" s="302"/>
      <c r="V534" s="507"/>
      <c r="W534" s="121" t="s">
        <v>1147</v>
      </c>
      <c r="X534" s="155" t="s">
        <v>120</v>
      </c>
      <c r="Y534" s="103" t="s">
        <v>71</v>
      </c>
      <c r="Z534" s="103" t="s">
        <v>72</v>
      </c>
      <c r="AA534" s="103" t="s">
        <v>182</v>
      </c>
      <c r="AB534" s="103" t="s">
        <v>74</v>
      </c>
      <c r="AC534" s="103" t="s">
        <v>187</v>
      </c>
      <c r="AD534" s="537"/>
      <c r="AE534" s="125">
        <f t="shared" si="965"/>
        <v>25</v>
      </c>
      <c r="AF534" s="125">
        <f t="shared" si="951"/>
        <v>15</v>
      </c>
      <c r="AG534" s="125">
        <f>($AH533*((AE534+AF534))/100)</f>
        <v>19.2</v>
      </c>
      <c r="AH534" s="125">
        <f t="shared" ref="AH534:AH535" si="974">AH533-AG534</f>
        <v>28.8</v>
      </c>
      <c r="AI534" s="536"/>
      <c r="AJ534" s="125">
        <f t="shared" si="952"/>
        <v>0</v>
      </c>
      <c r="AK534" s="125">
        <f t="shared" si="953"/>
        <v>0</v>
      </c>
      <c r="AL534" s="125">
        <f t="shared" ref="AL534:AL535" si="975">($AM533*((AJ534+AK534))/100)</f>
        <v>0</v>
      </c>
      <c r="AM534" s="150">
        <f t="shared" ref="AM534:AM535" si="976">AM533-AL534</f>
        <v>60</v>
      </c>
      <c r="AN534" s="507"/>
      <c r="AO534" s="302"/>
      <c r="AP534" s="300"/>
      <c r="AQ534" s="300"/>
      <c r="AR534" s="301"/>
      <c r="AS534" s="301"/>
      <c r="AT534" s="302"/>
      <c r="AU534" s="302"/>
    </row>
    <row r="535" spans="1:47" s="110" customFormat="1" ht="90" customHeight="1">
      <c r="A535" s="532"/>
      <c r="B535" s="302"/>
      <c r="C535" s="300"/>
      <c r="D535" s="300"/>
      <c r="E535" s="300"/>
      <c r="F535" s="300"/>
      <c r="G535" s="300"/>
      <c r="H535" s="143"/>
      <c r="I535" s="143"/>
      <c r="J535" s="143"/>
      <c r="K535" s="143"/>
      <c r="L535" s="535"/>
      <c r="M535" s="302"/>
      <c r="N535" s="302"/>
      <c r="O535" s="302"/>
      <c r="P535" s="302"/>
      <c r="Q535" s="302"/>
      <c r="R535" s="302"/>
      <c r="S535" s="302"/>
      <c r="T535" s="302"/>
      <c r="U535" s="302"/>
      <c r="V535" s="507"/>
      <c r="W535" s="103" t="s">
        <v>1148</v>
      </c>
      <c r="X535" s="125" t="s">
        <v>120</v>
      </c>
      <c r="Y535" s="103" t="s">
        <v>71</v>
      </c>
      <c r="Z535" s="103" t="s">
        <v>72</v>
      </c>
      <c r="AA535" s="103" t="s">
        <v>182</v>
      </c>
      <c r="AB535" s="103" t="s">
        <v>74</v>
      </c>
      <c r="AC535" s="103" t="s">
        <v>75</v>
      </c>
      <c r="AD535" s="537"/>
      <c r="AE535" s="125">
        <f t="shared" si="965"/>
        <v>25</v>
      </c>
      <c r="AF535" s="125">
        <f t="shared" si="951"/>
        <v>15</v>
      </c>
      <c r="AG535" s="125">
        <f>($AH534*((AE535+AF535))/100)</f>
        <v>11.52</v>
      </c>
      <c r="AH535" s="125">
        <f t="shared" si="974"/>
        <v>17.28</v>
      </c>
      <c r="AI535" s="536"/>
      <c r="AJ535" s="125">
        <f t="shared" si="952"/>
        <v>0</v>
      </c>
      <c r="AK535" s="125">
        <f t="shared" si="953"/>
        <v>0</v>
      </c>
      <c r="AL535" s="125">
        <f t="shared" si="975"/>
        <v>0</v>
      </c>
      <c r="AM535" s="150">
        <f t="shared" si="976"/>
        <v>60</v>
      </c>
      <c r="AN535" s="507"/>
      <c r="AO535" s="302"/>
      <c r="AP535" s="300"/>
      <c r="AQ535" s="300"/>
      <c r="AR535" s="301"/>
      <c r="AS535" s="301"/>
      <c r="AT535" s="302"/>
      <c r="AU535" s="302"/>
    </row>
    <row r="536" spans="1:47" s="110" customFormat="1" ht="122.25" customHeight="1">
      <c r="A536" s="532"/>
      <c r="B536" s="532" t="s">
        <v>180</v>
      </c>
      <c r="C536" s="533" t="s">
        <v>2103</v>
      </c>
      <c r="D536" s="533" t="s">
        <v>1149</v>
      </c>
      <c r="E536" s="533" t="s">
        <v>167</v>
      </c>
      <c r="F536" s="533" t="s">
        <v>1150</v>
      </c>
      <c r="G536" s="533" t="s">
        <v>1151</v>
      </c>
      <c r="H536" s="152"/>
      <c r="I536" s="152"/>
      <c r="J536" s="152"/>
      <c r="K536" s="152"/>
      <c r="L536" s="534" t="str">
        <f t="shared" ref="L536" si="977">CONCATENATE(E536," ",F536,)</f>
        <v>Posibilidad de pérdida reputacional ante las entidades del orden nacional y territorial y las victimas del conflicto armado por la no oportunidad en la asistencia técnica a los entes</v>
      </c>
      <c r="M536" s="532" t="s">
        <v>63</v>
      </c>
      <c r="N536" s="532" t="s">
        <v>115</v>
      </c>
      <c r="O536" s="532" t="s">
        <v>64</v>
      </c>
      <c r="P536" s="532" t="s">
        <v>65</v>
      </c>
      <c r="Q536" s="532">
        <v>287</v>
      </c>
      <c r="R536" s="532" t="s">
        <v>129</v>
      </c>
      <c r="S536" s="532">
        <v>40</v>
      </c>
      <c r="T536" s="532" t="s">
        <v>76</v>
      </c>
      <c r="U536" s="575">
        <v>60</v>
      </c>
      <c r="V536" s="575" t="s">
        <v>76</v>
      </c>
      <c r="W536" s="121" t="s">
        <v>1152</v>
      </c>
      <c r="X536" s="155" t="s">
        <v>43</v>
      </c>
      <c r="Y536" s="121" t="s">
        <v>83</v>
      </c>
      <c r="Z536" s="121" t="s">
        <v>72</v>
      </c>
      <c r="AA536" s="121" t="s">
        <v>182</v>
      </c>
      <c r="AB536" s="121" t="s">
        <v>94</v>
      </c>
      <c r="AC536" s="121" t="s">
        <v>187</v>
      </c>
      <c r="AD536" s="582">
        <f>AH538</f>
        <v>14.4</v>
      </c>
      <c r="AE536" s="155">
        <f t="shared" si="965"/>
        <v>0</v>
      </c>
      <c r="AF536" s="155">
        <f t="shared" si="951"/>
        <v>0</v>
      </c>
      <c r="AG536" s="155">
        <f>($S536*((AE536+AF536))/100)</f>
        <v>0</v>
      </c>
      <c r="AH536" s="155">
        <f t="shared" ref="AH536" si="978">S536-AG536</f>
        <v>40</v>
      </c>
      <c r="AI536" s="583">
        <f>AM538</f>
        <v>45</v>
      </c>
      <c r="AJ536" s="155">
        <f t="shared" si="952"/>
        <v>10</v>
      </c>
      <c r="AK536" s="155">
        <f t="shared" si="953"/>
        <v>15</v>
      </c>
      <c r="AL536" s="155">
        <f>($U536*((AJ536+AK536))/100)</f>
        <v>15</v>
      </c>
      <c r="AM536" s="157">
        <f>U536-AL536</f>
        <v>45</v>
      </c>
      <c r="AN536" s="575" t="s">
        <v>76</v>
      </c>
      <c r="AO536" s="532" t="s">
        <v>77</v>
      </c>
      <c r="AP536" s="533" t="s">
        <v>78</v>
      </c>
      <c r="AQ536" s="533" t="s">
        <v>1153</v>
      </c>
      <c r="AR536" s="576">
        <v>45658</v>
      </c>
      <c r="AS536" s="576">
        <v>46022</v>
      </c>
      <c r="AT536" s="532" t="s">
        <v>80</v>
      </c>
      <c r="AU536" s="532" t="s">
        <v>1154</v>
      </c>
    </row>
    <row r="537" spans="1:47" s="110" customFormat="1" ht="113.25" customHeight="1">
      <c r="A537" s="532"/>
      <c r="B537" s="532"/>
      <c r="C537" s="533"/>
      <c r="D537" s="533"/>
      <c r="E537" s="533"/>
      <c r="F537" s="533"/>
      <c r="G537" s="533"/>
      <c r="H537" s="153"/>
      <c r="I537" s="153"/>
      <c r="J537" s="153"/>
      <c r="K537" s="153"/>
      <c r="L537" s="580"/>
      <c r="M537" s="532"/>
      <c r="N537" s="532"/>
      <c r="O537" s="532"/>
      <c r="P537" s="532"/>
      <c r="Q537" s="532"/>
      <c r="R537" s="532"/>
      <c r="S537" s="532"/>
      <c r="T537" s="532"/>
      <c r="U537" s="575"/>
      <c r="V537" s="575"/>
      <c r="W537" s="121" t="s">
        <v>1155</v>
      </c>
      <c r="X537" s="155" t="s">
        <v>120</v>
      </c>
      <c r="Y537" s="121" t="s">
        <v>71</v>
      </c>
      <c r="Z537" s="121" t="s">
        <v>72</v>
      </c>
      <c r="AA537" s="121" t="s">
        <v>182</v>
      </c>
      <c r="AB537" s="121" t="s">
        <v>94</v>
      </c>
      <c r="AC537" s="121" t="s">
        <v>187</v>
      </c>
      <c r="AD537" s="582"/>
      <c r="AE537" s="155">
        <f t="shared" si="965"/>
        <v>25</v>
      </c>
      <c r="AF537" s="155">
        <f t="shared" si="951"/>
        <v>15</v>
      </c>
      <c r="AG537" s="155">
        <f>($AH536*((AE537+AF537))/100)</f>
        <v>16</v>
      </c>
      <c r="AH537" s="155">
        <f t="shared" ref="AH537:AH538" si="979">AH536-AG537</f>
        <v>24</v>
      </c>
      <c r="AI537" s="583"/>
      <c r="AJ537" s="155">
        <f t="shared" si="952"/>
        <v>0</v>
      </c>
      <c r="AK537" s="155">
        <f t="shared" si="953"/>
        <v>0</v>
      </c>
      <c r="AL537" s="155">
        <f t="shared" ref="AL537:AL538" si="980">($AM536*((AJ537+AK537))/100)</f>
        <v>0</v>
      </c>
      <c r="AM537" s="157">
        <f t="shared" ref="AM537:AM538" si="981">AM536-AL537</f>
        <v>45</v>
      </c>
      <c r="AN537" s="575"/>
      <c r="AO537" s="532"/>
      <c r="AP537" s="533"/>
      <c r="AQ537" s="533"/>
      <c r="AR537" s="576"/>
      <c r="AS537" s="576"/>
      <c r="AT537" s="532"/>
      <c r="AU537" s="532"/>
    </row>
    <row r="538" spans="1:47" s="110" customFormat="1" ht="84" customHeight="1">
      <c r="A538" s="532"/>
      <c r="B538" s="532"/>
      <c r="C538" s="533"/>
      <c r="D538" s="533"/>
      <c r="E538" s="533"/>
      <c r="F538" s="533"/>
      <c r="G538" s="533"/>
      <c r="H538" s="154"/>
      <c r="I538" s="154"/>
      <c r="J538" s="154"/>
      <c r="K538" s="154"/>
      <c r="L538" s="535"/>
      <c r="M538" s="532"/>
      <c r="N538" s="532"/>
      <c r="O538" s="532"/>
      <c r="P538" s="532"/>
      <c r="Q538" s="532"/>
      <c r="R538" s="532"/>
      <c r="S538" s="532"/>
      <c r="T538" s="532"/>
      <c r="U538" s="575"/>
      <c r="V538" s="575"/>
      <c r="W538" s="121" t="s">
        <v>1156</v>
      </c>
      <c r="X538" s="155" t="s">
        <v>120</v>
      </c>
      <c r="Y538" s="121" t="s">
        <v>71</v>
      </c>
      <c r="Z538" s="121" t="s">
        <v>72</v>
      </c>
      <c r="AA538" s="121" t="s">
        <v>182</v>
      </c>
      <c r="AB538" s="121" t="s">
        <v>94</v>
      </c>
      <c r="AC538" s="121" t="s">
        <v>75</v>
      </c>
      <c r="AD538" s="582"/>
      <c r="AE538" s="155">
        <f t="shared" si="965"/>
        <v>25</v>
      </c>
      <c r="AF538" s="155">
        <f t="shared" si="951"/>
        <v>15</v>
      </c>
      <c r="AG538" s="155">
        <f>($AH537*((AE538+AF538))/100)</f>
        <v>9.6</v>
      </c>
      <c r="AH538" s="155">
        <f t="shared" si="979"/>
        <v>14.4</v>
      </c>
      <c r="AI538" s="583"/>
      <c r="AJ538" s="155">
        <f t="shared" si="952"/>
        <v>0</v>
      </c>
      <c r="AK538" s="155">
        <f t="shared" si="953"/>
        <v>0</v>
      </c>
      <c r="AL538" s="155">
        <f t="shared" si="980"/>
        <v>0</v>
      </c>
      <c r="AM538" s="157">
        <f t="shared" si="981"/>
        <v>45</v>
      </c>
      <c r="AN538" s="575"/>
      <c r="AO538" s="532"/>
      <c r="AP538" s="533"/>
      <c r="AQ538" s="533"/>
      <c r="AR538" s="576"/>
      <c r="AS538" s="576"/>
      <c r="AT538" s="532"/>
      <c r="AU538" s="532"/>
    </row>
    <row r="539" spans="1:47" s="110" customFormat="1" ht="207" customHeight="1">
      <c r="A539" s="443"/>
      <c r="B539" s="293" t="s">
        <v>180</v>
      </c>
      <c r="C539" s="490" t="s">
        <v>107</v>
      </c>
      <c r="D539" s="421" t="s">
        <v>1043</v>
      </c>
      <c r="E539" s="421" t="s">
        <v>60</v>
      </c>
      <c r="F539" s="496" t="s">
        <v>968</v>
      </c>
      <c r="G539" s="496" t="s">
        <v>1157</v>
      </c>
      <c r="H539" s="496"/>
      <c r="I539" s="496"/>
      <c r="J539" s="496"/>
      <c r="K539" s="496"/>
      <c r="L539" s="493" t="str">
        <f>IF(F539&lt;&gt;"",CONCATENATE(E539," ",F539,"",G539),CONCATENATE(H539," ",I539," ",J539," ",K539))</f>
        <v>Posibilidad de pérdida económica y reputacional por perdida de la confidencialidad, integridad y disponibilidad de la información registrada en documentos físicos, digitales y/o sistemas de información, por el acceso no controlado a la información sensible o confidencial y el desconocimiento de los lineamientos de Seguridad de la Información de la entidad.
Posible pérdida económica y/o mala reputación institucional por daño en la confidencialidad de la infomación pública almacenada en la entidad,  a causa de fallas en el control de acceso.</v>
      </c>
      <c r="M539" s="303" t="s">
        <v>108</v>
      </c>
      <c r="N539" s="303" t="s">
        <v>1121</v>
      </c>
      <c r="O539" s="293" t="s">
        <v>64</v>
      </c>
      <c r="P539" s="293" t="s">
        <v>65</v>
      </c>
      <c r="Q539" s="293" t="s">
        <v>276</v>
      </c>
      <c r="R539" s="293" t="s">
        <v>178</v>
      </c>
      <c r="S539" s="425">
        <f>IF(R539="Muy alta",100,IF(R539="Alta",80,IF(R539="Media",60,IF(R539="Baja",40,IF(R539="Muy baja",20,IF(R539="Casi Seguro",100,IF(R539="Probable",80,IF(R539="Posible",60,IF(R539="Improbable",40,IF(R539="Rara vez",20,0))))))))))</f>
        <v>80</v>
      </c>
      <c r="T539" s="293" t="s">
        <v>68</v>
      </c>
      <c r="U539" s="425">
        <f>IF(T539="Catastrófico",100,IF(T539="Mayor",80,IF(T539="Moderado",60,IF(T539="Menor",40,IF(T539="Leve",20,0)))))</f>
        <v>80</v>
      </c>
      <c r="V539" s="293" t="s">
        <v>69</v>
      </c>
      <c r="W539" s="421" t="s">
        <v>1122</v>
      </c>
      <c r="X539" s="425" t="str">
        <f>IF(OR(Y539="Preventivo",Y539="Detectivo"),"Probabilidad",IF(Y539="Correctivo","Impacto"," "))</f>
        <v>Probabilidad</v>
      </c>
      <c r="Y539" s="293" t="s">
        <v>71</v>
      </c>
      <c r="Z539" s="293" t="s">
        <v>72</v>
      </c>
      <c r="AA539" s="293" t="s">
        <v>73</v>
      </c>
      <c r="AB539" s="293" t="s">
        <v>74</v>
      </c>
      <c r="AC539" s="293" t="s">
        <v>75</v>
      </c>
      <c r="AD539" s="477">
        <f>AH541</f>
        <v>48</v>
      </c>
      <c r="AE539" s="155">
        <f t="shared" si="965"/>
        <v>25</v>
      </c>
      <c r="AF539" s="144">
        <f>IF(Y539="Correctivo",0,IF(Z539="Automatizado",25,IF(Z539="Manual",15,0)))</f>
        <v>15</v>
      </c>
      <c r="AG539" s="155">
        <f>($S539*((AE539+AF539))/100)</f>
        <v>32</v>
      </c>
      <c r="AH539" s="155">
        <f t="shared" ref="AH539" si="982">S539-AG539</f>
        <v>48</v>
      </c>
      <c r="AI539" s="477">
        <f>AM541</f>
        <v>80</v>
      </c>
      <c r="AJ539" s="144">
        <f>IF(Y539="Correctivo",10,0)</f>
        <v>0</v>
      </c>
      <c r="AK539" s="144">
        <f>IF(X539="Probabilidad",0,IF(Z539="Automatizado",25,IF(Z539="Manual",15,0)))</f>
        <v>0</v>
      </c>
      <c r="AL539" s="155">
        <f>($U539*((AJ539+AK539))/100)</f>
        <v>0</v>
      </c>
      <c r="AM539" s="157">
        <f>U539-AL539</f>
        <v>80</v>
      </c>
      <c r="AN539" s="293" t="s">
        <v>69</v>
      </c>
      <c r="AO539" s="293" t="s">
        <v>77</v>
      </c>
      <c r="AP539" s="293" t="s">
        <v>272</v>
      </c>
      <c r="AQ539" s="140" t="s">
        <v>1123</v>
      </c>
      <c r="AR539" s="151">
        <v>45658</v>
      </c>
      <c r="AS539" s="151">
        <v>46022</v>
      </c>
      <c r="AT539" s="425" t="s">
        <v>96</v>
      </c>
      <c r="AU539" s="144" t="s">
        <v>973</v>
      </c>
    </row>
    <row r="540" spans="1:47" s="110" customFormat="1" ht="350.25" customHeight="1">
      <c r="A540" s="444"/>
      <c r="B540" s="294"/>
      <c r="C540" s="491"/>
      <c r="D540" s="472"/>
      <c r="E540" s="472"/>
      <c r="F540" s="497"/>
      <c r="G540" s="497"/>
      <c r="H540" s="497"/>
      <c r="I540" s="497"/>
      <c r="J540" s="497"/>
      <c r="K540" s="497"/>
      <c r="L540" s="494"/>
      <c r="M540" s="304"/>
      <c r="N540" s="304"/>
      <c r="O540" s="294"/>
      <c r="P540" s="294"/>
      <c r="Q540" s="294"/>
      <c r="R540" s="294"/>
      <c r="S540" s="426"/>
      <c r="T540" s="294"/>
      <c r="U540" s="426"/>
      <c r="V540" s="294"/>
      <c r="W540" s="472"/>
      <c r="X540" s="426"/>
      <c r="Y540" s="294"/>
      <c r="Z540" s="294"/>
      <c r="AA540" s="294"/>
      <c r="AB540" s="294"/>
      <c r="AC540" s="294"/>
      <c r="AD540" s="478"/>
      <c r="AE540" s="155">
        <f t="shared" si="965"/>
        <v>0</v>
      </c>
      <c r="AF540" s="144">
        <f t="shared" ref="AF540:AF576" si="983">IF(Y540="Correctivo",0,IF(Z540="Automatizado",25,IF(Z540="Manual",15,0)))</f>
        <v>0</v>
      </c>
      <c r="AG540" s="155">
        <f>($AH539*((AE540+AF540))/100)</f>
        <v>0</v>
      </c>
      <c r="AH540" s="155">
        <f t="shared" ref="AH540" si="984">AH539-AG540</f>
        <v>48</v>
      </c>
      <c r="AI540" s="478"/>
      <c r="AJ540" s="144">
        <f t="shared" ref="AJ540:AJ576" si="985">IF(Y540="Correctivo",10,0)</f>
        <v>0</v>
      </c>
      <c r="AK540" s="144">
        <f t="shared" ref="AK540:AK576" si="986">IF(X540="Probabilidad",0,IF(Z540="Automatizado",25,IF(Z540="Manual",15,0)))</f>
        <v>0</v>
      </c>
      <c r="AL540" s="155">
        <f t="shared" ref="AL540" si="987">($AM539*((AJ540+AK540))/100)</f>
        <v>0</v>
      </c>
      <c r="AM540" s="157">
        <f t="shared" ref="AM540" si="988">AM539-AL540</f>
        <v>80</v>
      </c>
      <c r="AN540" s="294"/>
      <c r="AO540" s="294"/>
      <c r="AP540" s="294"/>
      <c r="AQ540" s="140" t="s">
        <v>1158</v>
      </c>
      <c r="AR540" s="151">
        <v>45658</v>
      </c>
      <c r="AS540" s="151">
        <v>46022</v>
      </c>
      <c r="AT540" s="584"/>
      <c r="AU540" s="144" t="s">
        <v>973</v>
      </c>
    </row>
    <row r="541" spans="1:47" s="110" customFormat="1" ht="333.75" customHeight="1">
      <c r="A541" s="467"/>
      <c r="B541" s="295"/>
      <c r="C541" s="492"/>
      <c r="D541" s="422"/>
      <c r="E541" s="422"/>
      <c r="F541" s="498"/>
      <c r="G541" s="498"/>
      <c r="H541" s="498"/>
      <c r="I541" s="498"/>
      <c r="J541" s="498"/>
      <c r="K541" s="498"/>
      <c r="L541" s="495"/>
      <c r="M541" s="305"/>
      <c r="N541" s="305"/>
      <c r="O541" s="295"/>
      <c r="P541" s="295"/>
      <c r="Q541" s="295"/>
      <c r="R541" s="295"/>
      <c r="S541" s="427"/>
      <c r="T541" s="295"/>
      <c r="U541" s="427"/>
      <c r="V541" s="295"/>
      <c r="W541" s="422"/>
      <c r="X541" s="427"/>
      <c r="Y541" s="295"/>
      <c r="Z541" s="295"/>
      <c r="AA541" s="295"/>
      <c r="AB541" s="295"/>
      <c r="AC541" s="295"/>
      <c r="AD541" s="479"/>
      <c r="AE541" s="155">
        <f t="shared" si="965"/>
        <v>0</v>
      </c>
      <c r="AF541" s="144">
        <f t="shared" si="983"/>
        <v>0</v>
      </c>
      <c r="AG541" s="155">
        <f>($AH540*((AE541+AF541))/100)</f>
        <v>0</v>
      </c>
      <c r="AH541" s="155">
        <f t="shared" ref="AH541" si="989">AH540-AG541</f>
        <v>48</v>
      </c>
      <c r="AI541" s="479"/>
      <c r="AJ541" s="144">
        <f t="shared" si="985"/>
        <v>0</v>
      </c>
      <c r="AK541" s="144">
        <f t="shared" si="986"/>
        <v>0</v>
      </c>
      <c r="AL541" s="155">
        <f t="shared" ref="AL541" si="990">($AM540*((AJ541+AK541))/100)</f>
        <v>0</v>
      </c>
      <c r="AM541" s="157">
        <f t="shared" ref="AM541" si="991">AM540-AL541</f>
        <v>80</v>
      </c>
      <c r="AN541" s="295"/>
      <c r="AO541" s="295"/>
      <c r="AP541" s="295"/>
      <c r="AQ541" s="140" t="s">
        <v>1125</v>
      </c>
      <c r="AR541" s="151">
        <v>45658</v>
      </c>
      <c r="AS541" s="151">
        <v>46022</v>
      </c>
      <c r="AT541" s="585"/>
      <c r="AU541" s="144" t="s">
        <v>973</v>
      </c>
    </row>
    <row r="542" spans="1:47" s="110" customFormat="1" ht="180" customHeight="1">
      <c r="A542" s="298"/>
      <c r="B542" s="298" t="s">
        <v>181</v>
      </c>
      <c r="C542" s="349" t="s">
        <v>1159</v>
      </c>
      <c r="D542" s="299" t="s">
        <v>1160</v>
      </c>
      <c r="E542" s="299" t="s">
        <v>60</v>
      </c>
      <c r="F542" s="299" t="s">
        <v>1161</v>
      </c>
      <c r="G542" s="299" t="s">
        <v>1162</v>
      </c>
      <c r="H542" s="108"/>
      <c r="I542" s="108"/>
      <c r="J542" s="108"/>
      <c r="K542" s="108"/>
      <c r="L542" s="315" t="str">
        <f t="shared" ref="L542:L548" si="992">CONCATENATE(E542," ",F542,)</f>
        <v>Posibilidad de pérdida económica y reputacional ante las victimas y el SNARIV por el incumplimiento de la realización de las jornadas de atención y/o ferias de Servicio</v>
      </c>
      <c r="M542" s="457" t="s">
        <v>63</v>
      </c>
      <c r="N542" s="457" t="s">
        <v>115</v>
      </c>
      <c r="O542" s="298" t="s">
        <v>173</v>
      </c>
      <c r="P542" s="298" t="s">
        <v>189</v>
      </c>
      <c r="Q542" s="457">
        <v>70</v>
      </c>
      <c r="R542" s="457" t="s">
        <v>129</v>
      </c>
      <c r="S542" s="457">
        <v>40</v>
      </c>
      <c r="T542" s="457" t="s">
        <v>76</v>
      </c>
      <c r="U542" s="457">
        <v>60</v>
      </c>
      <c r="V542" s="458" t="s">
        <v>76</v>
      </c>
      <c r="W542" s="100" t="s">
        <v>1163</v>
      </c>
      <c r="X542" s="186" t="s">
        <v>120</v>
      </c>
      <c r="Y542" s="186" t="s">
        <v>71</v>
      </c>
      <c r="Z542" s="186" t="s">
        <v>72</v>
      </c>
      <c r="AA542" s="186" t="s">
        <v>182</v>
      </c>
      <c r="AB542" s="186" t="s">
        <v>74</v>
      </c>
      <c r="AC542" s="186" t="s">
        <v>75</v>
      </c>
      <c r="AD542" s="297">
        <f>AH543</f>
        <v>14.4</v>
      </c>
      <c r="AE542" s="99">
        <f t="shared" si="965"/>
        <v>25</v>
      </c>
      <c r="AF542" s="99">
        <f t="shared" si="983"/>
        <v>15</v>
      </c>
      <c r="AG542" s="99">
        <f>($S542*((AE542+AF542))/100)</f>
        <v>16</v>
      </c>
      <c r="AH542" s="99">
        <f t="shared" ref="AH542" si="993">S542-AG542</f>
        <v>24</v>
      </c>
      <c r="AI542" s="297">
        <f>AM543</f>
        <v>60</v>
      </c>
      <c r="AJ542" s="99">
        <f t="shared" si="985"/>
        <v>0</v>
      </c>
      <c r="AK542" s="99">
        <f t="shared" si="986"/>
        <v>0</v>
      </c>
      <c r="AL542" s="99">
        <f>($U542*((AJ542+AK542))/100)</f>
        <v>0</v>
      </c>
      <c r="AM542" s="106">
        <f>U542-AL542</f>
        <v>60</v>
      </c>
      <c r="AN542" s="308" t="s">
        <v>76</v>
      </c>
      <c r="AO542" s="298" t="s">
        <v>77</v>
      </c>
      <c r="AP542" s="299" t="s">
        <v>1164</v>
      </c>
      <c r="AQ542" s="299" t="s">
        <v>1165</v>
      </c>
      <c r="AR542" s="385">
        <v>45658</v>
      </c>
      <c r="AS542" s="385">
        <v>46022</v>
      </c>
      <c r="AT542" s="298" t="s">
        <v>80</v>
      </c>
      <c r="AU542" s="299" t="s">
        <v>1166</v>
      </c>
    </row>
    <row r="543" spans="1:47" s="110" customFormat="1" ht="184.5" customHeight="1">
      <c r="A543" s="298"/>
      <c r="B543" s="298"/>
      <c r="C543" s="349"/>
      <c r="D543" s="299"/>
      <c r="E543" s="299"/>
      <c r="F543" s="299"/>
      <c r="G543" s="299"/>
      <c r="H543" s="112"/>
      <c r="I543" s="112"/>
      <c r="J543" s="112"/>
      <c r="K543" s="112"/>
      <c r="L543" s="314"/>
      <c r="M543" s="457"/>
      <c r="N543" s="457"/>
      <c r="O543" s="298"/>
      <c r="P543" s="298"/>
      <c r="Q543" s="457"/>
      <c r="R543" s="457"/>
      <c r="S543" s="457"/>
      <c r="T543" s="457"/>
      <c r="U543" s="457"/>
      <c r="V543" s="458"/>
      <c r="W543" s="100" t="s">
        <v>1167</v>
      </c>
      <c r="X543" s="186" t="s">
        <v>120</v>
      </c>
      <c r="Y543" s="186" t="s">
        <v>71</v>
      </c>
      <c r="Z543" s="186" t="s">
        <v>72</v>
      </c>
      <c r="AA543" s="186" t="s">
        <v>182</v>
      </c>
      <c r="AB543" s="186" t="s">
        <v>74</v>
      </c>
      <c r="AC543" s="186" t="s">
        <v>75</v>
      </c>
      <c r="AD543" s="297"/>
      <c r="AE543" s="99">
        <f t="shared" si="965"/>
        <v>25</v>
      </c>
      <c r="AF543" s="99">
        <f t="shared" si="983"/>
        <v>15</v>
      </c>
      <c r="AG543" s="99">
        <f>($AH542*((AE543+AF543))/100)</f>
        <v>9.6</v>
      </c>
      <c r="AH543" s="99">
        <f t="shared" ref="AH543" si="994">AH542-AG543</f>
        <v>14.4</v>
      </c>
      <c r="AI543" s="297"/>
      <c r="AJ543" s="99">
        <f t="shared" si="985"/>
        <v>0</v>
      </c>
      <c r="AK543" s="99">
        <f t="shared" si="986"/>
        <v>0</v>
      </c>
      <c r="AL543" s="99">
        <f t="shared" ref="AL543" si="995">($AM542*((AJ543+AK543))/100)</f>
        <v>0</v>
      </c>
      <c r="AM543" s="106">
        <f t="shared" ref="AM543" si="996">AM542-AL543</f>
        <v>60</v>
      </c>
      <c r="AN543" s="308"/>
      <c r="AO543" s="298"/>
      <c r="AP543" s="299"/>
      <c r="AQ543" s="299"/>
      <c r="AR543" s="385"/>
      <c r="AS543" s="385"/>
      <c r="AT543" s="298"/>
      <c r="AU543" s="299"/>
    </row>
    <row r="544" spans="1:47" s="110" customFormat="1" ht="114" customHeight="1">
      <c r="A544" s="298"/>
      <c r="B544" s="298" t="s">
        <v>181</v>
      </c>
      <c r="C544" s="349" t="s">
        <v>1049</v>
      </c>
      <c r="D544" s="299" t="s">
        <v>1168</v>
      </c>
      <c r="E544" s="299" t="s">
        <v>60</v>
      </c>
      <c r="F544" s="299" t="s">
        <v>1169</v>
      </c>
      <c r="G544" s="299" t="s">
        <v>1170</v>
      </c>
      <c r="H544" s="108"/>
      <c r="I544" s="108"/>
      <c r="J544" s="108"/>
      <c r="K544" s="108"/>
      <c r="L544" s="315" t="str">
        <f t="shared" si="992"/>
        <v>Posibilidad de pérdida económica y reputacional ante las victimas y sus familiares por no notificar las cartas de indemnización</v>
      </c>
      <c r="M544" s="457" t="s">
        <v>63</v>
      </c>
      <c r="N544" s="457" t="s">
        <v>115</v>
      </c>
      <c r="O544" s="457" t="s">
        <v>64</v>
      </c>
      <c r="P544" s="298" t="s">
        <v>189</v>
      </c>
      <c r="Q544" s="457">
        <v>80</v>
      </c>
      <c r="R544" s="457" t="s">
        <v>129</v>
      </c>
      <c r="S544" s="457">
        <v>40</v>
      </c>
      <c r="T544" s="457" t="s">
        <v>76</v>
      </c>
      <c r="U544" s="457">
        <v>60</v>
      </c>
      <c r="V544" s="458" t="s">
        <v>76</v>
      </c>
      <c r="W544" s="100" t="s">
        <v>1171</v>
      </c>
      <c r="X544" s="120" t="s">
        <v>120</v>
      </c>
      <c r="Y544" s="120" t="s">
        <v>71</v>
      </c>
      <c r="Z544" s="120" t="s">
        <v>72</v>
      </c>
      <c r="AA544" s="120" t="s">
        <v>182</v>
      </c>
      <c r="AB544" s="120" t="s">
        <v>74</v>
      </c>
      <c r="AC544" s="120" t="s">
        <v>75</v>
      </c>
      <c r="AD544" s="297">
        <f>AH545</f>
        <v>16.8</v>
      </c>
      <c r="AE544" s="99">
        <f t="shared" si="965"/>
        <v>25</v>
      </c>
      <c r="AF544" s="99">
        <f t="shared" si="983"/>
        <v>15</v>
      </c>
      <c r="AG544" s="99">
        <f>($S544*((AE544+AF544))/100)</f>
        <v>16</v>
      </c>
      <c r="AH544" s="99">
        <f t="shared" ref="AH544" si="997">S544-AG544</f>
        <v>24</v>
      </c>
      <c r="AI544" s="297">
        <f>AM545</f>
        <v>60</v>
      </c>
      <c r="AJ544" s="99">
        <f t="shared" si="985"/>
        <v>0</v>
      </c>
      <c r="AK544" s="99">
        <f t="shared" si="986"/>
        <v>0</v>
      </c>
      <c r="AL544" s="99">
        <f>($U544*((AJ544+AK544))/100)</f>
        <v>0</v>
      </c>
      <c r="AM544" s="106">
        <f>U544-AL544</f>
        <v>60</v>
      </c>
      <c r="AN544" s="308" t="s">
        <v>76</v>
      </c>
      <c r="AO544" s="298" t="s">
        <v>77</v>
      </c>
      <c r="AP544" s="299" t="s">
        <v>78</v>
      </c>
      <c r="AQ544" s="299" t="s">
        <v>1165</v>
      </c>
      <c r="AR544" s="385">
        <v>45658</v>
      </c>
      <c r="AS544" s="385">
        <v>46022</v>
      </c>
      <c r="AT544" s="298" t="s">
        <v>80</v>
      </c>
      <c r="AU544" s="299" t="s">
        <v>1172</v>
      </c>
    </row>
    <row r="545" spans="1:60" s="110" customFormat="1" ht="120.75" customHeight="1">
      <c r="A545" s="298"/>
      <c r="B545" s="298"/>
      <c r="C545" s="349"/>
      <c r="D545" s="299"/>
      <c r="E545" s="299"/>
      <c r="F545" s="299"/>
      <c r="G545" s="299"/>
      <c r="H545" s="112"/>
      <c r="I545" s="112"/>
      <c r="J545" s="112"/>
      <c r="K545" s="112"/>
      <c r="L545" s="314"/>
      <c r="M545" s="457"/>
      <c r="N545" s="457"/>
      <c r="O545" s="457"/>
      <c r="P545" s="298"/>
      <c r="Q545" s="457"/>
      <c r="R545" s="457"/>
      <c r="S545" s="457"/>
      <c r="T545" s="457"/>
      <c r="U545" s="457"/>
      <c r="V545" s="458"/>
      <c r="W545" s="100" t="s">
        <v>1173</v>
      </c>
      <c r="X545" s="120" t="s">
        <v>120</v>
      </c>
      <c r="Y545" s="120" t="s">
        <v>93</v>
      </c>
      <c r="Z545" s="120" t="s">
        <v>72</v>
      </c>
      <c r="AA545" s="120" t="s">
        <v>182</v>
      </c>
      <c r="AB545" s="120" t="s">
        <v>74</v>
      </c>
      <c r="AC545" s="120" t="s">
        <v>75</v>
      </c>
      <c r="AD545" s="297"/>
      <c r="AE545" s="99">
        <f t="shared" si="965"/>
        <v>15</v>
      </c>
      <c r="AF545" s="99">
        <f t="shared" si="983"/>
        <v>15</v>
      </c>
      <c r="AG545" s="99">
        <f>($AH544*((AE545+AF545))/100)</f>
        <v>7.2</v>
      </c>
      <c r="AH545" s="99">
        <f t="shared" ref="AH545" si="998">AH544-AG545</f>
        <v>16.8</v>
      </c>
      <c r="AI545" s="297"/>
      <c r="AJ545" s="99">
        <f t="shared" si="985"/>
        <v>0</v>
      </c>
      <c r="AK545" s="99">
        <f t="shared" si="986"/>
        <v>0</v>
      </c>
      <c r="AL545" s="99">
        <f t="shared" ref="AL545" si="999">($AM544*((AJ545+AK545))/100)</f>
        <v>0</v>
      </c>
      <c r="AM545" s="106">
        <f t="shared" ref="AM545" si="1000">AM544-AL545</f>
        <v>60</v>
      </c>
      <c r="AN545" s="308"/>
      <c r="AO545" s="298"/>
      <c r="AP545" s="299"/>
      <c r="AQ545" s="299"/>
      <c r="AR545" s="385"/>
      <c r="AS545" s="385"/>
      <c r="AT545" s="298"/>
      <c r="AU545" s="299"/>
    </row>
    <row r="546" spans="1:60" s="110" customFormat="1" ht="93.75" customHeight="1">
      <c r="A546" s="298"/>
      <c r="B546" s="298" t="s">
        <v>181</v>
      </c>
      <c r="C546" s="349" t="s">
        <v>1174</v>
      </c>
      <c r="D546" s="299" t="s">
        <v>1175</v>
      </c>
      <c r="E546" s="299" t="s">
        <v>60</v>
      </c>
      <c r="F546" s="299" t="s">
        <v>1176</v>
      </c>
      <c r="G546" s="299" t="s">
        <v>1177</v>
      </c>
      <c r="H546" s="108"/>
      <c r="I546" s="108"/>
      <c r="J546" s="108"/>
      <c r="K546" s="108"/>
      <c r="L546" s="315" t="str">
        <f t="shared" si="992"/>
        <v>Posibilidad de pérdida económica y reputacional ante las entidades del SNARIV o con los representantes de las victimas por no acompañar o brindar asistencias técnicas, siempre que estas sean presenciales</v>
      </c>
      <c r="M546" s="457" t="s">
        <v>63</v>
      </c>
      <c r="N546" s="457" t="s">
        <v>115</v>
      </c>
      <c r="O546" s="457" t="s">
        <v>64</v>
      </c>
      <c r="P546" s="298" t="s">
        <v>189</v>
      </c>
      <c r="Q546" s="457">
        <v>80</v>
      </c>
      <c r="R546" s="457" t="s">
        <v>129</v>
      </c>
      <c r="S546" s="457">
        <v>40</v>
      </c>
      <c r="T546" s="457" t="s">
        <v>76</v>
      </c>
      <c r="U546" s="457">
        <v>60</v>
      </c>
      <c r="V546" s="458" t="s">
        <v>76</v>
      </c>
      <c r="W546" s="100" t="s">
        <v>1178</v>
      </c>
      <c r="X546" s="99" t="s">
        <v>120</v>
      </c>
      <c r="Y546" s="99" t="s">
        <v>71</v>
      </c>
      <c r="Z546" s="99" t="s">
        <v>72</v>
      </c>
      <c r="AA546" s="99" t="s">
        <v>182</v>
      </c>
      <c r="AB546" s="99" t="s">
        <v>74</v>
      </c>
      <c r="AC546" s="99" t="s">
        <v>75</v>
      </c>
      <c r="AD546" s="297">
        <f>AH547</f>
        <v>16.8</v>
      </c>
      <c r="AE546" s="99">
        <f t="shared" si="965"/>
        <v>25</v>
      </c>
      <c r="AF546" s="99">
        <f t="shared" si="983"/>
        <v>15</v>
      </c>
      <c r="AG546" s="99">
        <f>($S546*((AE546+AF546))/100)</f>
        <v>16</v>
      </c>
      <c r="AH546" s="99">
        <f t="shared" ref="AH546" si="1001">S546-AG546</f>
        <v>24</v>
      </c>
      <c r="AI546" s="297">
        <f>AM547</f>
        <v>60</v>
      </c>
      <c r="AJ546" s="99">
        <f t="shared" si="985"/>
        <v>0</v>
      </c>
      <c r="AK546" s="99">
        <f t="shared" si="986"/>
        <v>0</v>
      </c>
      <c r="AL546" s="99">
        <f>($U546*((AJ546+AK546))/100)</f>
        <v>0</v>
      </c>
      <c r="AM546" s="106">
        <f>U546-AL546</f>
        <v>60</v>
      </c>
      <c r="AN546" s="308" t="s">
        <v>76</v>
      </c>
      <c r="AO546" s="298" t="s">
        <v>77</v>
      </c>
      <c r="AP546" s="299" t="s">
        <v>1164</v>
      </c>
      <c r="AQ546" s="299" t="s">
        <v>1165</v>
      </c>
      <c r="AR546" s="385">
        <v>45658</v>
      </c>
      <c r="AS546" s="385">
        <v>46022</v>
      </c>
      <c r="AT546" s="298" t="s">
        <v>80</v>
      </c>
      <c r="AU546" s="299" t="s">
        <v>1179</v>
      </c>
    </row>
    <row r="547" spans="1:60" s="110" customFormat="1" ht="95.25" customHeight="1">
      <c r="A547" s="298"/>
      <c r="B547" s="298"/>
      <c r="C547" s="349"/>
      <c r="D547" s="299"/>
      <c r="E547" s="299"/>
      <c r="F547" s="299"/>
      <c r="G547" s="299"/>
      <c r="H547" s="112"/>
      <c r="I547" s="112"/>
      <c r="J547" s="112"/>
      <c r="K547" s="112"/>
      <c r="L547" s="314"/>
      <c r="M547" s="457"/>
      <c r="N547" s="457"/>
      <c r="O547" s="457"/>
      <c r="P547" s="298"/>
      <c r="Q547" s="457"/>
      <c r="R547" s="457"/>
      <c r="S547" s="457"/>
      <c r="T547" s="457"/>
      <c r="U547" s="457"/>
      <c r="V547" s="458"/>
      <c r="W547" s="100" t="s">
        <v>1180</v>
      </c>
      <c r="X547" s="181" t="s">
        <v>120</v>
      </c>
      <c r="Y547" s="181" t="s">
        <v>93</v>
      </c>
      <c r="Z547" s="181" t="s">
        <v>72</v>
      </c>
      <c r="AA547" s="181" t="s">
        <v>182</v>
      </c>
      <c r="AB547" s="181" t="s">
        <v>74</v>
      </c>
      <c r="AC547" s="181" t="s">
        <v>75</v>
      </c>
      <c r="AD547" s="297"/>
      <c r="AE547" s="99">
        <f t="shared" si="965"/>
        <v>15</v>
      </c>
      <c r="AF547" s="99">
        <f t="shared" si="983"/>
        <v>15</v>
      </c>
      <c r="AG547" s="99">
        <f>($AH546*((AE547+AF547))/100)</f>
        <v>7.2</v>
      </c>
      <c r="AH547" s="99">
        <f t="shared" ref="AH547" si="1002">AH546-AG547</f>
        <v>16.8</v>
      </c>
      <c r="AI547" s="297"/>
      <c r="AJ547" s="99">
        <f t="shared" si="985"/>
        <v>0</v>
      </c>
      <c r="AK547" s="99">
        <f t="shared" si="986"/>
        <v>0</v>
      </c>
      <c r="AL547" s="99">
        <f t="shared" ref="AL547" si="1003">($AM546*((AJ547+AK547))/100)</f>
        <v>0</v>
      </c>
      <c r="AM547" s="106">
        <f t="shared" ref="AM547" si="1004">AM546-AL547</f>
        <v>60</v>
      </c>
      <c r="AN547" s="308"/>
      <c r="AO547" s="298"/>
      <c r="AP547" s="299"/>
      <c r="AQ547" s="299"/>
      <c r="AR547" s="385"/>
      <c r="AS547" s="385"/>
      <c r="AT547" s="298"/>
      <c r="AU547" s="299"/>
    </row>
    <row r="548" spans="1:60" s="188" customFormat="1" ht="117" customHeight="1">
      <c r="A548" s="384"/>
      <c r="B548" s="384" t="s">
        <v>181</v>
      </c>
      <c r="C548" s="349" t="s">
        <v>1009</v>
      </c>
      <c r="D548" s="349" t="s">
        <v>1181</v>
      </c>
      <c r="E548" s="349" t="s">
        <v>60</v>
      </c>
      <c r="F548" s="349" t="s">
        <v>1182</v>
      </c>
      <c r="G548" s="349" t="s">
        <v>1183</v>
      </c>
      <c r="H548" s="116"/>
      <c r="I548" s="116"/>
      <c r="J548" s="116"/>
      <c r="K548" s="116"/>
      <c r="L548" s="315" t="str">
        <f t="shared" si="992"/>
        <v>Posibilidad de pérdida económica y reputacional ante las victimas y entes territoriales, por incumplimiento y/o efectividad  en el acompañamiento o Asistencia Técnica, formación  e implementación de acciones y garantías de acceso a las medidas de satisfacción, rehabilitación y garantías de no repetición</v>
      </c>
      <c r="M548" s="456" t="s">
        <v>63</v>
      </c>
      <c r="N548" s="456" t="s">
        <v>115</v>
      </c>
      <c r="O548" s="456" t="s">
        <v>64</v>
      </c>
      <c r="P548" s="384" t="s">
        <v>189</v>
      </c>
      <c r="Q548" s="456">
        <v>10</v>
      </c>
      <c r="R548" s="456" t="s">
        <v>116</v>
      </c>
      <c r="S548" s="456">
        <v>20</v>
      </c>
      <c r="T548" s="456" t="s">
        <v>76</v>
      </c>
      <c r="U548" s="456">
        <v>60</v>
      </c>
      <c r="V548" s="456" t="s">
        <v>76</v>
      </c>
      <c r="W548" s="117" t="s">
        <v>1184</v>
      </c>
      <c r="X548" s="98" t="s">
        <v>120</v>
      </c>
      <c r="Y548" s="98" t="s">
        <v>93</v>
      </c>
      <c r="Z548" s="98" t="s">
        <v>72</v>
      </c>
      <c r="AA548" s="98" t="s">
        <v>182</v>
      </c>
      <c r="AB548" s="98" t="s">
        <v>74</v>
      </c>
      <c r="AC548" s="98" t="s">
        <v>75</v>
      </c>
      <c r="AD548" s="451">
        <f>AH550</f>
        <v>5.8800000000000008</v>
      </c>
      <c r="AE548" s="98">
        <f t="shared" si="965"/>
        <v>15</v>
      </c>
      <c r="AF548" s="98">
        <f t="shared" si="983"/>
        <v>15</v>
      </c>
      <c r="AG548" s="98">
        <f>($S548*((AE548+AF548))/100)</f>
        <v>6</v>
      </c>
      <c r="AH548" s="98">
        <f t="shared" ref="AH548" si="1005">S548-AG548</f>
        <v>14</v>
      </c>
      <c r="AI548" s="451">
        <f>AM550</f>
        <v>60</v>
      </c>
      <c r="AJ548" s="98">
        <f t="shared" si="985"/>
        <v>0</v>
      </c>
      <c r="AK548" s="98">
        <f t="shared" si="986"/>
        <v>0</v>
      </c>
      <c r="AL548" s="98">
        <f>($U548*((AJ548+AK548))/100)</f>
        <v>0</v>
      </c>
      <c r="AM548" s="187">
        <f>U548-AL548</f>
        <v>60</v>
      </c>
      <c r="AN548" s="384" t="s">
        <v>76</v>
      </c>
      <c r="AO548" s="384" t="s">
        <v>77</v>
      </c>
      <c r="AP548" s="349" t="s">
        <v>1164</v>
      </c>
      <c r="AQ548" s="349" t="s">
        <v>1165</v>
      </c>
      <c r="AR548" s="437">
        <v>45658</v>
      </c>
      <c r="AS548" s="437">
        <v>46022</v>
      </c>
      <c r="AT548" s="384" t="s">
        <v>80</v>
      </c>
      <c r="AU548" s="349" t="s">
        <v>1185</v>
      </c>
      <c r="AV548" s="110"/>
      <c r="AW548" s="110"/>
      <c r="AX548" s="110"/>
      <c r="AY548" s="110"/>
      <c r="AZ548" s="110"/>
      <c r="BA548" s="110"/>
      <c r="BB548" s="110"/>
      <c r="BC548" s="110"/>
      <c r="BD548" s="110"/>
      <c r="BE548" s="110"/>
      <c r="BF548" s="110"/>
      <c r="BG548" s="110"/>
      <c r="BH548" s="110"/>
    </row>
    <row r="549" spans="1:60" s="188" customFormat="1" ht="114.75" customHeight="1">
      <c r="A549" s="384"/>
      <c r="B549" s="384"/>
      <c r="C549" s="349"/>
      <c r="D549" s="349"/>
      <c r="E549" s="349"/>
      <c r="F549" s="349"/>
      <c r="G549" s="349"/>
      <c r="H549" s="178"/>
      <c r="I549" s="178"/>
      <c r="J549" s="178"/>
      <c r="K549" s="178"/>
      <c r="L549" s="314"/>
      <c r="M549" s="456"/>
      <c r="N549" s="456"/>
      <c r="O549" s="456"/>
      <c r="P549" s="384"/>
      <c r="Q549" s="456"/>
      <c r="R549" s="456"/>
      <c r="S549" s="456"/>
      <c r="T549" s="456"/>
      <c r="U549" s="456"/>
      <c r="V549" s="456"/>
      <c r="W549" s="117" t="s">
        <v>1186</v>
      </c>
      <c r="X549" s="98" t="s">
        <v>120</v>
      </c>
      <c r="Y549" s="98" t="s">
        <v>93</v>
      </c>
      <c r="Z549" s="98" t="s">
        <v>72</v>
      </c>
      <c r="AA549" s="98" t="s">
        <v>182</v>
      </c>
      <c r="AB549" s="98" t="s">
        <v>74</v>
      </c>
      <c r="AC549" s="98" t="s">
        <v>75</v>
      </c>
      <c r="AD549" s="451"/>
      <c r="AE549" s="98">
        <f t="shared" si="965"/>
        <v>15</v>
      </c>
      <c r="AF549" s="98">
        <f t="shared" si="983"/>
        <v>15</v>
      </c>
      <c r="AG549" s="98">
        <f>($AH548*((AE549+AF549))/100)</f>
        <v>4.2</v>
      </c>
      <c r="AH549" s="98">
        <f t="shared" ref="AH549:AH550" si="1006">AH548-AG549</f>
        <v>9.8000000000000007</v>
      </c>
      <c r="AI549" s="451"/>
      <c r="AJ549" s="98">
        <f t="shared" si="985"/>
        <v>0</v>
      </c>
      <c r="AK549" s="98">
        <f t="shared" si="986"/>
        <v>0</v>
      </c>
      <c r="AL549" s="98">
        <f t="shared" ref="AL549:AL550" si="1007">($AM548*((AJ549+AK549))/100)</f>
        <v>0</v>
      </c>
      <c r="AM549" s="187">
        <f t="shared" ref="AM549:AM550" si="1008">AM548-AL549</f>
        <v>60</v>
      </c>
      <c r="AN549" s="384"/>
      <c r="AO549" s="384"/>
      <c r="AP549" s="349"/>
      <c r="AQ549" s="349"/>
      <c r="AR549" s="437"/>
      <c r="AS549" s="437"/>
      <c r="AT549" s="384"/>
      <c r="AU549" s="349"/>
      <c r="AV549" s="110"/>
      <c r="AW549" s="110"/>
      <c r="AX549" s="110"/>
      <c r="AY549" s="110"/>
      <c r="AZ549" s="110"/>
      <c r="BA549" s="110"/>
      <c r="BB549" s="110"/>
      <c r="BC549" s="110"/>
      <c r="BD549" s="110"/>
      <c r="BE549" s="110"/>
      <c r="BF549" s="110"/>
      <c r="BG549" s="110"/>
      <c r="BH549" s="110"/>
    </row>
    <row r="550" spans="1:60" s="188" customFormat="1" ht="107.25" customHeight="1">
      <c r="A550" s="384"/>
      <c r="B550" s="384"/>
      <c r="C550" s="349"/>
      <c r="D550" s="349"/>
      <c r="E550" s="349"/>
      <c r="F550" s="349"/>
      <c r="G550" s="349"/>
      <c r="H550" s="179"/>
      <c r="I550" s="179"/>
      <c r="J550" s="179"/>
      <c r="K550" s="179"/>
      <c r="L550" s="357"/>
      <c r="M550" s="456"/>
      <c r="N550" s="456"/>
      <c r="O550" s="456"/>
      <c r="P550" s="384"/>
      <c r="Q550" s="456"/>
      <c r="R550" s="456"/>
      <c r="S550" s="456"/>
      <c r="T550" s="456"/>
      <c r="U550" s="456"/>
      <c r="V550" s="456"/>
      <c r="W550" s="117" t="s">
        <v>1187</v>
      </c>
      <c r="X550" s="98" t="s">
        <v>120</v>
      </c>
      <c r="Y550" s="98" t="s">
        <v>71</v>
      </c>
      <c r="Z550" s="98" t="s">
        <v>72</v>
      </c>
      <c r="AA550" s="98" t="s">
        <v>182</v>
      </c>
      <c r="AB550" s="98" t="s">
        <v>74</v>
      </c>
      <c r="AC550" s="98" t="s">
        <v>75</v>
      </c>
      <c r="AD550" s="451"/>
      <c r="AE550" s="98">
        <f t="shared" si="965"/>
        <v>25</v>
      </c>
      <c r="AF550" s="98">
        <f t="shared" si="983"/>
        <v>15</v>
      </c>
      <c r="AG550" s="98">
        <f>($AH549*((AE550+AF550))/100)</f>
        <v>3.92</v>
      </c>
      <c r="AH550" s="98">
        <f t="shared" si="1006"/>
        <v>5.8800000000000008</v>
      </c>
      <c r="AI550" s="451"/>
      <c r="AJ550" s="98">
        <f t="shared" si="985"/>
        <v>0</v>
      </c>
      <c r="AK550" s="98">
        <f t="shared" si="986"/>
        <v>0</v>
      </c>
      <c r="AL550" s="98">
        <f t="shared" si="1007"/>
        <v>0</v>
      </c>
      <c r="AM550" s="187">
        <f t="shared" si="1008"/>
        <v>60</v>
      </c>
      <c r="AN550" s="384"/>
      <c r="AO550" s="384"/>
      <c r="AP550" s="349"/>
      <c r="AQ550" s="349"/>
      <c r="AR550" s="437"/>
      <c r="AS550" s="437"/>
      <c r="AT550" s="384"/>
      <c r="AU550" s="349"/>
      <c r="AV550" s="110"/>
      <c r="AW550" s="110"/>
      <c r="AX550" s="110"/>
      <c r="AY550" s="110"/>
      <c r="AZ550" s="110"/>
      <c r="BA550" s="110"/>
      <c r="BB550" s="110"/>
      <c r="BC550" s="110"/>
      <c r="BD550" s="110"/>
      <c r="BE550" s="110"/>
      <c r="BF550" s="110"/>
      <c r="BG550" s="110"/>
      <c r="BH550" s="110"/>
    </row>
    <row r="551" spans="1:60" s="188" customFormat="1" ht="116.25" customHeight="1">
      <c r="A551" s="384"/>
      <c r="B551" s="384" t="s">
        <v>181</v>
      </c>
      <c r="C551" s="349" t="s">
        <v>1009</v>
      </c>
      <c r="D551" s="349" t="s">
        <v>1188</v>
      </c>
      <c r="E551" s="349"/>
      <c r="F551" s="349"/>
      <c r="G551" s="349"/>
      <c r="H551" s="344" t="s">
        <v>1189</v>
      </c>
      <c r="I551" s="344" t="s">
        <v>1190</v>
      </c>
      <c r="J551" s="344" t="s">
        <v>1191</v>
      </c>
      <c r="K551" s="344" t="s">
        <v>1192</v>
      </c>
      <c r="L551" s="349" t="s">
        <v>1193</v>
      </c>
      <c r="M551" s="456" t="s">
        <v>88</v>
      </c>
      <c r="N551" s="456" t="s">
        <v>115</v>
      </c>
      <c r="O551" s="384" t="s">
        <v>89</v>
      </c>
      <c r="P551" s="384" t="s">
        <v>102</v>
      </c>
      <c r="Q551" s="456">
        <v>10</v>
      </c>
      <c r="R551" s="456" t="s">
        <v>878</v>
      </c>
      <c r="S551" s="456">
        <v>20</v>
      </c>
      <c r="T551" s="456" t="s">
        <v>76</v>
      </c>
      <c r="U551" s="456">
        <v>60</v>
      </c>
      <c r="V551" s="456" t="s">
        <v>76</v>
      </c>
      <c r="W551" s="117" t="s">
        <v>1194</v>
      </c>
      <c r="X551" s="98" t="s">
        <v>120</v>
      </c>
      <c r="Y551" s="98" t="s">
        <v>71</v>
      </c>
      <c r="Z551" s="98" t="s">
        <v>72</v>
      </c>
      <c r="AA551" s="98" t="s">
        <v>182</v>
      </c>
      <c r="AB551" s="98" t="s">
        <v>74</v>
      </c>
      <c r="AC551" s="98" t="s">
        <v>75</v>
      </c>
      <c r="AD551" s="451">
        <f>AH552</f>
        <v>8.4</v>
      </c>
      <c r="AE551" s="98">
        <f t="shared" si="965"/>
        <v>25</v>
      </c>
      <c r="AF551" s="98">
        <f t="shared" si="983"/>
        <v>15</v>
      </c>
      <c r="AG551" s="98">
        <f>($S551*((AE551+AF551))/100)</f>
        <v>8</v>
      </c>
      <c r="AH551" s="98">
        <f t="shared" ref="AH551" si="1009">S551-AG551</f>
        <v>12</v>
      </c>
      <c r="AI551" s="451">
        <f>AM552</f>
        <v>60</v>
      </c>
      <c r="AJ551" s="98">
        <f t="shared" si="985"/>
        <v>0</v>
      </c>
      <c r="AK551" s="98">
        <f t="shared" si="986"/>
        <v>0</v>
      </c>
      <c r="AL551" s="98">
        <f>($U551*((AJ551+AK551))/100)</f>
        <v>0</v>
      </c>
      <c r="AM551" s="187">
        <f>U551-AL551</f>
        <v>60</v>
      </c>
      <c r="AN551" s="384" t="s">
        <v>76</v>
      </c>
      <c r="AO551" s="384" t="s">
        <v>77</v>
      </c>
      <c r="AP551" s="349" t="s">
        <v>1195</v>
      </c>
      <c r="AQ551" s="349" t="s">
        <v>1196</v>
      </c>
      <c r="AR551" s="383">
        <v>45658</v>
      </c>
      <c r="AS551" s="383">
        <v>46022</v>
      </c>
      <c r="AT551" s="384" t="s">
        <v>80</v>
      </c>
      <c r="AU551" s="349" t="s">
        <v>1197</v>
      </c>
      <c r="AV551" s="110"/>
      <c r="AW551" s="110"/>
      <c r="AX551" s="110"/>
      <c r="AY551" s="110"/>
      <c r="AZ551" s="110"/>
      <c r="BA551" s="110"/>
      <c r="BB551" s="110"/>
      <c r="BC551" s="110"/>
      <c r="BD551" s="110"/>
      <c r="BE551" s="110"/>
      <c r="BF551" s="110"/>
      <c r="BG551" s="110"/>
      <c r="BH551" s="110"/>
    </row>
    <row r="552" spans="1:60" s="188" customFormat="1" ht="116.25" customHeight="1">
      <c r="A552" s="384"/>
      <c r="B552" s="384"/>
      <c r="C552" s="349"/>
      <c r="D552" s="349"/>
      <c r="E552" s="349"/>
      <c r="F552" s="349"/>
      <c r="G552" s="349"/>
      <c r="H552" s="356"/>
      <c r="I552" s="356"/>
      <c r="J552" s="356"/>
      <c r="K552" s="356"/>
      <c r="L552" s="349"/>
      <c r="M552" s="456"/>
      <c r="N552" s="456"/>
      <c r="O552" s="384"/>
      <c r="P552" s="384"/>
      <c r="Q552" s="456"/>
      <c r="R552" s="456"/>
      <c r="S552" s="456"/>
      <c r="T552" s="456"/>
      <c r="U552" s="456"/>
      <c r="V552" s="456"/>
      <c r="W552" s="117" t="s">
        <v>1198</v>
      </c>
      <c r="X552" s="98" t="s">
        <v>120</v>
      </c>
      <c r="Y552" s="98" t="s">
        <v>93</v>
      </c>
      <c r="Z552" s="98" t="s">
        <v>72</v>
      </c>
      <c r="AA552" s="98" t="s">
        <v>182</v>
      </c>
      <c r="AB552" s="98" t="s">
        <v>74</v>
      </c>
      <c r="AC552" s="98" t="s">
        <v>75</v>
      </c>
      <c r="AD552" s="451"/>
      <c r="AE552" s="98">
        <f t="shared" si="965"/>
        <v>15</v>
      </c>
      <c r="AF552" s="98">
        <f t="shared" si="983"/>
        <v>15</v>
      </c>
      <c r="AG552" s="98">
        <f>($AH551*((AE552+AF552))/100)</f>
        <v>3.6</v>
      </c>
      <c r="AH552" s="98">
        <f t="shared" ref="AH552" si="1010">AH551-AG552</f>
        <v>8.4</v>
      </c>
      <c r="AI552" s="451"/>
      <c r="AJ552" s="98">
        <f t="shared" si="985"/>
        <v>0</v>
      </c>
      <c r="AK552" s="98">
        <f t="shared" si="986"/>
        <v>0</v>
      </c>
      <c r="AL552" s="98">
        <f t="shared" ref="AL552" si="1011">($AM551*((AJ552+AK552))/100)</f>
        <v>0</v>
      </c>
      <c r="AM552" s="187">
        <f t="shared" ref="AM552" si="1012">AM551-AL552</f>
        <v>60</v>
      </c>
      <c r="AN552" s="384"/>
      <c r="AO552" s="384"/>
      <c r="AP552" s="349"/>
      <c r="AQ552" s="349"/>
      <c r="AR552" s="384"/>
      <c r="AS552" s="384"/>
      <c r="AT552" s="384"/>
      <c r="AU552" s="349"/>
      <c r="AV552" s="110"/>
      <c r="AW552" s="110"/>
      <c r="AX552" s="110"/>
      <c r="AY552" s="110"/>
      <c r="AZ552" s="110"/>
      <c r="BA552" s="110"/>
      <c r="BB552" s="110"/>
      <c r="BC552" s="110"/>
      <c r="BD552" s="110"/>
      <c r="BE552" s="110"/>
      <c r="BF552" s="110"/>
      <c r="BG552" s="110"/>
      <c r="BH552" s="110"/>
    </row>
    <row r="553" spans="1:60" s="188" customFormat="1" ht="170.25" customHeight="1">
      <c r="A553" s="180"/>
      <c r="B553" s="268" t="s">
        <v>181</v>
      </c>
      <c r="C553" s="262" t="s">
        <v>107</v>
      </c>
      <c r="D553" s="293" t="s">
        <v>1043</v>
      </c>
      <c r="E553" s="281" t="s">
        <v>60</v>
      </c>
      <c r="F553" s="284" t="s">
        <v>968</v>
      </c>
      <c r="G553" s="284" t="s">
        <v>969</v>
      </c>
      <c r="H553" s="287"/>
      <c r="I553" s="287"/>
      <c r="J553" s="287"/>
      <c r="K553" s="287"/>
      <c r="L553" s="290" t="str">
        <f>IF(F553&lt;&gt;"",CONCATENATE(E553," ",F553,"",G553),CONCATENATE(H553," ",I553," ",J553," ",K553))</f>
        <v>Posibilidad de pérdida económica y reputacional por perdida de la confidencialidad, integridad y disponibilidad de la información registrada en documentos físicos, digitales y/o sistemas de información, por el acceso no controlado a la información sensible o confidencial y el desconocimiento de los lineamientos de Seguridad de la Información de la entidad.</v>
      </c>
      <c r="M553" s="287" t="s">
        <v>108</v>
      </c>
      <c r="N553" s="303" t="s">
        <v>1121</v>
      </c>
      <c r="O553" s="268" t="s">
        <v>64</v>
      </c>
      <c r="P553" s="268" t="s">
        <v>65</v>
      </c>
      <c r="Q553" s="268" t="s">
        <v>276</v>
      </c>
      <c r="R553" s="268" t="s">
        <v>178</v>
      </c>
      <c r="S553" s="265">
        <f>IF(R553="Muy alta",100,IF(R553="Alta",80,IF(R553="Media",60,IF(R553="Baja",40,IF(R553="Muy baja",20,IF(R553="Casi Seguro",100,IF(R553="Probable",80,IF(R553="Posible",60,IF(R553="Improbable",40,IF(R553="Rara vez",20,0))))))))))</f>
        <v>80</v>
      </c>
      <c r="T553" s="268" t="s">
        <v>68</v>
      </c>
      <c r="U553" s="265">
        <f>IF(T553="Catastrófico",100,IF(T553="Mayor",80,IF(T553="Moderado",60,IF(T553="Menor",40,IF(T553="Leve",20,0)))))</f>
        <v>80</v>
      </c>
      <c r="V553" s="268" t="s">
        <v>69</v>
      </c>
      <c r="W553" s="277" t="s">
        <v>1199</v>
      </c>
      <c r="X553" s="265" t="str">
        <f>IF(OR(Y553="Preventivo",Y553="Detectivo"),"Probabilidad",IF(Y553="Correctivo","Impacto"," "))</f>
        <v>Probabilidad</v>
      </c>
      <c r="Y553" s="268" t="s">
        <v>71</v>
      </c>
      <c r="Z553" s="268" t="s">
        <v>72</v>
      </c>
      <c r="AA553" s="268" t="s">
        <v>73</v>
      </c>
      <c r="AB553" s="268" t="s">
        <v>74</v>
      </c>
      <c r="AC553" s="268" t="s">
        <v>75</v>
      </c>
      <c r="AD553" s="271">
        <f>AH555</f>
        <v>48</v>
      </c>
      <c r="AE553" s="98">
        <f t="shared" ref="AE553:AE554" si="1013">IF(Y553="Preventivo",25,IF(Y553="Detectivo",15,0))</f>
        <v>25</v>
      </c>
      <c r="AF553" s="98">
        <f t="shared" ref="AF553:AF554" si="1014">IF(Y553="Correctivo",0,IF(Z553="Automatizado",25,IF(Z553="Manual",15,0)))</f>
        <v>15</v>
      </c>
      <c r="AG553" s="98">
        <f>($S553*((AE553+AF553))/100)</f>
        <v>32</v>
      </c>
      <c r="AH553" s="98">
        <f t="shared" ref="AH553" si="1015">S553-AG553</f>
        <v>48</v>
      </c>
      <c r="AI553" s="271">
        <f>AM555</f>
        <v>80</v>
      </c>
      <c r="AJ553" s="81">
        <f>IF(Y553="Correctivo",10,0)</f>
        <v>0</v>
      </c>
      <c r="AK553" s="81">
        <f>IF(X553="Probabilidad",0,IF(Z553="Automatizado",25,IF(Z553="Manual",15,0)))</f>
        <v>0</v>
      </c>
      <c r="AL553" s="98">
        <f>($U553*((AJ553+AK553))/100)</f>
        <v>0</v>
      </c>
      <c r="AM553" s="187">
        <f>U553-AL553</f>
        <v>80</v>
      </c>
      <c r="AN553" s="268" t="s">
        <v>69</v>
      </c>
      <c r="AO553" s="268" t="s">
        <v>77</v>
      </c>
      <c r="AP553" s="268" t="s">
        <v>272</v>
      </c>
      <c r="AQ553" s="133" t="s">
        <v>1046</v>
      </c>
      <c r="AR553" s="189">
        <v>45658</v>
      </c>
      <c r="AS553" s="189">
        <v>46022</v>
      </c>
      <c r="AT553" s="265" t="s">
        <v>96</v>
      </c>
      <c r="AU553" s="81" t="s">
        <v>973</v>
      </c>
      <c r="AV553" s="110"/>
      <c r="AW553" s="110"/>
      <c r="AX553" s="110"/>
      <c r="AY553" s="110"/>
      <c r="AZ553" s="110"/>
      <c r="BA553" s="110"/>
      <c r="BB553" s="110"/>
      <c r="BC553" s="110"/>
      <c r="BD553" s="110"/>
      <c r="BE553" s="110"/>
      <c r="BF553" s="110"/>
      <c r="BG553" s="110"/>
      <c r="BH553" s="110"/>
    </row>
    <row r="554" spans="1:60" s="110" customFormat="1" ht="287.25" customHeight="1">
      <c r="A554" s="111"/>
      <c r="B554" s="269"/>
      <c r="C554" s="263"/>
      <c r="D554" s="294"/>
      <c r="E554" s="282"/>
      <c r="F554" s="285"/>
      <c r="G554" s="285"/>
      <c r="H554" s="288"/>
      <c r="I554" s="288"/>
      <c r="J554" s="288"/>
      <c r="K554" s="288"/>
      <c r="L554" s="291"/>
      <c r="M554" s="288"/>
      <c r="N554" s="304"/>
      <c r="O554" s="269"/>
      <c r="P554" s="269"/>
      <c r="Q554" s="269"/>
      <c r="R554" s="269"/>
      <c r="S554" s="266"/>
      <c r="T554" s="269"/>
      <c r="U554" s="266"/>
      <c r="V554" s="269"/>
      <c r="W554" s="278"/>
      <c r="X554" s="266"/>
      <c r="Y554" s="269"/>
      <c r="Z554" s="269"/>
      <c r="AA554" s="269"/>
      <c r="AB554" s="269"/>
      <c r="AC554" s="269"/>
      <c r="AD554" s="272"/>
      <c r="AE554" s="98">
        <f t="shared" si="1013"/>
        <v>0</v>
      </c>
      <c r="AF554" s="98">
        <f t="shared" si="1014"/>
        <v>0</v>
      </c>
      <c r="AG554" s="98">
        <f>($AH553*((AE554+AF554))/100)</f>
        <v>0</v>
      </c>
      <c r="AH554" s="98">
        <f t="shared" ref="AH554" si="1016">AH553-AG554</f>
        <v>48</v>
      </c>
      <c r="AI554" s="272"/>
      <c r="AJ554" s="16">
        <f t="shared" ref="AJ554:AJ555" si="1017">IF(Y554="Correctivo",10,0)</f>
        <v>0</v>
      </c>
      <c r="AK554" s="16">
        <f t="shared" ref="AK554:AK555" si="1018">IF(X554="Probabilidad",0,IF(Z554="Automatizado",25,IF(Z554="Manual",15,0)))</f>
        <v>0</v>
      </c>
      <c r="AL554" s="98">
        <f t="shared" ref="AL554" si="1019">($AM553*((AJ554+AK554))/100)</f>
        <v>0</v>
      </c>
      <c r="AM554" s="187">
        <f t="shared" ref="AM554" si="1020">AM553-AL554</f>
        <v>80</v>
      </c>
      <c r="AN554" s="269"/>
      <c r="AO554" s="269"/>
      <c r="AP554" s="269"/>
      <c r="AQ554" s="32" t="s">
        <v>1047</v>
      </c>
      <c r="AR554" s="139">
        <v>45658</v>
      </c>
      <c r="AS554" s="139">
        <v>46022</v>
      </c>
      <c r="AT554" s="370"/>
      <c r="AU554" s="16" t="s">
        <v>973</v>
      </c>
    </row>
    <row r="555" spans="1:60" s="110" customFormat="1" ht="285.75" customHeight="1">
      <c r="A555" s="111"/>
      <c r="B555" s="270"/>
      <c r="C555" s="264"/>
      <c r="D555" s="295"/>
      <c r="E555" s="283"/>
      <c r="F555" s="286"/>
      <c r="G555" s="286"/>
      <c r="H555" s="289"/>
      <c r="I555" s="289"/>
      <c r="J555" s="289"/>
      <c r="K555" s="289"/>
      <c r="L555" s="292"/>
      <c r="M555" s="289"/>
      <c r="N555" s="305"/>
      <c r="O555" s="270"/>
      <c r="P555" s="270"/>
      <c r="Q555" s="270"/>
      <c r="R555" s="270"/>
      <c r="S555" s="267"/>
      <c r="T555" s="270"/>
      <c r="U555" s="267"/>
      <c r="V555" s="270"/>
      <c r="W555" s="279"/>
      <c r="X555" s="267"/>
      <c r="Y555" s="270"/>
      <c r="Z555" s="270"/>
      <c r="AA555" s="270"/>
      <c r="AB555" s="270"/>
      <c r="AC555" s="270"/>
      <c r="AD555" s="273"/>
      <c r="AE555" s="98">
        <f t="shared" ref="AE555" si="1021">IF(Y555="Preventivo",25,IF(Y555="Detectivo",15,0))</f>
        <v>0</v>
      </c>
      <c r="AF555" s="98">
        <f t="shared" ref="AF555" si="1022">IF(Y555="Correctivo",0,IF(Z555="Automatizado",25,IF(Z555="Manual",15,0)))</f>
        <v>0</v>
      </c>
      <c r="AG555" s="98">
        <f>($AH554*((AE555+AF555))/100)</f>
        <v>0</v>
      </c>
      <c r="AH555" s="98">
        <f t="shared" ref="AH555" si="1023">AH554-AG555</f>
        <v>48</v>
      </c>
      <c r="AI555" s="273"/>
      <c r="AJ555" s="16">
        <f t="shared" si="1017"/>
        <v>0</v>
      </c>
      <c r="AK555" s="16">
        <f t="shared" si="1018"/>
        <v>0</v>
      </c>
      <c r="AL555" s="98">
        <f t="shared" ref="AL555" si="1024">($AM554*((AJ555+AK555))/100)</f>
        <v>0</v>
      </c>
      <c r="AM555" s="187">
        <f t="shared" ref="AM555" si="1025">AM554-AL555</f>
        <v>80</v>
      </c>
      <c r="AN555" s="270"/>
      <c r="AO555" s="270"/>
      <c r="AP555" s="270"/>
      <c r="AQ555" s="32" t="s">
        <v>1048</v>
      </c>
      <c r="AR555" s="139">
        <v>45658</v>
      </c>
      <c r="AS555" s="139">
        <v>46022</v>
      </c>
      <c r="AT555" s="374"/>
      <c r="AU555" s="16" t="s">
        <v>973</v>
      </c>
    </row>
    <row r="556" spans="1:60" s="220" customFormat="1" ht="49.5" customHeight="1">
      <c r="A556" s="287"/>
      <c r="B556" s="287" t="s">
        <v>184</v>
      </c>
      <c r="C556" s="290" t="s">
        <v>1102</v>
      </c>
      <c r="D556" s="284" t="s">
        <v>1559</v>
      </c>
      <c r="E556" s="388" t="s">
        <v>60</v>
      </c>
      <c r="F556" s="284" t="s">
        <v>1560</v>
      </c>
      <c r="G556" s="284" t="s">
        <v>1561</v>
      </c>
      <c r="H556" s="287" t="s">
        <v>1562</v>
      </c>
      <c r="I556" s="287" t="s">
        <v>1563</v>
      </c>
      <c r="J556" s="287" t="s">
        <v>1564</v>
      </c>
      <c r="K556" s="287" t="s">
        <v>1565</v>
      </c>
      <c r="L556" s="290" t="str">
        <f>IF(F556&lt;&gt;"",CONCATENATE(E556," ",F556),CONCATENATE(H556," ",I556," ",J556," ",K556))</f>
        <v>Posibilidad de pérdida económica y reputacional Inadeucada asistencia a los grupos de valor y que sea realmente el valor programado.</v>
      </c>
      <c r="M556" s="287" t="s">
        <v>63</v>
      </c>
      <c r="N556" s="287" t="s">
        <v>123</v>
      </c>
      <c r="O556" s="287" t="s">
        <v>64</v>
      </c>
      <c r="P556" s="287" t="s">
        <v>65</v>
      </c>
      <c r="Q556" s="287">
        <v>200</v>
      </c>
      <c r="R556" s="287" t="s">
        <v>178</v>
      </c>
      <c r="S556" s="369">
        <f>IF(R556="Muy alta",100,IF(R556="Alta",80,IF(R556="Media",60,IF(R556="Baja",40,IF(R556="Muy baja",20,IF(R556="Casi Seguro",100,IF(R556="Probable",80,IF(R556="Posible",60,IF(R556="Improbable",40,IF(R556="Rara vez",20,0))))))))))</f>
        <v>80</v>
      </c>
      <c r="T556" s="287" t="s">
        <v>76</v>
      </c>
      <c r="U556" s="369">
        <f>IF(T556="Catastrófico",100,IF(T556="Mayor",80,IF(T556="Moderado",60,IF(T556="Menor",40,IF(T556="Leve",20,0)))))</f>
        <v>60</v>
      </c>
      <c r="V556" s="287" t="s">
        <v>69</v>
      </c>
      <c r="W556" s="303" t="s">
        <v>1616</v>
      </c>
      <c r="X556" s="369" t="s">
        <v>120</v>
      </c>
      <c r="Y556" s="287" t="s">
        <v>71</v>
      </c>
      <c r="Z556" s="287" t="s">
        <v>72</v>
      </c>
      <c r="AA556" s="287" t="s">
        <v>182</v>
      </c>
      <c r="AB556" s="287" t="s">
        <v>74</v>
      </c>
      <c r="AC556" s="287" t="s">
        <v>75</v>
      </c>
      <c r="AD556" s="371">
        <f>AH558</f>
        <v>48</v>
      </c>
      <c r="AE556" s="369">
        <f>IF(Y556="Preventivo",25,IF(Y556="Detectivo",15,0))</f>
        <v>25</v>
      </c>
      <c r="AF556" s="81">
        <f>IF(Y556="Correctivo",0,IF(Z556="Automatizado",25,IF(Z556="Manual",15,0)))</f>
        <v>15</v>
      </c>
      <c r="AG556" s="81">
        <f>($S$556*((AE556+AF556))/100)</f>
        <v>32</v>
      </c>
      <c r="AH556" s="81">
        <f>S556-AG556</f>
        <v>48</v>
      </c>
      <c r="AI556" s="371">
        <f>AM558</f>
        <v>60</v>
      </c>
      <c r="AJ556" s="81">
        <f>IF(Y556="Correctivo",10,0)</f>
        <v>0</v>
      </c>
      <c r="AK556" s="81">
        <f>IF(X556="Probabilidad",0,IF(Z556="Automatizado",25,IF(Z556="Manual",15,0)))</f>
        <v>0</v>
      </c>
      <c r="AL556" s="81">
        <f>($U$556*((AJ556+AK556))/100)</f>
        <v>0</v>
      </c>
      <c r="AM556" s="81">
        <f>U556-AL556</f>
        <v>60</v>
      </c>
      <c r="AN556" s="287" t="s">
        <v>76</v>
      </c>
      <c r="AO556" s="287" t="s">
        <v>77</v>
      </c>
      <c r="AP556" s="284" t="s">
        <v>1566</v>
      </c>
      <c r="AQ556" s="284" t="s">
        <v>1567</v>
      </c>
      <c r="AR556" s="369" t="s">
        <v>1568</v>
      </c>
      <c r="AS556" s="369" t="s">
        <v>1598</v>
      </c>
      <c r="AT556" s="369" t="s">
        <v>96</v>
      </c>
      <c r="AU556" s="290" t="s">
        <v>1569</v>
      </c>
      <c r="AV556" s="8"/>
      <c r="AW556" s="8"/>
      <c r="AX556" s="8"/>
      <c r="AY556" s="8"/>
      <c r="AZ556" s="8"/>
      <c r="BA556" s="8"/>
      <c r="BB556" s="8"/>
      <c r="BC556" s="8"/>
      <c r="BD556" s="8"/>
      <c r="BE556" s="8"/>
    </row>
    <row r="557" spans="1:60" customFormat="1" ht="49.5" customHeight="1">
      <c r="A557" s="288"/>
      <c r="B557" s="288"/>
      <c r="C557" s="291"/>
      <c r="D557" s="285"/>
      <c r="E557" s="389"/>
      <c r="F557" s="285"/>
      <c r="G557" s="285"/>
      <c r="H557" s="288"/>
      <c r="I557" s="288"/>
      <c r="J557" s="288"/>
      <c r="K557" s="288"/>
      <c r="L557" s="291"/>
      <c r="M557" s="288"/>
      <c r="N557" s="288"/>
      <c r="O557" s="288"/>
      <c r="P557" s="288"/>
      <c r="Q557" s="288"/>
      <c r="R557" s="288"/>
      <c r="S557" s="370"/>
      <c r="T557" s="288"/>
      <c r="U557" s="370"/>
      <c r="V557" s="288"/>
      <c r="W557" s="304"/>
      <c r="X557" s="370"/>
      <c r="Y557" s="288"/>
      <c r="Z557" s="288"/>
      <c r="AA557" s="288"/>
      <c r="AB557" s="288"/>
      <c r="AC557" s="288"/>
      <c r="AD557" s="373"/>
      <c r="AE557" s="370"/>
      <c r="AF557" s="81">
        <f t="shared" ref="AF557:AF571" si="1026">IF(Y557="Correctivo",0,IF(Z557="Automatizado",25,IF(Z557="Manual",15,0)))</f>
        <v>0</v>
      </c>
      <c r="AG557" s="81">
        <f>($AH$556*((AE557+AF557))/100)</f>
        <v>0</v>
      </c>
      <c r="AH557" s="81">
        <f>AH556-AG557</f>
        <v>48</v>
      </c>
      <c r="AI557" s="373"/>
      <c r="AJ557" s="81">
        <f t="shared" ref="AJ557:AJ571" si="1027">IF(Y557="Correctivo",10,0)</f>
        <v>0</v>
      </c>
      <c r="AK557" s="81">
        <f t="shared" ref="AK557:AK571" si="1028">IF(X557="Probabilidad",0,IF(Z557="Automatizado",25,IF(Z557="Manual",15,0)))</f>
        <v>0</v>
      </c>
      <c r="AL557" s="81">
        <f>($AM$556*((AJ557+AK557))/100)</f>
        <v>0</v>
      </c>
      <c r="AM557" s="81">
        <f>AM556-AL557</f>
        <v>60</v>
      </c>
      <c r="AN557" s="288"/>
      <c r="AO557" s="288"/>
      <c r="AP557" s="285"/>
      <c r="AQ557" s="291"/>
      <c r="AR557" s="375"/>
      <c r="AS557" s="375"/>
      <c r="AT557" s="375"/>
      <c r="AU557" s="377"/>
      <c r="AV557" s="1"/>
      <c r="AW557" s="1"/>
      <c r="AX557" s="1"/>
      <c r="AY557" s="1"/>
      <c r="AZ557" s="1"/>
      <c r="BA557" s="1"/>
      <c r="BB557" s="1"/>
      <c r="BC557" s="1"/>
      <c r="BD557" s="1"/>
      <c r="BE557" s="1"/>
    </row>
    <row r="558" spans="1:60" customFormat="1" ht="49.5" customHeight="1">
      <c r="A558" s="289"/>
      <c r="B558" s="289"/>
      <c r="C558" s="292"/>
      <c r="D558" s="286"/>
      <c r="E558" s="390"/>
      <c r="F558" s="286"/>
      <c r="G558" s="286"/>
      <c r="H558" s="289"/>
      <c r="I558" s="289"/>
      <c r="J558" s="289"/>
      <c r="K558" s="289"/>
      <c r="L558" s="292"/>
      <c r="M558" s="289"/>
      <c r="N558" s="289"/>
      <c r="O558" s="289"/>
      <c r="P558" s="289"/>
      <c r="Q558" s="289"/>
      <c r="R558" s="289"/>
      <c r="S558" s="374"/>
      <c r="T558" s="289"/>
      <c r="U558" s="374"/>
      <c r="V558" s="289"/>
      <c r="W558" s="305"/>
      <c r="X558" s="374"/>
      <c r="Y558" s="289"/>
      <c r="Z558" s="289"/>
      <c r="AA558" s="289"/>
      <c r="AB558" s="289"/>
      <c r="AC558" s="289"/>
      <c r="AD558" s="372"/>
      <c r="AE558" s="374"/>
      <c r="AF558" s="81">
        <f t="shared" si="1026"/>
        <v>0</v>
      </c>
      <c r="AG558" s="81">
        <f>($AH$557*((AE558+AF558))/100)</f>
        <v>0</v>
      </c>
      <c r="AH558" s="81">
        <f>AH557-AG558</f>
        <v>48</v>
      </c>
      <c r="AI558" s="372"/>
      <c r="AJ558" s="81">
        <f t="shared" si="1027"/>
        <v>0</v>
      </c>
      <c r="AK558" s="81">
        <f t="shared" si="1028"/>
        <v>0</v>
      </c>
      <c r="AL558" s="81">
        <f>($AM$557*((AJ558+AK558))/100)</f>
        <v>0</v>
      </c>
      <c r="AM558" s="81">
        <f>AM557-AL558</f>
        <v>60</v>
      </c>
      <c r="AN558" s="289"/>
      <c r="AO558" s="289"/>
      <c r="AP558" s="286"/>
      <c r="AQ558" s="292"/>
      <c r="AR558" s="376"/>
      <c r="AS558" s="376"/>
      <c r="AT558" s="376"/>
      <c r="AU558" s="378"/>
      <c r="AV558" s="1"/>
      <c r="AW558" s="1"/>
      <c r="AX558" s="1"/>
      <c r="AY558" s="1"/>
      <c r="AZ558" s="1"/>
      <c r="BA558" s="1"/>
      <c r="BB558" s="1"/>
      <c r="BC558" s="1"/>
      <c r="BD558" s="1"/>
      <c r="BE558" s="1"/>
    </row>
    <row r="559" spans="1:60" ht="57.75" customHeight="1">
      <c r="A559" s="268"/>
      <c r="B559" s="268" t="s">
        <v>184</v>
      </c>
      <c r="C559" s="262" t="s">
        <v>898</v>
      </c>
      <c r="D559" s="277" t="s">
        <v>1570</v>
      </c>
      <c r="E559" s="281" t="s">
        <v>167</v>
      </c>
      <c r="F559" s="284" t="s">
        <v>1571</v>
      </c>
      <c r="G559" s="284" t="s">
        <v>1572</v>
      </c>
      <c r="H559" s="287" t="s">
        <v>915</v>
      </c>
      <c r="I559" s="287" t="s">
        <v>916</v>
      </c>
      <c r="J559" s="287" t="s">
        <v>1573</v>
      </c>
      <c r="K559" s="287" t="s">
        <v>1565</v>
      </c>
      <c r="L559" s="290" t="str">
        <f t="shared" ref="L559" si="1029">IF(F559&lt;&gt;"",CONCATENATE(E559," ",F559),CONCATENATE(H559," ",I559," ",J559," ",K559))</f>
        <v>Posibilidad de pérdida reputacional Perdida reputacional ante la población víctima, ciudadanía en general, ente territorial, organizaciones defensoras de derechos humanos, Ministerio Público y Comunidad Internacional por no realizar las jornadas móviles de atención, orientación y comunicación a las víctimas.</v>
      </c>
      <c r="M559" s="287" t="s">
        <v>63</v>
      </c>
      <c r="N559" s="287" t="s">
        <v>123</v>
      </c>
      <c r="O559" s="268" t="s">
        <v>64</v>
      </c>
      <c r="P559" s="268" t="s">
        <v>65</v>
      </c>
      <c r="Q559" s="268">
        <v>50</v>
      </c>
      <c r="R559" s="268" t="s">
        <v>129</v>
      </c>
      <c r="S559" s="265">
        <f t="shared" ref="S559" si="1030">IF(R559="Muy alta",100,IF(R559="Alta",80,IF(R559="Media",60,IF(R559="Baja",40,IF(R559="Muy baja",20,IF(R559="Casi Seguro",100,IF(R559="Probable",80,IF(R559="Posible",60,IF(R559="Improbable",40,IF(R559="Rara vez",20,0))))))))))</f>
        <v>40</v>
      </c>
      <c r="T559" s="268" t="s">
        <v>117</v>
      </c>
      <c r="U559" s="265">
        <f t="shared" ref="U559" si="1031">IF(T559="Catastrófico",100,IF(T559="Mayor",80,IF(T559="Moderado",60,IF(T559="Menor",40,IF(T559="Leve",20,0)))))</f>
        <v>40</v>
      </c>
      <c r="V559" s="268" t="s">
        <v>76</v>
      </c>
      <c r="W559" s="32" t="s">
        <v>1574</v>
      </c>
      <c r="X559" s="16" t="s">
        <v>1575</v>
      </c>
      <c r="Y559" s="33" t="s">
        <v>83</v>
      </c>
      <c r="Z559" s="33" t="s">
        <v>72</v>
      </c>
      <c r="AA559" s="33" t="s">
        <v>182</v>
      </c>
      <c r="AB559" s="33" t="s">
        <v>74</v>
      </c>
      <c r="AC559" s="33" t="s">
        <v>75</v>
      </c>
      <c r="AD559" s="271">
        <f>AH561</f>
        <v>40</v>
      </c>
      <c r="AE559" s="16">
        <f t="shared" ref="AE559:AE571" si="1032">IF(Y559="Preventivo",25,IF(Y559="Detectivo",15,0))</f>
        <v>0</v>
      </c>
      <c r="AF559" s="16">
        <f t="shared" si="1026"/>
        <v>0</v>
      </c>
      <c r="AG559" s="16">
        <f>($S$1577*((AE559+AF559))/100)</f>
        <v>0</v>
      </c>
      <c r="AH559" s="16">
        <f>S559-AG559</f>
        <v>40</v>
      </c>
      <c r="AI559" s="271">
        <f>AM561</f>
        <v>16.875</v>
      </c>
      <c r="AJ559" s="16">
        <f t="shared" si="1027"/>
        <v>10</v>
      </c>
      <c r="AK559" s="16">
        <f t="shared" si="1028"/>
        <v>15</v>
      </c>
      <c r="AL559" s="16">
        <f>($U$559*((AJ559+AK559))/100)</f>
        <v>10</v>
      </c>
      <c r="AM559" s="16">
        <f>U559-AL559</f>
        <v>30</v>
      </c>
      <c r="AN559" s="268" t="s">
        <v>118</v>
      </c>
      <c r="AO559" s="268" t="s">
        <v>121</v>
      </c>
      <c r="AP559" s="284" t="s">
        <v>1566</v>
      </c>
      <c r="AQ559" s="268" t="s">
        <v>1576</v>
      </c>
      <c r="AR559" s="369" t="s">
        <v>1618</v>
      </c>
      <c r="AS559" s="369" t="s">
        <v>1598</v>
      </c>
      <c r="AT559" s="369" t="s">
        <v>80</v>
      </c>
      <c r="AU559" s="265" t="s">
        <v>1577</v>
      </c>
    </row>
    <row r="560" spans="1:60" ht="57.75" customHeight="1">
      <c r="A560" s="269"/>
      <c r="B560" s="269"/>
      <c r="C560" s="263"/>
      <c r="D560" s="278"/>
      <c r="E560" s="282"/>
      <c r="F560" s="285"/>
      <c r="G560" s="285"/>
      <c r="H560" s="288"/>
      <c r="I560" s="288"/>
      <c r="J560" s="288"/>
      <c r="K560" s="288"/>
      <c r="L560" s="291"/>
      <c r="M560" s="288"/>
      <c r="N560" s="288"/>
      <c r="O560" s="269"/>
      <c r="P560" s="269"/>
      <c r="Q560" s="269"/>
      <c r="R560" s="269"/>
      <c r="S560" s="266"/>
      <c r="T560" s="269"/>
      <c r="U560" s="266"/>
      <c r="V560" s="269"/>
      <c r="W560" s="32" t="s">
        <v>1617</v>
      </c>
      <c r="X560" s="16" t="s">
        <v>1575</v>
      </c>
      <c r="Y560" s="33" t="s">
        <v>83</v>
      </c>
      <c r="Z560" s="33" t="s">
        <v>72</v>
      </c>
      <c r="AA560" s="33" t="s">
        <v>182</v>
      </c>
      <c r="AB560" s="33" t="s">
        <v>74</v>
      </c>
      <c r="AC560" s="33" t="s">
        <v>75</v>
      </c>
      <c r="AD560" s="272"/>
      <c r="AE560" s="16">
        <f t="shared" si="1032"/>
        <v>0</v>
      </c>
      <c r="AF560" s="16">
        <f t="shared" si="1026"/>
        <v>0</v>
      </c>
      <c r="AG560" s="16">
        <f>($AH$559*((AE560+AF560))/100)</f>
        <v>0</v>
      </c>
      <c r="AH560" s="16">
        <f>AH559-AG560</f>
        <v>40</v>
      </c>
      <c r="AI560" s="272"/>
      <c r="AJ560" s="16">
        <f t="shared" si="1027"/>
        <v>10</v>
      </c>
      <c r="AK560" s="16">
        <f t="shared" si="1028"/>
        <v>15</v>
      </c>
      <c r="AL560" s="16">
        <f>($AM$559*((AJ560+AK560))/100)</f>
        <v>7.5</v>
      </c>
      <c r="AM560" s="16">
        <f>AM559-AL560</f>
        <v>22.5</v>
      </c>
      <c r="AN560" s="269"/>
      <c r="AO560" s="269"/>
      <c r="AP560" s="285"/>
      <c r="AQ560" s="370"/>
      <c r="AR560" s="375"/>
      <c r="AS560" s="375"/>
      <c r="AT560" s="375"/>
      <c r="AU560" s="266"/>
    </row>
    <row r="561" spans="1:56" ht="57.75" customHeight="1">
      <c r="A561" s="270"/>
      <c r="B561" s="270"/>
      <c r="C561" s="264"/>
      <c r="D561" s="279"/>
      <c r="E561" s="283"/>
      <c r="F561" s="286"/>
      <c r="G561" s="286"/>
      <c r="H561" s="289"/>
      <c r="I561" s="289"/>
      <c r="J561" s="289"/>
      <c r="K561" s="289"/>
      <c r="L561" s="292"/>
      <c r="M561" s="289"/>
      <c r="N561" s="289"/>
      <c r="O561" s="270"/>
      <c r="P561" s="270"/>
      <c r="Q561" s="270"/>
      <c r="R561" s="270"/>
      <c r="S561" s="267"/>
      <c r="T561" s="270"/>
      <c r="U561" s="267"/>
      <c r="V561" s="270"/>
      <c r="W561" s="32" t="s">
        <v>1578</v>
      </c>
      <c r="X561" s="16" t="s">
        <v>1575</v>
      </c>
      <c r="Y561" s="33" t="s">
        <v>83</v>
      </c>
      <c r="Z561" s="33" t="s">
        <v>72</v>
      </c>
      <c r="AA561" s="33" t="s">
        <v>182</v>
      </c>
      <c r="AB561" s="33" t="s">
        <v>74</v>
      </c>
      <c r="AC561" s="33" t="s">
        <v>75</v>
      </c>
      <c r="AD561" s="273"/>
      <c r="AE561" s="16">
        <f t="shared" si="1032"/>
        <v>0</v>
      </c>
      <c r="AF561" s="16">
        <f t="shared" si="1026"/>
        <v>0</v>
      </c>
      <c r="AG561" s="16">
        <f>($AH$560*((AE561+AF561))/100)</f>
        <v>0</v>
      </c>
      <c r="AH561" s="16">
        <f>AH560-AG561</f>
        <v>40</v>
      </c>
      <c r="AI561" s="273"/>
      <c r="AJ561" s="16">
        <f t="shared" si="1027"/>
        <v>10</v>
      </c>
      <c r="AK561" s="16">
        <f t="shared" si="1028"/>
        <v>15</v>
      </c>
      <c r="AL561" s="16">
        <f>($AM$560*((AJ561+AK561))/100)</f>
        <v>5.625</v>
      </c>
      <c r="AM561" s="16">
        <f>AM560-AL561</f>
        <v>16.875</v>
      </c>
      <c r="AN561" s="270"/>
      <c r="AO561" s="270"/>
      <c r="AP561" s="286"/>
      <c r="AQ561" s="374"/>
      <c r="AR561" s="376"/>
      <c r="AS561" s="376"/>
      <c r="AT561" s="376"/>
      <c r="AU561" s="267"/>
    </row>
    <row r="562" spans="1:56" ht="91.5" customHeight="1">
      <c r="A562" s="268"/>
      <c r="B562" s="268" t="s">
        <v>184</v>
      </c>
      <c r="C562" s="262" t="s">
        <v>913</v>
      </c>
      <c r="D562" s="277" t="s">
        <v>1168</v>
      </c>
      <c r="E562" s="281" t="s">
        <v>60</v>
      </c>
      <c r="F562" s="284" t="s">
        <v>1579</v>
      </c>
      <c r="G562" s="284" t="s">
        <v>1580</v>
      </c>
      <c r="H562" s="287" t="s">
        <v>915</v>
      </c>
      <c r="I562" s="287" t="s">
        <v>1581</v>
      </c>
      <c r="J562" s="287" t="s">
        <v>1582</v>
      </c>
      <c r="K562" s="287" t="s">
        <v>1583</v>
      </c>
      <c r="L562" s="290" t="s">
        <v>1584</v>
      </c>
      <c r="M562" s="287" t="s">
        <v>88</v>
      </c>
      <c r="N562" s="287" t="s">
        <v>123</v>
      </c>
      <c r="O562" s="268" t="s">
        <v>89</v>
      </c>
      <c r="P562" s="268" t="s">
        <v>90</v>
      </c>
      <c r="Q562" s="268">
        <v>1000</v>
      </c>
      <c r="R562" s="268" t="s">
        <v>356</v>
      </c>
      <c r="S562" s="265">
        <f t="shared" ref="S562" si="1033">IF(R562="Muy alta",100,IF(R562="Alta",80,IF(R562="Media",60,IF(R562="Baja",40,IF(R562="Muy baja",20,IF(R562="Casi Seguro",100,IF(R562="Probable",80,IF(R562="Posible",60,IF(R562="Improbable",40,IF(R562="Rara vez",20,0))))))))))</f>
        <v>100</v>
      </c>
      <c r="T562" s="268" t="s">
        <v>144</v>
      </c>
      <c r="U562" s="265">
        <f t="shared" ref="U562" si="1034">IF(T562="Catastrófico",100,IF(T562="Mayor",80,IF(T562="Moderado",60,IF(T562="Menor",40,IF(T562="Leve",20,0)))))</f>
        <v>100</v>
      </c>
      <c r="V562" s="268" t="s">
        <v>145</v>
      </c>
      <c r="W562" s="117" t="s">
        <v>1585</v>
      </c>
      <c r="X562" s="16" t="s">
        <v>120</v>
      </c>
      <c r="Y562" s="33" t="s">
        <v>71</v>
      </c>
      <c r="Z562" s="33" t="s">
        <v>72</v>
      </c>
      <c r="AA562" s="33" t="s">
        <v>182</v>
      </c>
      <c r="AB562" s="33" t="s">
        <v>74</v>
      </c>
      <c r="AC562" s="33" t="s">
        <v>75</v>
      </c>
      <c r="AD562" s="271">
        <f>AH564</f>
        <v>21.6</v>
      </c>
      <c r="AE562" s="16">
        <f t="shared" si="1032"/>
        <v>25</v>
      </c>
      <c r="AF562" s="16">
        <f t="shared" si="1026"/>
        <v>15</v>
      </c>
      <c r="AG562" s="16">
        <f>($S$562*((AE562+AF562))/100)</f>
        <v>40</v>
      </c>
      <c r="AH562" s="16">
        <f>S562-AG562</f>
        <v>60</v>
      </c>
      <c r="AI562" s="271">
        <f>AM564</f>
        <v>100</v>
      </c>
      <c r="AJ562" s="16">
        <f t="shared" si="1027"/>
        <v>0</v>
      </c>
      <c r="AK562" s="16">
        <f t="shared" si="1028"/>
        <v>0</v>
      </c>
      <c r="AL562" s="16">
        <f>($U$562*((AJ562+AK562))/100)</f>
        <v>0</v>
      </c>
      <c r="AM562" s="16">
        <f>U562-AL562</f>
        <v>100</v>
      </c>
      <c r="AN562" s="268" t="s">
        <v>145</v>
      </c>
      <c r="AO562" s="268" t="s">
        <v>77</v>
      </c>
      <c r="AP562" s="277" t="s">
        <v>921</v>
      </c>
      <c r="AQ562" s="117" t="s">
        <v>1586</v>
      </c>
      <c r="AR562" s="265" t="s">
        <v>1568</v>
      </c>
      <c r="AS562" s="265" t="s">
        <v>1598</v>
      </c>
      <c r="AT562" s="274" t="s">
        <v>149</v>
      </c>
      <c r="AU562" s="265" t="s">
        <v>1587</v>
      </c>
    </row>
    <row r="563" spans="1:56" ht="107.25" customHeight="1">
      <c r="A563" s="269"/>
      <c r="B563" s="269"/>
      <c r="C563" s="263"/>
      <c r="D563" s="278"/>
      <c r="E563" s="282"/>
      <c r="F563" s="285"/>
      <c r="G563" s="285"/>
      <c r="H563" s="288"/>
      <c r="I563" s="288"/>
      <c r="J563" s="288"/>
      <c r="K563" s="288"/>
      <c r="L563" s="291"/>
      <c r="M563" s="288"/>
      <c r="N563" s="288"/>
      <c r="O563" s="269"/>
      <c r="P563" s="269"/>
      <c r="Q563" s="269"/>
      <c r="R563" s="269"/>
      <c r="S563" s="266"/>
      <c r="T563" s="269"/>
      <c r="U563" s="266"/>
      <c r="V563" s="269"/>
      <c r="W563" s="117" t="s">
        <v>1619</v>
      </c>
      <c r="X563" s="16" t="s">
        <v>120</v>
      </c>
      <c r="Y563" s="33" t="s">
        <v>71</v>
      </c>
      <c r="Z563" s="33" t="s">
        <v>72</v>
      </c>
      <c r="AA563" s="33" t="s">
        <v>182</v>
      </c>
      <c r="AB563" s="33" t="s">
        <v>74</v>
      </c>
      <c r="AC563" s="33" t="s">
        <v>75</v>
      </c>
      <c r="AD563" s="272"/>
      <c r="AE563" s="16">
        <f t="shared" si="1032"/>
        <v>25</v>
      </c>
      <c r="AF563" s="16">
        <f t="shared" si="1026"/>
        <v>15</v>
      </c>
      <c r="AG563" s="16">
        <f>($AH$562*((AE563+AF563))/100)</f>
        <v>24</v>
      </c>
      <c r="AH563" s="16">
        <f>AH562-AG563</f>
        <v>36</v>
      </c>
      <c r="AI563" s="272"/>
      <c r="AJ563" s="16">
        <f t="shared" si="1027"/>
        <v>0</v>
      </c>
      <c r="AK563" s="16">
        <f t="shared" si="1028"/>
        <v>0</v>
      </c>
      <c r="AL563" s="16">
        <f>($AM$562*((AJ563+AK563))/100)</f>
        <v>0</v>
      </c>
      <c r="AM563" s="16">
        <f>AM562-AL563</f>
        <v>100</v>
      </c>
      <c r="AN563" s="269"/>
      <c r="AO563" s="269"/>
      <c r="AP563" s="278"/>
      <c r="AQ563" s="117" t="s">
        <v>1588</v>
      </c>
      <c r="AR563" s="266"/>
      <c r="AS563" s="266"/>
      <c r="AT563" s="275"/>
      <c r="AU563" s="266"/>
    </row>
    <row r="564" spans="1:56" ht="112.5" customHeight="1">
      <c r="A564" s="270"/>
      <c r="B564" s="270"/>
      <c r="C564" s="264"/>
      <c r="D564" s="279"/>
      <c r="E564" s="283"/>
      <c r="F564" s="286"/>
      <c r="G564" s="286"/>
      <c r="H564" s="289"/>
      <c r="I564" s="289"/>
      <c r="J564" s="289"/>
      <c r="K564" s="289"/>
      <c r="L564" s="292"/>
      <c r="M564" s="289"/>
      <c r="N564" s="289"/>
      <c r="O564" s="270"/>
      <c r="P564" s="270"/>
      <c r="Q564" s="270"/>
      <c r="R564" s="270"/>
      <c r="S564" s="267"/>
      <c r="T564" s="270"/>
      <c r="U564" s="267"/>
      <c r="V564" s="270"/>
      <c r="W564" s="117" t="s">
        <v>1589</v>
      </c>
      <c r="X564" s="16" t="s">
        <v>120</v>
      </c>
      <c r="Y564" s="33" t="s">
        <v>71</v>
      </c>
      <c r="Z564" s="33" t="s">
        <v>72</v>
      </c>
      <c r="AA564" s="33" t="s">
        <v>182</v>
      </c>
      <c r="AB564" s="33" t="s">
        <v>74</v>
      </c>
      <c r="AC564" s="33" t="s">
        <v>75</v>
      </c>
      <c r="AD564" s="273"/>
      <c r="AE564" s="16">
        <f t="shared" si="1032"/>
        <v>25</v>
      </c>
      <c r="AF564" s="16">
        <f t="shared" si="1026"/>
        <v>15</v>
      </c>
      <c r="AG564" s="16">
        <f>($AH$563*((AE564+AF564))/100)</f>
        <v>14.4</v>
      </c>
      <c r="AH564" s="16">
        <f>AH563-AG564</f>
        <v>21.6</v>
      </c>
      <c r="AI564" s="273"/>
      <c r="AJ564" s="16">
        <f t="shared" si="1027"/>
        <v>0</v>
      </c>
      <c r="AK564" s="16">
        <f t="shared" si="1028"/>
        <v>0</v>
      </c>
      <c r="AL564" s="16">
        <f>($AM$563*((AJ564+AK564))/100)</f>
        <v>0</v>
      </c>
      <c r="AM564" s="16">
        <f>AM563-AL564</f>
        <v>100</v>
      </c>
      <c r="AN564" s="270"/>
      <c r="AO564" s="270"/>
      <c r="AP564" s="279"/>
      <c r="AQ564" s="117" t="s">
        <v>1590</v>
      </c>
      <c r="AR564" s="267"/>
      <c r="AS564" s="267"/>
      <c r="AT564" s="276"/>
      <c r="AU564" s="267"/>
    </row>
    <row r="565" spans="1:56" customFormat="1" ht="113.25" customHeight="1">
      <c r="A565" s="287"/>
      <c r="B565" s="287" t="s">
        <v>184</v>
      </c>
      <c r="C565" s="290" t="s">
        <v>898</v>
      </c>
      <c r="D565" s="284" t="s">
        <v>937</v>
      </c>
      <c r="E565" s="287" t="s">
        <v>167</v>
      </c>
      <c r="F565" s="287" t="s">
        <v>1591</v>
      </c>
      <c r="G565" s="287" t="s">
        <v>1592</v>
      </c>
      <c r="H565" s="287" t="s">
        <v>915</v>
      </c>
      <c r="I565" s="287" t="s">
        <v>1581</v>
      </c>
      <c r="J565" s="287" t="s">
        <v>1573</v>
      </c>
      <c r="K565" s="287" t="s">
        <v>1565</v>
      </c>
      <c r="L565" s="290" t="s">
        <v>1620</v>
      </c>
      <c r="M565" s="287" t="s">
        <v>63</v>
      </c>
      <c r="N565" s="287" t="s">
        <v>123</v>
      </c>
      <c r="O565" s="287" t="s">
        <v>64</v>
      </c>
      <c r="P565" s="287" t="s">
        <v>189</v>
      </c>
      <c r="Q565" s="287">
        <v>15</v>
      </c>
      <c r="R565" s="287" t="s">
        <v>129</v>
      </c>
      <c r="S565" s="369">
        <f t="shared" ref="S565" si="1035">IF(R565="Muy alta",100,IF(R565="Alta",80,IF(R565="Media",60,IF(R565="Baja",40,IF(R565="Muy baja",20,IF(R565="Casi Seguro",100,IF(R565="Probable",80,IF(R565="Posible",60,IF(R565="Improbable",40,IF(R565="Rara vez",20,0))))))))))</f>
        <v>40</v>
      </c>
      <c r="T565" s="287" t="s">
        <v>76</v>
      </c>
      <c r="U565" s="369">
        <f t="shared" ref="U565" si="1036">IF(T565="Catastrófico",100,IF(T565="Mayor",80,IF(T565="Moderado",60,IF(T565="Menor",40,IF(T565="Leve",20,0)))))</f>
        <v>60</v>
      </c>
      <c r="V565" s="287" t="s">
        <v>76</v>
      </c>
      <c r="W565" s="121" t="s">
        <v>1621</v>
      </c>
      <c r="X565" s="81" t="s">
        <v>120</v>
      </c>
      <c r="Y565" s="80" t="s">
        <v>71</v>
      </c>
      <c r="Z565" s="80" t="s">
        <v>72</v>
      </c>
      <c r="AA565" s="80" t="s">
        <v>182</v>
      </c>
      <c r="AB565" s="80" t="s">
        <v>74</v>
      </c>
      <c r="AC565" s="80" t="s">
        <v>75</v>
      </c>
      <c r="AD565" s="371">
        <f>AH565</f>
        <v>24</v>
      </c>
      <c r="AE565" s="81">
        <f t="shared" si="1032"/>
        <v>25</v>
      </c>
      <c r="AF565" s="81">
        <f t="shared" si="1026"/>
        <v>15</v>
      </c>
      <c r="AG565" s="81">
        <f>($S$565*((AE565+AF565))/100)</f>
        <v>16</v>
      </c>
      <c r="AH565" s="81">
        <f>S565-AG565</f>
        <v>24</v>
      </c>
      <c r="AI565" s="371">
        <f>AH565</f>
        <v>24</v>
      </c>
      <c r="AJ565" s="81">
        <f t="shared" si="1027"/>
        <v>0</v>
      </c>
      <c r="AK565" s="81">
        <f t="shared" si="1028"/>
        <v>0</v>
      </c>
      <c r="AL565" s="81">
        <f>($U$565*((AJ565+AK565))/100)</f>
        <v>0</v>
      </c>
      <c r="AM565" s="81">
        <f>U565-AL565</f>
        <v>60</v>
      </c>
      <c r="AN565" s="287" t="s">
        <v>76</v>
      </c>
      <c r="AO565" s="287" t="s">
        <v>77</v>
      </c>
      <c r="AP565" s="287" t="s">
        <v>78</v>
      </c>
      <c r="AQ565" s="117" t="s">
        <v>1623</v>
      </c>
      <c r="AR565" s="81" t="s">
        <v>1568</v>
      </c>
      <c r="AS565" s="81" t="s">
        <v>1598</v>
      </c>
      <c r="AT565" s="367" t="s">
        <v>80</v>
      </c>
      <c r="AU565" s="306" t="s">
        <v>1593</v>
      </c>
      <c r="AV565" s="1"/>
      <c r="AW565" s="1"/>
      <c r="AX565" s="1"/>
      <c r="AY565" s="1"/>
      <c r="AZ565" s="1"/>
      <c r="BA565" s="1"/>
      <c r="BB565" s="1"/>
      <c r="BC565" s="1"/>
      <c r="BD565" s="1"/>
    </row>
    <row r="566" spans="1:56" customFormat="1" ht="91.5" customHeight="1">
      <c r="A566" s="288"/>
      <c r="B566" s="288"/>
      <c r="C566" s="291"/>
      <c r="D566" s="285"/>
      <c r="E566" s="288"/>
      <c r="F566" s="288"/>
      <c r="G566" s="288"/>
      <c r="H566" s="288"/>
      <c r="I566" s="288"/>
      <c r="J566" s="288"/>
      <c r="K566" s="288"/>
      <c r="L566" s="291"/>
      <c r="M566" s="288"/>
      <c r="N566" s="288"/>
      <c r="O566" s="288"/>
      <c r="P566" s="288"/>
      <c r="Q566" s="288"/>
      <c r="R566" s="288"/>
      <c r="S566" s="370"/>
      <c r="T566" s="288"/>
      <c r="U566" s="370"/>
      <c r="V566" s="288"/>
      <c r="W566" s="117" t="s">
        <v>1622</v>
      </c>
      <c r="X566" s="81" t="s">
        <v>120</v>
      </c>
      <c r="Y566" s="80" t="s">
        <v>71</v>
      </c>
      <c r="Z566" s="80" t="s">
        <v>72</v>
      </c>
      <c r="AA566" s="80" t="s">
        <v>182</v>
      </c>
      <c r="AB566" s="80" t="s">
        <v>74</v>
      </c>
      <c r="AC566" s="80" t="s">
        <v>75</v>
      </c>
      <c r="AD566" s="372"/>
      <c r="AE566" s="81">
        <f t="shared" si="1032"/>
        <v>25</v>
      </c>
      <c r="AF566" s="81">
        <f t="shared" si="1026"/>
        <v>15</v>
      </c>
      <c r="AG566" s="81">
        <f>($AH$565*((AE566+AF566))/100)</f>
        <v>9.6</v>
      </c>
      <c r="AH566" s="81">
        <f>AH565-AG566</f>
        <v>14.4</v>
      </c>
      <c r="AI566" s="373"/>
      <c r="AJ566" s="81">
        <f t="shared" si="1027"/>
        <v>0</v>
      </c>
      <c r="AK566" s="81">
        <f t="shared" si="1028"/>
        <v>0</v>
      </c>
      <c r="AL566" s="81">
        <f>($AM$565*((AJ566+AK566))/100)</f>
        <v>0</v>
      </c>
      <c r="AM566" s="81">
        <f>AM565-AL566</f>
        <v>60</v>
      </c>
      <c r="AN566" s="288"/>
      <c r="AO566" s="288"/>
      <c r="AP566" s="288"/>
      <c r="AQ566" s="117" t="s">
        <v>1594</v>
      </c>
      <c r="AR566" s="81" t="s">
        <v>1568</v>
      </c>
      <c r="AS566" s="81" t="s">
        <v>1598</v>
      </c>
      <c r="AT566" s="368"/>
      <c r="AU566" s="306"/>
      <c r="AV566" s="1"/>
      <c r="AW566" s="1"/>
      <c r="AX566" s="1"/>
      <c r="AY566" s="1"/>
      <c r="AZ566" s="1"/>
      <c r="BA566" s="1"/>
      <c r="BB566" s="1"/>
      <c r="BC566" s="1"/>
      <c r="BD566" s="1"/>
    </row>
    <row r="567" spans="1:56" ht="156.75" customHeight="1">
      <c r="A567" s="75"/>
      <c r="B567" s="75" t="s">
        <v>184</v>
      </c>
      <c r="C567" s="207" t="s">
        <v>107</v>
      </c>
      <c r="D567" s="148" t="s">
        <v>1043</v>
      </c>
      <c r="E567" s="210" t="s">
        <v>60</v>
      </c>
      <c r="F567" s="211" t="s">
        <v>1595</v>
      </c>
      <c r="G567" s="212" t="s">
        <v>1580</v>
      </c>
      <c r="H567" s="212" t="s">
        <v>915</v>
      </c>
      <c r="I567" s="212" t="s">
        <v>1581</v>
      </c>
      <c r="J567" s="212" t="s">
        <v>1573</v>
      </c>
      <c r="K567" s="212" t="s">
        <v>1565</v>
      </c>
      <c r="L567" s="213" t="str">
        <f t="shared" ref="L567" si="1037">IF(F567&lt;&gt;"",CONCATENATE(E567," ",F567),CONCATENATE(H567," ",I567," ",J567," ",K567))</f>
        <v>Posibilidad de pérdida económica y reputacional Por perdida de la confidencialidad, integridad y disponibilidad de la información registrada en documentos físicos, digitales y/o sistemas de información.</v>
      </c>
      <c r="M567" s="212" t="s">
        <v>108</v>
      </c>
      <c r="N567" s="212" t="s">
        <v>1627</v>
      </c>
      <c r="O567" s="75" t="s">
        <v>64</v>
      </c>
      <c r="P567" s="75" t="s">
        <v>65</v>
      </c>
      <c r="Q567" s="75">
        <v>360</v>
      </c>
      <c r="R567" s="75" t="s">
        <v>178</v>
      </c>
      <c r="S567" s="76">
        <f t="shared" ref="S567:S568" si="1038">IF(R567="Muy alta",100,IF(R567="Alta",80,IF(R567="Media",60,IF(R567="Baja",40,IF(R567="Muy baja",20,IF(R567="Casi Seguro",100,IF(R567="Probable",80,IF(R567="Posible",60,IF(R567="Improbable",40,IF(R567="Rara vez",20,0))))))))))</f>
        <v>80</v>
      </c>
      <c r="T567" s="75" t="s">
        <v>68</v>
      </c>
      <c r="U567" s="76">
        <f t="shared" ref="U567:U568" si="1039">IF(T567="Catastrófico",100,IF(T567="Mayor",80,IF(T567="Moderado",60,IF(T567="Menor",40,IF(T567="Leve",20,0)))))</f>
        <v>80</v>
      </c>
      <c r="V567" s="75" t="s">
        <v>69</v>
      </c>
      <c r="W567" s="138" t="s">
        <v>1624</v>
      </c>
      <c r="X567" s="16" t="s">
        <v>120</v>
      </c>
      <c r="Y567" s="33" t="s">
        <v>71</v>
      </c>
      <c r="Z567" s="33" t="s">
        <v>72</v>
      </c>
      <c r="AA567" s="33" t="s">
        <v>73</v>
      </c>
      <c r="AB567" s="33" t="s">
        <v>74</v>
      </c>
      <c r="AC567" s="33" t="s">
        <v>75</v>
      </c>
      <c r="AD567" s="208">
        <f>AH567</f>
        <v>48</v>
      </c>
      <c r="AE567" s="16">
        <f t="shared" si="1032"/>
        <v>25</v>
      </c>
      <c r="AF567" s="16">
        <f t="shared" si="1026"/>
        <v>15</v>
      </c>
      <c r="AG567" s="16">
        <f>($S$567*((AE567+AF567))/100)</f>
        <v>32</v>
      </c>
      <c r="AH567" s="16">
        <f t="shared" ref="AH567:AH568" si="1040">S567-AG567</f>
        <v>48</v>
      </c>
      <c r="AI567" s="208">
        <f>AM567</f>
        <v>80</v>
      </c>
      <c r="AJ567" s="16">
        <f t="shared" si="1027"/>
        <v>0</v>
      </c>
      <c r="AK567" s="16">
        <f t="shared" si="1028"/>
        <v>0</v>
      </c>
      <c r="AL567" s="16">
        <f>($U$567*((AJ567+AK567))/100)</f>
        <v>0</v>
      </c>
      <c r="AM567" s="16">
        <f t="shared" ref="AM567:AM568" si="1041">U567-AL567</f>
        <v>80</v>
      </c>
      <c r="AN567" s="75" t="s">
        <v>69</v>
      </c>
      <c r="AO567" s="75" t="s">
        <v>77</v>
      </c>
      <c r="AP567" s="138" t="s">
        <v>272</v>
      </c>
      <c r="AQ567" s="138" t="s">
        <v>1596</v>
      </c>
      <c r="AR567" s="76" t="s">
        <v>1597</v>
      </c>
      <c r="AS567" s="76" t="s">
        <v>1598</v>
      </c>
      <c r="AT567" s="218" t="s">
        <v>96</v>
      </c>
      <c r="AU567" s="207" t="s">
        <v>1599</v>
      </c>
    </row>
    <row r="568" spans="1:56" ht="174.75" customHeight="1">
      <c r="A568" s="298"/>
      <c r="B568" s="316" t="s">
        <v>184</v>
      </c>
      <c r="C568" s="337" t="s">
        <v>1102</v>
      </c>
      <c r="D568" s="323" t="s">
        <v>1626</v>
      </c>
      <c r="E568" s="209"/>
      <c r="F568" s="79" t="s">
        <v>1600</v>
      </c>
      <c r="G568" s="79" t="s">
        <v>1601</v>
      </c>
      <c r="H568" s="221" t="s">
        <v>1562</v>
      </c>
      <c r="I568" s="221" t="s">
        <v>1602</v>
      </c>
      <c r="J568" s="221" t="s">
        <v>1603</v>
      </c>
      <c r="K568" s="221" t="s">
        <v>1604</v>
      </c>
      <c r="L568" s="306" t="s">
        <v>1625</v>
      </c>
      <c r="M568" s="330" t="s">
        <v>63</v>
      </c>
      <c r="N568" s="330" t="s">
        <v>123</v>
      </c>
      <c r="O568" s="316" t="s">
        <v>64</v>
      </c>
      <c r="P568" s="316" t="s">
        <v>65</v>
      </c>
      <c r="Q568" s="366">
        <v>280</v>
      </c>
      <c r="R568" s="316" t="s">
        <v>129</v>
      </c>
      <c r="S568" s="307">
        <f t="shared" si="1038"/>
        <v>40</v>
      </c>
      <c r="T568" s="316" t="s">
        <v>76</v>
      </c>
      <c r="U568" s="307">
        <f t="shared" si="1039"/>
        <v>60</v>
      </c>
      <c r="V568" s="316" t="s">
        <v>69</v>
      </c>
      <c r="W568" s="32" t="s">
        <v>1628</v>
      </c>
      <c r="X568" s="16" t="s">
        <v>120</v>
      </c>
      <c r="Y568" s="33" t="s">
        <v>71</v>
      </c>
      <c r="Z568" s="33" t="s">
        <v>72</v>
      </c>
      <c r="AA568" s="33" t="s">
        <v>182</v>
      </c>
      <c r="AB568" s="33" t="s">
        <v>74</v>
      </c>
      <c r="AC568" s="33" t="s">
        <v>75</v>
      </c>
      <c r="AD568" s="271">
        <f t="shared" ref="AD568" si="1042">AH570</f>
        <v>14.4</v>
      </c>
      <c r="AE568" s="16">
        <f t="shared" si="1032"/>
        <v>25</v>
      </c>
      <c r="AF568" s="16">
        <f t="shared" si="1026"/>
        <v>15</v>
      </c>
      <c r="AG568" s="16">
        <f>($S$568*((AE568+AF568))/100)</f>
        <v>16</v>
      </c>
      <c r="AH568" s="16">
        <f t="shared" si="1040"/>
        <v>24</v>
      </c>
      <c r="AI568" s="271">
        <f t="shared" ref="AI568" si="1043">AM570</f>
        <v>60</v>
      </c>
      <c r="AJ568" s="16">
        <f t="shared" si="1027"/>
        <v>0</v>
      </c>
      <c r="AK568" s="16">
        <f t="shared" si="1028"/>
        <v>0</v>
      </c>
      <c r="AL568" s="16">
        <f>($U$2590*((AJ568+AK568))/100)</f>
        <v>0</v>
      </c>
      <c r="AM568" s="16">
        <f t="shared" si="1041"/>
        <v>60</v>
      </c>
      <c r="AN568" s="268" t="s">
        <v>69</v>
      </c>
      <c r="AO568" s="268" t="s">
        <v>77</v>
      </c>
      <c r="AP568" s="268" t="s">
        <v>78</v>
      </c>
      <c r="AQ568" s="33" t="s">
        <v>1605</v>
      </c>
      <c r="AR568" s="265" t="s">
        <v>1597</v>
      </c>
      <c r="AS568" s="265" t="s">
        <v>1598</v>
      </c>
      <c r="AT568" s="274" t="s">
        <v>80</v>
      </c>
      <c r="AU568" s="16" t="s">
        <v>1606</v>
      </c>
    </row>
    <row r="569" spans="1:56" ht="100.5" customHeight="1">
      <c r="A569" s="298"/>
      <c r="B569" s="316"/>
      <c r="C569" s="337"/>
      <c r="D569" s="323"/>
      <c r="E569" s="209"/>
      <c r="F569" s="79" t="s">
        <v>1607</v>
      </c>
      <c r="G569" s="79" t="s">
        <v>1608</v>
      </c>
      <c r="H569" s="221" t="s">
        <v>1609</v>
      </c>
      <c r="I569" s="221" t="s">
        <v>1610</v>
      </c>
      <c r="J569" s="221" t="s">
        <v>1611</v>
      </c>
      <c r="K569" s="221" t="s">
        <v>1612</v>
      </c>
      <c r="L569" s="306"/>
      <c r="M569" s="330"/>
      <c r="N569" s="330"/>
      <c r="O569" s="316"/>
      <c r="P569" s="316"/>
      <c r="Q569" s="366"/>
      <c r="R569" s="316"/>
      <c r="S569" s="307"/>
      <c r="T569" s="316"/>
      <c r="U569" s="307"/>
      <c r="V569" s="316"/>
      <c r="W569" s="32" t="s">
        <v>1613</v>
      </c>
      <c r="X569" s="16" t="s">
        <v>120</v>
      </c>
      <c r="Y569" s="33" t="s">
        <v>71</v>
      </c>
      <c r="Z569" s="33" t="s">
        <v>72</v>
      </c>
      <c r="AA569" s="33" t="s">
        <v>182</v>
      </c>
      <c r="AB569" s="33" t="s">
        <v>74</v>
      </c>
      <c r="AC569" s="33" t="s">
        <v>75</v>
      </c>
      <c r="AD569" s="272"/>
      <c r="AE569" s="16">
        <f t="shared" si="1032"/>
        <v>25</v>
      </c>
      <c r="AF569" s="16">
        <f t="shared" si="1026"/>
        <v>15</v>
      </c>
      <c r="AG569" s="16">
        <f>($AH$568*((AE569+AF569))/100)</f>
        <v>9.6</v>
      </c>
      <c r="AH569" s="16">
        <f t="shared" ref="AH569:AH570" si="1044">AH568-AG569</f>
        <v>14.4</v>
      </c>
      <c r="AI569" s="272"/>
      <c r="AJ569" s="16">
        <f t="shared" si="1027"/>
        <v>0</v>
      </c>
      <c r="AK569" s="16">
        <f t="shared" si="1028"/>
        <v>0</v>
      </c>
      <c r="AL569" s="16">
        <f>($AM$568*((AJ569+AK569))/100)</f>
        <v>0</v>
      </c>
      <c r="AM569" s="16">
        <f t="shared" ref="AM569:AM570" si="1045">AM568-AL569</f>
        <v>60</v>
      </c>
      <c r="AN569" s="269"/>
      <c r="AO569" s="269"/>
      <c r="AP569" s="269"/>
      <c r="AQ569" s="268" t="s">
        <v>1614</v>
      </c>
      <c r="AR569" s="266"/>
      <c r="AS569" s="266"/>
      <c r="AT569" s="275"/>
      <c r="AU569" s="16" t="s">
        <v>1606</v>
      </c>
    </row>
    <row r="570" spans="1:56" ht="112.5" customHeight="1">
      <c r="A570" s="298"/>
      <c r="B570" s="316"/>
      <c r="C570" s="337"/>
      <c r="D570" s="323"/>
      <c r="E570" s="209"/>
      <c r="F570" s="133"/>
      <c r="G570" s="133"/>
      <c r="H570" s="80"/>
      <c r="I570" s="80"/>
      <c r="J570" s="80"/>
      <c r="K570" s="80"/>
      <c r="L570" s="306"/>
      <c r="M570" s="330"/>
      <c r="N570" s="330"/>
      <c r="O570" s="316"/>
      <c r="P570" s="316"/>
      <c r="Q570" s="366"/>
      <c r="R570" s="316"/>
      <c r="S570" s="307"/>
      <c r="T570" s="316"/>
      <c r="U570" s="307"/>
      <c r="V570" s="316"/>
      <c r="W570" s="32" t="s">
        <v>1613</v>
      </c>
      <c r="X570" s="16" t="s">
        <v>120</v>
      </c>
      <c r="Y570" s="33" t="s">
        <v>71</v>
      </c>
      <c r="Z570" s="33" t="s">
        <v>72</v>
      </c>
      <c r="AA570" s="33" t="s">
        <v>182</v>
      </c>
      <c r="AB570" s="33" t="s">
        <v>74</v>
      </c>
      <c r="AC570" s="33" t="s">
        <v>75</v>
      </c>
      <c r="AD570" s="272"/>
      <c r="AE570" s="16">
        <f t="shared" si="1032"/>
        <v>25</v>
      </c>
      <c r="AF570" s="16">
        <f t="shared" si="1026"/>
        <v>15</v>
      </c>
      <c r="AG570" s="16">
        <f>($AH$2591*((AE570+AF570))/100)</f>
        <v>0</v>
      </c>
      <c r="AH570" s="16">
        <f t="shared" si="1044"/>
        <v>14.4</v>
      </c>
      <c r="AI570" s="272"/>
      <c r="AJ570" s="16">
        <f t="shared" si="1027"/>
        <v>0</v>
      </c>
      <c r="AK570" s="16">
        <f t="shared" si="1028"/>
        <v>0</v>
      </c>
      <c r="AL570" s="16">
        <f>($AM$569*((AJ570+AK570))/100)</f>
        <v>0</v>
      </c>
      <c r="AM570" s="16">
        <f t="shared" si="1045"/>
        <v>60</v>
      </c>
      <c r="AN570" s="269"/>
      <c r="AO570" s="269"/>
      <c r="AP570" s="269"/>
      <c r="AQ570" s="269"/>
      <c r="AR570" s="266"/>
      <c r="AS570" s="266"/>
      <c r="AT570" s="275"/>
      <c r="AU570" s="16" t="s">
        <v>1606</v>
      </c>
    </row>
    <row r="571" spans="1:56" ht="215.25" customHeight="1">
      <c r="A571" s="298"/>
      <c r="B571" s="316"/>
      <c r="C571" s="337"/>
      <c r="D571" s="323"/>
      <c r="E571" s="209"/>
      <c r="F571" s="133"/>
      <c r="G571" s="133"/>
      <c r="H571" s="80"/>
      <c r="I571" s="80"/>
      <c r="J571" s="80"/>
      <c r="K571" s="80"/>
      <c r="L571" s="306"/>
      <c r="M571" s="330"/>
      <c r="N571" s="330"/>
      <c r="O571" s="316"/>
      <c r="P571" s="316"/>
      <c r="Q571" s="366"/>
      <c r="R571" s="316"/>
      <c r="S571" s="307"/>
      <c r="T571" s="316"/>
      <c r="U571" s="307"/>
      <c r="V571" s="316"/>
      <c r="W571" s="32" t="s">
        <v>1615</v>
      </c>
      <c r="X571" s="16" t="s">
        <v>120</v>
      </c>
      <c r="Y571" s="33" t="s">
        <v>71</v>
      </c>
      <c r="Z571" s="33" t="s">
        <v>72</v>
      </c>
      <c r="AA571" s="33" t="s">
        <v>182</v>
      </c>
      <c r="AB571" s="33" t="s">
        <v>74</v>
      </c>
      <c r="AC571" s="33" t="s">
        <v>75</v>
      </c>
      <c r="AD571" s="272"/>
      <c r="AE571" s="16">
        <f t="shared" si="1032"/>
        <v>25</v>
      </c>
      <c r="AF571" s="16">
        <f t="shared" si="1026"/>
        <v>15</v>
      </c>
      <c r="AG571" s="16">
        <f>($S$570*((AE571+AF571))/100)</f>
        <v>0</v>
      </c>
      <c r="AH571" s="16">
        <f t="shared" ref="AH571" si="1046">S571-AG571</f>
        <v>0</v>
      </c>
      <c r="AI571" s="273"/>
      <c r="AJ571" s="16">
        <f t="shared" si="1027"/>
        <v>0</v>
      </c>
      <c r="AK571" s="16">
        <f t="shared" si="1028"/>
        <v>0</v>
      </c>
      <c r="AL571" s="16">
        <f>($U$570*((AJ571+AK571))/100)</f>
        <v>0</v>
      </c>
      <c r="AM571" s="16">
        <f t="shared" ref="AM571" si="1047">U571-AL571</f>
        <v>0</v>
      </c>
      <c r="AN571" s="270"/>
      <c r="AO571" s="270"/>
      <c r="AP571" s="270"/>
      <c r="AQ571" s="270"/>
      <c r="AR571" s="267"/>
      <c r="AS571" s="267"/>
      <c r="AT571" s="276"/>
      <c r="AU571" s="16" t="s">
        <v>1606</v>
      </c>
    </row>
    <row r="572" spans="1:56" s="110" customFormat="1" ht="300" customHeight="1">
      <c r="A572" s="99"/>
      <c r="B572" s="99" t="s">
        <v>185</v>
      </c>
      <c r="C572" s="103" t="s">
        <v>1200</v>
      </c>
      <c r="D572" s="100" t="s">
        <v>1201</v>
      </c>
      <c r="E572" s="100" t="s">
        <v>60</v>
      </c>
      <c r="F572" s="100" t="s">
        <v>1202</v>
      </c>
      <c r="G572" s="100" t="s">
        <v>1203</v>
      </c>
      <c r="H572" s="108"/>
      <c r="I572" s="108"/>
      <c r="J572" s="108"/>
      <c r="K572" s="108"/>
      <c r="L572" s="116" t="str">
        <f t="shared" ref="L572:L573" si="1048">CONCATENATE(E572," ",F572,)</f>
        <v>Posibilidad de pérdida económica y reputacional ante las Víctimas y entes de control por sanciones a las territoriales por no prestar atención y orientación a quienes acuden al Centro Regional de Atención y/o PAV en la territorial o hacerlo de forma inadecuada</v>
      </c>
      <c r="M572" s="120" t="s">
        <v>63</v>
      </c>
      <c r="N572" s="120" t="s">
        <v>115</v>
      </c>
      <c r="O572" s="120" t="s">
        <v>64</v>
      </c>
      <c r="P572" s="99" t="s">
        <v>65</v>
      </c>
      <c r="Q572" s="120">
        <v>20000</v>
      </c>
      <c r="R572" s="120" t="s">
        <v>175</v>
      </c>
      <c r="S572" s="120">
        <v>100</v>
      </c>
      <c r="T572" s="120" t="s">
        <v>76</v>
      </c>
      <c r="U572" s="120">
        <v>60</v>
      </c>
      <c r="V572" s="161" t="s">
        <v>69</v>
      </c>
      <c r="W572" s="100" t="s">
        <v>1204</v>
      </c>
      <c r="X572" s="99" t="s">
        <v>120</v>
      </c>
      <c r="Y572" s="99" t="s">
        <v>93</v>
      </c>
      <c r="Z572" s="99" t="s">
        <v>72</v>
      </c>
      <c r="AA572" s="99" t="s">
        <v>73</v>
      </c>
      <c r="AB572" s="99" t="s">
        <v>74</v>
      </c>
      <c r="AC572" s="99" t="s">
        <v>75</v>
      </c>
      <c r="AD572" s="105">
        <f>AH572</f>
        <v>70</v>
      </c>
      <c r="AE572" s="99">
        <f t="shared" ref="AE572:AE579" si="1049">IF(Y572="Preventivo",25,IF(Y572="Detectivo",15,0))</f>
        <v>15</v>
      </c>
      <c r="AF572" s="99">
        <f t="shared" si="983"/>
        <v>15</v>
      </c>
      <c r="AG572" s="99">
        <f>($S572*((AE572+AF572))/100)</f>
        <v>30</v>
      </c>
      <c r="AH572" s="99">
        <f t="shared" ref="AH572:AH573" si="1050">S572-AG572</f>
        <v>70</v>
      </c>
      <c r="AI572" s="104">
        <f>AM572</f>
        <v>60</v>
      </c>
      <c r="AJ572" s="99">
        <f t="shared" si="985"/>
        <v>0</v>
      </c>
      <c r="AK572" s="99">
        <f t="shared" si="986"/>
        <v>0</v>
      </c>
      <c r="AL572" s="99">
        <f>($U572*((AJ572+AK572))/100)</f>
        <v>0</v>
      </c>
      <c r="AM572" s="106">
        <f>U572-AL572</f>
        <v>60</v>
      </c>
      <c r="AN572" s="135" t="s">
        <v>76</v>
      </c>
      <c r="AO572" s="99" t="s">
        <v>77</v>
      </c>
      <c r="AP572" s="100" t="s">
        <v>78</v>
      </c>
      <c r="AQ572" s="100" t="s">
        <v>1205</v>
      </c>
      <c r="AR572" s="136">
        <v>45658</v>
      </c>
      <c r="AS572" s="136">
        <v>46022</v>
      </c>
      <c r="AT572" s="136" t="s">
        <v>80</v>
      </c>
      <c r="AU572" s="100" t="s">
        <v>1206</v>
      </c>
    </row>
    <row r="573" spans="1:56" s="110" customFormat="1" ht="183.75" customHeight="1">
      <c r="A573" s="298"/>
      <c r="B573" s="298" t="s">
        <v>185</v>
      </c>
      <c r="C573" s="300" t="s">
        <v>1207</v>
      </c>
      <c r="D573" s="300" t="s">
        <v>1208</v>
      </c>
      <c r="E573" s="299" t="s">
        <v>167</v>
      </c>
      <c r="F573" s="299" t="s">
        <v>1209</v>
      </c>
      <c r="G573" s="299" t="s">
        <v>1210</v>
      </c>
      <c r="H573" s="108"/>
      <c r="I573" s="108"/>
      <c r="J573" s="108"/>
      <c r="K573" s="108"/>
      <c r="L573" s="315" t="str">
        <f t="shared" si="1048"/>
        <v>Posibilidad de pérdida reputacional ante las Víctimas por no implementar las estrategias o acciones de forma eficaz que garanticen una atención u orientación digna y diferencial</v>
      </c>
      <c r="M573" s="298" t="s">
        <v>63</v>
      </c>
      <c r="N573" s="298" t="s">
        <v>115</v>
      </c>
      <c r="O573" s="298" t="s">
        <v>64</v>
      </c>
      <c r="P573" s="298" t="s">
        <v>65</v>
      </c>
      <c r="Q573" s="298">
        <v>40</v>
      </c>
      <c r="R573" s="298" t="s">
        <v>129</v>
      </c>
      <c r="S573" s="298">
        <v>40</v>
      </c>
      <c r="T573" s="298" t="s">
        <v>76</v>
      </c>
      <c r="U573" s="298">
        <v>60</v>
      </c>
      <c r="V573" s="458" t="s">
        <v>76</v>
      </c>
      <c r="W573" s="162" t="s">
        <v>1211</v>
      </c>
      <c r="X573" s="99" t="s">
        <v>120</v>
      </c>
      <c r="Y573" s="99" t="s">
        <v>71</v>
      </c>
      <c r="Z573" s="99" t="s">
        <v>72</v>
      </c>
      <c r="AA573" s="99" t="s">
        <v>73</v>
      </c>
      <c r="AB573" s="99" t="s">
        <v>74</v>
      </c>
      <c r="AC573" s="99" t="s">
        <v>75</v>
      </c>
      <c r="AD573" s="297">
        <f>AH574</f>
        <v>16.8</v>
      </c>
      <c r="AE573" s="99">
        <f t="shared" si="1049"/>
        <v>25</v>
      </c>
      <c r="AF573" s="99">
        <f t="shared" si="983"/>
        <v>15</v>
      </c>
      <c r="AG573" s="99">
        <f>($S573*((AE573+AF573))/100)</f>
        <v>16</v>
      </c>
      <c r="AH573" s="99">
        <f t="shared" si="1050"/>
        <v>24</v>
      </c>
      <c r="AI573" s="297">
        <f>AM574</f>
        <v>60</v>
      </c>
      <c r="AJ573" s="99">
        <f t="shared" si="985"/>
        <v>0</v>
      </c>
      <c r="AK573" s="99">
        <f t="shared" si="986"/>
        <v>0</v>
      </c>
      <c r="AL573" s="99">
        <f>($U573*((AJ573+AK573))/100)</f>
        <v>0</v>
      </c>
      <c r="AM573" s="106">
        <f>U573-AL573</f>
        <v>60</v>
      </c>
      <c r="AN573" s="308" t="s">
        <v>76</v>
      </c>
      <c r="AO573" s="298" t="s">
        <v>77</v>
      </c>
      <c r="AP573" s="299" t="s">
        <v>78</v>
      </c>
      <c r="AQ573" s="299" t="s">
        <v>1212</v>
      </c>
      <c r="AR573" s="386">
        <v>45658</v>
      </c>
      <c r="AS573" s="386">
        <v>46022</v>
      </c>
      <c r="AT573" s="385" t="s">
        <v>80</v>
      </c>
      <c r="AU573" s="299" t="s">
        <v>1213</v>
      </c>
    </row>
    <row r="574" spans="1:56" s="110" customFormat="1" ht="183.75" customHeight="1">
      <c r="A574" s="298"/>
      <c r="B574" s="298"/>
      <c r="C574" s="300"/>
      <c r="D574" s="300"/>
      <c r="E574" s="299"/>
      <c r="F574" s="299"/>
      <c r="G574" s="299"/>
      <c r="H574" s="112"/>
      <c r="I574" s="112"/>
      <c r="J574" s="112"/>
      <c r="K574" s="112"/>
      <c r="L574" s="314"/>
      <c r="M574" s="298"/>
      <c r="N574" s="298"/>
      <c r="O574" s="298"/>
      <c r="P574" s="298"/>
      <c r="Q574" s="298"/>
      <c r="R574" s="298"/>
      <c r="S574" s="298"/>
      <c r="T574" s="298"/>
      <c r="U574" s="298"/>
      <c r="V574" s="458"/>
      <c r="W574" s="162" t="s">
        <v>1214</v>
      </c>
      <c r="X574" s="99" t="s">
        <v>120</v>
      </c>
      <c r="Y574" s="99" t="s">
        <v>93</v>
      </c>
      <c r="Z574" s="99" t="s">
        <v>72</v>
      </c>
      <c r="AA574" s="99" t="s">
        <v>73</v>
      </c>
      <c r="AB574" s="99" t="s">
        <v>74</v>
      </c>
      <c r="AC574" s="99" t="s">
        <v>75</v>
      </c>
      <c r="AD574" s="297"/>
      <c r="AE574" s="99">
        <f t="shared" si="1049"/>
        <v>15</v>
      </c>
      <c r="AF574" s="99">
        <f t="shared" si="983"/>
        <v>15</v>
      </c>
      <c r="AG574" s="99">
        <f>($AH573*((AE574+AF574))/100)</f>
        <v>7.2</v>
      </c>
      <c r="AH574" s="99">
        <f t="shared" ref="AH574" si="1051">AH573-AG574</f>
        <v>16.8</v>
      </c>
      <c r="AI574" s="297"/>
      <c r="AJ574" s="99">
        <f t="shared" si="985"/>
        <v>0</v>
      </c>
      <c r="AK574" s="99">
        <f t="shared" si="986"/>
        <v>0</v>
      </c>
      <c r="AL574" s="99">
        <f t="shared" ref="AL574" si="1052">($AM573*((AJ574+AK574))/100)</f>
        <v>0</v>
      </c>
      <c r="AM574" s="106">
        <f t="shared" ref="AM574" si="1053">AM573-AL574</f>
        <v>60</v>
      </c>
      <c r="AN574" s="308"/>
      <c r="AO574" s="298"/>
      <c r="AP574" s="299"/>
      <c r="AQ574" s="299"/>
      <c r="AR574" s="387"/>
      <c r="AS574" s="387"/>
      <c r="AT574" s="298"/>
      <c r="AU574" s="299"/>
    </row>
    <row r="575" spans="1:56" s="110" customFormat="1" ht="198" customHeight="1">
      <c r="A575" s="298"/>
      <c r="B575" s="298" t="s">
        <v>185</v>
      </c>
      <c r="C575" s="300" t="s">
        <v>1215</v>
      </c>
      <c r="D575" s="299" t="s">
        <v>1216</v>
      </c>
      <c r="E575" s="299"/>
      <c r="F575" s="299"/>
      <c r="G575" s="299"/>
      <c r="H575" s="313" t="s">
        <v>1217</v>
      </c>
      <c r="I575" s="313" t="s">
        <v>1218</v>
      </c>
      <c r="J575" s="313" t="s">
        <v>1219</v>
      </c>
      <c r="K575" s="313" t="s">
        <v>1220</v>
      </c>
      <c r="L575" s="299" t="s">
        <v>1221</v>
      </c>
      <c r="M575" s="298" t="s">
        <v>88</v>
      </c>
      <c r="N575" s="298" t="s">
        <v>115</v>
      </c>
      <c r="O575" s="298" t="s">
        <v>89</v>
      </c>
      <c r="P575" s="298" t="s">
        <v>90</v>
      </c>
      <c r="Q575" s="298">
        <v>4000</v>
      </c>
      <c r="R575" s="298" t="s">
        <v>250</v>
      </c>
      <c r="S575" s="298">
        <v>100</v>
      </c>
      <c r="T575" s="298" t="s">
        <v>144</v>
      </c>
      <c r="U575" s="298">
        <v>100</v>
      </c>
      <c r="V575" s="506" t="s">
        <v>145</v>
      </c>
      <c r="W575" s="100" t="s">
        <v>1222</v>
      </c>
      <c r="X575" s="99" t="s">
        <v>120</v>
      </c>
      <c r="Y575" s="99" t="s">
        <v>71</v>
      </c>
      <c r="Z575" s="99" t="s">
        <v>72</v>
      </c>
      <c r="AA575" s="99" t="s">
        <v>73</v>
      </c>
      <c r="AB575" s="99" t="s">
        <v>74</v>
      </c>
      <c r="AC575" s="99" t="s">
        <v>75</v>
      </c>
      <c r="AD575" s="297">
        <f>AH576</f>
        <v>36</v>
      </c>
      <c r="AE575" s="99">
        <f t="shared" si="1049"/>
        <v>25</v>
      </c>
      <c r="AF575" s="99">
        <f t="shared" si="983"/>
        <v>15</v>
      </c>
      <c r="AG575" s="99">
        <f>($S575*((AE575+AF575))/100)</f>
        <v>40</v>
      </c>
      <c r="AH575" s="99">
        <f t="shared" ref="AH575" si="1054">S575-AG575</f>
        <v>60</v>
      </c>
      <c r="AI575" s="297">
        <f>AM576</f>
        <v>100</v>
      </c>
      <c r="AJ575" s="99">
        <f t="shared" si="985"/>
        <v>0</v>
      </c>
      <c r="AK575" s="99">
        <f t="shared" si="986"/>
        <v>0</v>
      </c>
      <c r="AL575" s="99">
        <f>($U575*((AJ575+AK575))/100)</f>
        <v>0</v>
      </c>
      <c r="AM575" s="106">
        <f>U575-AL575</f>
        <v>100</v>
      </c>
      <c r="AN575" s="296" t="s">
        <v>145</v>
      </c>
      <c r="AO575" s="298" t="s">
        <v>77</v>
      </c>
      <c r="AP575" s="299" t="s">
        <v>78</v>
      </c>
      <c r="AQ575" s="299" t="s">
        <v>1223</v>
      </c>
      <c r="AR575" s="386">
        <v>45658</v>
      </c>
      <c r="AS575" s="386">
        <v>46022</v>
      </c>
      <c r="AT575" s="385" t="s">
        <v>149</v>
      </c>
      <c r="AU575" s="299" t="s">
        <v>1224</v>
      </c>
    </row>
    <row r="576" spans="1:56" s="110" customFormat="1" ht="131.25" customHeight="1">
      <c r="A576" s="298"/>
      <c r="B576" s="298"/>
      <c r="C576" s="300"/>
      <c r="D576" s="299"/>
      <c r="E576" s="299"/>
      <c r="F576" s="299"/>
      <c r="G576" s="299"/>
      <c r="H576" s="326"/>
      <c r="I576" s="326"/>
      <c r="J576" s="326"/>
      <c r="K576" s="326"/>
      <c r="L576" s="299"/>
      <c r="M576" s="298"/>
      <c r="N576" s="298"/>
      <c r="O576" s="298"/>
      <c r="P576" s="298"/>
      <c r="Q576" s="298"/>
      <c r="R576" s="298"/>
      <c r="S576" s="298"/>
      <c r="T576" s="298"/>
      <c r="U576" s="298"/>
      <c r="V576" s="506"/>
      <c r="W576" s="100" t="s">
        <v>1225</v>
      </c>
      <c r="X576" s="99" t="s">
        <v>120</v>
      </c>
      <c r="Y576" s="99" t="s">
        <v>71</v>
      </c>
      <c r="Z576" s="99" t="s">
        <v>72</v>
      </c>
      <c r="AA576" s="99" t="s">
        <v>73</v>
      </c>
      <c r="AB576" s="99" t="s">
        <v>74</v>
      </c>
      <c r="AC576" s="99" t="s">
        <v>75</v>
      </c>
      <c r="AD576" s="297"/>
      <c r="AE576" s="99">
        <f t="shared" si="1049"/>
        <v>25</v>
      </c>
      <c r="AF576" s="99">
        <f t="shared" si="983"/>
        <v>15</v>
      </c>
      <c r="AG576" s="99">
        <f>($AH575*((AE576+AF576))/100)</f>
        <v>24</v>
      </c>
      <c r="AH576" s="99">
        <f t="shared" ref="AH576" si="1055">AH575-AG576</f>
        <v>36</v>
      </c>
      <c r="AI576" s="297"/>
      <c r="AJ576" s="99">
        <f t="shared" si="985"/>
        <v>0</v>
      </c>
      <c r="AK576" s="99">
        <f t="shared" si="986"/>
        <v>0</v>
      </c>
      <c r="AL576" s="99">
        <f t="shared" ref="AL576" si="1056">($AM575*((AJ576+AK576))/100)</f>
        <v>0</v>
      </c>
      <c r="AM576" s="106">
        <f t="shared" ref="AM576" si="1057">AM575-AL576</f>
        <v>100</v>
      </c>
      <c r="AN576" s="296"/>
      <c r="AO576" s="298"/>
      <c r="AP576" s="299"/>
      <c r="AQ576" s="299"/>
      <c r="AR576" s="387"/>
      <c r="AS576" s="387"/>
      <c r="AT576" s="298"/>
      <c r="AU576" s="299"/>
    </row>
    <row r="577" spans="1:47" s="110" customFormat="1" ht="210" customHeight="1">
      <c r="A577" s="311"/>
      <c r="B577" s="268" t="s">
        <v>185</v>
      </c>
      <c r="C577" s="262" t="s">
        <v>107</v>
      </c>
      <c r="D577" s="421" t="s">
        <v>1043</v>
      </c>
      <c r="E577" s="277" t="s">
        <v>60</v>
      </c>
      <c r="F577" s="284" t="s">
        <v>968</v>
      </c>
      <c r="G577" s="284" t="s">
        <v>969</v>
      </c>
      <c r="H577" s="284"/>
      <c r="I577" s="284"/>
      <c r="J577" s="284"/>
      <c r="K577" s="284"/>
      <c r="L577" s="290" t="str">
        <f>IF(F577&lt;&gt;"",CONCATENATE(E577," ",F577,"",G577),CONCATENATE(H577," ",I577," ",J577," ",K577))</f>
        <v>Posibilidad de pérdida económica y reputacional por perdida de la confidencialidad, integridad y disponibilidad de la información registrada en documentos físicos, digitales y/o sistemas de información, por el acceso no controlado a la información sensible o confidencial y el desconocimiento de los lineamientos de Seguridad de la Información de la entidad.</v>
      </c>
      <c r="M577" s="287" t="s">
        <v>108</v>
      </c>
      <c r="N577" s="303" t="s">
        <v>1121</v>
      </c>
      <c r="O577" s="268" t="s">
        <v>64</v>
      </c>
      <c r="P577" s="268" t="s">
        <v>65</v>
      </c>
      <c r="Q577" s="268" t="s">
        <v>276</v>
      </c>
      <c r="R577" s="268" t="s">
        <v>178</v>
      </c>
      <c r="S577" s="265">
        <f>IF(R577="Muy alta",100,IF(R577="Alta",80,IF(R577="Media",60,IF(R577="Baja",40,IF(R577="Muy baja",20,IF(R577="Casi Seguro",100,IF(R577="Probable",80,IF(R577="Posible",60,IF(R577="Improbable",40,IF(R577="Rara vez",20,0))))))))))</f>
        <v>80</v>
      </c>
      <c r="T577" s="268" t="s">
        <v>68</v>
      </c>
      <c r="U577" s="265">
        <f>IF(T577="Catastrófico",100,IF(T577="Mayor",80,IF(T577="Moderado",60,IF(T577="Menor",40,IF(T577="Leve",20,0)))))</f>
        <v>80</v>
      </c>
      <c r="V577" s="268" t="s">
        <v>69</v>
      </c>
      <c r="W577" s="277" t="s">
        <v>1226</v>
      </c>
      <c r="X577" s="265" t="str">
        <f>IF(OR(Y577="Preventivo",Y577="Detectivo"),"Probabilidad",IF(Y577="Correctivo","Impacto"," "))</f>
        <v>Probabilidad</v>
      </c>
      <c r="Y577" s="268" t="s">
        <v>71</v>
      </c>
      <c r="Z577" s="268" t="s">
        <v>72</v>
      </c>
      <c r="AA577" s="268" t="s">
        <v>73</v>
      </c>
      <c r="AB577" s="268" t="s">
        <v>74</v>
      </c>
      <c r="AC577" s="268" t="s">
        <v>75</v>
      </c>
      <c r="AD577" s="271">
        <f>AH579</f>
        <v>48</v>
      </c>
      <c r="AE577" s="155">
        <f t="shared" si="1049"/>
        <v>25</v>
      </c>
      <c r="AF577" s="16">
        <f>IF(Y577="Correctivo",0,IF(Z577="Automatizado",25,IF(Z577="Manual",15,0)))</f>
        <v>15</v>
      </c>
      <c r="AG577" s="155">
        <f>($S577*((AE577+AF577))/100)</f>
        <v>32</v>
      </c>
      <c r="AH577" s="155">
        <f t="shared" ref="AH577" si="1058">S577-AG577</f>
        <v>48</v>
      </c>
      <c r="AI577" s="271">
        <f>AM579</f>
        <v>80</v>
      </c>
      <c r="AJ577" s="16">
        <f>IF(Y577="Correctivo",10,0)</f>
        <v>0</v>
      </c>
      <c r="AK577" s="16">
        <f>IF(X577="Probabilidad",0,IF(Z577="Automatizado",25,IF(Z577="Manual",15,0)))</f>
        <v>0</v>
      </c>
      <c r="AL577" s="155">
        <f>($U577*((AJ577+AK577))/100)</f>
        <v>0</v>
      </c>
      <c r="AM577" s="157">
        <f>U577-AL577</f>
        <v>80</v>
      </c>
      <c r="AN577" s="268" t="s">
        <v>69</v>
      </c>
      <c r="AO577" s="268" t="s">
        <v>77</v>
      </c>
      <c r="AP577" s="268" t="s">
        <v>272</v>
      </c>
      <c r="AQ577" s="32" t="s">
        <v>1046</v>
      </c>
      <c r="AR577" s="139">
        <v>45658</v>
      </c>
      <c r="AS577" s="139">
        <v>46022</v>
      </c>
      <c r="AT577" s="265" t="s">
        <v>96</v>
      </c>
      <c r="AU577" s="16" t="s">
        <v>973</v>
      </c>
    </row>
    <row r="578" spans="1:47" s="110" customFormat="1" ht="372" customHeight="1">
      <c r="A578" s="325"/>
      <c r="B578" s="269"/>
      <c r="C578" s="263"/>
      <c r="D578" s="472"/>
      <c r="E578" s="278"/>
      <c r="F578" s="285"/>
      <c r="G578" s="285"/>
      <c r="H578" s="285"/>
      <c r="I578" s="285"/>
      <c r="J578" s="285"/>
      <c r="K578" s="285"/>
      <c r="L578" s="291"/>
      <c r="M578" s="288"/>
      <c r="N578" s="304"/>
      <c r="O578" s="269"/>
      <c r="P578" s="269"/>
      <c r="Q578" s="269"/>
      <c r="R578" s="269"/>
      <c r="S578" s="266"/>
      <c r="T578" s="269"/>
      <c r="U578" s="266"/>
      <c r="V578" s="269"/>
      <c r="W578" s="278"/>
      <c r="X578" s="266"/>
      <c r="Y578" s="269"/>
      <c r="Z578" s="269"/>
      <c r="AA578" s="269"/>
      <c r="AB578" s="269"/>
      <c r="AC578" s="269"/>
      <c r="AD578" s="272"/>
      <c r="AE578" s="155">
        <f t="shared" si="1049"/>
        <v>0</v>
      </c>
      <c r="AF578" s="16">
        <f t="shared" ref="AF578:AF579" si="1059">IF(Y578="Correctivo",0,IF(Z578="Automatizado",25,IF(Z578="Manual",15,0)))</f>
        <v>0</v>
      </c>
      <c r="AG578" s="155">
        <f>($AH577*((AE578+AF578))/100)</f>
        <v>0</v>
      </c>
      <c r="AH578" s="155">
        <f t="shared" ref="AH578" si="1060">AH577-AG578</f>
        <v>48</v>
      </c>
      <c r="AI578" s="272"/>
      <c r="AJ578" s="16">
        <f t="shared" ref="AJ578:AJ579" si="1061">IF(Y578="Correctivo",10,0)</f>
        <v>0</v>
      </c>
      <c r="AK578" s="16">
        <f t="shared" ref="AK578:AK579" si="1062">IF(X578="Probabilidad",0,IF(Z578="Automatizado",25,IF(Z578="Manual",15,0)))</f>
        <v>0</v>
      </c>
      <c r="AL578" s="155">
        <f t="shared" ref="AL578:AL579" si="1063">($AM577*((AJ578+AK578))/100)</f>
        <v>0</v>
      </c>
      <c r="AM578" s="157">
        <f t="shared" ref="AM578:AM579" si="1064">AM577-AL578</f>
        <v>80</v>
      </c>
      <c r="AN578" s="269"/>
      <c r="AO578" s="269"/>
      <c r="AP578" s="269"/>
      <c r="AQ578" s="32" t="s">
        <v>1047</v>
      </c>
      <c r="AR578" s="139">
        <v>45658</v>
      </c>
      <c r="AS578" s="139">
        <v>46022</v>
      </c>
      <c r="AT578" s="370"/>
      <c r="AU578" s="16" t="s">
        <v>973</v>
      </c>
    </row>
    <row r="579" spans="1:47" s="110" customFormat="1" ht="330" customHeight="1">
      <c r="A579" s="312"/>
      <c r="B579" s="270"/>
      <c r="C579" s="264"/>
      <c r="D579" s="422"/>
      <c r="E579" s="279"/>
      <c r="F579" s="286"/>
      <c r="G579" s="286"/>
      <c r="H579" s="286"/>
      <c r="I579" s="286"/>
      <c r="J579" s="286"/>
      <c r="K579" s="286"/>
      <c r="L579" s="292"/>
      <c r="M579" s="289"/>
      <c r="N579" s="305"/>
      <c r="O579" s="270"/>
      <c r="P579" s="270"/>
      <c r="Q579" s="270"/>
      <c r="R579" s="270"/>
      <c r="S579" s="267"/>
      <c r="T579" s="270"/>
      <c r="U579" s="267"/>
      <c r="V579" s="270"/>
      <c r="W579" s="279"/>
      <c r="X579" s="267"/>
      <c r="Y579" s="270"/>
      <c r="Z579" s="270"/>
      <c r="AA579" s="270"/>
      <c r="AB579" s="270"/>
      <c r="AC579" s="270"/>
      <c r="AD579" s="273"/>
      <c r="AE579" s="155">
        <f t="shared" si="1049"/>
        <v>0</v>
      </c>
      <c r="AF579" s="16">
        <f t="shared" si="1059"/>
        <v>0</v>
      </c>
      <c r="AG579" s="155">
        <f>($AH578*((AE579+AF579))/100)</f>
        <v>0</v>
      </c>
      <c r="AH579" s="155">
        <f t="shared" ref="AH579" si="1065">AH578-AG579</f>
        <v>48</v>
      </c>
      <c r="AI579" s="273"/>
      <c r="AJ579" s="16">
        <f t="shared" si="1061"/>
        <v>0</v>
      </c>
      <c r="AK579" s="16">
        <f t="shared" si="1062"/>
        <v>0</v>
      </c>
      <c r="AL579" s="155">
        <f t="shared" si="1063"/>
        <v>0</v>
      </c>
      <c r="AM579" s="157">
        <f t="shared" si="1064"/>
        <v>80</v>
      </c>
      <c r="AN579" s="270"/>
      <c r="AO579" s="270"/>
      <c r="AP579" s="270"/>
      <c r="AQ579" s="32" t="s">
        <v>1048</v>
      </c>
      <c r="AR579" s="139">
        <v>45658</v>
      </c>
      <c r="AS579" s="139">
        <v>46022</v>
      </c>
      <c r="AT579" s="374"/>
      <c r="AU579" s="16" t="s">
        <v>973</v>
      </c>
    </row>
    <row r="580" spans="1:47" s="8" customFormat="1" ht="143.25" customHeight="1">
      <c r="A580" s="268"/>
      <c r="B580" s="268" t="s">
        <v>188</v>
      </c>
      <c r="C580" s="262" t="s">
        <v>1227</v>
      </c>
      <c r="D580" s="277" t="s">
        <v>1228</v>
      </c>
      <c r="E580" s="277" t="s">
        <v>167</v>
      </c>
      <c r="F580" s="284" t="s">
        <v>1229</v>
      </c>
      <c r="G580" s="284" t="s">
        <v>1230</v>
      </c>
      <c r="H580" s="284"/>
      <c r="I580" s="284"/>
      <c r="J580" s="284"/>
      <c r="K580" s="284"/>
      <c r="L580" s="290" t="str">
        <f>IF(F580&lt;&gt;"",CONCATENATE(E580," ",F580),CONCATENATE(H580," ",I580," ",J580," ",K580))</f>
        <v>Posibilidad de pérdida reputacional ante nuestros grupos de valor; entidades territoriales y entidades del SNARIV por el incumplimiento en las agendas programadas en el marco de las jornadas de atención móvil</v>
      </c>
      <c r="M580" s="287" t="s">
        <v>63</v>
      </c>
      <c r="N580" s="287" t="s">
        <v>281</v>
      </c>
      <c r="O580" s="268" t="s">
        <v>173</v>
      </c>
      <c r="P580" s="268" t="s">
        <v>189</v>
      </c>
      <c r="Q580" s="268">
        <v>63</v>
      </c>
      <c r="R580" s="268" t="s">
        <v>129</v>
      </c>
      <c r="S580" s="265">
        <f>IF(R580="Muy alta",100,IF(R580="Alta",80,IF(R580="Media",60,IF(R580="Baja",40,IF(R580="Muy baja",20,IF(R580="Casi Seguro",100,IF(R580="Probable",80,IF(R580="Posible",60,IF(R580="Improbable",40,IF(R580="Rara vez",20,0))))))))))</f>
        <v>40</v>
      </c>
      <c r="T580" s="268" t="s">
        <v>76</v>
      </c>
      <c r="U580" s="265">
        <f>IF(T580="Catastrófico",100,IF(T580="Mayor",80,IF(T580="Moderado",60,IF(T580="Menor",40,IF(T580="Leve",20,0)))))</f>
        <v>60</v>
      </c>
      <c r="V580" s="268" t="s">
        <v>76</v>
      </c>
      <c r="W580" s="103" t="s">
        <v>1231</v>
      </c>
      <c r="X580" s="16" t="str">
        <f>IF(OR(Y580="Preventivo",Y580="Detectivo"),"Probabilidad",IF(Y580="Correctivo","Impacto"," "))</f>
        <v>Impacto</v>
      </c>
      <c r="Y580" s="33" t="s">
        <v>83</v>
      </c>
      <c r="Z580" s="33" t="s">
        <v>72</v>
      </c>
      <c r="AA580" s="33" t="s">
        <v>182</v>
      </c>
      <c r="AB580" s="33" t="s">
        <v>74</v>
      </c>
      <c r="AC580" s="33" t="s">
        <v>187</v>
      </c>
      <c r="AD580" s="271">
        <f>AH581</f>
        <v>40</v>
      </c>
      <c r="AE580" s="16">
        <f>IF(Y580="Preventivo",25,IF(Y580="Detectivo",15,0))</f>
        <v>0</v>
      </c>
      <c r="AF580" s="16">
        <f>IF(Y580="Correctivo",0,IF(Z580="Automatizado",25,IF(Z580="Manual",15,0)))</f>
        <v>0</v>
      </c>
      <c r="AG580" s="155">
        <f>($S580*((AE580+AF580))/100)</f>
        <v>0</v>
      </c>
      <c r="AH580" s="155">
        <f t="shared" ref="AH580" si="1066">S580-AG580</f>
        <v>40</v>
      </c>
      <c r="AI580" s="271">
        <f>AM581</f>
        <v>45</v>
      </c>
      <c r="AJ580" s="16">
        <f>IF(Y580="Correctivo",10,0)</f>
        <v>10</v>
      </c>
      <c r="AK580" s="16">
        <f>IF(X580="Probabilidad",0,IF(Z580="Automatizado",25,IF(Z580="Manual",15,0)))</f>
        <v>15</v>
      </c>
      <c r="AL580" s="155">
        <f>($AM541*((AJ580+AK580))/100)</f>
        <v>20</v>
      </c>
      <c r="AM580" s="157">
        <f>AM541-AL580</f>
        <v>60</v>
      </c>
      <c r="AN580" s="268" t="s">
        <v>118</v>
      </c>
      <c r="AO580" s="268" t="s">
        <v>121</v>
      </c>
      <c r="AP580" s="268" t="s">
        <v>1232</v>
      </c>
      <c r="AQ580" s="268" t="s">
        <v>123</v>
      </c>
      <c r="AR580" s="265"/>
      <c r="AS580" s="265"/>
      <c r="AT580" s="265"/>
      <c r="AU580" s="265"/>
    </row>
    <row r="581" spans="1:47" ht="153.75" customHeight="1">
      <c r="A581" s="269"/>
      <c r="B581" s="269"/>
      <c r="C581" s="263"/>
      <c r="D581" s="278"/>
      <c r="E581" s="278"/>
      <c r="F581" s="285"/>
      <c r="G581" s="285"/>
      <c r="H581" s="285"/>
      <c r="I581" s="285"/>
      <c r="J581" s="285"/>
      <c r="K581" s="285"/>
      <c r="L581" s="291"/>
      <c r="M581" s="288"/>
      <c r="N581" s="288"/>
      <c r="O581" s="269"/>
      <c r="P581" s="269"/>
      <c r="Q581" s="269"/>
      <c r="R581" s="269"/>
      <c r="S581" s="266"/>
      <c r="T581" s="269"/>
      <c r="U581" s="266"/>
      <c r="V581" s="269"/>
      <c r="W581" s="103" t="s">
        <v>1233</v>
      </c>
      <c r="X581" s="16" t="str">
        <f t="shared" ref="X581:X592" si="1067">IF(OR(Y581="Preventivo",Y581="Detectivo"),"Probabilidad",IF(Y581="Correctivo","Impacto"," "))</f>
        <v>Impacto</v>
      </c>
      <c r="Y581" s="33" t="s">
        <v>83</v>
      </c>
      <c r="Z581" s="33" t="s">
        <v>72</v>
      </c>
      <c r="AA581" s="33" t="s">
        <v>73</v>
      </c>
      <c r="AB581" s="33" t="s">
        <v>94</v>
      </c>
      <c r="AC581" s="33" t="s">
        <v>187</v>
      </c>
      <c r="AD581" s="272"/>
      <c r="AE581" s="16">
        <f t="shared" ref="AE581:AE621" si="1068">IF(Y581="Preventivo",25,IF(Y581="Detectivo",15,0))</f>
        <v>0</v>
      </c>
      <c r="AF581" s="16">
        <f t="shared" ref="AF581:AF621" si="1069">IF(Y581="Correctivo",0,IF(Z581="Automatizado",25,IF(Z581="Manual",15,0)))</f>
        <v>0</v>
      </c>
      <c r="AG581" s="155">
        <f>($AH580*((AE581+AF581))/100)</f>
        <v>0</v>
      </c>
      <c r="AH581" s="155">
        <f t="shared" ref="AH581" si="1070">AH580-AG581</f>
        <v>40</v>
      </c>
      <c r="AI581" s="272"/>
      <c r="AJ581" s="16">
        <f t="shared" ref="AJ581:AJ621" si="1071">IF(Y581="Correctivo",10,0)</f>
        <v>10</v>
      </c>
      <c r="AK581" s="16">
        <f t="shared" ref="AK581:AK621" si="1072">IF(X581="Probabilidad",0,IF(Z581="Automatizado",25,IF(Z581="Manual",15,0)))</f>
        <v>15</v>
      </c>
      <c r="AL581" s="155">
        <f t="shared" ref="AL581:AL582" si="1073">($AM580*((AJ581+AK581))/100)</f>
        <v>15</v>
      </c>
      <c r="AM581" s="157">
        <f t="shared" ref="AM581:AM582" si="1074">AM580-AL581</f>
        <v>45</v>
      </c>
      <c r="AN581" s="269"/>
      <c r="AO581" s="269"/>
      <c r="AP581" s="269"/>
      <c r="AQ581" s="269"/>
      <c r="AR581" s="266"/>
      <c r="AS581" s="266"/>
      <c r="AT581" s="266"/>
      <c r="AU581" s="266"/>
    </row>
    <row r="582" spans="1:47" ht="241.5" customHeight="1">
      <c r="A582" s="268"/>
      <c r="B582" s="268" t="s">
        <v>188</v>
      </c>
      <c r="C582" s="262" t="s">
        <v>1227</v>
      </c>
      <c r="D582" s="277" t="s">
        <v>1234</v>
      </c>
      <c r="E582" s="277" t="s">
        <v>167</v>
      </c>
      <c r="F582" s="284" t="s">
        <v>1235</v>
      </c>
      <c r="G582" s="284" t="s">
        <v>1236</v>
      </c>
      <c r="H582" s="284"/>
      <c r="I582" s="284"/>
      <c r="J582" s="284"/>
      <c r="K582" s="284"/>
      <c r="L582" s="290" t="str">
        <f>IF(F582&lt;&gt;"",CONCATENATE(E582," ",F582),CONCATENATE(H582," ",I582," ",J582," ",K582))</f>
        <v>Posibilidad de pérdida reputacional ante nuestros grupos de valor y entidades territoriales por cuanto las asistencias técnicas en los diferentes componentes y herramientas de planeación de la política publica de víctimas  no se  fundamentan en las guías, lineamientos metodológicos, jurídicos y técnicos construidos por la entidad</v>
      </c>
      <c r="M582" s="287" t="s">
        <v>63</v>
      </c>
      <c r="N582" s="287" t="s">
        <v>281</v>
      </c>
      <c r="O582" s="268" t="s">
        <v>173</v>
      </c>
      <c r="P582" s="268" t="s">
        <v>189</v>
      </c>
      <c r="Q582" s="268">
        <v>50</v>
      </c>
      <c r="R582" s="268" t="s">
        <v>129</v>
      </c>
      <c r="S582" s="265">
        <f t="shared" ref="S582" si="1075">IF(R582="Muy alta",100,IF(R582="Alta",80,IF(R582="Media",60,IF(R582="Baja",40,IF(R582="Muy baja",20,IF(R582="Casi Seguro",100,IF(R582="Probable",80,IF(R582="Posible",60,IF(R582="Improbable",40,IF(R582="Rara vez",20,0))))))))))</f>
        <v>40</v>
      </c>
      <c r="T582" s="268" t="s">
        <v>117</v>
      </c>
      <c r="U582" s="265">
        <f t="shared" ref="U582" si="1076">IF(T582="Catastrófico",100,IF(T582="Mayor",80,IF(T582="Moderado",60,IF(T582="Menor",40,IF(T582="Leve",20,0)))))</f>
        <v>40</v>
      </c>
      <c r="V582" s="268" t="s">
        <v>76</v>
      </c>
      <c r="W582" s="103" t="s">
        <v>1237</v>
      </c>
      <c r="X582" s="16" t="str">
        <f t="shared" si="1067"/>
        <v>Probabilidad</v>
      </c>
      <c r="Y582" s="33" t="s">
        <v>71</v>
      </c>
      <c r="Z582" s="33" t="s">
        <v>72</v>
      </c>
      <c r="AA582" s="33" t="s">
        <v>73</v>
      </c>
      <c r="AB582" s="33" t="s">
        <v>74</v>
      </c>
      <c r="AC582" s="33" t="s">
        <v>75</v>
      </c>
      <c r="AD582" s="271">
        <f>AH583</f>
        <v>24</v>
      </c>
      <c r="AE582" s="16">
        <f t="shared" si="1068"/>
        <v>25</v>
      </c>
      <c r="AF582" s="16">
        <f t="shared" si="1069"/>
        <v>15</v>
      </c>
      <c r="AG582" s="155">
        <f>($S582*((AE582+AF582))/100)</f>
        <v>16</v>
      </c>
      <c r="AH582" s="155">
        <f t="shared" ref="AH582" si="1077">S582-AG582</f>
        <v>24</v>
      </c>
      <c r="AI582" s="271">
        <f>AM583</f>
        <v>33.75</v>
      </c>
      <c r="AJ582" s="16">
        <f t="shared" si="1071"/>
        <v>0</v>
      </c>
      <c r="AK582" s="16">
        <f t="shared" si="1072"/>
        <v>0</v>
      </c>
      <c r="AL582" s="155">
        <f t="shared" si="1073"/>
        <v>0</v>
      </c>
      <c r="AM582" s="157">
        <f t="shared" si="1074"/>
        <v>45</v>
      </c>
      <c r="AN582" s="268" t="s">
        <v>118</v>
      </c>
      <c r="AO582" s="268" t="s">
        <v>121</v>
      </c>
      <c r="AP582" s="268" t="s">
        <v>1232</v>
      </c>
      <c r="AQ582" s="268" t="s">
        <v>123</v>
      </c>
      <c r="AR582" s="513"/>
      <c r="AS582" s="513"/>
      <c r="AT582" s="513"/>
      <c r="AU582" s="513"/>
    </row>
    <row r="583" spans="1:47" ht="214.5" customHeight="1">
      <c r="A583" s="269"/>
      <c r="B583" s="269"/>
      <c r="C583" s="263"/>
      <c r="D583" s="278"/>
      <c r="E583" s="278"/>
      <c r="F583" s="285"/>
      <c r="G583" s="285"/>
      <c r="H583" s="285"/>
      <c r="I583" s="285"/>
      <c r="J583" s="285"/>
      <c r="K583" s="285"/>
      <c r="L583" s="291"/>
      <c r="M583" s="288"/>
      <c r="N583" s="288"/>
      <c r="O583" s="269"/>
      <c r="P583" s="269"/>
      <c r="Q583" s="269"/>
      <c r="R583" s="269"/>
      <c r="S583" s="266"/>
      <c r="T583" s="269"/>
      <c r="U583" s="266"/>
      <c r="V583" s="269"/>
      <c r="W583" s="121" t="s">
        <v>1238</v>
      </c>
      <c r="X583" s="16" t="str">
        <f t="shared" si="1067"/>
        <v>Impacto</v>
      </c>
      <c r="Y583" s="33" t="s">
        <v>83</v>
      </c>
      <c r="Z583" s="33" t="s">
        <v>72</v>
      </c>
      <c r="AA583" s="33" t="s">
        <v>73</v>
      </c>
      <c r="AB583" s="33" t="s">
        <v>74</v>
      </c>
      <c r="AC583" s="33" t="s">
        <v>75</v>
      </c>
      <c r="AD583" s="272"/>
      <c r="AE583" s="16">
        <f t="shared" si="1068"/>
        <v>0</v>
      </c>
      <c r="AF583" s="16">
        <f t="shared" si="1069"/>
        <v>0</v>
      </c>
      <c r="AG583" s="155">
        <f>($AH582*((AE583+AF583))/100)</f>
        <v>0</v>
      </c>
      <c r="AH583" s="155">
        <f t="shared" ref="AH583" si="1078">AH582-AG583</f>
        <v>24</v>
      </c>
      <c r="AI583" s="272"/>
      <c r="AJ583" s="16">
        <f t="shared" si="1071"/>
        <v>10</v>
      </c>
      <c r="AK583" s="16">
        <f t="shared" si="1072"/>
        <v>15</v>
      </c>
      <c r="AL583" s="155">
        <f t="shared" ref="AL583:AL585" si="1079">($AM582*((AJ583+AK583))/100)</f>
        <v>11.25</v>
      </c>
      <c r="AM583" s="157">
        <f t="shared" ref="AM583:AM585" si="1080">AM582-AL583</f>
        <v>33.75</v>
      </c>
      <c r="AN583" s="269"/>
      <c r="AO583" s="269"/>
      <c r="AP583" s="269"/>
      <c r="AQ583" s="269"/>
      <c r="AR583" s="514"/>
      <c r="AS583" s="514"/>
      <c r="AT583" s="514"/>
      <c r="AU583" s="514"/>
    </row>
    <row r="584" spans="1:47" ht="110.25" customHeight="1">
      <c r="A584" s="268"/>
      <c r="B584" s="268" t="s">
        <v>188</v>
      </c>
      <c r="C584" s="262" t="s">
        <v>1227</v>
      </c>
      <c r="D584" s="277" t="s">
        <v>1239</v>
      </c>
      <c r="E584" s="277" t="s">
        <v>167</v>
      </c>
      <c r="F584" s="284" t="s">
        <v>1240</v>
      </c>
      <c r="G584" s="284" t="s">
        <v>1241</v>
      </c>
      <c r="H584" s="284"/>
      <c r="I584" s="284"/>
      <c r="J584" s="284"/>
      <c r="K584" s="284"/>
      <c r="L584" s="290" t="str">
        <f t="shared" ref="L584" si="1081">IF(F584&lt;&gt;"",CONCATENATE(E584," ",F584),CONCATENATE(H584," ",I584," ",J584," ",K584))</f>
        <v>Posibilidad de pérdida reputacional ante nuestros grupos de valor, entidades territoriales y entidades del SNARIV por la imposibilidad de implementar las estrategias definidas en los componentes de memoria, dignificación y recuperación social</v>
      </c>
      <c r="M584" s="287" t="s">
        <v>63</v>
      </c>
      <c r="N584" s="287" t="s">
        <v>281</v>
      </c>
      <c r="O584" s="268" t="s">
        <v>173</v>
      </c>
      <c r="P584" s="268" t="s">
        <v>189</v>
      </c>
      <c r="Q584" s="268">
        <v>700</v>
      </c>
      <c r="R584" s="268" t="s">
        <v>67</v>
      </c>
      <c r="S584" s="265">
        <f t="shared" ref="S584" si="1082">IF(R584="Muy alta",100,IF(R584="Alta",80,IF(R584="Media",60,IF(R584="Baja",40,IF(R584="Muy baja",20,IF(R584="Casi Seguro",100,IF(R584="Probable",80,IF(R584="Posible",60,IF(R584="Improbable",40,IF(R584="Rara vez",20,0))))))))))</f>
        <v>60</v>
      </c>
      <c r="T584" s="268" t="s">
        <v>117</v>
      </c>
      <c r="U584" s="265">
        <f t="shared" ref="U584" si="1083">IF(T584="Catastrófico",100,IF(T584="Mayor",80,IF(T584="Moderado",60,IF(T584="Menor",40,IF(T584="Leve",20,0)))))</f>
        <v>40</v>
      </c>
      <c r="V584" s="268" t="s">
        <v>76</v>
      </c>
      <c r="W584" s="103" t="s">
        <v>1242</v>
      </c>
      <c r="X584" s="16" t="str">
        <f t="shared" si="1067"/>
        <v>Probabilidad</v>
      </c>
      <c r="Y584" s="33" t="s">
        <v>71</v>
      </c>
      <c r="Z584" s="33" t="s">
        <v>72</v>
      </c>
      <c r="AA584" s="33" t="s">
        <v>73</v>
      </c>
      <c r="AB584" s="33" t="s">
        <v>74</v>
      </c>
      <c r="AC584" s="33" t="s">
        <v>187</v>
      </c>
      <c r="AD584" s="271">
        <f>AH585</f>
        <v>21.6</v>
      </c>
      <c r="AE584" s="16">
        <f t="shared" si="1068"/>
        <v>25</v>
      </c>
      <c r="AF584" s="16">
        <f t="shared" si="1069"/>
        <v>15</v>
      </c>
      <c r="AG584" s="155">
        <f>($S584*((AE584+AF584))/100)</f>
        <v>24</v>
      </c>
      <c r="AH584" s="155">
        <f t="shared" ref="AH584" si="1084">S584-AG584</f>
        <v>36</v>
      </c>
      <c r="AI584" s="271">
        <f>AM585</f>
        <v>33.75</v>
      </c>
      <c r="AJ584" s="16">
        <f t="shared" si="1071"/>
        <v>0</v>
      </c>
      <c r="AK584" s="16">
        <f t="shared" si="1072"/>
        <v>0</v>
      </c>
      <c r="AL584" s="155">
        <f t="shared" si="1079"/>
        <v>0</v>
      </c>
      <c r="AM584" s="157">
        <f t="shared" si="1080"/>
        <v>33.75</v>
      </c>
      <c r="AN584" s="268" t="s">
        <v>118</v>
      </c>
      <c r="AO584" s="268" t="s">
        <v>121</v>
      </c>
      <c r="AP584" s="268" t="s">
        <v>1232</v>
      </c>
      <c r="AQ584" s="268" t="s">
        <v>123</v>
      </c>
      <c r="AR584" s="513"/>
      <c r="AS584" s="513"/>
      <c r="AT584" s="513"/>
      <c r="AU584" s="513"/>
    </row>
    <row r="585" spans="1:47" ht="141.75" customHeight="1">
      <c r="A585" s="269"/>
      <c r="B585" s="269"/>
      <c r="C585" s="263"/>
      <c r="D585" s="278"/>
      <c r="E585" s="278"/>
      <c r="F585" s="285"/>
      <c r="G585" s="285"/>
      <c r="H585" s="285"/>
      <c r="I585" s="285"/>
      <c r="J585" s="285"/>
      <c r="K585" s="285"/>
      <c r="L585" s="291"/>
      <c r="M585" s="288"/>
      <c r="N585" s="288"/>
      <c r="O585" s="269"/>
      <c r="P585" s="269"/>
      <c r="Q585" s="269"/>
      <c r="R585" s="269"/>
      <c r="S585" s="266"/>
      <c r="T585" s="269"/>
      <c r="U585" s="266"/>
      <c r="V585" s="269"/>
      <c r="W585" s="103" t="s">
        <v>1243</v>
      </c>
      <c r="X585" s="16" t="str">
        <f t="shared" si="1067"/>
        <v>Probabilidad</v>
      </c>
      <c r="Y585" s="33" t="s">
        <v>71</v>
      </c>
      <c r="Z585" s="33" t="s">
        <v>72</v>
      </c>
      <c r="AA585" s="33" t="s">
        <v>73</v>
      </c>
      <c r="AB585" s="33" t="s">
        <v>74</v>
      </c>
      <c r="AC585" s="33" t="s">
        <v>75</v>
      </c>
      <c r="AD585" s="272"/>
      <c r="AE585" s="16">
        <f t="shared" si="1068"/>
        <v>25</v>
      </c>
      <c r="AF585" s="16">
        <f t="shared" si="1069"/>
        <v>15</v>
      </c>
      <c r="AG585" s="155">
        <f>($AH584*((AE585+AF585))/100)</f>
        <v>14.4</v>
      </c>
      <c r="AH585" s="155">
        <f t="shared" ref="AH585" si="1085">AH584-AG585</f>
        <v>21.6</v>
      </c>
      <c r="AI585" s="272"/>
      <c r="AJ585" s="16">
        <f t="shared" si="1071"/>
        <v>0</v>
      </c>
      <c r="AK585" s="16">
        <f t="shared" si="1072"/>
        <v>0</v>
      </c>
      <c r="AL585" s="155">
        <f t="shared" si="1079"/>
        <v>0</v>
      </c>
      <c r="AM585" s="157">
        <f t="shared" si="1080"/>
        <v>33.75</v>
      </c>
      <c r="AN585" s="269"/>
      <c r="AO585" s="269"/>
      <c r="AP585" s="269"/>
      <c r="AQ585" s="269"/>
      <c r="AR585" s="514"/>
      <c r="AS585" s="514"/>
      <c r="AT585" s="514"/>
      <c r="AU585" s="514"/>
    </row>
    <row r="586" spans="1:47" ht="90" customHeight="1">
      <c r="A586" s="268"/>
      <c r="B586" s="268" t="s">
        <v>188</v>
      </c>
      <c r="C586" s="262" t="s">
        <v>1227</v>
      </c>
      <c r="D586" s="277" t="s">
        <v>1074</v>
      </c>
      <c r="E586" s="277"/>
      <c r="F586" s="277"/>
      <c r="G586" s="277"/>
      <c r="H586" s="284" t="s">
        <v>720</v>
      </c>
      <c r="I586" s="284" t="s">
        <v>1244</v>
      </c>
      <c r="J586" s="284" t="s">
        <v>1245</v>
      </c>
      <c r="K586" s="284" t="s">
        <v>1246</v>
      </c>
      <c r="L586" s="290" t="str">
        <f t="shared" ref="L586" si="1086">IF(F586&lt;&gt;"",CONCATENATE(E586," ",F586),CONCATENATE(H586," ",I586," ",J586," ",K586))</f>
        <v>Uso inadecuado de la información  por parte de un funcionario o contratista y externos  correspondiente a la indemnización de víctima  con el objetivo de obtener un beneficio propio o favorecer a un tercero.</v>
      </c>
      <c r="M586" s="287" t="s">
        <v>88</v>
      </c>
      <c r="N586" s="287" t="s">
        <v>281</v>
      </c>
      <c r="O586" s="268" t="s">
        <v>89</v>
      </c>
      <c r="P586" s="268" t="s">
        <v>102</v>
      </c>
      <c r="Q586" s="268">
        <v>4000</v>
      </c>
      <c r="R586" s="268" t="s">
        <v>91</v>
      </c>
      <c r="S586" s="265">
        <f t="shared" ref="S586" si="1087">IF(R586="Muy alta",100,IF(R586="Alta",80,IF(R586="Media",60,IF(R586="Baja",40,IF(R586="Muy baja",20,IF(R586="Casi Seguro",100,IF(R586="Probable",80,IF(R586="Posible",60,IF(R586="Improbable",40,IF(R586="Rara vez",20,0))))))))))</f>
        <v>60</v>
      </c>
      <c r="T586" s="268" t="s">
        <v>76</v>
      </c>
      <c r="U586" s="265">
        <f t="shared" ref="U586" si="1088">IF(T586="Catastrófico",100,IF(T586="Mayor",80,IF(T586="Moderado",60,IF(T586="Menor",40,IF(T586="Leve",20,0)))))</f>
        <v>60</v>
      </c>
      <c r="V586" s="268" t="s">
        <v>69</v>
      </c>
      <c r="W586" s="32" t="s">
        <v>1247</v>
      </c>
      <c r="X586" s="16" t="str">
        <f t="shared" si="1067"/>
        <v>Probabilidad</v>
      </c>
      <c r="Y586" s="33" t="s">
        <v>71</v>
      </c>
      <c r="Z586" s="33" t="s">
        <v>72</v>
      </c>
      <c r="AA586" s="33" t="s">
        <v>73</v>
      </c>
      <c r="AB586" s="33" t="s">
        <v>74</v>
      </c>
      <c r="AC586" s="33" t="s">
        <v>75</v>
      </c>
      <c r="AD586" s="271">
        <f>AH588</f>
        <v>58.4</v>
      </c>
      <c r="AE586" s="16">
        <f t="shared" si="1068"/>
        <v>25</v>
      </c>
      <c r="AF586" s="16">
        <f t="shared" si="1069"/>
        <v>15</v>
      </c>
      <c r="AG586" s="16">
        <f>($S$41*((AE586+AF586))/100)</f>
        <v>0</v>
      </c>
      <c r="AH586" s="16">
        <f>S586-AG586</f>
        <v>60</v>
      </c>
      <c r="AI586" s="271">
        <f>AM588</f>
        <v>55</v>
      </c>
      <c r="AJ586" s="16">
        <f t="shared" si="1071"/>
        <v>0</v>
      </c>
      <c r="AK586" s="16">
        <f t="shared" si="1072"/>
        <v>0</v>
      </c>
      <c r="AL586" s="16">
        <f>($U$41*((AJ586+AK586))/100)</f>
        <v>0</v>
      </c>
      <c r="AM586" s="16">
        <f>U586-AL586</f>
        <v>60</v>
      </c>
      <c r="AN586" s="268" t="s">
        <v>76</v>
      </c>
      <c r="AO586" s="268" t="s">
        <v>77</v>
      </c>
      <c r="AP586" s="277" t="s">
        <v>1164</v>
      </c>
      <c r="AQ586" s="277" t="s">
        <v>1248</v>
      </c>
      <c r="AR586" s="511">
        <v>45658</v>
      </c>
      <c r="AS586" s="511">
        <v>46022</v>
      </c>
      <c r="AT586" s="274" t="s">
        <v>80</v>
      </c>
      <c r="AU586" s="265" t="s">
        <v>1249</v>
      </c>
    </row>
    <row r="587" spans="1:47" ht="88.5" customHeight="1">
      <c r="A587" s="269"/>
      <c r="B587" s="269"/>
      <c r="C587" s="263"/>
      <c r="D587" s="278"/>
      <c r="E587" s="278"/>
      <c r="F587" s="278"/>
      <c r="G587" s="278"/>
      <c r="H587" s="285"/>
      <c r="I587" s="285"/>
      <c r="J587" s="285"/>
      <c r="K587" s="285"/>
      <c r="L587" s="291"/>
      <c r="M587" s="288"/>
      <c r="N587" s="288"/>
      <c r="O587" s="269"/>
      <c r="P587" s="269"/>
      <c r="Q587" s="269"/>
      <c r="R587" s="269"/>
      <c r="S587" s="266"/>
      <c r="T587" s="269"/>
      <c r="U587" s="266"/>
      <c r="V587" s="269"/>
      <c r="W587" s="32" t="s">
        <v>1250</v>
      </c>
      <c r="X587" s="16" t="str">
        <f t="shared" si="1067"/>
        <v>Probabilidad</v>
      </c>
      <c r="Y587" s="33" t="s">
        <v>71</v>
      </c>
      <c r="Z587" s="33" t="s">
        <v>72</v>
      </c>
      <c r="AA587" s="33" t="s">
        <v>73</v>
      </c>
      <c r="AB587" s="33" t="s">
        <v>74</v>
      </c>
      <c r="AC587" s="33" t="s">
        <v>75</v>
      </c>
      <c r="AD587" s="272"/>
      <c r="AE587" s="16">
        <f t="shared" si="1068"/>
        <v>25</v>
      </c>
      <c r="AF587" s="16">
        <f t="shared" si="1069"/>
        <v>15</v>
      </c>
      <c r="AG587" s="16">
        <f>($AH$41*((AE587+AF587))/100)</f>
        <v>1.6</v>
      </c>
      <c r="AH587" s="16">
        <f>AH586-AG587</f>
        <v>58.4</v>
      </c>
      <c r="AI587" s="272"/>
      <c r="AJ587" s="16">
        <f t="shared" si="1071"/>
        <v>0</v>
      </c>
      <c r="AK587" s="16">
        <f t="shared" si="1072"/>
        <v>0</v>
      </c>
      <c r="AL587" s="16">
        <f>($AM$41*((AJ587+AK587))/100)</f>
        <v>0</v>
      </c>
      <c r="AM587" s="16">
        <f>AM586-AL587</f>
        <v>60</v>
      </c>
      <c r="AN587" s="269"/>
      <c r="AO587" s="269"/>
      <c r="AP587" s="278"/>
      <c r="AQ587" s="278"/>
      <c r="AR587" s="368"/>
      <c r="AS587" s="368"/>
      <c r="AT587" s="275"/>
      <c r="AU587" s="266"/>
    </row>
    <row r="588" spans="1:47" ht="97.5" customHeight="1">
      <c r="A588" s="270"/>
      <c r="B588" s="270"/>
      <c r="C588" s="264"/>
      <c r="D588" s="279"/>
      <c r="E588" s="279"/>
      <c r="F588" s="279"/>
      <c r="G588" s="279"/>
      <c r="H588" s="286"/>
      <c r="I588" s="286"/>
      <c r="J588" s="286"/>
      <c r="K588" s="286"/>
      <c r="L588" s="292"/>
      <c r="M588" s="289"/>
      <c r="N588" s="289"/>
      <c r="O588" s="270"/>
      <c r="P588" s="270"/>
      <c r="Q588" s="270"/>
      <c r="R588" s="270"/>
      <c r="S588" s="267"/>
      <c r="T588" s="270"/>
      <c r="U588" s="267"/>
      <c r="V588" s="270"/>
      <c r="W588" s="32" t="s">
        <v>1251</v>
      </c>
      <c r="X588" s="16" t="str">
        <f t="shared" si="1067"/>
        <v>Impacto</v>
      </c>
      <c r="Y588" s="33" t="s">
        <v>83</v>
      </c>
      <c r="Z588" s="33" t="s">
        <v>72</v>
      </c>
      <c r="AA588" s="33" t="s">
        <v>73</v>
      </c>
      <c r="AB588" s="33" t="s">
        <v>74</v>
      </c>
      <c r="AC588" s="33" t="s">
        <v>187</v>
      </c>
      <c r="AD588" s="273"/>
      <c r="AE588" s="16">
        <f t="shared" si="1068"/>
        <v>0</v>
      </c>
      <c r="AF588" s="16">
        <f t="shared" si="1069"/>
        <v>0</v>
      </c>
      <c r="AG588" s="16">
        <f>($AH$42*((AE588+AF588))/100)</f>
        <v>0</v>
      </c>
      <c r="AH588" s="16">
        <f>AH587-AG588</f>
        <v>58.4</v>
      </c>
      <c r="AI588" s="273"/>
      <c r="AJ588" s="16">
        <f t="shared" si="1071"/>
        <v>10</v>
      </c>
      <c r="AK588" s="16">
        <f t="shared" si="1072"/>
        <v>15</v>
      </c>
      <c r="AL588" s="16">
        <f>($AM$42*((AJ588+AK588))/100)</f>
        <v>5</v>
      </c>
      <c r="AM588" s="16">
        <f>AM587-AL588</f>
        <v>55</v>
      </c>
      <c r="AN588" s="270"/>
      <c r="AO588" s="270"/>
      <c r="AP588" s="279"/>
      <c r="AQ588" s="279"/>
      <c r="AR588" s="512"/>
      <c r="AS588" s="512"/>
      <c r="AT588" s="276"/>
      <c r="AU588" s="267"/>
    </row>
    <row r="589" spans="1:47" ht="101.25" customHeight="1">
      <c r="A589" s="268"/>
      <c r="B589" s="268" t="s">
        <v>188</v>
      </c>
      <c r="C589" s="262" t="s">
        <v>107</v>
      </c>
      <c r="D589" s="277" t="s">
        <v>1065</v>
      </c>
      <c r="E589" s="277"/>
      <c r="F589" s="284"/>
      <c r="G589" s="284"/>
      <c r="H589" s="284" t="s">
        <v>1252</v>
      </c>
      <c r="I589" s="284" t="s">
        <v>1253</v>
      </c>
      <c r="J589" s="284" t="s">
        <v>1254</v>
      </c>
      <c r="K589" s="284" t="s">
        <v>1255</v>
      </c>
      <c r="L589" s="290" t="str">
        <f t="shared" ref="L589" si="1089">IF(F589&lt;&gt;"",CONCATENATE(E589," ",F589),CONCATENATE(H589," ",I589," ",J589," ",K589))</f>
        <v>Uso inadecuado  por parte de funcionarios y contratistas de la Entidad como de las entidades SNARIV afectando la Confidencialidad, Integridad y Disponibilidad de la información,  de las herramientas de información,  con el objetivo de obtener un beneficio o favorecer a un tercero.</v>
      </c>
      <c r="M589" s="287" t="s">
        <v>108</v>
      </c>
      <c r="N589" s="287" t="s">
        <v>1121</v>
      </c>
      <c r="O589" s="268" t="s">
        <v>89</v>
      </c>
      <c r="P589" s="268" t="s">
        <v>102</v>
      </c>
      <c r="Q589" s="268">
        <v>56</v>
      </c>
      <c r="R589" s="268" t="s">
        <v>143</v>
      </c>
      <c r="S589" s="265">
        <f t="shared" ref="S589" si="1090">IF(R589="Muy alta",100,IF(R589="Alta",80,IF(R589="Media",60,IF(R589="Baja",40,IF(R589="Muy baja",20,IF(R589="Casi Seguro",100,IF(R589="Probable",80,IF(R589="Posible",60,IF(R589="Improbable",40,IF(R589="Rara vez",20,0))))))))))</f>
        <v>40</v>
      </c>
      <c r="T589" s="268" t="s">
        <v>68</v>
      </c>
      <c r="U589" s="265">
        <f t="shared" ref="U589" si="1091">IF(T589="Catastrófico",100,IF(T589="Mayor",80,IF(T589="Moderado",60,IF(T589="Menor",40,IF(T589="Leve",20,0)))))</f>
        <v>80</v>
      </c>
      <c r="V589" s="268" t="s">
        <v>69</v>
      </c>
      <c r="W589" s="32" t="s">
        <v>1256</v>
      </c>
      <c r="X589" s="16" t="str">
        <f t="shared" si="1067"/>
        <v>Probabilidad</v>
      </c>
      <c r="Y589" s="33" t="s">
        <v>71</v>
      </c>
      <c r="Z589" s="33" t="s">
        <v>72</v>
      </c>
      <c r="AA589" s="33" t="s">
        <v>73</v>
      </c>
      <c r="AB589" s="33" t="s">
        <v>74</v>
      </c>
      <c r="AC589" s="33" t="s">
        <v>75</v>
      </c>
      <c r="AD589" s="271">
        <f t="shared" ref="AD589" si="1092">AH592</f>
        <v>17.600000000000001</v>
      </c>
      <c r="AE589" s="16">
        <f t="shared" si="1068"/>
        <v>25</v>
      </c>
      <c r="AF589" s="16">
        <f t="shared" si="1069"/>
        <v>15</v>
      </c>
      <c r="AG589" s="16">
        <f>($S$44*((AE589+AF589))/100)</f>
        <v>16</v>
      </c>
      <c r="AH589" s="16">
        <f t="shared" ref="AH589" si="1093">S589-AG589</f>
        <v>24</v>
      </c>
      <c r="AI589" s="271">
        <f t="shared" ref="AI589" si="1094">AM592</f>
        <v>80</v>
      </c>
      <c r="AJ589" s="16">
        <f t="shared" si="1071"/>
        <v>0</v>
      </c>
      <c r="AK589" s="16">
        <f t="shared" si="1072"/>
        <v>0</v>
      </c>
      <c r="AL589" s="16">
        <f>($U$44*((AJ589+AK589))/100)</f>
        <v>0</v>
      </c>
      <c r="AM589" s="16">
        <f t="shared" ref="AM589" si="1095">U589-AL589</f>
        <v>80</v>
      </c>
      <c r="AN589" s="268" t="s">
        <v>76</v>
      </c>
      <c r="AO589" s="268" t="s">
        <v>77</v>
      </c>
      <c r="AP589" s="268" t="s">
        <v>1164</v>
      </c>
      <c r="AQ589" s="32" t="s">
        <v>1257</v>
      </c>
      <c r="AR589" s="141">
        <v>45658</v>
      </c>
      <c r="AS589" s="141">
        <v>46022</v>
      </c>
      <c r="AT589" s="274" t="s">
        <v>80</v>
      </c>
      <c r="AU589" s="16" t="s">
        <v>1258</v>
      </c>
    </row>
    <row r="590" spans="1:47" ht="213.75" customHeight="1">
      <c r="A590" s="269"/>
      <c r="B590" s="269"/>
      <c r="C590" s="263"/>
      <c r="D590" s="278"/>
      <c r="E590" s="278"/>
      <c r="F590" s="285"/>
      <c r="G590" s="285"/>
      <c r="H590" s="285"/>
      <c r="I590" s="285"/>
      <c r="J590" s="285"/>
      <c r="K590" s="285"/>
      <c r="L590" s="291"/>
      <c r="M590" s="288"/>
      <c r="N590" s="288"/>
      <c r="O590" s="269"/>
      <c r="P590" s="269"/>
      <c r="Q590" s="269"/>
      <c r="R590" s="269"/>
      <c r="S590" s="266"/>
      <c r="T590" s="269"/>
      <c r="U590" s="266"/>
      <c r="V590" s="269"/>
      <c r="W590" s="32" t="s">
        <v>1259</v>
      </c>
      <c r="X590" s="16" t="str">
        <f t="shared" si="1067"/>
        <v>Probabilidad</v>
      </c>
      <c r="Y590" s="33" t="s">
        <v>71</v>
      </c>
      <c r="Z590" s="33" t="s">
        <v>72</v>
      </c>
      <c r="AA590" s="33" t="s">
        <v>73</v>
      </c>
      <c r="AB590" s="33" t="s">
        <v>74</v>
      </c>
      <c r="AC590" s="33" t="s">
        <v>75</v>
      </c>
      <c r="AD590" s="272"/>
      <c r="AE590" s="16">
        <f t="shared" si="1068"/>
        <v>25</v>
      </c>
      <c r="AF590" s="16">
        <f t="shared" si="1069"/>
        <v>15</v>
      </c>
      <c r="AG590" s="16">
        <f>($AH$44*((AE590+AF590))/100)</f>
        <v>6.4</v>
      </c>
      <c r="AH590" s="16">
        <f t="shared" ref="AH590" si="1096">AH589-AG590</f>
        <v>17.600000000000001</v>
      </c>
      <c r="AI590" s="272"/>
      <c r="AJ590" s="16">
        <f t="shared" si="1071"/>
        <v>0</v>
      </c>
      <c r="AK590" s="16">
        <f t="shared" si="1072"/>
        <v>0</v>
      </c>
      <c r="AL590" s="16">
        <f>($AM$44*((AJ590+AK590))/100)</f>
        <v>0</v>
      </c>
      <c r="AM590" s="16">
        <f t="shared" ref="AM590" si="1097">AM589-AL590</f>
        <v>80</v>
      </c>
      <c r="AN590" s="269"/>
      <c r="AO590" s="269"/>
      <c r="AP590" s="269"/>
      <c r="AQ590" s="32" t="s">
        <v>1260</v>
      </c>
      <c r="AR590" s="141">
        <v>45658</v>
      </c>
      <c r="AS590" s="141">
        <v>46022</v>
      </c>
      <c r="AT590" s="275"/>
      <c r="AU590" s="16" t="s">
        <v>973</v>
      </c>
    </row>
    <row r="591" spans="1:47" ht="367.5" customHeight="1">
      <c r="A591" s="269"/>
      <c r="B591" s="269"/>
      <c r="C591" s="263"/>
      <c r="D591" s="278"/>
      <c r="E591" s="278"/>
      <c r="F591" s="285"/>
      <c r="G591" s="285"/>
      <c r="H591" s="285"/>
      <c r="I591" s="285"/>
      <c r="J591" s="285"/>
      <c r="K591" s="285"/>
      <c r="L591" s="291"/>
      <c r="M591" s="288"/>
      <c r="N591" s="288"/>
      <c r="O591" s="269"/>
      <c r="P591" s="269"/>
      <c r="Q591" s="269"/>
      <c r="R591" s="269"/>
      <c r="S591" s="266"/>
      <c r="T591" s="269"/>
      <c r="U591" s="266"/>
      <c r="V591" s="269"/>
      <c r="W591" s="277" t="s">
        <v>1261</v>
      </c>
      <c r="X591" s="16" t="str">
        <f t="shared" si="1067"/>
        <v>Impacto</v>
      </c>
      <c r="Y591" s="33" t="s">
        <v>83</v>
      </c>
      <c r="Z591" s="33" t="s">
        <v>72</v>
      </c>
      <c r="AA591" s="33" t="s">
        <v>73</v>
      </c>
      <c r="AB591" s="33" t="s">
        <v>74</v>
      </c>
      <c r="AC591" s="33" t="s">
        <v>75</v>
      </c>
      <c r="AD591" s="272"/>
      <c r="AE591" s="16"/>
      <c r="AF591" s="16"/>
      <c r="AG591" s="16"/>
      <c r="AH591" s="16"/>
      <c r="AI591" s="272"/>
      <c r="AJ591" s="16"/>
      <c r="AK591" s="16"/>
      <c r="AL591" s="16"/>
      <c r="AM591" s="16"/>
      <c r="AN591" s="269"/>
      <c r="AO591" s="269"/>
      <c r="AP591" s="269"/>
      <c r="AQ591" s="32" t="s">
        <v>1262</v>
      </c>
      <c r="AR591" s="141">
        <v>45658</v>
      </c>
      <c r="AS591" s="141">
        <v>46022</v>
      </c>
      <c r="AT591" s="275"/>
      <c r="AU591" s="16" t="s">
        <v>973</v>
      </c>
    </row>
    <row r="592" spans="1:47" ht="336" customHeight="1">
      <c r="A592" s="270"/>
      <c r="B592" s="270"/>
      <c r="C592" s="264"/>
      <c r="D592" s="279"/>
      <c r="E592" s="279"/>
      <c r="F592" s="286"/>
      <c r="G592" s="286"/>
      <c r="H592" s="286"/>
      <c r="I592" s="286"/>
      <c r="J592" s="286"/>
      <c r="K592" s="286"/>
      <c r="L592" s="292"/>
      <c r="M592" s="289"/>
      <c r="N592" s="289"/>
      <c r="O592" s="270"/>
      <c r="P592" s="270"/>
      <c r="Q592" s="270"/>
      <c r="R592" s="270"/>
      <c r="S592" s="267"/>
      <c r="T592" s="270"/>
      <c r="U592" s="267"/>
      <c r="V592" s="270"/>
      <c r="W592" s="279"/>
      <c r="X592" s="16" t="str">
        <f t="shared" si="1067"/>
        <v>Impacto</v>
      </c>
      <c r="Y592" s="33" t="s">
        <v>83</v>
      </c>
      <c r="Z592" s="33" t="s">
        <v>72</v>
      </c>
      <c r="AA592" s="33" t="s">
        <v>73</v>
      </c>
      <c r="AB592" s="33" t="s">
        <v>74</v>
      </c>
      <c r="AC592" s="33" t="s">
        <v>75</v>
      </c>
      <c r="AD592" s="273"/>
      <c r="AE592" s="16">
        <f t="shared" si="1068"/>
        <v>0</v>
      </c>
      <c r="AF592" s="16">
        <f t="shared" si="1069"/>
        <v>0</v>
      </c>
      <c r="AG592" s="16">
        <f>($AH$45*((AE592+AF592))/100)</f>
        <v>0</v>
      </c>
      <c r="AH592" s="16">
        <f>AH590-AG592</f>
        <v>17.600000000000001</v>
      </c>
      <c r="AI592" s="273"/>
      <c r="AJ592" s="16">
        <f t="shared" si="1071"/>
        <v>10</v>
      </c>
      <c r="AK592" s="16">
        <f t="shared" si="1072"/>
        <v>15</v>
      </c>
      <c r="AL592" s="16">
        <f>($AM$45*((AJ592+AK592))/100)</f>
        <v>0</v>
      </c>
      <c r="AM592" s="16">
        <f>AM590-AL592</f>
        <v>80</v>
      </c>
      <c r="AN592" s="270"/>
      <c r="AO592" s="270"/>
      <c r="AP592" s="270"/>
      <c r="AQ592" s="32" t="s">
        <v>1263</v>
      </c>
      <c r="AR592" s="141">
        <v>45658</v>
      </c>
      <c r="AS592" s="141">
        <v>46022</v>
      </c>
      <c r="AT592" s="276"/>
      <c r="AU592" s="16" t="s">
        <v>973</v>
      </c>
    </row>
    <row r="593" spans="1:47" s="110" customFormat="1" ht="240" customHeight="1">
      <c r="A593" s="99"/>
      <c r="B593" s="99" t="s">
        <v>190</v>
      </c>
      <c r="C593" s="100" t="s">
        <v>1264</v>
      </c>
      <c r="D593" s="100" t="s">
        <v>1149</v>
      </c>
      <c r="E593" s="100" t="s">
        <v>167</v>
      </c>
      <c r="F593" s="100" t="s">
        <v>1265</v>
      </c>
      <c r="G593" s="100" t="s">
        <v>1266</v>
      </c>
      <c r="H593" s="108"/>
      <c r="I593" s="108"/>
      <c r="J593" s="108"/>
      <c r="K593" s="108"/>
      <c r="L593" s="116" t="str">
        <f t="shared" ref="L593:L599" si="1098">CONCATENATE(E593," ",F593,)</f>
        <v>Posibilidad de pérdida reputacional por no brindar asistencia técnica a las partes interesadas, para cumplir con los planes establecidos en los periodos y los que estipula la ley</v>
      </c>
      <c r="M593" s="99" t="s">
        <v>63</v>
      </c>
      <c r="N593" s="99" t="s">
        <v>281</v>
      </c>
      <c r="O593" s="100" t="s">
        <v>64</v>
      </c>
      <c r="P593" s="100" t="s">
        <v>65</v>
      </c>
      <c r="Q593" s="99">
        <v>93</v>
      </c>
      <c r="R593" s="99" t="s">
        <v>129</v>
      </c>
      <c r="S593" s="99">
        <v>40</v>
      </c>
      <c r="T593" s="99" t="s">
        <v>68</v>
      </c>
      <c r="U593" s="99">
        <v>80</v>
      </c>
      <c r="V593" s="102" t="s">
        <v>69</v>
      </c>
      <c r="W593" s="100" t="s">
        <v>1267</v>
      </c>
      <c r="X593" s="99" t="s">
        <v>120</v>
      </c>
      <c r="Y593" s="99" t="s">
        <v>71</v>
      </c>
      <c r="Z593" s="99" t="s">
        <v>72</v>
      </c>
      <c r="AA593" s="99" t="s">
        <v>73</v>
      </c>
      <c r="AB593" s="99" t="s">
        <v>74</v>
      </c>
      <c r="AC593" s="99" t="s">
        <v>75</v>
      </c>
      <c r="AD593" s="104">
        <f>AH593</f>
        <v>24</v>
      </c>
      <c r="AE593" s="99">
        <f t="shared" si="1068"/>
        <v>25</v>
      </c>
      <c r="AF593" s="99">
        <f t="shared" si="1069"/>
        <v>15</v>
      </c>
      <c r="AG593" s="99">
        <f>($S593*((AE593+AF593))/100)</f>
        <v>16</v>
      </c>
      <c r="AH593" s="99">
        <f t="shared" ref="AH593:AH594" si="1099">S593-AG593</f>
        <v>24</v>
      </c>
      <c r="AI593" s="104">
        <f>AM593</f>
        <v>80</v>
      </c>
      <c r="AJ593" s="99">
        <f t="shared" si="1071"/>
        <v>0</v>
      </c>
      <c r="AK593" s="99">
        <f t="shared" si="1072"/>
        <v>0</v>
      </c>
      <c r="AL593" s="99">
        <f>($U593*((AJ593+AK593))/100)</f>
        <v>0</v>
      </c>
      <c r="AM593" s="106">
        <f>U593-AL593</f>
        <v>80</v>
      </c>
      <c r="AN593" s="102" t="s">
        <v>69</v>
      </c>
      <c r="AO593" s="99" t="s">
        <v>77</v>
      </c>
      <c r="AP593" s="100" t="s">
        <v>78</v>
      </c>
      <c r="AQ593" s="100" t="s">
        <v>1268</v>
      </c>
      <c r="AR593" s="136">
        <v>45658</v>
      </c>
      <c r="AS593" s="136">
        <v>46022</v>
      </c>
      <c r="AT593" s="99" t="s">
        <v>96</v>
      </c>
      <c r="AU593" s="100" t="s">
        <v>1269</v>
      </c>
    </row>
    <row r="594" spans="1:47" s="110" customFormat="1" ht="131.25" customHeight="1">
      <c r="A594" s="311"/>
      <c r="B594" s="311" t="s">
        <v>190</v>
      </c>
      <c r="C594" s="299" t="s">
        <v>898</v>
      </c>
      <c r="D594" s="299" t="s">
        <v>1065</v>
      </c>
      <c r="E594" s="299"/>
      <c r="F594" s="299"/>
      <c r="G594" s="299"/>
      <c r="H594" s="311" t="s">
        <v>1066</v>
      </c>
      <c r="I594" s="311" t="s">
        <v>1076</v>
      </c>
      <c r="J594" s="311" t="s">
        <v>1270</v>
      </c>
      <c r="K594" s="311" t="s">
        <v>1271</v>
      </c>
      <c r="L594" s="299" t="s">
        <v>1272</v>
      </c>
      <c r="M594" s="298" t="s">
        <v>88</v>
      </c>
      <c r="N594" s="298" t="s">
        <v>115</v>
      </c>
      <c r="O594" s="299" t="s">
        <v>89</v>
      </c>
      <c r="P594" s="299" t="s">
        <v>90</v>
      </c>
      <c r="Q594" s="298">
        <v>12</v>
      </c>
      <c r="R594" s="298" t="s">
        <v>878</v>
      </c>
      <c r="S594" s="298">
        <v>20</v>
      </c>
      <c r="T594" s="298" t="s">
        <v>144</v>
      </c>
      <c r="U594" s="298">
        <v>100</v>
      </c>
      <c r="V594" s="296" t="s">
        <v>145</v>
      </c>
      <c r="W594" s="100" t="s">
        <v>1273</v>
      </c>
      <c r="X594" s="99" t="s">
        <v>120</v>
      </c>
      <c r="Y594" s="99" t="s">
        <v>71</v>
      </c>
      <c r="Z594" s="99" t="s">
        <v>72</v>
      </c>
      <c r="AA594" s="99" t="s">
        <v>73</v>
      </c>
      <c r="AB594" s="99" t="s">
        <v>74</v>
      </c>
      <c r="AC594" s="99" t="s">
        <v>75</v>
      </c>
      <c r="AD594" s="297">
        <f>AH595</f>
        <v>7.2</v>
      </c>
      <c r="AE594" s="99">
        <f t="shared" si="1068"/>
        <v>25</v>
      </c>
      <c r="AF594" s="99">
        <f t="shared" si="1069"/>
        <v>15</v>
      </c>
      <c r="AG594" s="99">
        <f>($S594*((AE594+AF594))/100)</f>
        <v>8</v>
      </c>
      <c r="AH594" s="99">
        <f t="shared" si="1099"/>
        <v>12</v>
      </c>
      <c r="AI594" s="297">
        <f>AM595</f>
        <v>100</v>
      </c>
      <c r="AJ594" s="99">
        <f t="shared" si="1071"/>
        <v>0</v>
      </c>
      <c r="AK594" s="99">
        <f t="shared" si="1072"/>
        <v>0</v>
      </c>
      <c r="AL594" s="99">
        <f>($U594*((AJ594+AK594))/100)</f>
        <v>0</v>
      </c>
      <c r="AM594" s="106">
        <f>U594-AL594</f>
        <v>100</v>
      </c>
      <c r="AN594" s="296" t="s">
        <v>145</v>
      </c>
      <c r="AO594" s="298" t="s">
        <v>77</v>
      </c>
      <c r="AP594" s="299" t="s">
        <v>1274</v>
      </c>
      <c r="AQ594" s="100" t="s">
        <v>1275</v>
      </c>
      <c r="AR594" s="136">
        <v>45658</v>
      </c>
      <c r="AS594" s="136">
        <v>46022</v>
      </c>
      <c r="AT594" s="364" t="s">
        <v>149</v>
      </c>
      <c r="AU594" s="100" t="s">
        <v>1276</v>
      </c>
    </row>
    <row r="595" spans="1:47" s="110" customFormat="1" ht="90">
      <c r="A595" s="312"/>
      <c r="B595" s="312"/>
      <c r="C595" s="299"/>
      <c r="D595" s="299"/>
      <c r="E595" s="299"/>
      <c r="F595" s="299"/>
      <c r="G595" s="299"/>
      <c r="H595" s="312"/>
      <c r="I595" s="312"/>
      <c r="J595" s="312"/>
      <c r="K595" s="312"/>
      <c r="L595" s="299"/>
      <c r="M595" s="298"/>
      <c r="N595" s="298"/>
      <c r="O595" s="299"/>
      <c r="P595" s="299"/>
      <c r="Q595" s="298"/>
      <c r="R595" s="298"/>
      <c r="S595" s="298"/>
      <c r="T595" s="298"/>
      <c r="U595" s="298"/>
      <c r="V595" s="296"/>
      <c r="W595" s="100" t="s">
        <v>1277</v>
      </c>
      <c r="X595" s="99" t="s">
        <v>120</v>
      </c>
      <c r="Y595" s="99" t="s">
        <v>71</v>
      </c>
      <c r="Z595" s="99" t="s">
        <v>72</v>
      </c>
      <c r="AA595" s="99" t="s">
        <v>73</v>
      </c>
      <c r="AB595" s="99" t="s">
        <v>74</v>
      </c>
      <c r="AC595" s="99" t="s">
        <v>75</v>
      </c>
      <c r="AD595" s="297"/>
      <c r="AE595" s="99">
        <f t="shared" si="1068"/>
        <v>25</v>
      </c>
      <c r="AF595" s="99">
        <f t="shared" si="1069"/>
        <v>15</v>
      </c>
      <c r="AG595" s="99">
        <f>($AH594*((AE595+AF595))/100)</f>
        <v>4.8</v>
      </c>
      <c r="AH595" s="99">
        <f t="shared" ref="AH595" si="1100">AH594-AG595</f>
        <v>7.2</v>
      </c>
      <c r="AI595" s="297"/>
      <c r="AJ595" s="99">
        <f t="shared" si="1071"/>
        <v>0</v>
      </c>
      <c r="AK595" s="99">
        <f t="shared" si="1072"/>
        <v>0</v>
      </c>
      <c r="AL595" s="99">
        <f t="shared" ref="AL595" si="1101">($AM594*((AJ595+AK595))/100)</f>
        <v>0</v>
      </c>
      <c r="AM595" s="106">
        <f t="shared" ref="AM595" si="1102">AM594-AL595</f>
        <v>100</v>
      </c>
      <c r="AN595" s="296"/>
      <c r="AO595" s="298"/>
      <c r="AP595" s="299"/>
      <c r="AQ595" s="100" t="s">
        <v>1278</v>
      </c>
      <c r="AR595" s="136">
        <v>45658</v>
      </c>
      <c r="AS595" s="136">
        <v>46022</v>
      </c>
      <c r="AT595" s="365"/>
      <c r="AU595" s="100" t="s">
        <v>1276</v>
      </c>
    </row>
    <row r="596" spans="1:47" s="110" customFormat="1" ht="130.5" customHeight="1">
      <c r="A596" s="298"/>
      <c r="B596" s="298" t="s">
        <v>190</v>
      </c>
      <c r="C596" s="299" t="s">
        <v>1264</v>
      </c>
      <c r="D596" s="299" t="s">
        <v>1279</v>
      </c>
      <c r="E596" s="299" t="s">
        <v>167</v>
      </c>
      <c r="F596" s="299" t="s">
        <v>1280</v>
      </c>
      <c r="G596" s="299" t="s">
        <v>1281</v>
      </c>
      <c r="H596" s="108"/>
      <c r="I596" s="108"/>
      <c r="J596" s="108"/>
      <c r="K596" s="108"/>
      <c r="L596" s="315" t="str">
        <f t="shared" si="1098"/>
        <v>Posibilidad de pérdida reputacional por no implementar las medidas contempladas a los sujetos colectivos  en los PIRC y las actividades a las victimas de enfoque diferencial y de genero</v>
      </c>
      <c r="M596" s="298" t="s">
        <v>63</v>
      </c>
      <c r="N596" s="298" t="s">
        <v>281</v>
      </c>
      <c r="O596" s="299" t="s">
        <v>64</v>
      </c>
      <c r="P596" s="299" t="s">
        <v>65</v>
      </c>
      <c r="Q596" s="298">
        <v>60</v>
      </c>
      <c r="R596" s="298" t="s">
        <v>129</v>
      </c>
      <c r="S596" s="298">
        <v>40</v>
      </c>
      <c r="T596" s="298" t="s">
        <v>76</v>
      </c>
      <c r="U596" s="298">
        <v>60</v>
      </c>
      <c r="V596" s="308" t="s">
        <v>76</v>
      </c>
      <c r="W596" s="100" t="s">
        <v>1282</v>
      </c>
      <c r="X596" s="99" t="s">
        <v>120</v>
      </c>
      <c r="Y596" s="99" t="s">
        <v>71</v>
      </c>
      <c r="Z596" s="99" t="s">
        <v>72</v>
      </c>
      <c r="AA596" s="99" t="s">
        <v>73</v>
      </c>
      <c r="AB596" s="99" t="s">
        <v>74</v>
      </c>
      <c r="AC596" s="99" t="s">
        <v>75</v>
      </c>
      <c r="AD596" s="297">
        <f>AH597</f>
        <v>14.4</v>
      </c>
      <c r="AE596" s="99">
        <f t="shared" si="1068"/>
        <v>25</v>
      </c>
      <c r="AF596" s="99">
        <f t="shared" si="1069"/>
        <v>15</v>
      </c>
      <c r="AG596" s="99">
        <f>($S596*((AE596+AF596))/100)</f>
        <v>16</v>
      </c>
      <c r="AH596" s="99">
        <f t="shared" ref="AH596" si="1103">S596-AG596</f>
        <v>24</v>
      </c>
      <c r="AI596" s="297">
        <f>AM597</f>
        <v>60</v>
      </c>
      <c r="AJ596" s="99">
        <f t="shared" si="1071"/>
        <v>0</v>
      </c>
      <c r="AK596" s="99">
        <f t="shared" si="1072"/>
        <v>0</v>
      </c>
      <c r="AL596" s="99">
        <f>($U596*((AJ596+AK596))/100)</f>
        <v>0</v>
      </c>
      <c r="AM596" s="106">
        <f>U596-AL596</f>
        <v>60</v>
      </c>
      <c r="AN596" s="308" t="s">
        <v>76</v>
      </c>
      <c r="AO596" s="298" t="s">
        <v>77</v>
      </c>
      <c r="AP596" s="299" t="s">
        <v>78</v>
      </c>
      <c r="AQ596" s="299" t="s">
        <v>1283</v>
      </c>
      <c r="AR596" s="385">
        <v>45658</v>
      </c>
      <c r="AS596" s="385">
        <v>46022</v>
      </c>
      <c r="AT596" s="298" t="s">
        <v>80</v>
      </c>
      <c r="AU596" s="299" t="s">
        <v>1284</v>
      </c>
    </row>
    <row r="597" spans="1:47" s="110" customFormat="1" ht="130.5" customHeight="1">
      <c r="A597" s="298"/>
      <c r="B597" s="298"/>
      <c r="C597" s="299"/>
      <c r="D597" s="299"/>
      <c r="E597" s="299"/>
      <c r="F597" s="299"/>
      <c r="G597" s="299"/>
      <c r="H597" s="112"/>
      <c r="I597" s="112"/>
      <c r="J597" s="112"/>
      <c r="K597" s="112"/>
      <c r="L597" s="314"/>
      <c r="M597" s="298"/>
      <c r="N597" s="298"/>
      <c r="O597" s="299"/>
      <c r="P597" s="299"/>
      <c r="Q597" s="298"/>
      <c r="R597" s="298"/>
      <c r="S597" s="298"/>
      <c r="T597" s="298"/>
      <c r="U597" s="298"/>
      <c r="V597" s="308"/>
      <c r="W597" s="100" t="s">
        <v>1285</v>
      </c>
      <c r="X597" s="99" t="s">
        <v>120</v>
      </c>
      <c r="Y597" s="99" t="s">
        <v>71</v>
      </c>
      <c r="Z597" s="99" t="s">
        <v>72</v>
      </c>
      <c r="AA597" s="99" t="s">
        <v>73</v>
      </c>
      <c r="AB597" s="99" t="s">
        <v>74</v>
      </c>
      <c r="AC597" s="99" t="s">
        <v>75</v>
      </c>
      <c r="AD597" s="297"/>
      <c r="AE597" s="99">
        <f t="shared" si="1068"/>
        <v>25</v>
      </c>
      <c r="AF597" s="99">
        <f t="shared" si="1069"/>
        <v>15</v>
      </c>
      <c r="AG597" s="99">
        <f>($AH596*((AE597+AF597))/100)</f>
        <v>9.6</v>
      </c>
      <c r="AH597" s="99">
        <f t="shared" ref="AH597" si="1104">AH596-AG597</f>
        <v>14.4</v>
      </c>
      <c r="AI597" s="297"/>
      <c r="AJ597" s="99">
        <f t="shared" si="1071"/>
        <v>0</v>
      </c>
      <c r="AK597" s="99">
        <f t="shared" si="1072"/>
        <v>0</v>
      </c>
      <c r="AL597" s="99">
        <f t="shared" ref="AL597" si="1105">($AM596*((AJ597+AK597))/100)</f>
        <v>0</v>
      </c>
      <c r="AM597" s="106">
        <f t="shared" ref="AM597" si="1106">AM596-AL597</f>
        <v>60</v>
      </c>
      <c r="AN597" s="308"/>
      <c r="AO597" s="298"/>
      <c r="AP597" s="299"/>
      <c r="AQ597" s="299"/>
      <c r="AR597" s="385"/>
      <c r="AS597" s="385"/>
      <c r="AT597" s="298"/>
      <c r="AU597" s="299"/>
    </row>
    <row r="598" spans="1:47" s="110" customFormat="1" ht="251.25" customHeight="1">
      <c r="A598" s="99"/>
      <c r="B598" s="99" t="s">
        <v>190</v>
      </c>
      <c r="C598" s="100" t="s">
        <v>1264</v>
      </c>
      <c r="D598" s="100" t="s">
        <v>1074</v>
      </c>
      <c r="E598" s="100" t="s">
        <v>60</v>
      </c>
      <c r="F598" s="100" t="s">
        <v>1286</v>
      </c>
      <c r="G598" s="100" t="s">
        <v>1287</v>
      </c>
      <c r="H598" s="108"/>
      <c r="I598" s="108"/>
      <c r="J598" s="108"/>
      <c r="K598" s="108"/>
      <c r="L598" s="116" t="str">
        <f t="shared" si="1098"/>
        <v>Posibilidad de pérdida económica y reputacional ante los grupos de valor por la no entrega de cartas de indemnización aptas a las victimas localizadas</v>
      </c>
      <c r="M598" s="99" t="s">
        <v>63</v>
      </c>
      <c r="N598" s="99" t="s">
        <v>281</v>
      </c>
      <c r="O598" s="100" t="s">
        <v>173</v>
      </c>
      <c r="P598" s="100" t="s">
        <v>65</v>
      </c>
      <c r="Q598" s="99">
        <v>35</v>
      </c>
      <c r="R598" s="99" t="s">
        <v>129</v>
      </c>
      <c r="S598" s="99">
        <v>40</v>
      </c>
      <c r="T598" s="99" t="s">
        <v>117</v>
      </c>
      <c r="U598" s="99">
        <v>40</v>
      </c>
      <c r="V598" s="135" t="s">
        <v>76</v>
      </c>
      <c r="W598" s="100" t="s">
        <v>1288</v>
      </c>
      <c r="X598" s="99" t="s">
        <v>120</v>
      </c>
      <c r="Y598" s="99" t="s">
        <v>71</v>
      </c>
      <c r="Z598" s="99" t="s">
        <v>72</v>
      </c>
      <c r="AA598" s="99" t="s">
        <v>73</v>
      </c>
      <c r="AB598" s="99" t="s">
        <v>74</v>
      </c>
      <c r="AC598" s="99" t="s">
        <v>75</v>
      </c>
      <c r="AD598" s="104">
        <f>AH598</f>
        <v>24</v>
      </c>
      <c r="AE598" s="99">
        <f t="shared" si="1068"/>
        <v>25</v>
      </c>
      <c r="AF598" s="99">
        <f t="shared" si="1069"/>
        <v>15</v>
      </c>
      <c r="AG598" s="99">
        <f>($S598*((AE598+AF598))/100)</f>
        <v>16</v>
      </c>
      <c r="AH598" s="99">
        <f t="shared" ref="AH598:AH599" si="1107">S598-AG598</f>
        <v>24</v>
      </c>
      <c r="AI598" s="104">
        <f>AM598</f>
        <v>40</v>
      </c>
      <c r="AJ598" s="99">
        <f t="shared" si="1071"/>
        <v>0</v>
      </c>
      <c r="AK598" s="99">
        <f t="shared" si="1072"/>
        <v>0</v>
      </c>
      <c r="AL598" s="99">
        <f>($U598*((AJ598+AK598))/100)</f>
        <v>0</v>
      </c>
      <c r="AM598" s="106">
        <f>U598-AL598</f>
        <v>40</v>
      </c>
      <c r="AN598" s="135" t="s">
        <v>76</v>
      </c>
      <c r="AO598" s="99" t="s">
        <v>77</v>
      </c>
      <c r="AP598" s="100" t="s">
        <v>78</v>
      </c>
      <c r="AQ598" s="100" t="s">
        <v>1289</v>
      </c>
      <c r="AR598" s="136">
        <v>45658</v>
      </c>
      <c r="AS598" s="136">
        <v>46022</v>
      </c>
      <c r="AT598" s="99" t="s">
        <v>80</v>
      </c>
      <c r="AU598" s="100" t="s">
        <v>1290</v>
      </c>
    </row>
    <row r="599" spans="1:47" s="110" customFormat="1" ht="150">
      <c r="A599" s="99"/>
      <c r="B599" s="99" t="s">
        <v>190</v>
      </c>
      <c r="C599" s="100" t="s">
        <v>1102</v>
      </c>
      <c r="D599" s="100" t="s">
        <v>1291</v>
      </c>
      <c r="E599" s="100" t="s">
        <v>167</v>
      </c>
      <c r="F599" s="100" t="s">
        <v>1292</v>
      </c>
      <c r="G599" s="100" t="s">
        <v>1293</v>
      </c>
      <c r="H599" s="100"/>
      <c r="I599" s="100"/>
      <c r="J599" s="100"/>
      <c r="K599" s="100"/>
      <c r="L599" s="117" t="str">
        <f t="shared" si="1098"/>
        <v>Posibilidad de pérdida reputacional por no brindar acompañamiento a las victimas ni a las personerías de los municipios en el fortalecimiento y empoderamiento de la participación de las mesas de las victimas</v>
      </c>
      <c r="M599" s="99" t="s">
        <v>63</v>
      </c>
      <c r="N599" s="99" t="s">
        <v>281</v>
      </c>
      <c r="O599" s="100" t="s">
        <v>64</v>
      </c>
      <c r="P599" s="100" t="s">
        <v>65</v>
      </c>
      <c r="Q599" s="99">
        <v>31</v>
      </c>
      <c r="R599" s="99" t="s">
        <v>129</v>
      </c>
      <c r="S599" s="99">
        <v>40</v>
      </c>
      <c r="T599" s="99" t="s">
        <v>76</v>
      </c>
      <c r="U599" s="99">
        <v>60</v>
      </c>
      <c r="V599" s="135" t="s">
        <v>76</v>
      </c>
      <c r="W599" s="100" t="s">
        <v>1294</v>
      </c>
      <c r="X599" s="99" t="s">
        <v>120</v>
      </c>
      <c r="Y599" s="99" t="s">
        <v>71</v>
      </c>
      <c r="Z599" s="99" t="s">
        <v>72</v>
      </c>
      <c r="AA599" s="99" t="s">
        <v>73</v>
      </c>
      <c r="AB599" s="99" t="s">
        <v>74</v>
      </c>
      <c r="AC599" s="99" t="s">
        <v>75</v>
      </c>
      <c r="AD599" s="104">
        <f>AH599</f>
        <v>24</v>
      </c>
      <c r="AE599" s="99">
        <f t="shared" si="1068"/>
        <v>25</v>
      </c>
      <c r="AF599" s="99">
        <f t="shared" si="1069"/>
        <v>15</v>
      </c>
      <c r="AG599" s="99">
        <f>($S599*((AE599+AF599))/100)</f>
        <v>16</v>
      </c>
      <c r="AH599" s="99">
        <f t="shared" si="1107"/>
        <v>24</v>
      </c>
      <c r="AI599" s="104">
        <f>AM599</f>
        <v>60</v>
      </c>
      <c r="AJ599" s="99">
        <f t="shared" si="1071"/>
        <v>0</v>
      </c>
      <c r="AK599" s="99">
        <f t="shared" si="1072"/>
        <v>0</v>
      </c>
      <c r="AL599" s="99">
        <f>($U599*((AJ599+AK599))/100)</f>
        <v>0</v>
      </c>
      <c r="AM599" s="106">
        <f>U599-AL599</f>
        <v>60</v>
      </c>
      <c r="AN599" s="135" t="s">
        <v>76</v>
      </c>
      <c r="AO599" s="99" t="s">
        <v>77</v>
      </c>
      <c r="AP599" s="100" t="s">
        <v>78</v>
      </c>
      <c r="AQ599" s="100" t="s">
        <v>1295</v>
      </c>
      <c r="AR599" s="136">
        <v>45658</v>
      </c>
      <c r="AS599" s="136">
        <v>46022</v>
      </c>
      <c r="AT599" s="99" t="s">
        <v>80</v>
      </c>
      <c r="AU599" s="100" t="s">
        <v>1296</v>
      </c>
    </row>
    <row r="600" spans="1:47" s="110" customFormat="1" ht="177" customHeight="1">
      <c r="A600" s="311"/>
      <c r="B600" s="268" t="s">
        <v>190</v>
      </c>
      <c r="C600" s="262" t="s">
        <v>107</v>
      </c>
      <c r="D600" s="293" t="s">
        <v>1043</v>
      </c>
      <c r="E600" s="281" t="s">
        <v>60</v>
      </c>
      <c r="F600" s="284" t="s">
        <v>968</v>
      </c>
      <c r="G600" s="284" t="s">
        <v>969</v>
      </c>
      <c r="H600" s="287"/>
      <c r="I600" s="287"/>
      <c r="J600" s="287"/>
      <c r="K600" s="287"/>
      <c r="L600" s="290" t="str">
        <f>IF(F600&lt;&gt;"",CONCATENATE(E600," ",F600,"",G600),CONCATENATE(H600," ",I600," ",J600," ",K600))</f>
        <v>Posibilidad de pérdida económica y reputacional por perdida de la confidencialidad, integridad y disponibilidad de la información registrada en documentos físicos, digitales y/o sistemas de información, por el acceso no controlado a la información sensible o confidencial y el desconocimiento de los lineamientos de Seguridad de la Información de la entidad.</v>
      </c>
      <c r="M600" s="287" t="s">
        <v>108</v>
      </c>
      <c r="N600" s="303" t="s">
        <v>1121</v>
      </c>
      <c r="O600" s="268" t="s">
        <v>64</v>
      </c>
      <c r="P600" s="268" t="s">
        <v>65</v>
      </c>
      <c r="Q600" s="268" t="s">
        <v>276</v>
      </c>
      <c r="R600" s="268" t="s">
        <v>178</v>
      </c>
      <c r="S600" s="265">
        <f>IF(R600="Muy alta",100,IF(R600="Alta",80,IF(R600="Media",60,IF(R600="Baja",40,IF(R600="Muy baja",20,IF(R600="Casi Seguro",100,IF(R600="Probable",80,IF(R600="Posible",60,IF(R600="Improbable",40,IF(R600="Rara vez",20,0))))))))))</f>
        <v>80</v>
      </c>
      <c r="T600" s="268" t="s">
        <v>68</v>
      </c>
      <c r="U600" s="265">
        <f>IF(T600="Catastrófico",100,IF(T600="Mayor",80,IF(T600="Moderado",60,IF(T600="Menor",40,IF(T600="Leve",20,0)))))</f>
        <v>80</v>
      </c>
      <c r="V600" s="268" t="s">
        <v>69</v>
      </c>
      <c r="W600" s="277" t="s">
        <v>1199</v>
      </c>
      <c r="X600" s="265" t="str">
        <f>IF(OR(Y600="Preventivo",Y600="Detectivo"),"Probabilidad",IF(Y600="Correctivo","Impacto"," "))</f>
        <v>Probabilidad</v>
      </c>
      <c r="Y600" s="268" t="s">
        <v>71</v>
      </c>
      <c r="Z600" s="268" t="s">
        <v>72</v>
      </c>
      <c r="AA600" s="268" t="s">
        <v>73</v>
      </c>
      <c r="AB600" s="268" t="s">
        <v>74</v>
      </c>
      <c r="AC600" s="268" t="s">
        <v>75</v>
      </c>
      <c r="AD600" s="271">
        <f>AH602</f>
        <v>48</v>
      </c>
      <c r="AE600" s="16">
        <f t="shared" ref="AE600:AE607" si="1108">IF(Y600="Preventivo",25,IF(Y600="Detectivo",15,0))</f>
        <v>25</v>
      </c>
      <c r="AF600" s="16">
        <f t="shared" ref="AF600:AF607" si="1109">IF(Y600="Correctivo",0,IF(Z600="Automatizado",25,IF(Z600="Manual",15,0)))</f>
        <v>15</v>
      </c>
      <c r="AG600" s="16">
        <f>($S$600*((AE600+AF600))/100)</f>
        <v>32</v>
      </c>
      <c r="AH600" s="16">
        <f>S600-AG600</f>
        <v>48</v>
      </c>
      <c r="AI600" s="271">
        <f>AM602</f>
        <v>80</v>
      </c>
      <c r="AJ600" s="16">
        <f>IF(Y600="Correctivo",10,0)</f>
        <v>0</v>
      </c>
      <c r="AK600" s="16">
        <f>IF(X600="Probabilidad",0,IF(Z600="Automatizado",25,IF(Z600="Manual",15,0)))</f>
        <v>0</v>
      </c>
      <c r="AL600" s="155">
        <f>($U600*((AJ600+AK600))/100)</f>
        <v>0</v>
      </c>
      <c r="AM600" s="157">
        <f>U600-AL600</f>
        <v>80</v>
      </c>
      <c r="AN600" s="268" t="s">
        <v>69</v>
      </c>
      <c r="AO600" s="268" t="s">
        <v>77</v>
      </c>
      <c r="AP600" s="268" t="s">
        <v>272</v>
      </c>
      <c r="AQ600" s="32" t="s">
        <v>1046</v>
      </c>
      <c r="AR600" s="139">
        <v>45658</v>
      </c>
      <c r="AS600" s="139">
        <v>46022</v>
      </c>
      <c r="AT600" s="265" t="s">
        <v>96</v>
      </c>
      <c r="AU600" s="16" t="s">
        <v>973</v>
      </c>
    </row>
    <row r="601" spans="1:47" s="110" customFormat="1" ht="303" customHeight="1">
      <c r="A601" s="325"/>
      <c r="B601" s="269"/>
      <c r="C601" s="263"/>
      <c r="D601" s="294"/>
      <c r="E601" s="282"/>
      <c r="F601" s="285"/>
      <c r="G601" s="285"/>
      <c r="H601" s="288"/>
      <c r="I601" s="288"/>
      <c r="J601" s="288"/>
      <c r="K601" s="288"/>
      <c r="L601" s="291"/>
      <c r="M601" s="288"/>
      <c r="N601" s="304"/>
      <c r="O601" s="269"/>
      <c r="P601" s="269"/>
      <c r="Q601" s="269"/>
      <c r="R601" s="269"/>
      <c r="S601" s="266"/>
      <c r="T601" s="269"/>
      <c r="U601" s="266"/>
      <c r="V601" s="269"/>
      <c r="W601" s="278"/>
      <c r="X601" s="266"/>
      <c r="Y601" s="269"/>
      <c r="Z601" s="269"/>
      <c r="AA601" s="269"/>
      <c r="AB601" s="269"/>
      <c r="AC601" s="269"/>
      <c r="AD601" s="272"/>
      <c r="AE601" s="16">
        <f t="shared" si="1108"/>
        <v>0</v>
      </c>
      <c r="AF601" s="16">
        <f t="shared" si="1109"/>
        <v>0</v>
      </c>
      <c r="AG601" s="16">
        <f>($AH$600*((AE601+AF601))/100)</f>
        <v>0</v>
      </c>
      <c r="AH601" s="16">
        <f>AH600-AG601</f>
        <v>48</v>
      </c>
      <c r="AI601" s="272"/>
      <c r="AJ601" s="16">
        <f t="shared" ref="AJ601:AJ607" si="1110">IF(Y601="Correctivo",10,0)</f>
        <v>0</v>
      </c>
      <c r="AK601" s="16">
        <f t="shared" ref="AK601:AK607" si="1111">IF(X601="Probabilidad",0,IF(Z601="Automatizado",25,IF(Z601="Manual",15,0)))</f>
        <v>0</v>
      </c>
      <c r="AL601" s="155">
        <f t="shared" ref="AL601:AL602" si="1112">($AM600*((AJ601+AK601))/100)</f>
        <v>0</v>
      </c>
      <c r="AM601" s="157">
        <f t="shared" ref="AM601:AM602" si="1113">AM600-AL601</f>
        <v>80</v>
      </c>
      <c r="AN601" s="269"/>
      <c r="AO601" s="269"/>
      <c r="AP601" s="269"/>
      <c r="AQ601" s="32" t="s">
        <v>1047</v>
      </c>
      <c r="AR601" s="139">
        <v>45658</v>
      </c>
      <c r="AS601" s="139">
        <v>46022</v>
      </c>
      <c r="AT601" s="370"/>
      <c r="AU601" s="16" t="s">
        <v>973</v>
      </c>
    </row>
    <row r="602" spans="1:47" s="110" customFormat="1" ht="295.5" customHeight="1">
      <c r="A602" s="312"/>
      <c r="B602" s="270"/>
      <c r="C602" s="264"/>
      <c r="D602" s="295"/>
      <c r="E602" s="283"/>
      <c r="F602" s="286"/>
      <c r="G602" s="286"/>
      <c r="H602" s="289"/>
      <c r="I602" s="289"/>
      <c r="J602" s="289"/>
      <c r="K602" s="289"/>
      <c r="L602" s="292"/>
      <c r="M602" s="289"/>
      <c r="N602" s="305"/>
      <c r="O602" s="270"/>
      <c r="P602" s="270"/>
      <c r="Q602" s="270"/>
      <c r="R602" s="270"/>
      <c r="S602" s="267"/>
      <c r="T602" s="270"/>
      <c r="U602" s="267"/>
      <c r="V602" s="270"/>
      <c r="W602" s="279"/>
      <c r="X602" s="267"/>
      <c r="Y602" s="270"/>
      <c r="Z602" s="270"/>
      <c r="AA602" s="270"/>
      <c r="AB602" s="270"/>
      <c r="AC602" s="270"/>
      <c r="AD602" s="273"/>
      <c r="AE602" s="16">
        <f t="shared" si="1108"/>
        <v>0</v>
      </c>
      <c r="AF602" s="16">
        <f t="shared" si="1109"/>
        <v>0</v>
      </c>
      <c r="AG602" s="16">
        <f>($AH$601*((AE602+AF602))/100)</f>
        <v>0</v>
      </c>
      <c r="AH602" s="16">
        <f>AH601-AG602</f>
        <v>48</v>
      </c>
      <c r="AI602" s="273"/>
      <c r="AJ602" s="16">
        <f t="shared" si="1110"/>
        <v>0</v>
      </c>
      <c r="AK602" s="16">
        <f t="shared" si="1111"/>
        <v>0</v>
      </c>
      <c r="AL602" s="155">
        <f t="shared" si="1112"/>
        <v>0</v>
      </c>
      <c r="AM602" s="157">
        <f t="shared" si="1113"/>
        <v>80</v>
      </c>
      <c r="AN602" s="270"/>
      <c r="AO602" s="270"/>
      <c r="AP602" s="270"/>
      <c r="AQ602" s="32" t="s">
        <v>1048</v>
      </c>
      <c r="AR602" s="139">
        <v>45658</v>
      </c>
      <c r="AS602" s="139">
        <v>46022</v>
      </c>
      <c r="AT602" s="374"/>
      <c r="AU602" s="16" t="s">
        <v>973</v>
      </c>
    </row>
    <row r="603" spans="1:47" s="110" customFormat="1" ht="148.5" customHeight="1">
      <c r="A603" s="298"/>
      <c r="B603" s="298" t="s">
        <v>192</v>
      </c>
      <c r="C603" s="300" t="s">
        <v>1102</v>
      </c>
      <c r="D603" s="300" t="s">
        <v>2056</v>
      </c>
      <c r="E603" s="299" t="s">
        <v>167</v>
      </c>
      <c r="F603" s="299" t="s">
        <v>1182</v>
      </c>
      <c r="G603" s="299" t="s">
        <v>2057</v>
      </c>
      <c r="H603" s="108"/>
      <c r="I603" s="108"/>
      <c r="J603" s="108"/>
      <c r="K603" s="108"/>
      <c r="L603" s="315" t="str">
        <f t="shared" ref="L603" si="1114">CONCATENATE(E603," ",F603,)</f>
        <v>Posibilidad de pérdida reputacional ante las victimas y entes territoriales, por incumplimiento y/o efectividad  en el acompañamiento o Asistencia Técnica, formación  e implementación de acciones y garantías de acceso a las medidas de satisfacción, rehabilitación y garantías de no repetición</v>
      </c>
      <c r="M603" s="298" t="s">
        <v>63</v>
      </c>
      <c r="N603" s="298" t="s">
        <v>115</v>
      </c>
      <c r="O603" s="299" t="s">
        <v>64</v>
      </c>
      <c r="P603" s="299" t="s">
        <v>189</v>
      </c>
      <c r="Q603" s="298">
        <v>289</v>
      </c>
      <c r="R603" s="298" t="s">
        <v>129</v>
      </c>
      <c r="S603" s="298">
        <v>40</v>
      </c>
      <c r="T603" s="298" t="s">
        <v>76</v>
      </c>
      <c r="U603" s="298">
        <v>60</v>
      </c>
      <c r="V603" s="308" t="s">
        <v>76</v>
      </c>
      <c r="W603" s="103" t="s">
        <v>2058</v>
      </c>
      <c r="X603" s="99" t="s">
        <v>120</v>
      </c>
      <c r="Y603" s="99" t="s">
        <v>71</v>
      </c>
      <c r="Z603" s="99" t="s">
        <v>72</v>
      </c>
      <c r="AA603" s="99" t="s">
        <v>73</v>
      </c>
      <c r="AB603" s="99" t="s">
        <v>74</v>
      </c>
      <c r="AC603" s="99" t="s">
        <v>75</v>
      </c>
      <c r="AD603" s="309">
        <f>AH604</f>
        <v>14.4</v>
      </c>
      <c r="AE603" s="99">
        <f t="shared" si="1108"/>
        <v>25</v>
      </c>
      <c r="AF603" s="99">
        <f t="shared" si="1109"/>
        <v>15</v>
      </c>
      <c r="AG603" s="99">
        <f>($S603*((AE603+AF603))/100)</f>
        <v>16</v>
      </c>
      <c r="AH603" s="99">
        <f t="shared" ref="AH603" si="1115">S603-AG603</f>
        <v>24</v>
      </c>
      <c r="AI603" s="297">
        <f>AM604</f>
        <v>60</v>
      </c>
      <c r="AJ603" s="99">
        <f t="shared" si="1110"/>
        <v>0</v>
      </c>
      <c r="AK603" s="99">
        <f t="shared" si="1111"/>
        <v>0</v>
      </c>
      <c r="AL603" s="99">
        <f>($U603*((AJ603+AK603))/100)</f>
        <v>0</v>
      </c>
      <c r="AM603" s="106">
        <f>U603-AL603</f>
        <v>60</v>
      </c>
      <c r="AN603" s="308" t="s">
        <v>76</v>
      </c>
      <c r="AO603" s="298" t="s">
        <v>77</v>
      </c>
      <c r="AP603" s="299" t="s">
        <v>78</v>
      </c>
      <c r="AQ603" s="300" t="s">
        <v>2073</v>
      </c>
      <c r="AR603" s="301">
        <v>45658</v>
      </c>
      <c r="AS603" s="301">
        <v>46022</v>
      </c>
      <c r="AT603" s="302" t="s">
        <v>80</v>
      </c>
      <c r="AU603" s="300" t="s">
        <v>2074</v>
      </c>
    </row>
    <row r="604" spans="1:47" s="110" customFormat="1" ht="133.5" customHeight="1">
      <c r="A604" s="298"/>
      <c r="B604" s="298"/>
      <c r="C604" s="300"/>
      <c r="D604" s="300"/>
      <c r="E604" s="299"/>
      <c r="F604" s="299"/>
      <c r="G604" s="299"/>
      <c r="H604" s="112"/>
      <c r="I604" s="112"/>
      <c r="J604" s="112"/>
      <c r="K604" s="112"/>
      <c r="L604" s="314"/>
      <c r="M604" s="298"/>
      <c r="N604" s="298"/>
      <c r="O604" s="299"/>
      <c r="P604" s="299"/>
      <c r="Q604" s="298"/>
      <c r="R604" s="298"/>
      <c r="S604" s="298"/>
      <c r="T604" s="298"/>
      <c r="U604" s="298"/>
      <c r="V604" s="308"/>
      <c r="W604" s="103" t="s">
        <v>2072</v>
      </c>
      <c r="X604" s="99" t="s">
        <v>120</v>
      </c>
      <c r="Y604" s="99" t="s">
        <v>71</v>
      </c>
      <c r="Z604" s="99" t="s">
        <v>72</v>
      </c>
      <c r="AA604" s="99" t="s">
        <v>73</v>
      </c>
      <c r="AB604" s="99" t="s">
        <v>74</v>
      </c>
      <c r="AC604" s="99" t="s">
        <v>75</v>
      </c>
      <c r="AD604" s="310"/>
      <c r="AE604" s="99">
        <f t="shared" si="1108"/>
        <v>25</v>
      </c>
      <c r="AF604" s="99">
        <f t="shared" si="1109"/>
        <v>15</v>
      </c>
      <c r="AG604" s="99">
        <f>($AH603*((AE604+AF604))/100)</f>
        <v>9.6</v>
      </c>
      <c r="AH604" s="99">
        <f t="shared" ref="AH604" si="1116">AH603-AG604</f>
        <v>14.4</v>
      </c>
      <c r="AI604" s="297"/>
      <c r="AJ604" s="99">
        <f t="shared" si="1110"/>
        <v>0</v>
      </c>
      <c r="AK604" s="99">
        <f t="shared" si="1111"/>
        <v>0</v>
      </c>
      <c r="AL604" s="99">
        <f t="shared" ref="AL604" si="1117">($AM603*((AJ604+AK604))/100)</f>
        <v>0</v>
      </c>
      <c r="AM604" s="106">
        <f t="shared" ref="AM604" si="1118">AM603-AL604</f>
        <v>60</v>
      </c>
      <c r="AN604" s="308"/>
      <c r="AO604" s="298"/>
      <c r="AP604" s="299"/>
      <c r="AQ604" s="300"/>
      <c r="AR604" s="301"/>
      <c r="AS604" s="301"/>
      <c r="AT604" s="302"/>
      <c r="AU604" s="300"/>
    </row>
    <row r="605" spans="1:47" s="110" customFormat="1" ht="126.75" customHeight="1">
      <c r="A605" s="298"/>
      <c r="B605" s="298" t="s">
        <v>192</v>
      </c>
      <c r="C605" s="299" t="s">
        <v>1049</v>
      </c>
      <c r="D605" s="300" t="s">
        <v>2059</v>
      </c>
      <c r="E605" s="299"/>
      <c r="F605" s="299"/>
      <c r="G605" s="299"/>
      <c r="H605" s="311" t="s">
        <v>2060</v>
      </c>
      <c r="I605" s="311" t="s">
        <v>2061</v>
      </c>
      <c r="J605" s="311" t="s">
        <v>2062</v>
      </c>
      <c r="K605" s="311" t="s">
        <v>2063</v>
      </c>
      <c r="L605" s="313" t="s">
        <v>2064</v>
      </c>
      <c r="M605" s="298" t="s">
        <v>88</v>
      </c>
      <c r="N605" s="298" t="s">
        <v>123</v>
      </c>
      <c r="O605" s="299" t="s">
        <v>89</v>
      </c>
      <c r="P605" s="299" t="s">
        <v>90</v>
      </c>
      <c r="Q605" s="298" t="s">
        <v>2065</v>
      </c>
      <c r="R605" s="298" t="s">
        <v>393</v>
      </c>
      <c r="S605" s="298">
        <v>80</v>
      </c>
      <c r="T605" s="298" t="s">
        <v>144</v>
      </c>
      <c r="U605" s="298">
        <v>100</v>
      </c>
      <c r="V605" s="296" t="s">
        <v>145</v>
      </c>
      <c r="W605" s="103" t="s">
        <v>2075</v>
      </c>
      <c r="X605" s="99" t="s">
        <v>120</v>
      </c>
      <c r="Y605" s="99" t="s">
        <v>71</v>
      </c>
      <c r="Z605" s="99" t="s">
        <v>72</v>
      </c>
      <c r="AA605" s="99" t="s">
        <v>73</v>
      </c>
      <c r="AB605" s="99" t="s">
        <v>74</v>
      </c>
      <c r="AC605" s="99" t="s">
        <v>75</v>
      </c>
      <c r="AD605" s="297">
        <f>AH606</f>
        <v>28.8</v>
      </c>
      <c r="AE605" s="99">
        <f t="shared" si="1108"/>
        <v>25</v>
      </c>
      <c r="AF605" s="99">
        <f t="shared" si="1109"/>
        <v>15</v>
      </c>
      <c r="AG605" s="99">
        <f>($S605*((AE605+AF605))/100)</f>
        <v>32</v>
      </c>
      <c r="AH605" s="99">
        <f t="shared" ref="AH605" si="1119">S605-AG605</f>
        <v>48</v>
      </c>
      <c r="AI605" s="297">
        <f>AM606</f>
        <v>100</v>
      </c>
      <c r="AJ605" s="99">
        <f t="shared" si="1110"/>
        <v>0</v>
      </c>
      <c r="AK605" s="99">
        <f t="shared" si="1111"/>
        <v>0</v>
      </c>
      <c r="AL605" s="99">
        <f>($U605*((AJ605+AK605))/100)</f>
        <v>0</v>
      </c>
      <c r="AM605" s="106">
        <f>U605-AL605</f>
        <v>100</v>
      </c>
      <c r="AN605" s="296" t="s">
        <v>145</v>
      </c>
      <c r="AO605" s="298" t="s">
        <v>77</v>
      </c>
      <c r="AP605" s="299" t="s">
        <v>2066</v>
      </c>
      <c r="AQ605" s="300" t="s">
        <v>2077</v>
      </c>
      <c r="AR605" s="301">
        <v>45658</v>
      </c>
      <c r="AS605" s="301">
        <v>46022</v>
      </c>
      <c r="AT605" s="302" t="s">
        <v>149</v>
      </c>
      <c r="AU605" s="300" t="s">
        <v>2067</v>
      </c>
    </row>
    <row r="606" spans="1:47" s="110" customFormat="1" ht="110.25" customHeight="1">
      <c r="A606" s="298"/>
      <c r="B606" s="298"/>
      <c r="C606" s="299"/>
      <c r="D606" s="300"/>
      <c r="E606" s="299"/>
      <c r="F606" s="299"/>
      <c r="G606" s="299"/>
      <c r="H606" s="312"/>
      <c r="I606" s="312"/>
      <c r="J606" s="312"/>
      <c r="K606" s="312"/>
      <c r="L606" s="314"/>
      <c r="M606" s="298"/>
      <c r="N606" s="298"/>
      <c r="O606" s="299"/>
      <c r="P606" s="299"/>
      <c r="Q606" s="298"/>
      <c r="R606" s="298"/>
      <c r="S606" s="298"/>
      <c r="T606" s="298"/>
      <c r="U606" s="298"/>
      <c r="V606" s="296"/>
      <c r="W606" s="103" t="s">
        <v>2076</v>
      </c>
      <c r="X606" s="99" t="s">
        <v>120</v>
      </c>
      <c r="Y606" s="99" t="s">
        <v>71</v>
      </c>
      <c r="Z606" s="99" t="s">
        <v>72</v>
      </c>
      <c r="AA606" s="99" t="s">
        <v>73</v>
      </c>
      <c r="AB606" s="99" t="s">
        <v>74</v>
      </c>
      <c r="AC606" s="99" t="s">
        <v>75</v>
      </c>
      <c r="AD606" s="297"/>
      <c r="AE606" s="99">
        <f t="shared" si="1108"/>
        <v>25</v>
      </c>
      <c r="AF606" s="99">
        <f t="shared" si="1109"/>
        <v>15</v>
      </c>
      <c r="AG606" s="99">
        <f>($AH605*((AE606+AF606))/100)</f>
        <v>19.2</v>
      </c>
      <c r="AH606" s="99">
        <f t="shared" ref="AH606" si="1120">AH605-AG606</f>
        <v>28.8</v>
      </c>
      <c r="AI606" s="297"/>
      <c r="AJ606" s="99">
        <f t="shared" si="1110"/>
        <v>0</v>
      </c>
      <c r="AK606" s="99">
        <f t="shared" si="1111"/>
        <v>0</v>
      </c>
      <c r="AL606" s="99">
        <f t="shared" ref="AL606" si="1121">($AM605*((AJ606+AK606))/100)</f>
        <v>0</v>
      </c>
      <c r="AM606" s="106">
        <f t="shared" ref="AM606" si="1122">AM605-AL606</f>
        <v>100</v>
      </c>
      <c r="AN606" s="296"/>
      <c r="AO606" s="298"/>
      <c r="AP606" s="299"/>
      <c r="AQ606" s="300"/>
      <c r="AR606" s="301"/>
      <c r="AS606" s="301"/>
      <c r="AT606" s="302"/>
      <c r="AU606" s="300"/>
    </row>
    <row r="607" spans="1:47" s="110" customFormat="1" ht="133.5" customHeight="1">
      <c r="A607" s="99"/>
      <c r="B607" s="99" t="s">
        <v>192</v>
      </c>
      <c r="C607" s="100" t="s">
        <v>1102</v>
      </c>
      <c r="D607" s="100" t="s">
        <v>2068</v>
      </c>
      <c r="E607" s="100" t="s">
        <v>167</v>
      </c>
      <c r="F607" s="100" t="s">
        <v>2069</v>
      </c>
      <c r="G607" s="100" t="s">
        <v>2070</v>
      </c>
      <c r="H607" s="108"/>
      <c r="I607" s="108"/>
      <c r="J607" s="108"/>
      <c r="K607" s="108"/>
      <c r="L607" s="116" t="str">
        <f t="shared" ref="L607" si="1123">CONCATENATE(E607," ",F607,)</f>
        <v>Posibilidad de pérdida reputacional ante las victimas y el solicitante de la jornada por la no realización de las  jornadas de atención móvil de orientación y comunicación</v>
      </c>
      <c r="M607" s="99" t="s">
        <v>63</v>
      </c>
      <c r="N607" s="99" t="s">
        <v>123</v>
      </c>
      <c r="O607" s="100" t="s">
        <v>64</v>
      </c>
      <c r="P607" s="100" t="s">
        <v>189</v>
      </c>
      <c r="Q607" s="99">
        <v>80</v>
      </c>
      <c r="R607" s="99" t="s">
        <v>129</v>
      </c>
      <c r="S607" s="99">
        <v>40</v>
      </c>
      <c r="T607" s="99" t="s">
        <v>117</v>
      </c>
      <c r="U607" s="99">
        <v>40</v>
      </c>
      <c r="V607" s="135" t="s">
        <v>76</v>
      </c>
      <c r="W607" s="103" t="s">
        <v>2071</v>
      </c>
      <c r="X607" s="99" t="s">
        <v>120</v>
      </c>
      <c r="Y607" s="99" t="s">
        <v>71</v>
      </c>
      <c r="Z607" s="99" t="s">
        <v>72</v>
      </c>
      <c r="AA607" s="99" t="s">
        <v>73</v>
      </c>
      <c r="AB607" s="99" t="s">
        <v>74</v>
      </c>
      <c r="AC607" s="99" t="s">
        <v>75</v>
      </c>
      <c r="AD607" s="104">
        <f>AH607</f>
        <v>24</v>
      </c>
      <c r="AE607" s="99">
        <f t="shared" si="1108"/>
        <v>25</v>
      </c>
      <c r="AF607" s="99">
        <f t="shared" si="1109"/>
        <v>15</v>
      </c>
      <c r="AG607" s="99">
        <f>($S607*((AE607+AF607))/100)</f>
        <v>16</v>
      </c>
      <c r="AH607" s="99">
        <f t="shared" ref="AH607:AH608" si="1124">S607-AG607</f>
        <v>24</v>
      </c>
      <c r="AI607" s="104">
        <f>AM607</f>
        <v>40</v>
      </c>
      <c r="AJ607" s="99">
        <f t="shared" si="1110"/>
        <v>0</v>
      </c>
      <c r="AK607" s="99">
        <f t="shared" si="1111"/>
        <v>0</v>
      </c>
      <c r="AL607" s="99">
        <f>($U607*((AJ607+AK607))/100)</f>
        <v>0</v>
      </c>
      <c r="AM607" s="106">
        <f>U607-AL607</f>
        <v>40</v>
      </c>
      <c r="AN607" s="146" t="s">
        <v>118</v>
      </c>
      <c r="AO607" s="99" t="s">
        <v>121</v>
      </c>
      <c r="AP607" s="99" t="s">
        <v>123</v>
      </c>
      <c r="AQ607" s="100" t="s">
        <v>123</v>
      </c>
      <c r="AR607" s="99" t="s">
        <v>123</v>
      </c>
      <c r="AS607" s="99" t="s">
        <v>123</v>
      </c>
      <c r="AT607" s="99" t="s">
        <v>123</v>
      </c>
      <c r="AU607" s="100" t="s">
        <v>123</v>
      </c>
    </row>
    <row r="608" spans="1:47" s="110" customFormat="1" ht="174" customHeight="1">
      <c r="A608" s="111"/>
      <c r="B608" s="268" t="s">
        <v>192</v>
      </c>
      <c r="C608" s="262" t="s">
        <v>107</v>
      </c>
      <c r="D608" s="293" t="s">
        <v>1043</v>
      </c>
      <c r="E608" s="250"/>
      <c r="F608" s="249"/>
      <c r="G608" s="249"/>
      <c r="H608" s="248"/>
      <c r="I608" s="248"/>
      <c r="J608" s="248"/>
      <c r="K608" s="248"/>
      <c r="L608" s="290" t="s">
        <v>2078</v>
      </c>
      <c r="M608" s="287" t="s">
        <v>108</v>
      </c>
      <c r="N608" s="303" t="s">
        <v>1121</v>
      </c>
      <c r="O608" s="268" t="s">
        <v>64</v>
      </c>
      <c r="P608" s="268" t="s">
        <v>65</v>
      </c>
      <c r="Q608" s="268">
        <v>365</v>
      </c>
      <c r="R608" s="268" t="s">
        <v>129</v>
      </c>
      <c r="S608" s="265">
        <v>40</v>
      </c>
      <c r="T608" s="268" t="s">
        <v>68</v>
      </c>
      <c r="U608" s="265">
        <v>80</v>
      </c>
      <c r="V608" s="268" t="s">
        <v>69</v>
      </c>
      <c r="W608" s="277" t="s">
        <v>1199</v>
      </c>
      <c r="X608" s="265" t="str">
        <f>IF(OR(Y608="Preventivo",Y608="Detectivo"),"Probabilidad",IF(Y608="Correctivo","Impacto"," "))</f>
        <v>Probabilidad</v>
      </c>
      <c r="Y608" s="268" t="s">
        <v>71</v>
      </c>
      <c r="Z608" s="268" t="s">
        <v>72</v>
      </c>
      <c r="AA608" s="268" t="s">
        <v>73</v>
      </c>
      <c r="AB608" s="268" t="s">
        <v>74</v>
      </c>
      <c r="AC608" s="268" t="s">
        <v>75</v>
      </c>
      <c r="AD608" s="271">
        <f>AH610</f>
        <v>24</v>
      </c>
      <c r="AE608" s="99">
        <f t="shared" ref="AE608:AE609" si="1125">IF(Y608="Preventivo",25,IF(Y608="Detectivo",15,0))</f>
        <v>25</v>
      </c>
      <c r="AF608" s="99">
        <f t="shared" ref="AF608:AF609" si="1126">IF(Y608="Correctivo",0,IF(Z608="Automatizado",25,IF(Z608="Manual",15,0)))</f>
        <v>15</v>
      </c>
      <c r="AG608" s="99">
        <f>($S608*((AE608+AF608))/100)</f>
        <v>16</v>
      </c>
      <c r="AH608" s="99">
        <f t="shared" si="1124"/>
        <v>24</v>
      </c>
      <c r="AI608" s="271">
        <f>AM610</f>
        <v>80</v>
      </c>
      <c r="AJ608" s="99">
        <f t="shared" ref="AJ608:AJ609" si="1127">IF(Y608="Correctivo",10,0)</f>
        <v>0</v>
      </c>
      <c r="AK608" s="99">
        <f t="shared" ref="AK608:AK609" si="1128">IF(X608="Probabilidad",0,IF(Z608="Automatizado",25,IF(Z608="Manual",15,0)))</f>
        <v>0</v>
      </c>
      <c r="AL608" s="99">
        <f>($U608*((AJ608+AK608))/100)</f>
        <v>0</v>
      </c>
      <c r="AM608" s="106">
        <f>U608-AL608</f>
        <v>80</v>
      </c>
      <c r="AN608" s="268" t="s">
        <v>69</v>
      </c>
      <c r="AO608" s="268" t="s">
        <v>77</v>
      </c>
      <c r="AP608" s="277" t="s">
        <v>2066</v>
      </c>
      <c r="AQ608" s="32" t="s">
        <v>1046</v>
      </c>
      <c r="AR608" s="194">
        <v>45658</v>
      </c>
      <c r="AS608" s="194">
        <v>46022</v>
      </c>
      <c r="AT608" s="306" t="s">
        <v>96</v>
      </c>
      <c r="AU608" s="307" t="s">
        <v>973</v>
      </c>
    </row>
    <row r="609" spans="1:47" s="110" customFormat="1" ht="327.75" customHeight="1">
      <c r="A609" s="111"/>
      <c r="B609" s="269"/>
      <c r="C609" s="263"/>
      <c r="D609" s="294"/>
      <c r="E609" s="250"/>
      <c r="F609" s="249"/>
      <c r="G609" s="249"/>
      <c r="H609" s="248"/>
      <c r="I609" s="248"/>
      <c r="J609" s="248"/>
      <c r="K609" s="248"/>
      <c r="L609" s="291"/>
      <c r="M609" s="288"/>
      <c r="N609" s="304"/>
      <c r="O609" s="269"/>
      <c r="P609" s="269"/>
      <c r="Q609" s="269"/>
      <c r="R609" s="269"/>
      <c r="S609" s="266"/>
      <c r="T609" s="269"/>
      <c r="U609" s="266"/>
      <c r="V609" s="269"/>
      <c r="W609" s="278"/>
      <c r="X609" s="266"/>
      <c r="Y609" s="269"/>
      <c r="Z609" s="269"/>
      <c r="AA609" s="269"/>
      <c r="AB609" s="269"/>
      <c r="AC609" s="269"/>
      <c r="AD609" s="272"/>
      <c r="AE609" s="99">
        <f t="shared" si="1125"/>
        <v>0</v>
      </c>
      <c r="AF609" s="99">
        <f t="shared" si="1126"/>
        <v>0</v>
      </c>
      <c r="AG609" s="99">
        <f>($AH608*((AE609+AF609))/100)</f>
        <v>0</v>
      </c>
      <c r="AH609" s="99">
        <f t="shared" ref="AH609" si="1129">AH608-AG609</f>
        <v>24</v>
      </c>
      <c r="AI609" s="272"/>
      <c r="AJ609" s="99">
        <f t="shared" si="1127"/>
        <v>0</v>
      </c>
      <c r="AK609" s="99">
        <f t="shared" si="1128"/>
        <v>0</v>
      </c>
      <c r="AL609" s="99">
        <f t="shared" ref="AL609" si="1130">($AM608*((AJ609+AK609))/100)</f>
        <v>0</v>
      </c>
      <c r="AM609" s="106">
        <f t="shared" ref="AM609" si="1131">AM608-AL609</f>
        <v>80</v>
      </c>
      <c r="AN609" s="269"/>
      <c r="AO609" s="269"/>
      <c r="AP609" s="278"/>
      <c r="AQ609" s="257" t="s">
        <v>1047</v>
      </c>
      <c r="AR609" s="139">
        <v>45658</v>
      </c>
      <c r="AS609" s="189">
        <v>46022</v>
      </c>
      <c r="AT609" s="306"/>
      <c r="AU609" s="307"/>
    </row>
    <row r="610" spans="1:47" s="110" customFormat="1" ht="297.75" customHeight="1">
      <c r="A610" s="114"/>
      <c r="B610" s="270"/>
      <c r="C610" s="264"/>
      <c r="D610" s="295"/>
      <c r="E610" s="250"/>
      <c r="F610" s="249"/>
      <c r="G610" s="249"/>
      <c r="H610" s="248"/>
      <c r="I610" s="248"/>
      <c r="J610" s="248"/>
      <c r="K610" s="248"/>
      <c r="L610" s="292"/>
      <c r="M610" s="289"/>
      <c r="N610" s="305"/>
      <c r="O610" s="270"/>
      <c r="P610" s="270"/>
      <c r="Q610" s="270"/>
      <c r="R610" s="270"/>
      <c r="S610" s="267"/>
      <c r="T610" s="270"/>
      <c r="U610" s="267"/>
      <c r="V610" s="270"/>
      <c r="W610" s="279"/>
      <c r="X610" s="267"/>
      <c r="Y610" s="270"/>
      <c r="Z610" s="270"/>
      <c r="AA610" s="270"/>
      <c r="AB610" s="270"/>
      <c r="AC610" s="270"/>
      <c r="AD610" s="273"/>
      <c r="AE610" s="99">
        <f t="shared" ref="AE610" si="1132">IF(Y610="Preventivo",25,IF(Y610="Detectivo",15,0))</f>
        <v>0</v>
      </c>
      <c r="AF610" s="99">
        <f t="shared" ref="AF610" si="1133">IF(Y610="Correctivo",0,IF(Z610="Automatizado",25,IF(Z610="Manual",15,0)))</f>
        <v>0</v>
      </c>
      <c r="AG610" s="99">
        <f>($AH609*((AE610+AF610))/100)</f>
        <v>0</v>
      </c>
      <c r="AH610" s="99">
        <f t="shared" ref="AH610" si="1134">AH609-AG610</f>
        <v>24</v>
      </c>
      <c r="AI610" s="273"/>
      <c r="AJ610" s="99">
        <f t="shared" ref="AJ610" si="1135">IF(Y610="Correctivo",10,0)</f>
        <v>0</v>
      </c>
      <c r="AK610" s="99">
        <f t="shared" ref="AK610" si="1136">IF(X610="Probabilidad",0,IF(Z610="Automatizado",25,IF(Z610="Manual",15,0)))</f>
        <v>0</v>
      </c>
      <c r="AL610" s="99">
        <f t="shared" ref="AL610" si="1137">($AM609*((AJ610+AK610))/100)</f>
        <v>0</v>
      </c>
      <c r="AM610" s="106">
        <f t="shared" ref="AM610" si="1138">AM609-AL610</f>
        <v>80</v>
      </c>
      <c r="AN610" s="269"/>
      <c r="AO610" s="270"/>
      <c r="AP610" s="279"/>
      <c r="AQ610" s="257" t="s">
        <v>1048</v>
      </c>
      <c r="AR610" s="139">
        <v>45658</v>
      </c>
      <c r="AS610" s="189">
        <v>46022</v>
      </c>
      <c r="AT610" s="306"/>
      <c r="AU610" s="307"/>
    </row>
    <row r="611" spans="1:47" s="110" customFormat="1" ht="164.25" customHeight="1">
      <c r="A611" s="298"/>
      <c r="B611" s="298" t="s">
        <v>194</v>
      </c>
      <c r="C611" s="299" t="s">
        <v>1102</v>
      </c>
      <c r="D611" s="300" t="s">
        <v>1297</v>
      </c>
      <c r="E611" s="299" t="s">
        <v>60</v>
      </c>
      <c r="F611" s="299" t="s">
        <v>1298</v>
      </c>
      <c r="G611" s="299" t="s">
        <v>1299</v>
      </c>
      <c r="H611" s="108"/>
      <c r="I611" s="108"/>
      <c r="J611" s="108"/>
      <c r="K611" s="108"/>
      <c r="L611" s="315" t="str">
        <f>CONCATENATE(E611," ",F611,)</f>
        <v>Posibilidad de pérdida económica y reputacional ante los sujetos de reparación colectiva,  al no realizar la implementación de las acciones o estrategias definidas</v>
      </c>
      <c r="M611" s="298" t="s">
        <v>63</v>
      </c>
      <c r="N611" s="298" t="s">
        <v>115</v>
      </c>
      <c r="O611" s="299" t="s">
        <v>64</v>
      </c>
      <c r="P611" s="299" t="s">
        <v>65</v>
      </c>
      <c r="Q611" s="298">
        <v>70</v>
      </c>
      <c r="R611" s="298" t="s">
        <v>129</v>
      </c>
      <c r="S611" s="298">
        <v>40</v>
      </c>
      <c r="T611" s="298" t="s">
        <v>68</v>
      </c>
      <c r="U611" s="298">
        <v>80</v>
      </c>
      <c r="V611" s="360" t="s">
        <v>69</v>
      </c>
      <c r="W611" s="475" t="s">
        <v>1300</v>
      </c>
      <c r="X611" s="311" t="s">
        <v>120</v>
      </c>
      <c r="Y611" s="311" t="s">
        <v>71</v>
      </c>
      <c r="Z611" s="311" t="s">
        <v>72</v>
      </c>
      <c r="AA611" s="311" t="s">
        <v>73</v>
      </c>
      <c r="AB611" s="311" t="s">
        <v>74</v>
      </c>
      <c r="AC611" s="311" t="s">
        <v>75</v>
      </c>
      <c r="AD611" s="297">
        <f>AH613</f>
        <v>24</v>
      </c>
      <c r="AE611" s="99">
        <f t="shared" si="1068"/>
        <v>25</v>
      </c>
      <c r="AF611" s="99">
        <f t="shared" si="1069"/>
        <v>15</v>
      </c>
      <c r="AG611" s="99">
        <f>($S611*((AE611+AF611))/100)</f>
        <v>16</v>
      </c>
      <c r="AH611" s="99">
        <f t="shared" ref="AH611" si="1139">S611-AG611</f>
        <v>24</v>
      </c>
      <c r="AI611" s="297">
        <f>AM613</f>
        <v>80</v>
      </c>
      <c r="AJ611" s="99">
        <f t="shared" si="1071"/>
        <v>0</v>
      </c>
      <c r="AK611" s="99">
        <f t="shared" si="1072"/>
        <v>0</v>
      </c>
      <c r="AL611" s="99">
        <f>($U611*((AJ611+AK611))/100)</f>
        <v>0</v>
      </c>
      <c r="AM611" s="106">
        <f>U611-AL611</f>
        <v>80</v>
      </c>
      <c r="AN611" s="391" t="s">
        <v>69</v>
      </c>
      <c r="AO611" s="311" t="s">
        <v>77</v>
      </c>
      <c r="AP611" s="313" t="s">
        <v>1301</v>
      </c>
      <c r="AQ611" s="100" t="s">
        <v>1302</v>
      </c>
      <c r="AR611" s="136">
        <v>45658</v>
      </c>
      <c r="AS611" s="136">
        <v>46022</v>
      </c>
      <c r="AT611" s="311" t="s">
        <v>96</v>
      </c>
      <c r="AU611" s="313" t="s">
        <v>1303</v>
      </c>
    </row>
    <row r="612" spans="1:47" s="110" customFormat="1" ht="95.25" customHeight="1">
      <c r="A612" s="298"/>
      <c r="B612" s="298"/>
      <c r="C612" s="299"/>
      <c r="D612" s="300"/>
      <c r="E612" s="299"/>
      <c r="F612" s="299"/>
      <c r="G612" s="299"/>
      <c r="H612" s="112"/>
      <c r="I612" s="112"/>
      <c r="J612" s="112"/>
      <c r="K612" s="112"/>
      <c r="L612" s="314"/>
      <c r="M612" s="298"/>
      <c r="N612" s="298"/>
      <c r="O612" s="299"/>
      <c r="P612" s="299"/>
      <c r="Q612" s="298"/>
      <c r="R612" s="298"/>
      <c r="S612" s="298"/>
      <c r="T612" s="298"/>
      <c r="U612" s="298"/>
      <c r="V612" s="360"/>
      <c r="W612" s="510"/>
      <c r="X612" s="325"/>
      <c r="Y612" s="325"/>
      <c r="Z612" s="325"/>
      <c r="AA612" s="325"/>
      <c r="AB612" s="325"/>
      <c r="AC612" s="325"/>
      <c r="AD612" s="297"/>
      <c r="AE612" s="99">
        <f t="shared" si="1068"/>
        <v>0</v>
      </c>
      <c r="AF612" s="99">
        <f t="shared" si="1069"/>
        <v>0</v>
      </c>
      <c r="AG612" s="99">
        <f>($AH611*((AE612+AF612))/100)</f>
        <v>0</v>
      </c>
      <c r="AH612" s="99">
        <f t="shared" ref="AH612:AH613" si="1140">AH611-AG612</f>
        <v>24</v>
      </c>
      <c r="AI612" s="297"/>
      <c r="AJ612" s="99">
        <f t="shared" si="1071"/>
        <v>0</v>
      </c>
      <c r="AK612" s="99">
        <f t="shared" si="1072"/>
        <v>0</v>
      </c>
      <c r="AL612" s="99">
        <f t="shared" ref="AL612:AL613" si="1141">($AM611*((AJ612+AK612))/100)</f>
        <v>0</v>
      </c>
      <c r="AM612" s="106">
        <f t="shared" ref="AM612:AM613" si="1142">AM611-AL612</f>
        <v>80</v>
      </c>
      <c r="AN612" s="410"/>
      <c r="AO612" s="325"/>
      <c r="AP612" s="343"/>
      <c r="AQ612" s="100" t="s">
        <v>1304</v>
      </c>
      <c r="AR612" s="109">
        <v>45658</v>
      </c>
      <c r="AS612" s="109">
        <v>46022</v>
      </c>
      <c r="AT612" s="325"/>
      <c r="AU612" s="343"/>
    </row>
    <row r="613" spans="1:47" s="110" customFormat="1" ht="91.5" customHeight="1">
      <c r="A613" s="298"/>
      <c r="B613" s="298"/>
      <c r="C613" s="299"/>
      <c r="D613" s="300"/>
      <c r="E613" s="299"/>
      <c r="F613" s="299"/>
      <c r="G613" s="299"/>
      <c r="H613" s="115"/>
      <c r="I613" s="115"/>
      <c r="J613" s="115"/>
      <c r="K613" s="115"/>
      <c r="L613" s="357"/>
      <c r="M613" s="298"/>
      <c r="N613" s="298"/>
      <c r="O613" s="299"/>
      <c r="P613" s="299"/>
      <c r="Q613" s="298"/>
      <c r="R613" s="298"/>
      <c r="S613" s="298"/>
      <c r="T613" s="298"/>
      <c r="U613" s="298"/>
      <c r="V613" s="360"/>
      <c r="W613" s="476"/>
      <c r="X613" s="312"/>
      <c r="Y613" s="312"/>
      <c r="Z613" s="312"/>
      <c r="AA613" s="312"/>
      <c r="AB613" s="312"/>
      <c r="AC613" s="312"/>
      <c r="AD613" s="297"/>
      <c r="AE613" s="99">
        <f t="shared" si="1068"/>
        <v>0</v>
      </c>
      <c r="AF613" s="99">
        <f t="shared" si="1069"/>
        <v>0</v>
      </c>
      <c r="AG613" s="99">
        <f>($AH612*((AE613+AF613))/100)</f>
        <v>0</v>
      </c>
      <c r="AH613" s="99">
        <f t="shared" si="1140"/>
        <v>24</v>
      </c>
      <c r="AI613" s="297"/>
      <c r="AJ613" s="99">
        <f t="shared" si="1071"/>
        <v>0</v>
      </c>
      <c r="AK613" s="99">
        <f t="shared" si="1072"/>
        <v>0</v>
      </c>
      <c r="AL613" s="99">
        <f t="shared" si="1141"/>
        <v>0</v>
      </c>
      <c r="AM613" s="106">
        <f t="shared" si="1142"/>
        <v>80</v>
      </c>
      <c r="AN613" s="392"/>
      <c r="AO613" s="312"/>
      <c r="AP613" s="326"/>
      <c r="AQ613" s="100" t="s">
        <v>1305</v>
      </c>
      <c r="AR613" s="136">
        <v>45658</v>
      </c>
      <c r="AS613" s="136">
        <v>46022</v>
      </c>
      <c r="AT613" s="312"/>
      <c r="AU613" s="326"/>
    </row>
    <row r="614" spans="1:47" s="110" customFormat="1" ht="166.5" customHeight="1">
      <c r="A614" s="298"/>
      <c r="B614" s="298" t="s">
        <v>194</v>
      </c>
      <c r="C614" s="299" t="s">
        <v>1049</v>
      </c>
      <c r="D614" s="300" t="s">
        <v>1074</v>
      </c>
      <c r="E614" s="299" t="s">
        <v>167</v>
      </c>
      <c r="F614" s="299" t="s">
        <v>1306</v>
      </c>
      <c r="G614" s="299" t="s">
        <v>1307</v>
      </c>
      <c r="H614" s="108"/>
      <c r="I614" s="108"/>
      <c r="J614" s="108"/>
      <c r="K614" s="108"/>
      <c r="L614" s="315" t="str">
        <f>CONCATENATE(E614," ",F614,)</f>
        <v>Posibilidad de pérdida reputacional ante las victimas, entidades territoriales y  organismos de control, al no lograr hacer entrega de la medida de indemnización  a victimas   a quienes ya se le asignaron  y giraron los recursos en el proceso de reparación individual</v>
      </c>
      <c r="M614" s="298" t="s">
        <v>63</v>
      </c>
      <c r="N614" s="298" t="s">
        <v>115</v>
      </c>
      <c r="O614" s="299" t="s">
        <v>64</v>
      </c>
      <c r="P614" s="299" t="s">
        <v>65</v>
      </c>
      <c r="Q614" s="298">
        <v>190</v>
      </c>
      <c r="R614" s="298" t="s">
        <v>129</v>
      </c>
      <c r="S614" s="298">
        <v>40</v>
      </c>
      <c r="T614" s="298" t="s">
        <v>76</v>
      </c>
      <c r="U614" s="298">
        <v>60</v>
      </c>
      <c r="V614" s="308" t="s">
        <v>76</v>
      </c>
      <c r="W614" s="103" t="s">
        <v>1308</v>
      </c>
      <c r="X614" s="99" t="s">
        <v>120</v>
      </c>
      <c r="Y614" s="99" t="s">
        <v>71</v>
      </c>
      <c r="Z614" s="99" t="s">
        <v>72</v>
      </c>
      <c r="AA614" s="99" t="s">
        <v>182</v>
      </c>
      <c r="AB614" s="99" t="s">
        <v>94</v>
      </c>
      <c r="AC614" s="99" t="s">
        <v>75</v>
      </c>
      <c r="AD614" s="297">
        <f>AH615</f>
        <v>24</v>
      </c>
      <c r="AE614" s="99">
        <f t="shared" si="1068"/>
        <v>25</v>
      </c>
      <c r="AF614" s="99">
        <f t="shared" si="1069"/>
        <v>15</v>
      </c>
      <c r="AG614" s="99">
        <f>($S614*((AE614+AF614))/100)</f>
        <v>16</v>
      </c>
      <c r="AH614" s="99">
        <f t="shared" ref="AH614" si="1143">S614-AG614</f>
        <v>24</v>
      </c>
      <c r="AI614" s="297">
        <f>AM615</f>
        <v>45</v>
      </c>
      <c r="AJ614" s="99">
        <f t="shared" si="1071"/>
        <v>0</v>
      </c>
      <c r="AK614" s="99">
        <f t="shared" si="1072"/>
        <v>0</v>
      </c>
      <c r="AL614" s="99">
        <f>($U614*((AJ614+AK614))/100)</f>
        <v>0</v>
      </c>
      <c r="AM614" s="106">
        <f>U614-AL614</f>
        <v>60</v>
      </c>
      <c r="AN614" s="391" t="s">
        <v>76</v>
      </c>
      <c r="AO614" s="311" t="s">
        <v>77</v>
      </c>
      <c r="AP614" s="313" t="s">
        <v>1301</v>
      </c>
      <c r="AQ614" s="313" t="s">
        <v>1309</v>
      </c>
      <c r="AR614" s="386">
        <v>45658</v>
      </c>
      <c r="AS614" s="386">
        <v>46022</v>
      </c>
      <c r="AT614" s="311" t="s">
        <v>80</v>
      </c>
      <c r="AU614" s="313" t="s">
        <v>1310</v>
      </c>
    </row>
    <row r="615" spans="1:47" s="110" customFormat="1" ht="107.25" customHeight="1">
      <c r="A615" s="298"/>
      <c r="B615" s="298"/>
      <c r="C615" s="299"/>
      <c r="D615" s="300"/>
      <c r="E615" s="299"/>
      <c r="F615" s="299"/>
      <c r="G615" s="299"/>
      <c r="H615" s="112"/>
      <c r="I615" s="112"/>
      <c r="J615" s="112"/>
      <c r="K615" s="112"/>
      <c r="L615" s="314"/>
      <c r="M615" s="298"/>
      <c r="N615" s="298"/>
      <c r="O615" s="299"/>
      <c r="P615" s="299"/>
      <c r="Q615" s="298"/>
      <c r="R615" s="298"/>
      <c r="S615" s="298"/>
      <c r="T615" s="298"/>
      <c r="U615" s="298"/>
      <c r="V615" s="308"/>
      <c r="W615" s="103" t="s">
        <v>1311</v>
      </c>
      <c r="X615" s="99" t="s">
        <v>43</v>
      </c>
      <c r="Y615" s="99" t="s">
        <v>83</v>
      </c>
      <c r="Z615" s="99" t="s">
        <v>72</v>
      </c>
      <c r="AA615" s="99" t="s">
        <v>182</v>
      </c>
      <c r="AB615" s="99" t="s">
        <v>74</v>
      </c>
      <c r="AC615" s="99" t="s">
        <v>75</v>
      </c>
      <c r="AD615" s="297"/>
      <c r="AE615" s="99">
        <f t="shared" si="1068"/>
        <v>0</v>
      </c>
      <c r="AF615" s="99">
        <f t="shared" si="1069"/>
        <v>0</v>
      </c>
      <c r="AG615" s="99">
        <f>($AH614*((AE615+AF615))/100)</f>
        <v>0</v>
      </c>
      <c r="AH615" s="99">
        <f t="shared" ref="AH615" si="1144">AH614-AG615</f>
        <v>24</v>
      </c>
      <c r="AI615" s="297"/>
      <c r="AJ615" s="99">
        <f t="shared" si="1071"/>
        <v>10</v>
      </c>
      <c r="AK615" s="99">
        <f t="shared" si="1072"/>
        <v>15</v>
      </c>
      <c r="AL615" s="99">
        <f t="shared" ref="AL615" si="1145">($AM614*((AJ615+AK615))/100)</f>
        <v>15</v>
      </c>
      <c r="AM615" s="106">
        <f t="shared" ref="AM615" si="1146">AM614-AL615</f>
        <v>45</v>
      </c>
      <c r="AN615" s="392"/>
      <c r="AO615" s="312"/>
      <c r="AP615" s="326"/>
      <c r="AQ615" s="326"/>
      <c r="AR615" s="387"/>
      <c r="AS615" s="387"/>
      <c r="AT615" s="312"/>
      <c r="AU615" s="326"/>
    </row>
    <row r="616" spans="1:47" s="110" customFormat="1" ht="152.25" customHeight="1">
      <c r="A616" s="298"/>
      <c r="B616" s="298" t="s">
        <v>194</v>
      </c>
      <c r="C616" s="299" t="s">
        <v>1102</v>
      </c>
      <c r="D616" s="300" t="s">
        <v>1312</v>
      </c>
      <c r="E616" s="299" t="s">
        <v>60</v>
      </c>
      <c r="F616" s="299" t="s">
        <v>1313</v>
      </c>
      <c r="G616" s="299" t="s">
        <v>1314</v>
      </c>
      <c r="H616" s="108"/>
      <c r="I616" s="108"/>
      <c r="J616" s="108"/>
      <c r="K616" s="108"/>
      <c r="L616" s="315" t="str">
        <f t="shared" ref="L616" si="1147">CONCATENATE(E616," ",F616,)</f>
        <v>Posibilidad de pérdida económica y reputacional ante las victimas, mesas de participación, los sujetos de reparación colectiva, entidades territoriales y  organismos de control, por no brindar y/o inoportunidad de la atención a la entrega de la oferta e implementación de las  estrategias de reparación dirigida a la población  victima</v>
      </c>
      <c r="M616" s="298" t="s">
        <v>63</v>
      </c>
      <c r="N616" s="298" t="s">
        <v>115</v>
      </c>
      <c r="O616" s="299" t="s">
        <v>64</v>
      </c>
      <c r="P616" s="299" t="s">
        <v>65</v>
      </c>
      <c r="Q616" s="298">
        <v>80</v>
      </c>
      <c r="R616" s="298" t="s">
        <v>129</v>
      </c>
      <c r="S616" s="298">
        <v>40</v>
      </c>
      <c r="T616" s="298" t="s">
        <v>76</v>
      </c>
      <c r="U616" s="298">
        <v>40</v>
      </c>
      <c r="V616" s="308" t="s">
        <v>76</v>
      </c>
      <c r="W616" s="475" t="s">
        <v>1315</v>
      </c>
      <c r="X616" s="311" t="s">
        <v>120</v>
      </c>
      <c r="Y616" s="311" t="s">
        <v>71</v>
      </c>
      <c r="Z616" s="311" t="s">
        <v>72</v>
      </c>
      <c r="AA616" s="311" t="s">
        <v>73</v>
      </c>
      <c r="AB616" s="311" t="s">
        <v>94</v>
      </c>
      <c r="AC616" s="311" t="s">
        <v>75</v>
      </c>
      <c r="AD616" s="297">
        <f>AH618</f>
        <v>24</v>
      </c>
      <c r="AE616" s="99">
        <f t="shared" si="1068"/>
        <v>25</v>
      </c>
      <c r="AF616" s="99">
        <f t="shared" si="1069"/>
        <v>15</v>
      </c>
      <c r="AG616" s="99">
        <f>($S616*((AE616+AF616))/100)</f>
        <v>16</v>
      </c>
      <c r="AH616" s="99">
        <f t="shared" ref="AH616" si="1148">S616-AG616</f>
        <v>24</v>
      </c>
      <c r="AI616" s="297">
        <f>AM618</f>
        <v>40</v>
      </c>
      <c r="AJ616" s="99">
        <f t="shared" si="1071"/>
        <v>0</v>
      </c>
      <c r="AK616" s="99">
        <f t="shared" si="1072"/>
        <v>0</v>
      </c>
      <c r="AL616" s="99">
        <f>($U616*((AJ616+AK616))/100)</f>
        <v>0</v>
      </c>
      <c r="AM616" s="106">
        <f>U616-AL616</f>
        <v>40</v>
      </c>
      <c r="AN616" s="391" t="s">
        <v>76</v>
      </c>
      <c r="AO616" s="311" t="s">
        <v>77</v>
      </c>
      <c r="AP616" s="313" t="s">
        <v>1301</v>
      </c>
      <c r="AQ616" s="100" t="s">
        <v>1316</v>
      </c>
      <c r="AR616" s="386">
        <v>45658</v>
      </c>
      <c r="AS616" s="386">
        <v>46022</v>
      </c>
      <c r="AT616" s="311" t="s">
        <v>80</v>
      </c>
      <c r="AU616" s="313" t="s">
        <v>1317</v>
      </c>
    </row>
    <row r="617" spans="1:47" s="110" customFormat="1" ht="123.75" customHeight="1">
      <c r="A617" s="298"/>
      <c r="B617" s="298"/>
      <c r="C617" s="299"/>
      <c r="D617" s="300"/>
      <c r="E617" s="299"/>
      <c r="F617" s="299"/>
      <c r="G617" s="299"/>
      <c r="H617" s="112"/>
      <c r="I617" s="112"/>
      <c r="J617" s="112"/>
      <c r="K617" s="112"/>
      <c r="L617" s="314"/>
      <c r="M617" s="298"/>
      <c r="N617" s="298"/>
      <c r="O617" s="299"/>
      <c r="P617" s="299"/>
      <c r="Q617" s="298"/>
      <c r="R617" s="298"/>
      <c r="S617" s="298"/>
      <c r="T617" s="298"/>
      <c r="U617" s="298"/>
      <c r="V617" s="308"/>
      <c r="W617" s="510"/>
      <c r="X617" s="325"/>
      <c r="Y617" s="325"/>
      <c r="Z617" s="325"/>
      <c r="AA617" s="325"/>
      <c r="AB617" s="325"/>
      <c r="AC617" s="325"/>
      <c r="AD617" s="297"/>
      <c r="AE617" s="99">
        <f t="shared" si="1068"/>
        <v>0</v>
      </c>
      <c r="AF617" s="99">
        <f t="shared" si="1069"/>
        <v>0</v>
      </c>
      <c r="AG617" s="99">
        <f>($AH616*((AE617+AF617))/100)</f>
        <v>0</v>
      </c>
      <c r="AH617" s="99">
        <f t="shared" ref="AH617:AH618" si="1149">AH616-AG617</f>
        <v>24</v>
      </c>
      <c r="AI617" s="297"/>
      <c r="AJ617" s="99">
        <f t="shared" si="1071"/>
        <v>0</v>
      </c>
      <c r="AK617" s="99">
        <f t="shared" si="1072"/>
        <v>0</v>
      </c>
      <c r="AL617" s="99">
        <f t="shared" ref="AL617:AL618" si="1150">($AM616*((AJ617+AK617))/100)</f>
        <v>0</v>
      </c>
      <c r="AM617" s="106">
        <f t="shared" ref="AM617:AM618" si="1151">AM616-AL617</f>
        <v>40</v>
      </c>
      <c r="AN617" s="410"/>
      <c r="AO617" s="325"/>
      <c r="AP617" s="343"/>
      <c r="AQ617" s="100" t="s">
        <v>1318</v>
      </c>
      <c r="AR617" s="411"/>
      <c r="AS617" s="411"/>
      <c r="AT617" s="325"/>
      <c r="AU617" s="343"/>
    </row>
    <row r="618" spans="1:47" s="110" customFormat="1" ht="142.5" customHeight="1">
      <c r="A618" s="298"/>
      <c r="B618" s="298"/>
      <c r="C618" s="299"/>
      <c r="D618" s="300"/>
      <c r="E618" s="299"/>
      <c r="F618" s="299"/>
      <c r="G618" s="299"/>
      <c r="H618" s="115"/>
      <c r="I618" s="115"/>
      <c r="J618" s="115"/>
      <c r="K618" s="115"/>
      <c r="L618" s="357"/>
      <c r="M618" s="298"/>
      <c r="N618" s="298"/>
      <c r="O618" s="299"/>
      <c r="P618" s="299"/>
      <c r="Q618" s="298"/>
      <c r="R618" s="298"/>
      <c r="S618" s="298"/>
      <c r="T618" s="298"/>
      <c r="U618" s="298"/>
      <c r="V618" s="308"/>
      <c r="W618" s="476"/>
      <c r="X618" s="312"/>
      <c r="Y618" s="312"/>
      <c r="Z618" s="312"/>
      <c r="AA618" s="312"/>
      <c r="AB618" s="312"/>
      <c r="AC618" s="312"/>
      <c r="AD618" s="297"/>
      <c r="AE618" s="99">
        <f t="shared" si="1068"/>
        <v>0</v>
      </c>
      <c r="AF618" s="99">
        <f t="shared" si="1069"/>
        <v>0</v>
      </c>
      <c r="AG618" s="99">
        <f>($AH617*((AE618+AF618))/100)</f>
        <v>0</v>
      </c>
      <c r="AH618" s="99">
        <f t="shared" si="1149"/>
        <v>24</v>
      </c>
      <c r="AI618" s="297"/>
      <c r="AJ618" s="99">
        <f t="shared" si="1071"/>
        <v>0</v>
      </c>
      <c r="AK618" s="99">
        <f t="shared" si="1072"/>
        <v>0</v>
      </c>
      <c r="AL618" s="99">
        <f t="shared" si="1150"/>
        <v>0</v>
      </c>
      <c r="AM618" s="106">
        <f t="shared" si="1151"/>
        <v>40</v>
      </c>
      <c r="AN618" s="392"/>
      <c r="AO618" s="312"/>
      <c r="AP618" s="326"/>
      <c r="AQ618" s="100" t="s">
        <v>1319</v>
      </c>
      <c r="AR618" s="387"/>
      <c r="AS618" s="387"/>
      <c r="AT618" s="312"/>
      <c r="AU618" s="326"/>
    </row>
    <row r="619" spans="1:47" s="110" customFormat="1" ht="153" customHeight="1">
      <c r="A619" s="298"/>
      <c r="B619" s="298" t="s">
        <v>194</v>
      </c>
      <c r="C619" s="299" t="s">
        <v>1102</v>
      </c>
      <c r="D619" s="300" t="s">
        <v>1320</v>
      </c>
      <c r="E619" s="299"/>
      <c r="F619" s="299"/>
      <c r="G619" s="299"/>
      <c r="H619" s="313" t="s">
        <v>1321</v>
      </c>
      <c r="I619" s="313" t="s">
        <v>1322</v>
      </c>
      <c r="J619" s="313" t="s">
        <v>1323</v>
      </c>
      <c r="K619" s="313" t="s">
        <v>1324</v>
      </c>
      <c r="L619" s="299" t="s">
        <v>1325</v>
      </c>
      <c r="M619" s="298" t="s">
        <v>88</v>
      </c>
      <c r="N619" s="298" t="s">
        <v>115</v>
      </c>
      <c r="O619" s="299" t="s">
        <v>89</v>
      </c>
      <c r="P619" s="299" t="s">
        <v>90</v>
      </c>
      <c r="Q619" s="298">
        <v>300</v>
      </c>
      <c r="R619" s="298" t="s">
        <v>393</v>
      </c>
      <c r="S619" s="298">
        <v>80</v>
      </c>
      <c r="T619" s="298" t="s">
        <v>144</v>
      </c>
      <c r="U619" s="298">
        <v>100</v>
      </c>
      <c r="V619" s="296" t="s">
        <v>145</v>
      </c>
      <c r="W619" s="103" t="s">
        <v>1326</v>
      </c>
      <c r="X619" s="99" t="s">
        <v>120</v>
      </c>
      <c r="Y619" s="99" t="s">
        <v>93</v>
      </c>
      <c r="Z619" s="99" t="s">
        <v>72</v>
      </c>
      <c r="AA619" s="99" t="s">
        <v>73</v>
      </c>
      <c r="AB619" s="99" t="s">
        <v>74</v>
      </c>
      <c r="AC619" s="99" t="s">
        <v>75</v>
      </c>
      <c r="AD619" s="297">
        <f>AH621</f>
        <v>39.200000000000003</v>
      </c>
      <c r="AE619" s="99">
        <f t="shared" si="1068"/>
        <v>15</v>
      </c>
      <c r="AF619" s="99">
        <f t="shared" si="1069"/>
        <v>15</v>
      </c>
      <c r="AG619" s="99">
        <f>($S619*((AE619+AF619))/100)</f>
        <v>24</v>
      </c>
      <c r="AH619" s="99">
        <f t="shared" ref="AH619" si="1152">S619-AG619</f>
        <v>56</v>
      </c>
      <c r="AI619" s="297">
        <f>AM621</f>
        <v>75</v>
      </c>
      <c r="AJ619" s="99">
        <f t="shared" si="1071"/>
        <v>0</v>
      </c>
      <c r="AK619" s="99">
        <f t="shared" si="1072"/>
        <v>0</v>
      </c>
      <c r="AL619" s="99">
        <f>($U619*((AJ619+AK619))/100)</f>
        <v>0</v>
      </c>
      <c r="AM619" s="106">
        <f>U619-AL619</f>
        <v>100</v>
      </c>
      <c r="AN619" s="361" t="s">
        <v>69</v>
      </c>
      <c r="AO619" s="311" t="s">
        <v>77</v>
      </c>
      <c r="AP619" s="313" t="s">
        <v>78</v>
      </c>
      <c r="AQ619" s="108" t="s">
        <v>1327</v>
      </c>
      <c r="AR619" s="109">
        <v>45658</v>
      </c>
      <c r="AS619" s="109">
        <v>46022</v>
      </c>
      <c r="AT619" s="311" t="s">
        <v>96</v>
      </c>
      <c r="AU619" s="108" t="s">
        <v>1328</v>
      </c>
    </row>
    <row r="620" spans="1:47" s="110" customFormat="1" ht="102" customHeight="1">
      <c r="A620" s="298"/>
      <c r="B620" s="298"/>
      <c r="C620" s="299"/>
      <c r="D620" s="300"/>
      <c r="E620" s="299"/>
      <c r="F620" s="299"/>
      <c r="G620" s="299"/>
      <c r="H620" s="343"/>
      <c r="I620" s="343"/>
      <c r="J620" s="343"/>
      <c r="K620" s="343"/>
      <c r="L620" s="299"/>
      <c r="M620" s="298"/>
      <c r="N620" s="298"/>
      <c r="O620" s="299"/>
      <c r="P620" s="299"/>
      <c r="Q620" s="298"/>
      <c r="R620" s="298"/>
      <c r="S620" s="298"/>
      <c r="T620" s="298"/>
      <c r="U620" s="298"/>
      <c r="V620" s="296"/>
      <c r="W620" s="103" t="s">
        <v>1329</v>
      </c>
      <c r="X620" s="99" t="s">
        <v>120</v>
      </c>
      <c r="Y620" s="99" t="s">
        <v>93</v>
      </c>
      <c r="Z620" s="99" t="s">
        <v>72</v>
      </c>
      <c r="AA620" s="99" t="s">
        <v>73</v>
      </c>
      <c r="AB620" s="99" t="s">
        <v>74</v>
      </c>
      <c r="AC620" s="99" t="s">
        <v>187</v>
      </c>
      <c r="AD620" s="297"/>
      <c r="AE620" s="99">
        <f t="shared" si="1068"/>
        <v>15</v>
      </c>
      <c r="AF620" s="99">
        <f t="shared" si="1069"/>
        <v>15</v>
      </c>
      <c r="AG620" s="99">
        <f>($AH619*((AE620+AF620))/100)</f>
        <v>16.8</v>
      </c>
      <c r="AH620" s="99">
        <f t="shared" ref="AH620:AH621" si="1153">AH619-AG620</f>
        <v>39.200000000000003</v>
      </c>
      <c r="AI620" s="297"/>
      <c r="AJ620" s="99">
        <f t="shared" si="1071"/>
        <v>0</v>
      </c>
      <c r="AK620" s="99">
        <f t="shared" si="1072"/>
        <v>0</v>
      </c>
      <c r="AL620" s="99">
        <f t="shared" ref="AL620:AL626" si="1154">($AM619*((AJ620+AK620))/100)</f>
        <v>0</v>
      </c>
      <c r="AM620" s="106">
        <f t="shared" ref="AM620:AM621" si="1155">AM619-AL620</f>
        <v>100</v>
      </c>
      <c r="AN620" s="362"/>
      <c r="AO620" s="325"/>
      <c r="AP620" s="343"/>
      <c r="AQ620" s="298" t="s">
        <v>1330</v>
      </c>
      <c r="AR620" s="385">
        <v>45658</v>
      </c>
      <c r="AS620" s="385">
        <v>46022</v>
      </c>
      <c r="AT620" s="325"/>
      <c r="AU620" s="298" t="s">
        <v>1331</v>
      </c>
    </row>
    <row r="621" spans="1:47" s="110" customFormat="1" ht="90" customHeight="1">
      <c r="A621" s="298"/>
      <c r="B621" s="298"/>
      <c r="C621" s="299"/>
      <c r="D621" s="300"/>
      <c r="E621" s="299"/>
      <c r="F621" s="299"/>
      <c r="G621" s="299"/>
      <c r="H621" s="326"/>
      <c r="I621" s="326"/>
      <c r="J621" s="326"/>
      <c r="K621" s="326"/>
      <c r="L621" s="299"/>
      <c r="M621" s="298"/>
      <c r="N621" s="298"/>
      <c r="O621" s="299"/>
      <c r="P621" s="299"/>
      <c r="Q621" s="298"/>
      <c r="R621" s="298"/>
      <c r="S621" s="298"/>
      <c r="T621" s="298"/>
      <c r="U621" s="298"/>
      <c r="V621" s="296"/>
      <c r="W621" s="103" t="s">
        <v>1332</v>
      </c>
      <c r="X621" s="99" t="s">
        <v>43</v>
      </c>
      <c r="Y621" s="99" t="s">
        <v>83</v>
      </c>
      <c r="Z621" s="99" t="s">
        <v>72</v>
      </c>
      <c r="AA621" s="99" t="s">
        <v>182</v>
      </c>
      <c r="AB621" s="99" t="s">
        <v>74</v>
      </c>
      <c r="AC621" s="99" t="s">
        <v>187</v>
      </c>
      <c r="AD621" s="297"/>
      <c r="AE621" s="99">
        <f t="shared" si="1068"/>
        <v>0</v>
      </c>
      <c r="AF621" s="99">
        <f t="shared" si="1069"/>
        <v>0</v>
      </c>
      <c r="AG621" s="99">
        <f>($AH620*((AE621+AF621))/100)</f>
        <v>0</v>
      </c>
      <c r="AH621" s="99">
        <f t="shared" si="1153"/>
        <v>39.200000000000003</v>
      </c>
      <c r="AI621" s="297"/>
      <c r="AJ621" s="99">
        <f t="shared" si="1071"/>
        <v>10</v>
      </c>
      <c r="AK621" s="99">
        <f t="shared" si="1072"/>
        <v>15</v>
      </c>
      <c r="AL621" s="99">
        <f t="shared" si="1154"/>
        <v>25</v>
      </c>
      <c r="AM621" s="106">
        <f t="shared" si="1155"/>
        <v>75</v>
      </c>
      <c r="AN621" s="363"/>
      <c r="AO621" s="312"/>
      <c r="AP621" s="326"/>
      <c r="AQ621" s="298"/>
      <c r="AR621" s="385"/>
      <c r="AS621" s="385"/>
      <c r="AT621" s="312"/>
      <c r="AU621" s="298"/>
    </row>
    <row r="622" spans="1:47" s="110" customFormat="1" ht="201.75" customHeight="1">
      <c r="A622" s="311"/>
      <c r="B622" s="268" t="s">
        <v>194</v>
      </c>
      <c r="C622" s="262" t="s">
        <v>107</v>
      </c>
      <c r="D622" s="421" t="s">
        <v>1043</v>
      </c>
      <c r="E622" s="277" t="s">
        <v>60</v>
      </c>
      <c r="F622" s="284" t="s">
        <v>968</v>
      </c>
      <c r="G622" s="284" t="s">
        <v>969</v>
      </c>
      <c r="H622" s="284"/>
      <c r="I622" s="284"/>
      <c r="J622" s="284"/>
      <c r="K622" s="284"/>
      <c r="L622" s="290" t="str">
        <f>IF(F622&lt;&gt;"",CONCATENATE(E622," ",F622,"",G622),CONCATENATE(H622," ",I622," ",J622," ",K622))</f>
        <v>Posibilidad de pérdida económica y reputacional por perdida de la confidencialidad, integridad y disponibilidad de la información registrada en documentos físicos, digitales y/o sistemas de información, por el acceso no controlado a la información sensible o confidencial y el desconocimiento de los lineamientos de Seguridad de la Información de la entidad.</v>
      </c>
      <c r="M622" s="287" t="s">
        <v>108</v>
      </c>
      <c r="N622" s="303" t="s">
        <v>1121</v>
      </c>
      <c r="O622" s="268" t="s">
        <v>64</v>
      </c>
      <c r="P622" s="268" t="s">
        <v>65</v>
      </c>
      <c r="Q622" s="268" t="s">
        <v>276</v>
      </c>
      <c r="R622" s="268" t="s">
        <v>178</v>
      </c>
      <c r="S622" s="265">
        <f>IF(R622="Muy alta",100,IF(R622="Alta",80,IF(R622="Media",60,IF(R622="Baja",40,IF(R622="Muy baja",20,IF(R622="Casi Seguro",100,IF(R622="Probable",80,IF(R622="Posible",60,IF(R622="Improbable",40,IF(R622="Rara vez",20,0))))))))))</f>
        <v>80</v>
      </c>
      <c r="T622" s="268" t="s">
        <v>68</v>
      </c>
      <c r="U622" s="265">
        <f>IF(T622="Catastrófico",100,IF(T622="Mayor",80,IF(T622="Moderado",60,IF(T622="Menor",40,IF(T622="Leve",20,0)))))</f>
        <v>80</v>
      </c>
      <c r="V622" s="268" t="s">
        <v>69</v>
      </c>
      <c r="W622" s="277" t="s">
        <v>1199</v>
      </c>
      <c r="X622" s="265" t="str">
        <f>IF(OR(Y622="Preventivo",Y622="Detectivo"),"Probabilidad",IF(Y622="Correctivo","Impacto"," "))</f>
        <v>Probabilidad</v>
      </c>
      <c r="Y622" s="268" t="s">
        <v>71</v>
      </c>
      <c r="Z622" s="268" t="s">
        <v>72</v>
      </c>
      <c r="AA622" s="268" t="s">
        <v>73</v>
      </c>
      <c r="AB622" s="268" t="s">
        <v>74</v>
      </c>
      <c r="AC622" s="268" t="s">
        <v>75</v>
      </c>
      <c r="AD622" s="271">
        <f>AH626</f>
        <v>48</v>
      </c>
      <c r="AE622" s="265">
        <f>IF(Y622="Preventivo",25,IF(Y622="Detectivo",15,0))</f>
        <v>25</v>
      </c>
      <c r="AF622" s="16">
        <f>IF(Y622="Correctivo",0,IF(Z622="Automatizado",25,IF(Z622="Manual",15,0)))</f>
        <v>15</v>
      </c>
      <c r="AG622" s="16">
        <f>($S622*((AE622+AF622))/100)</f>
        <v>32</v>
      </c>
      <c r="AH622" s="16">
        <f>S622-AG622</f>
        <v>48</v>
      </c>
      <c r="AI622" s="271">
        <f>AM626</f>
        <v>80</v>
      </c>
      <c r="AJ622" s="16">
        <f>IF(Y622="Correctivo",10,0)</f>
        <v>0</v>
      </c>
      <c r="AK622" s="16">
        <f>IF(X622="Probabilidad",0,IF(Z622="Automatizado",25,IF(Z622="Manual",15,0)))</f>
        <v>0</v>
      </c>
      <c r="AL622" s="99">
        <f>($U622*((AJ622+AK622))/100)</f>
        <v>0</v>
      </c>
      <c r="AM622" s="16">
        <f>U622-AL622</f>
        <v>80</v>
      </c>
      <c r="AN622" s="268" t="s">
        <v>69</v>
      </c>
      <c r="AO622" s="268" t="s">
        <v>77</v>
      </c>
      <c r="AP622" s="268" t="s">
        <v>272</v>
      </c>
      <c r="AQ622" s="32" t="s">
        <v>1046</v>
      </c>
      <c r="AR622" s="139">
        <v>45658</v>
      </c>
      <c r="AS622" s="139">
        <v>46022</v>
      </c>
      <c r="AT622" s="265" t="s">
        <v>96</v>
      </c>
      <c r="AU622" s="144" t="s">
        <v>1333</v>
      </c>
    </row>
    <row r="623" spans="1:47" s="110" customFormat="1" ht="375.75" customHeight="1">
      <c r="A623" s="325"/>
      <c r="B623" s="269"/>
      <c r="C623" s="263"/>
      <c r="D623" s="472"/>
      <c r="E623" s="278"/>
      <c r="F623" s="285"/>
      <c r="G623" s="285"/>
      <c r="H623" s="285"/>
      <c r="I623" s="285"/>
      <c r="J623" s="285"/>
      <c r="K623" s="285"/>
      <c r="L623" s="291"/>
      <c r="M623" s="288"/>
      <c r="N623" s="304"/>
      <c r="O623" s="269"/>
      <c r="P623" s="269"/>
      <c r="Q623" s="269"/>
      <c r="R623" s="269"/>
      <c r="S623" s="266"/>
      <c r="T623" s="269"/>
      <c r="U623" s="266"/>
      <c r="V623" s="269"/>
      <c r="W623" s="278"/>
      <c r="X623" s="266"/>
      <c r="Y623" s="269"/>
      <c r="Z623" s="269"/>
      <c r="AA623" s="269"/>
      <c r="AB623" s="269"/>
      <c r="AC623" s="269"/>
      <c r="AD623" s="272"/>
      <c r="AE623" s="266"/>
      <c r="AF623" s="16">
        <f t="shared" ref="AF623:AF647" si="1156">IF(Y623="Correctivo",0,IF(Z623="Automatizado",25,IF(Z623="Manual",15,0)))</f>
        <v>0</v>
      </c>
      <c r="AG623" s="99">
        <f>($AH622*((AE623+AF623))/100)</f>
        <v>0</v>
      </c>
      <c r="AH623" s="16">
        <f>AH622-AG623</f>
        <v>48</v>
      </c>
      <c r="AI623" s="272"/>
      <c r="AJ623" s="16">
        <f t="shared" ref="AJ623:AJ647" si="1157">IF(Y623="Correctivo",10,0)</f>
        <v>0</v>
      </c>
      <c r="AK623" s="16">
        <f t="shared" ref="AK623:AK647" si="1158">IF(X623="Probabilidad",0,IF(Z623="Automatizado",25,IF(Z623="Manual",15,0)))</f>
        <v>0</v>
      </c>
      <c r="AL623" s="99">
        <f t="shared" si="1154"/>
        <v>0</v>
      </c>
      <c r="AM623" s="16">
        <f>AM622-AL623</f>
        <v>80</v>
      </c>
      <c r="AN623" s="269"/>
      <c r="AO623" s="269"/>
      <c r="AP623" s="269"/>
      <c r="AQ623" s="32" t="s">
        <v>1047</v>
      </c>
      <c r="AR623" s="139">
        <v>45658</v>
      </c>
      <c r="AS623" s="139">
        <v>46022</v>
      </c>
      <c r="AT623" s="370"/>
      <c r="AU623" s="16" t="s">
        <v>1334</v>
      </c>
    </row>
    <row r="624" spans="1:47" s="110" customFormat="1" ht="342.75" customHeight="1">
      <c r="A624" s="325"/>
      <c r="B624" s="269"/>
      <c r="C624" s="263"/>
      <c r="D624" s="472"/>
      <c r="E624" s="278"/>
      <c r="F624" s="285"/>
      <c r="G624" s="285"/>
      <c r="H624" s="285"/>
      <c r="I624" s="285"/>
      <c r="J624" s="285"/>
      <c r="K624" s="285"/>
      <c r="L624" s="291"/>
      <c r="M624" s="288"/>
      <c r="N624" s="304"/>
      <c r="O624" s="269"/>
      <c r="P624" s="269"/>
      <c r="Q624" s="269"/>
      <c r="R624" s="269"/>
      <c r="S624" s="266"/>
      <c r="T624" s="269"/>
      <c r="U624" s="266"/>
      <c r="V624" s="269"/>
      <c r="W624" s="278"/>
      <c r="X624" s="266"/>
      <c r="Y624" s="269"/>
      <c r="Z624" s="269"/>
      <c r="AA624" s="269"/>
      <c r="AB624" s="269"/>
      <c r="AC624" s="269"/>
      <c r="AD624" s="272"/>
      <c r="AE624" s="266"/>
      <c r="AF624" s="16">
        <f t="shared" si="1156"/>
        <v>0</v>
      </c>
      <c r="AG624" s="99">
        <f>($AH623*((AE624+AF624))/100)</f>
        <v>0</v>
      </c>
      <c r="AH624" s="16">
        <f>AH623-AG624</f>
        <v>48</v>
      </c>
      <c r="AI624" s="272"/>
      <c r="AJ624" s="16">
        <f t="shared" si="1157"/>
        <v>0</v>
      </c>
      <c r="AK624" s="16">
        <f t="shared" si="1158"/>
        <v>0</v>
      </c>
      <c r="AL624" s="99">
        <f t="shared" si="1154"/>
        <v>0</v>
      </c>
      <c r="AM624" s="16">
        <f>AM622-AL624</f>
        <v>80</v>
      </c>
      <c r="AN624" s="269"/>
      <c r="AO624" s="269"/>
      <c r="AP624" s="269"/>
      <c r="AQ624" s="32" t="s">
        <v>1048</v>
      </c>
      <c r="AR624" s="139">
        <v>45658</v>
      </c>
      <c r="AS624" s="139">
        <v>46022</v>
      </c>
      <c r="AT624" s="370"/>
      <c r="AU624" s="16" t="s">
        <v>1335</v>
      </c>
    </row>
    <row r="625" spans="1:64" s="110" customFormat="1" ht="409.6" customHeight="1">
      <c r="A625" s="325"/>
      <c r="B625" s="269"/>
      <c r="C625" s="263"/>
      <c r="D625" s="472"/>
      <c r="E625" s="278"/>
      <c r="F625" s="285"/>
      <c r="G625" s="285"/>
      <c r="H625" s="285"/>
      <c r="I625" s="285"/>
      <c r="J625" s="285"/>
      <c r="K625" s="285"/>
      <c r="L625" s="291"/>
      <c r="M625" s="288"/>
      <c r="N625" s="304"/>
      <c r="O625" s="269"/>
      <c r="P625" s="269"/>
      <c r="Q625" s="269"/>
      <c r="R625" s="269"/>
      <c r="S625" s="266"/>
      <c r="T625" s="269"/>
      <c r="U625" s="266"/>
      <c r="V625" s="269"/>
      <c r="W625" s="278"/>
      <c r="X625" s="266"/>
      <c r="Y625" s="269"/>
      <c r="Z625" s="269"/>
      <c r="AA625" s="269"/>
      <c r="AB625" s="269"/>
      <c r="AC625" s="269"/>
      <c r="AD625" s="272"/>
      <c r="AE625" s="266"/>
      <c r="AF625" s="16">
        <f t="shared" si="1156"/>
        <v>0</v>
      </c>
      <c r="AG625" s="99">
        <f>($AH624*((AE625+AF625))/100)</f>
        <v>0</v>
      </c>
      <c r="AH625" s="16">
        <f>AH624-AG625</f>
        <v>48</v>
      </c>
      <c r="AI625" s="272"/>
      <c r="AJ625" s="16">
        <f t="shared" si="1157"/>
        <v>0</v>
      </c>
      <c r="AK625" s="16">
        <f t="shared" si="1158"/>
        <v>0</v>
      </c>
      <c r="AL625" s="99">
        <f t="shared" si="1154"/>
        <v>0</v>
      </c>
      <c r="AM625" s="16">
        <f>AM622-AL625</f>
        <v>80</v>
      </c>
      <c r="AN625" s="269"/>
      <c r="AO625" s="269"/>
      <c r="AP625" s="269"/>
      <c r="AQ625" s="140" t="s">
        <v>1336</v>
      </c>
      <c r="AR625" s="139">
        <v>45658</v>
      </c>
      <c r="AS625" s="139">
        <v>46022</v>
      </c>
      <c r="AT625" s="370"/>
      <c r="AU625" s="16" t="s">
        <v>1337</v>
      </c>
    </row>
    <row r="626" spans="1:64" s="110" customFormat="1" ht="257.25" customHeight="1">
      <c r="A626" s="312"/>
      <c r="B626" s="270"/>
      <c r="C626" s="264"/>
      <c r="D626" s="422"/>
      <c r="E626" s="279"/>
      <c r="F626" s="286"/>
      <c r="G626" s="286"/>
      <c r="H626" s="286"/>
      <c r="I626" s="286"/>
      <c r="J626" s="286"/>
      <c r="K626" s="286"/>
      <c r="L626" s="292"/>
      <c r="M626" s="289"/>
      <c r="N626" s="305"/>
      <c r="O626" s="270"/>
      <c r="P626" s="270"/>
      <c r="Q626" s="270"/>
      <c r="R626" s="270"/>
      <c r="S626" s="267"/>
      <c r="T626" s="270"/>
      <c r="U626" s="267"/>
      <c r="V626" s="270"/>
      <c r="W626" s="279"/>
      <c r="X626" s="267"/>
      <c r="Y626" s="270"/>
      <c r="Z626" s="270"/>
      <c r="AA626" s="270"/>
      <c r="AB626" s="270"/>
      <c r="AC626" s="270"/>
      <c r="AD626" s="273"/>
      <c r="AE626" s="267"/>
      <c r="AF626" s="76">
        <f t="shared" si="1156"/>
        <v>0</v>
      </c>
      <c r="AG626" s="101">
        <f>($AH625*((AE626+AF626))/100)</f>
        <v>0</v>
      </c>
      <c r="AH626" s="76">
        <f>AH625-AG626</f>
        <v>48</v>
      </c>
      <c r="AI626" s="273"/>
      <c r="AJ626" s="76">
        <f t="shared" si="1157"/>
        <v>0</v>
      </c>
      <c r="AK626" s="76">
        <f t="shared" si="1158"/>
        <v>0</v>
      </c>
      <c r="AL626" s="101">
        <f t="shared" si="1154"/>
        <v>0</v>
      </c>
      <c r="AM626" s="76">
        <f>AM623-AL626</f>
        <v>80</v>
      </c>
      <c r="AN626" s="270"/>
      <c r="AO626" s="270"/>
      <c r="AP626" s="270"/>
      <c r="AQ626" s="148" t="s">
        <v>1338</v>
      </c>
      <c r="AR626" s="194">
        <v>45658</v>
      </c>
      <c r="AS626" s="194">
        <v>46022</v>
      </c>
      <c r="AT626" s="374"/>
      <c r="AU626" s="193" t="s">
        <v>1339</v>
      </c>
    </row>
    <row r="627" spans="1:64" s="199" customFormat="1" ht="125.25" customHeight="1">
      <c r="A627" s="298"/>
      <c r="B627" s="298" t="s">
        <v>195</v>
      </c>
      <c r="C627" s="299" t="s">
        <v>1264</v>
      </c>
      <c r="D627" s="299" t="s">
        <v>1340</v>
      </c>
      <c r="E627" s="299" t="s">
        <v>60</v>
      </c>
      <c r="F627" s="299" t="s">
        <v>1341</v>
      </c>
      <c r="G627" s="299" t="s">
        <v>1342</v>
      </c>
      <c r="H627" s="100"/>
      <c r="I627" s="100"/>
      <c r="J627" s="100"/>
      <c r="K627" s="100"/>
      <c r="L627" s="349" t="str">
        <f t="shared" ref="L627" si="1159">CONCATENATE(E627," ",F627,)</f>
        <v>Posibilidad de pérdida económica y reputacional por afectar a la población desplazada que quiere retornarse o reubicarse o que ya  lo hizo voluntariamente  al no  formular y aprobar los  planes de retornos y/o reubicación definidos</v>
      </c>
      <c r="M627" s="298" t="s">
        <v>63</v>
      </c>
      <c r="N627" s="298" t="s">
        <v>115</v>
      </c>
      <c r="O627" s="299" t="s">
        <v>64</v>
      </c>
      <c r="P627" s="299" t="s">
        <v>65</v>
      </c>
      <c r="Q627" s="298">
        <v>13</v>
      </c>
      <c r="R627" s="298" t="s">
        <v>129</v>
      </c>
      <c r="S627" s="298">
        <v>40</v>
      </c>
      <c r="T627" s="298" t="s">
        <v>76</v>
      </c>
      <c r="U627" s="298">
        <v>60</v>
      </c>
      <c r="V627" s="308" t="s">
        <v>76</v>
      </c>
      <c r="W627" s="100" t="s">
        <v>1343</v>
      </c>
      <c r="X627" s="99" t="s">
        <v>120</v>
      </c>
      <c r="Y627" s="99" t="s">
        <v>71</v>
      </c>
      <c r="Z627" s="99" t="s">
        <v>72</v>
      </c>
      <c r="AA627" s="99" t="s">
        <v>182</v>
      </c>
      <c r="AB627" s="99" t="s">
        <v>74</v>
      </c>
      <c r="AC627" s="99" t="s">
        <v>75</v>
      </c>
      <c r="AD627" s="297">
        <f>AH628</f>
        <v>14.4</v>
      </c>
      <c r="AE627" s="99">
        <f t="shared" ref="AE627:AE630" si="1160">IF(Y627="Preventivo",25,IF(Y627="Detectivo",15,0))</f>
        <v>25</v>
      </c>
      <c r="AF627" s="99">
        <f t="shared" si="1156"/>
        <v>15</v>
      </c>
      <c r="AG627" s="99">
        <f>($S627*((AE627+AF627))/100)</f>
        <v>16</v>
      </c>
      <c r="AH627" s="99">
        <f t="shared" ref="AH627" si="1161">S627-AG627</f>
        <v>24</v>
      </c>
      <c r="AI627" s="297">
        <f>AM628</f>
        <v>60</v>
      </c>
      <c r="AJ627" s="99">
        <f t="shared" si="1157"/>
        <v>0</v>
      </c>
      <c r="AK627" s="99">
        <f t="shared" si="1158"/>
        <v>0</v>
      </c>
      <c r="AL627" s="99">
        <f>($U627*((AJ627+AK627))/100)</f>
        <v>0</v>
      </c>
      <c r="AM627" s="99">
        <f>U627-AL627</f>
        <v>60</v>
      </c>
      <c r="AN627" s="308" t="s">
        <v>76</v>
      </c>
      <c r="AO627" s="298" t="s">
        <v>77</v>
      </c>
      <c r="AP627" s="299" t="s">
        <v>739</v>
      </c>
      <c r="AQ627" s="299" t="s">
        <v>1344</v>
      </c>
      <c r="AR627" s="385">
        <v>45658</v>
      </c>
      <c r="AS627" s="385">
        <v>46022</v>
      </c>
      <c r="AT627" s="407" t="s">
        <v>80</v>
      </c>
      <c r="AU627" s="299" t="s">
        <v>1345</v>
      </c>
      <c r="AV627" s="110"/>
      <c r="AW627" s="110"/>
      <c r="AX627" s="110"/>
      <c r="AY627" s="110"/>
      <c r="AZ627" s="110"/>
      <c r="BA627" s="110"/>
      <c r="BB627" s="110"/>
      <c r="BC627" s="110"/>
      <c r="BD627" s="110"/>
      <c r="BE627" s="110"/>
      <c r="BF627" s="110"/>
      <c r="BG627" s="110"/>
      <c r="BH627" s="110"/>
      <c r="BI627" s="110"/>
      <c r="BJ627" s="110"/>
      <c r="BK627" s="110"/>
      <c r="BL627" s="110"/>
    </row>
    <row r="628" spans="1:64" s="199" customFormat="1" ht="125.25" customHeight="1">
      <c r="A628" s="298"/>
      <c r="B628" s="298"/>
      <c r="C628" s="299"/>
      <c r="D628" s="299"/>
      <c r="E628" s="299"/>
      <c r="F628" s="299"/>
      <c r="G628" s="299"/>
      <c r="H628" s="100"/>
      <c r="I628" s="100"/>
      <c r="J628" s="100"/>
      <c r="K628" s="100"/>
      <c r="L628" s="349"/>
      <c r="M628" s="298"/>
      <c r="N628" s="298"/>
      <c r="O628" s="299"/>
      <c r="P628" s="299"/>
      <c r="Q628" s="298"/>
      <c r="R628" s="298"/>
      <c r="S628" s="298"/>
      <c r="T628" s="298"/>
      <c r="U628" s="298"/>
      <c r="V628" s="308"/>
      <c r="W628" s="100" t="s">
        <v>1346</v>
      </c>
      <c r="X628" s="99" t="s">
        <v>120</v>
      </c>
      <c r="Y628" s="99" t="s">
        <v>71</v>
      </c>
      <c r="Z628" s="99" t="s">
        <v>72</v>
      </c>
      <c r="AA628" s="99" t="s">
        <v>182</v>
      </c>
      <c r="AB628" s="99" t="s">
        <v>74</v>
      </c>
      <c r="AC628" s="99" t="s">
        <v>75</v>
      </c>
      <c r="AD628" s="297"/>
      <c r="AE628" s="99">
        <f t="shared" si="1160"/>
        <v>25</v>
      </c>
      <c r="AF628" s="99">
        <f t="shared" si="1156"/>
        <v>15</v>
      </c>
      <c r="AG628" s="99">
        <f>($AH627*((AE628+AF628))/100)</f>
        <v>9.6</v>
      </c>
      <c r="AH628" s="99">
        <f t="shared" ref="AH628" si="1162">AH627-AG628</f>
        <v>14.4</v>
      </c>
      <c r="AI628" s="297"/>
      <c r="AJ628" s="99">
        <f t="shared" si="1157"/>
        <v>0</v>
      </c>
      <c r="AK628" s="99">
        <f t="shared" si="1158"/>
        <v>0</v>
      </c>
      <c r="AL628" s="99">
        <f t="shared" ref="AL628" si="1163">($AM627*((AJ628+AK628))/100)</f>
        <v>0</v>
      </c>
      <c r="AM628" s="99">
        <f t="shared" ref="AM628" si="1164">AM627-AL628</f>
        <v>60</v>
      </c>
      <c r="AN628" s="308"/>
      <c r="AO628" s="298"/>
      <c r="AP628" s="299"/>
      <c r="AQ628" s="299"/>
      <c r="AR628" s="385"/>
      <c r="AS628" s="385"/>
      <c r="AT628" s="407"/>
      <c r="AU628" s="299"/>
      <c r="AV628" s="110"/>
      <c r="AW628" s="110"/>
      <c r="AX628" s="110"/>
      <c r="AY628" s="110"/>
      <c r="AZ628" s="110"/>
      <c r="BA628" s="110"/>
      <c r="BB628" s="110"/>
      <c r="BC628" s="110"/>
      <c r="BD628" s="110"/>
      <c r="BE628" s="110"/>
      <c r="BF628" s="110"/>
      <c r="BG628" s="110"/>
      <c r="BH628" s="110"/>
      <c r="BI628" s="110"/>
      <c r="BJ628" s="110"/>
      <c r="BK628" s="110"/>
      <c r="BL628" s="110"/>
    </row>
    <row r="629" spans="1:64" s="199" customFormat="1" ht="120.75" customHeight="1">
      <c r="A629" s="298"/>
      <c r="B629" s="298" t="s">
        <v>195</v>
      </c>
      <c r="C629" s="299" t="s">
        <v>1264</v>
      </c>
      <c r="D629" s="299" t="s">
        <v>1347</v>
      </c>
      <c r="E629" s="299"/>
      <c r="F629" s="299"/>
      <c r="G629" s="299"/>
      <c r="H629" s="298" t="s">
        <v>1348</v>
      </c>
      <c r="I629" s="298" t="s">
        <v>1349</v>
      </c>
      <c r="J629" s="298" t="s">
        <v>1350</v>
      </c>
      <c r="K629" s="298" t="s">
        <v>1351</v>
      </c>
      <c r="L629" s="299" t="s">
        <v>1352</v>
      </c>
      <c r="M629" s="298" t="s">
        <v>88</v>
      </c>
      <c r="N629" s="298" t="s">
        <v>115</v>
      </c>
      <c r="O629" s="299" t="s">
        <v>89</v>
      </c>
      <c r="P629" s="299" t="s">
        <v>102</v>
      </c>
      <c r="Q629" s="298">
        <v>3000</v>
      </c>
      <c r="R629" s="298" t="s">
        <v>250</v>
      </c>
      <c r="S629" s="298">
        <v>100</v>
      </c>
      <c r="T629" s="298" t="s">
        <v>68</v>
      </c>
      <c r="U629" s="298">
        <v>80</v>
      </c>
      <c r="V629" s="360" t="s">
        <v>69</v>
      </c>
      <c r="W629" s="299" t="s">
        <v>1353</v>
      </c>
      <c r="X629" s="298" t="s">
        <v>120</v>
      </c>
      <c r="Y629" s="298" t="s">
        <v>93</v>
      </c>
      <c r="Z629" s="298" t="s">
        <v>72</v>
      </c>
      <c r="AA629" s="298" t="s">
        <v>182</v>
      </c>
      <c r="AB629" s="298" t="s">
        <v>74</v>
      </c>
      <c r="AC629" s="298" t="s">
        <v>75</v>
      </c>
      <c r="AD629" s="297">
        <f>AH630</f>
        <v>70</v>
      </c>
      <c r="AE629" s="99">
        <f t="shared" si="1160"/>
        <v>15</v>
      </c>
      <c r="AF629" s="99">
        <f t="shared" si="1156"/>
        <v>15</v>
      </c>
      <c r="AG629" s="99">
        <f>($S629*((AE629+AF629))/100)</f>
        <v>30</v>
      </c>
      <c r="AH629" s="99">
        <f t="shared" ref="AH629" si="1165">S629-AG629</f>
        <v>70</v>
      </c>
      <c r="AI629" s="297">
        <f>AM630</f>
        <v>80</v>
      </c>
      <c r="AJ629" s="99">
        <f t="shared" si="1157"/>
        <v>0</v>
      </c>
      <c r="AK629" s="99">
        <f t="shared" si="1158"/>
        <v>0</v>
      </c>
      <c r="AL629" s="99">
        <f>($U629*((AJ629+AK629))/100)</f>
        <v>0</v>
      </c>
      <c r="AM629" s="99">
        <f>U629-AL629</f>
        <v>80</v>
      </c>
      <c r="AN629" s="360" t="s">
        <v>69</v>
      </c>
      <c r="AO629" s="298" t="s">
        <v>77</v>
      </c>
      <c r="AP629" s="299" t="s">
        <v>739</v>
      </c>
      <c r="AQ629" s="100" t="s">
        <v>1354</v>
      </c>
      <c r="AR629" s="385">
        <v>45658</v>
      </c>
      <c r="AS629" s="385">
        <v>46022</v>
      </c>
      <c r="AT629" s="386" t="s">
        <v>96</v>
      </c>
      <c r="AU629" s="313" t="s">
        <v>1355</v>
      </c>
      <c r="AV629" s="110"/>
      <c r="AW629" s="110"/>
      <c r="AX629" s="110"/>
      <c r="AY629" s="110"/>
      <c r="AZ629" s="110"/>
      <c r="BA629" s="110"/>
      <c r="BB629" s="110"/>
      <c r="BC629" s="110"/>
      <c r="BD629" s="110"/>
      <c r="BE629" s="110"/>
      <c r="BF629" s="110"/>
      <c r="BG629" s="110"/>
      <c r="BH629" s="110"/>
      <c r="BI629" s="110"/>
      <c r="BJ629" s="110"/>
      <c r="BK629" s="110"/>
      <c r="BL629" s="110"/>
    </row>
    <row r="630" spans="1:64" s="199" customFormat="1" ht="120.75" customHeight="1">
      <c r="A630" s="298"/>
      <c r="B630" s="298"/>
      <c r="C630" s="299"/>
      <c r="D630" s="299"/>
      <c r="E630" s="299"/>
      <c r="F630" s="299"/>
      <c r="G630" s="299"/>
      <c r="H630" s="298"/>
      <c r="I630" s="298"/>
      <c r="J630" s="298"/>
      <c r="K630" s="298"/>
      <c r="L630" s="299"/>
      <c r="M630" s="298"/>
      <c r="N630" s="298"/>
      <c r="O630" s="299"/>
      <c r="P630" s="299"/>
      <c r="Q630" s="298"/>
      <c r="R630" s="298"/>
      <c r="S630" s="298"/>
      <c r="T630" s="298"/>
      <c r="U630" s="298"/>
      <c r="V630" s="360"/>
      <c r="W630" s="299"/>
      <c r="X630" s="298"/>
      <c r="Y630" s="298"/>
      <c r="Z630" s="298"/>
      <c r="AA630" s="298"/>
      <c r="AB630" s="298"/>
      <c r="AC630" s="298"/>
      <c r="AD630" s="297"/>
      <c r="AE630" s="99">
        <f t="shared" si="1160"/>
        <v>0</v>
      </c>
      <c r="AF630" s="99">
        <f t="shared" si="1156"/>
        <v>0</v>
      </c>
      <c r="AG630" s="99">
        <f>($AH629*((AE630+AF630))/100)</f>
        <v>0</v>
      </c>
      <c r="AH630" s="99">
        <f t="shared" ref="AH630" si="1166">AH629-AG630</f>
        <v>70</v>
      </c>
      <c r="AI630" s="297"/>
      <c r="AJ630" s="99">
        <f t="shared" si="1157"/>
        <v>0</v>
      </c>
      <c r="AK630" s="99">
        <f t="shared" si="1158"/>
        <v>0</v>
      </c>
      <c r="AL630" s="99">
        <f t="shared" ref="AL630" si="1167">($AM629*((AJ630+AK630))/100)</f>
        <v>0</v>
      </c>
      <c r="AM630" s="99">
        <f t="shared" ref="AM630" si="1168">AM629-AL630</f>
        <v>80</v>
      </c>
      <c r="AN630" s="360"/>
      <c r="AO630" s="298"/>
      <c r="AP630" s="299"/>
      <c r="AQ630" s="100" t="s">
        <v>1356</v>
      </c>
      <c r="AR630" s="385"/>
      <c r="AS630" s="385"/>
      <c r="AT630" s="387"/>
      <c r="AU630" s="326"/>
      <c r="AV630" s="110"/>
      <c r="AW630" s="110"/>
      <c r="AX630" s="110"/>
      <c r="AY630" s="110"/>
      <c r="AZ630" s="110"/>
      <c r="BA630" s="110"/>
      <c r="BB630" s="110"/>
      <c r="BC630" s="110"/>
      <c r="BD630" s="110"/>
      <c r="BE630" s="110"/>
      <c r="BF630" s="110"/>
      <c r="BG630" s="110"/>
      <c r="BH630" s="110"/>
      <c r="BI630" s="110"/>
      <c r="BJ630" s="110"/>
      <c r="BK630" s="110"/>
      <c r="BL630" s="110"/>
    </row>
    <row r="631" spans="1:64" s="201" customFormat="1" ht="189.75" customHeight="1">
      <c r="A631" s="298"/>
      <c r="B631" s="316" t="s">
        <v>195</v>
      </c>
      <c r="C631" s="337" t="s">
        <v>107</v>
      </c>
      <c r="D631" s="338" t="s">
        <v>1043</v>
      </c>
      <c r="E631" s="339" t="s">
        <v>60</v>
      </c>
      <c r="F631" s="329" t="s">
        <v>968</v>
      </c>
      <c r="G631" s="329" t="s">
        <v>969</v>
      </c>
      <c r="H631" s="330"/>
      <c r="I631" s="330"/>
      <c r="J631" s="330"/>
      <c r="K631" s="330"/>
      <c r="L631" s="331" t="str">
        <f>IF(F631&lt;&gt;"",CONCATENATE(E631," ",F631,"",G631),CONCATENATE(H631," ",I631," ",J631," ",K631))</f>
        <v>Posibilidad de pérdida económica y reputacional por perdida de la confidencialidad, integridad y disponibilidad de la información registrada en documentos físicos, digitales y/o sistemas de información, por el acceso no controlado a la información sensible o confidencial y el desconocimiento de los lineamientos de Seguridad de la Información de la entidad.</v>
      </c>
      <c r="M631" s="330" t="s">
        <v>108</v>
      </c>
      <c r="N631" s="340" t="s">
        <v>1121</v>
      </c>
      <c r="O631" s="316" t="s">
        <v>64</v>
      </c>
      <c r="P631" s="316" t="s">
        <v>65</v>
      </c>
      <c r="Q631" s="316" t="s">
        <v>276</v>
      </c>
      <c r="R631" s="316" t="s">
        <v>178</v>
      </c>
      <c r="S631" s="307">
        <f>IF(R631="Muy alta",100,IF(R631="Alta",80,IF(R631="Media",60,IF(R631="Baja",40,IF(R631="Muy baja",20,IF(R631="Casi Seguro",100,IF(R631="Probable",80,IF(R631="Posible",60,IF(R631="Improbable",40,IF(R631="Rara vez",20,0))))))))))</f>
        <v>80</v>
      </c>
      <c r="T631" s="316" t="s">
        <v>68</v>
      </c>
      <c r="U631" s="307">
        <f>IF(T631="Catastrófico",100,IF(T631="Mayor",80,IF(T631="Moderado",60,IF(T631="Menor",40,IF(T631="Leve",20,0)))))</f>
        <v>80</v>
      </c>
      <c r="V631" s="316" t="s">
        <v>69</v>
      </c>
      <c r="W631" s="323" t="s">
        <v>1357</v>
      </c>
      <c r="X631" s="307" t="str">
        <f>IF(OR(Y631="Preventivo",Y631="Detectivo"),"Probabilidad",IF(Y631="Correctivo","Impacto"," "))</f>
        <v>Probabilidad</v>
      </c>
      <c r="Y631" s="316" t="s">
        <v>71</v>
      </c>
      <c r="Z631" s="316" t="s">
        <v>72</v>
      </c>
      <c r="AA631" s="316" t="s">
        <v>73</v>
      </c>
      <c r="AB631" s="316" t="s">
        <v>74</v>
      </c>
      <c r="AC631" s="316" t="s">
        <v>75</v>
      </c>
      <c r="AD631" s="324">
        <f>AH633</f>
        <v>48</v>
      </c>
      <c r="AE631" s="307">
        <f>IF(Y631="Preventivo",25,IF(Y631="Detectivo",15,0))</f>
        <v>25</v>
      </c>
      <c r="AF631" s="158">
        <f>IF(Y631="Correctivo",0,IF(Z631="Automatizado",25,IF(Z631="Manual",15,0)))</f>
        <v>15</v>
      </c>
      <c r="AG631" s="99">
        <f>($S631*((AE631+AF631))/100)</f>
        <v>32</v>
      </c>
      <c r="AH631" s="99">
        <f t="shared" ref="AH631" si="1169">S631-AG631</f>
        <v>48</v>
      </c>
      <c r="AI631" s="324">
        <f>AM633</f>
        <v>80</v>
      </c>
      <c r="AJ631" s="16">
        <f>IF(Y631="Correctivo",10,0)</f>
        <v>0</v>
      </c>
      <c r="AK631" s="16">
        <f>IF(X631="Probabilidad",0,IF(Z631="Automatizado",25,IF(Z631="Manual",15,0)))</f>
        <v>0</v>
      </c>
      <c r="AL631" s="99">
        <f>($U631*((AJ631+AK631))/100)</f>
        <v>0</v>
      </c>
      <c r="AM631" s="99">
        <f>U631-AL631</f>
        <v>80</v>
      </c>
      <c r="AN631" s="316" t="s">
        <v>69</v>
      </c>
      <c r="AO631" s="316" t="s">
        <v>77</v>
      </c>
      <c r="AP631" s="316" t="s">
        <v>272</v>
      </c>
      <c r="AQ631" s="159" t="s">
        <v>1046</v>
      </c>
      <c r="AR631" s="136">
        <v>45658</v>
      </c>
      <c r="AS631" s="136">
        <v>46022</v>
      </c>
      <c r="AT631" s="265" t="s">
        <v>96</v>
      </c>
      <c r="AU631" s="202" t="s">
        <v>973</v>
      </c>
      <c r="AV631" s="160"/>
      <c r="AW631" s="160"/>
      <c r="AX631" s="160"/>
      <c r="AY631" s="160"/>
      <c r="AZ631" s="160"/>
      <c r="BA631" s="160"/>
      <c r="BB631" s="160"/>
      <c r="BC631" s="160"/>
      <c r="BD631" s="160"/>
      <c r="BE631" s="160"/>
      <c r="BF631" s="160"/>
      <c r="BG631" s="160"/>
      <c r="BH631" s="160"/>
      <c r="BI631" s="160"/>
      <c r="BJ631" s="160"/>
      <c r="BK631" s="160"/>
      <c r="BL631" s="160"/>
    </row>
    <row r="632" spans="1:64" s="201" customFormat="1" ht="342" customHeight="1">
      <c r="A632" s="298"/>
      <c r="B632" s="316"/>
      <c r="C632" s="337"/>
      <c r="D632" s="338"/>
      <c r="E632" s="339"/>
      <c r="F632" s="329"/>
      <c r="G632" s="329"/>
      <c r="H632" s="330"/>
      <c r="I632" s="330"/>
      <c r="J632" s="330"/>
      <c r="K632" s="330"/>
      <c r="L632" s="331"/>
      <c r="M632" s="330"/>
      <c r="N632" s="340"/>
      <c r="O632" s="316"/>
      <c r="P632" s="316"/>
      <c r="Q632" s="316"/>
      <c r="R632" s="316"/>
      <c r="S632" s="307"/>
      <c r="T632" s="316"/>
      <c r="U632" s="307"/>
      <c r="V632" s="316"/>
      <c r="W632" s="323"/>
      <c r="X632" s="307"/>
      <c r="Y632" s="316"/>
      <c r="Z632" s="316"/>
      <c r="AA632" s="316"/>
      <c r="AB632" s="316"/>
      <c r="AC632" s="316"/>
      <c r="AD632" s="324"/>
      <c r="AE632" s="307"/>
      <c r="AF632" s="158">
        <f t="shared" ref="AF632:AF633" si="1170">IF(Y632="Correctivo",0,IF(Z632="Automatizado",25,IF(Z632="Manual",15,0)))</f>
        <v>0</v>
      </c>
      <c r="AG632" s="99">
        <f>($AH631*((AE632+AF632))/100)</f>
        <v>0</v>
      </c>
      <c r="AH632" s="99">
        <f t="shared" ref="AH632" si="1171">AH631-AG632</f>
        <v>48</v>
      </c>
      <c r="AI632" s="324"/>
      <c r="AJ632" s="16">
        <f t="shared" ref="AJ632:AJ633" si="1172">IF(Y632="Correctivo",10,0)</f>
        <v>0</v>
      </c>
      <c r="AK632" s="16">
        <f t="shared" ref="AK632:AK633" si="1173">IF(X632="Probabilidad",0,IF(Z632="Automatizado",25,IF(Z632="Manual",15,0)))</f>
        <v>0</v>
      </c>
      <c r="AL632" s="99">
        <f t="shared" ref="AL632" si="1174">($AM631*((AJ632+AK632))/100)</f>
        <v>0</v>
      </c>
      <c r="AM632" s="99">
        <f t="shared" ref="AM632:AM633" si="1175">AM631-AL632</f>
        <v>80</v>
      </c>
      <c r="AN632" s="316"/>
      <c r="AO632" s="316"/>
      <c r="AP632" s="316"/>
      <c r="AQ632" s="159" t="s">
        <v>1047</v>
      </c>
      <c r="AR632" s="136">
        <v>45658</v>
      </c>
      <c r="AS632" s="136">
        <v>46022</v>
      </c>
      <c r="AT632" s="266"/>
      <c r="AU632" s="31" t="s">
        <v>973</v>
      </c>
      <c r="AV632" s="160"/>
      <c r="AW632" s="160"/>
      <c r="AX632" s="160"/>
      <c r="AY632" s="160"/>
      <c r="AZ632" s="160"/>
      <c r="BA632" s="160"/>
      <c r="BB632" s="160"/>
      <c r="BC632" s="160"/>
      <c r="BD632" s="160"/>
      <c r="BE632" s="160"/>
      <c r="BF632" s="160"/>
      <c r="BG632" s="160"/>
      <c r="BH632" s="160"/>
      <c r="BI632" s="160"/>
      <c r="BJ632" s="160"/>
      <c r="BK632" s="160"/>
      <c r="BL632" s="160"/>
    </row>
    <row r="633" spans="1:64" s="199" customFormat="1" ht="294" customHeight="1">
      <c r="A633" s="298"/>
      <c r="B633" s="316"/>
      <c r="C633" s="337"/>
      <c r="D633" s="338"/>
      <c r="E633" s="339"/>
      <c r="F633" s="329"/>
      <c r="G633" s="329"/>
      <c r="H633" s="330"/>
      <c r="I633" s="330"/>
      <c r="J633" s="330"/>
      <c r="K633" s="330"/>
      <c r="L633" s="331"/>
      <c r="M633" s="330"/>
      <c r="N633" s="340"/>
      <c r="O633" s="316"/>
      <c r="P633" s="316"/>
      <c r="Q633" s="316"/>
      <c r="R633" s="316"/>
      <c r="S633" s="307"/>
      <c r="T633" s="316"/>
      <c r="U633" s="307"/>
      <c r="V633" s="316"/>
      <c r="W633" s="323"/>
      <c r="X633" s="307"/>
      <c r="Y633" s="316"/>
      <c r="Z633" s="316"/>
      <c r="AA633" s="316"/>
      <c r="AB633" s="316"/>
      <c r="AC633" s="316"/>
      <c r="AD633" s="324"/>
      <c r="AE633" s="307"/>
      <c r="AF633" s="16">
        <f t="shared" si="1170"/>
        <v>0</v>
      </c>
      <c r="AG633" s="99">
        <f>($AH632*((AE633+AF633))/100)</f>
        <v>0</v>
      </c>
      <c r="AH633" s="99">
        <f t="shared" ref="AH633" si="1176">AH632-AG633</f>
        <v>48</v>
      </c>
      <c r="AI633" s="324"/>
      <c r="AJ633" s="16">
        <f t="shared" si="1172"/>
        <v>0</v>
      </c>
      <c r="AK633" s="16">
        <f t="shared" si="1173"/>
        <v>0</v>
      </c>
      <c r="AL633" s="99">
        <f>($U632*((AJ633+AK633))/100)</f>
        <v>0</v>
      </c>
      <c r="AM633" s="99">
        <f t="shared" si="1175"/>
        <v>80</v>
      </c>
      <c r="AN633" s="316"/>
      <c r="AO633" s="316"/>
      <c r="AP633" s="316"/>
      <c r="AQ633" s="32" t="s">
        <v>1048</v>
      </c>
      <c r="AR633" s="136">
        <v>45658</v>
      </c>
      <c r="AS633" s="136">
        <v>46022</v>
      </c>
      <c r="AT633" s="267"/>
      <c r="AU633" s="31" t="s">
        <v>1358</v>
      </c>
      <c r="AV633" s="110"/>
      <c r="AW633" s="110"/>
      <c r="AX633" s="110"/>
      <c r="AY633" s="110"/>
      <c r="AZ633" s="110"/>
      <c r="BA633" s="110"/>
      <c r="BB633" s="110"/>
      <c r="BC633" s="110"/>
      <c r="BD633" s="110"/>
      <c r="BE633" s="110"/>
      <c r="BF633" s="110"/>
      <c r="BG633" s="110"/>
      <c r="BH633" s="110"/>
      <c r="BI633" s="110"/>
      <c r="BJ633" s="110"/>
      <c r="BK633" s="110"/>
      <c r="BL633" s="110"/>
    </row>
    <row r="634" spans="1:64" s="8" customFormat="1" ht="294" customHeight="1">
      <c r="A634" s="268"/>
      <c r="B634" s="277" t="s">
        <v>196</v>
      </c>
      <c r="C634" s="262" t="s">
        <v>1009</v>
      </c>
      <c r="D634" s="281" t="s">
        <v>2079</v>
      </c>
      <c r="E634" s="281" t="s">
        <v>60</v>
      </c>
      <c r="F634" s="284" t="s">
        <v>2080</v>
      </c>
      <c r="G634" s="284" t="s">
        <v>2081</v>
      </c>
      <c r="H634" s="287"/>
      <c r="I634" s="287"/>
      <c r="J634" s="287"/>
      <c r="K634" s="287"/>
      <c r="L634" s="290" t="str">
        <f>IF(F634&lt;&gt;"",CONCATENATE(E634," ",F634),CONCATENATE(H634," ",I634," ",J634," ",K634))</f>
        <v>Posibilidad de pérdida económica y reputacional ante las victimas y entes territoriales, por no efectuar la entrega de cartas de indemnización</v>
      </c>
      <c r="M634" s="287" t="s">
        <v>63</v>
      </c>
      <c r="N634" s="287" t="s">
        <v>281</v>
      </c>
      <c r="O634" s="268" t="s">
        <v>64</v>
      </c>
      <c r="P634" s="268" t="s">
        <v>65</v>
      </c>
      <c r="Q634" s="268">
        <v>1000</v>
      </c>
      <c r="R634" s="268" t="s">
        <v>116</v>
      </c>
      <c r="S634" s="265">
        <f>IF(R634="Muy alta",100,IF(R634="Alta",80,IF(R634="Media",60,IF(R634="Baja",40,IF(R634="Muy baja",20,IF(R634="Casi Seguro",100,IF(R634="Probable",80,IF(R634="Posible",60,IF(R634="Improbable",40,IF(R634="Rara vez",20,0))))))))))</f>
        <v>20</v>
      </c>
      <c r="T634" s="268" t="s">
        <v>130</v>
      </c>
      <c r="U634" s="265">
        <f>IF(T634="Catastrófico",100,IF(T634="Mayor",80,IF(T634="Moderado",60,IF(T634="Menor",40,IF(T634="Leve",20,0)))))</f>
        <v>20</v>
      </c>
      <c r="V634" s="268" t="s">
        <v>76</v>
      </c>
      <c r="W634" s="138" t="s">
        <v>2082</v>
      </c>
      <c r="X634" s="16" t="str">
        <f>IF(OR(Y634="Preventivo",Y634="Detectivo"),"Probabilidad",IF(Y634="Correctivo","Impacto"," "))</f>
        <v>Probabilidad</v>
      </c>
      <c r="Y634" s="33" t="s">
        <v>71</v>
      </c>
      <c r="Z634" s="33" t="s">
        <v>72</v>
      </c>
      <c r="AA634" s="33" t="s">
        <v>182</v>
      </c>
      <c r="AB634" s="33" t="s">
        <v>74</v>
      </c>
      <c r="AC634" s="33" t="s">
        <v>75</v>
      </c>
      <c r="AD634" s="271">
        <f>AH635</f>
        <v>7.2</v>
      </c>
      <c r="AE634" s="16">
        <f>IF(Y634="Preventivo",25,IF(Y634="Detectivo",15,0))</f>
        <v>25</v>
      </c>
      <c r="AF634" s="16">
        <f>IF(Y634="Correctivo",0,IF(Z634="Automatizado",25,IF(Z634="Manual",15,0)))</f>
        <v>15</v>
      </c>
      <c r="AG634" s="16">
        <f>($S$634*((AE634+AF634))/100)</f>
        <v>8</v>
      </c>
      <c r="AH634" s="16">
        <f>S634-AG634</f>
        <v>12</v>
      </c>
      <c r="AI634" s="271">
        <f>AM635</f>
        <v>20</v>
      </c>
      <c r="AJ634" s="16">
        <f>IF(Y634="Correctivo",10,0)</f>
        <v>0</v>
      </c>
      <c r="AK634" s="16">
        <f>IF(X634="Probabilidad",0,IF(Z634="Automatizado",25,IF(Z634="Manual",15,0)))</f>
        <v>0</v>
      </c>
      <c r="AL634" s="16">
        <f>($U$634*((AJ634+AK634))/100)</f>
        <v>0</v>
      </c>
      <c r="AM634" s="16">
        <f>U634-AL634</f>
        <v>20</v>
      </c>
      <c r="AN634" s="268" t="s">
        <v>118</v>
      </c>
      <c r="AO634" s="268" t="s">
        <v>121</v>
      </c>
      <c r="AP634" s="268" t="s">
        <v>2083</v>
      </c>
      <c r="AQ634" s="268" t="s">
        <v>123</v>
      </c>
      <c r="AR634" s="265" t="s">
        <v>123</v>
      </c>
      <c r="AS634" s="265" t="s">
        <v>123</v>
      </c>
      <c r="AT634" s="265" t="s">
        <v>123</v>
      </c>
      <c r="AU634" s="265" t="s">
        <v>123</v>
      </c>
    </row>
    <row r="635" spans="1:64" ht="193.5" customHeight="1">
      <c r="A635" s="269"/>
      <c r="B635" s="278"/>
      <c r="C635" s="263"/>
      <c r="D635" s="282"/>
      <c r="E635" s="282"/>
      <c r="F635" s="285"/>
      <c r="G635" s="285"/>
      <c r="H635" s="288"/>
      <c r="I635" s="288"/>
      <c r="J635" s="288"/>
      <c r="K635" s="288"/>
      <c r="L635" s="291"/>
      <c r="M635" s="288"/>
      <c r="N635" s="288"/>
      <c r="O635" s="269"/>
      <c r="P635" s="269"/>
      <c r="Q635" s="269"/>
      <c r="R635" s="269"/>
      <c r="S635" s="266"/>
      <c r="T635" s="269"/>
      <c r="U635" s="266"/>
      <c r="V635" s="269"/>
      <c r="W635" s="100" t="s">
        <v>2084</v>
      </c>
      <c r="X635" s="16" t="str">
        <f t="shared" ref="X635:X641" si="1177">IF(OR(Y635="Preventivo",Y635="Detectivo"),"Probabilidad",IF(Y635="Correctivo","Impacto"," "))</f>
        <v>Probabilidad</v>
      </c>
      <c r="Y635" s="33" t="s">
        <v>71</v>
      </c>
      <c r="Z635" s="33" t="s">
        <v>72</v>
      </c>
      <c r="AA635" s="33" t="s">
        <v>73</v>
      </c>
      <c r="AB635" s="33" t="s">
        <v>74</v>
      </c>
      <c r="AC635" s="33" t="s">
        <v>75</v>
      </c>
      <c r="AD635" s="272"/>
      <c r="AE635" s="16">
        <f t="shared" ref="AE635:AE643" si="1178">IF(Y635="Preventivo",25,IF(Y635="Detectivo",15,0))</f>
        <v>25</v>
      </c>
      <c r="AF635" s="16">
        <f t="shared" ref="AF635:AF643" si="1179">IF(Y635="Correctivo",0,IF(Z635="Automatizado",25,IF(Z635="Manual",15,0)))</f>
        <v>15</v>
      </c>
      <c r="AG635" s="16">
        <f>($AH$634*((AE635+AF635))/100)</f>
        <v>4.8</v>
      </c>
      <c r="AH635" s="16">
        <f>AH634-AG635</f>
        <v>7.2</v>
      </c>
      <c r="AI635" s="272"/>
      <c r="AJ635" s="16">
        <f t="shared" ref="AJ635:AJ643" si="1180">IF(Y635="Correctivo",10,0)</f>
        <v>0</v>
      </c>
      <c r="AK635" s="16">
        <f t="shared" ref="AK635:AK643" si="1181">IF(X635="Probabilidad",0,IF(Z635="Automatizado",25,IF(Z635="Manual",15,0)))</f>
        <v>0</v>
      </c>
      <c r="AL635" s="16">
        <f>($AM$634*((AJ635+AK635))/100)</f>
        <v>0</v>
      </c>
      <c r="AM635" s="16">
        <f>AM634-AL635</f>
        <v>20</v>
      </c>
      <c r="AN635" s="269"/>
      <c r="AO635" s="269"/>
      <c r="AP635" s="269"/>
      <c r="AQ635" s="269"/>
      <c r="AR635" s="266"/>
      <c r="AS635" s="266"/>
      <c r="AT635" s="266"/>
      <c r="AU635" s="266"/>
    </row>
    <row r="636" spans="1:64" ht="234" customHeight="1">
      <c r="A636" s="75"/>
      <c r="B636" s="138" t="s">
        <v>196</v>
      </c>
      <c r="C636" s="207" t="s">
        <v>1009</v>
      </c>
      <c r="D636" s="210" t="s">
        <v>2085</v>
      </c>
      <c r="E636" s="210" t="s">
        <v>167</v>
      </c>
      <c r="F636" s="211" t="s">
        <v>2086</v>
      </c>
      <c r="G636" s="211" t="s">
        <v>2087</v>
      </c>
      <c r="H636" s="212"/>
      <c r="I636" s="212"/>
      <c r="J636" s="212"/>
      <c r="K636" s="212"/>
      <c r="L636" s="213" t="str">
        <f t="shared" ref="L636" si="1182">IF(F636&lt;&gt;"",CONCATENATE(E636," ",F636),CONCATENATE(H636," ",I636," ",J636," ",K636))</f>
        <v>Posibilidad de pérdida reputacional ante entidades territoriales por conceptos de seguridad desactualizados</v>
      </c>
      <c r="M636" s="212" t="s">
        <v>63</v>
      </c>
      <c r="N636" s="212" t="s">
        <v>281</v>
      </c>
      <c r="O636" s="75" t="s">
        <v>64</v>
      </c>
      <c r="P636" s="75" t="s">
        <v>65</v>
      </c>
      <c r="Q636" s="75">
        <v>8</v>
      </c>
      <c r="R636" s="75" t="s">
        <v>116</v>
      </c>
      <c r="S636" s="76">
        <f t="shared" ref="S636" si="1183">IF(R636="Muy alta",100,IF(R636="Alta",80,IF(R636="Media",60,IF(R636="Baja",40,IF(R636="Muy baja",20,IF(R636="Casi Seguro",100,IF(R636="Probable",80,IF(R636="Posible",60,IF(R636="Improbable",40,IF(R636="Rara vez",20,0))))))))))</f>
        <v>20</v>
      </c>
      <c r="T636" s="75" t="s">
        <v>117</v>
      </c>
      <c r="U636" s="76">
        <f t="shared" ref="U636" si="1184">IF(T636="Catastrófico",100,IF(T636="Mayor",80,IF(T636="Moderado",60,IF(T636="Menor",40,IF(T636="Leve",20,0)))))</f>
        <v>40</v>
      </c>
      <c r="V636" s="75" t="s">
        <v>118</v>
      </c>
      <c r="W636" s="138" t="s">
        <v>2088</v>
      </c>
      <c r="X636" s="16" t="str">
        <f t="shared" si="1177"/>
        <v>Probabilidad</v>
      </c>
      <c r="Y636" s="33" t="s">
        <v>71</v>
      </c>
      <c r="Z636" s="33" t="s">
        <v>72</v>
      </c>
      <c r="AA636" s="33" t="s">
        <v>73</v>
      </c>
      <c r="AB636" s="33" t="s">
        <v>74</v>
      </c>
      <c r="AC636" s="33" t="s">
        <v>75</v>
      </c>
      <c r="AD636" s="208">
        <f>AH636</f>
        <v>12</v>
      </c>
      <c r="AE636" s="16">
        <f t="shared" si="1178"/>
        <v>25</v>
      </c>
      <c r="AF636" s="16">
        <f t="shared" si="1179"/>
        <v>15</v>
      </c>
      <c r="AG636" s="16">
        <f>($S$636*((AE636+AF636))/100)</f>
        <v>8</v>
      </c>
      <c r="AH636" s="16">
        <f>S636-AG636</f>
        <v>12</v>
      </c>
      <c r="AI636" s="208">
        <f>AM636</f>
        <v>40</v>
      </c>
      <c r="AJ636" s="16">
        <f t="shared" si="1180"/>
        <v>0</v>
      </c>
      <c r="AK636" s="16">
        <f t="shared" si="1181"/>
        <v>0</v>
      </c>
      <c r="AL636" s="16">
        <f>($U$636*((AJ636+AK636))/100)</f>
        <v>0</v>
      </c>
      <c r="AM636" s="16">
        <f>U636-AL636</f>
        <v>40</v>
      </c>
      <c r="AN636" s="75" t="s">
        <v>118</v>
      </c>
      <c r="AO636" s="75" t="s">
        <v>121</v>
      </c>
      <c r="AP636" s="75" t="s">
        <v>2083</v>
      </c>
      <c r="AQ636" s="75" t="s">
        <v>123</v>
      </c>
      <c r="AR636" s="76" t="s">
        <v>123</v>
      </c>
      <c r="AS636" s="76" t="s">
        <v>123</v>
      </c>
      <c r="AT636" s="76" t="s">
        <v>123</v>
      </c>
      <c r="AU636" s="76" t="s">
        <v>123</v>
      </c>
    </row>
    <row r="637" spans="1:64" ht="156.75" customHeight="1">
      <c r="A637" s="268"/>
      <c r="B637" s="277" t="s">
        <v>196</v>
      </c>
      <c r="C637" s="262" t="s">
        <v>2089</v>
      </c>
      <c r="D637" s="281" t="s">
        <v>899</v>
      </c>
      <c r="E637" s="281" t="s">
        <v>60</v>
      </c>
      <c r="F637" s="284" t="s">
        <v>2090</v>
      </c>
      <c r="G637" s="284" t="s">
        <v>2091</v>
      </c>
      <c r="H637" s="287"/>
      <c r="I637" s="287"/>
      <c r="J637" s="287"/>
      <c r="K637" s="287"/>
      <c r="L637" s="290" t="str">
        <f t="shared" ref="L637" si="1185">IF(F637&lt;&gt;"",CONCATENATE(E637," ",F637),CONCATENATE(H637," ",I637," ",J637," ",K637))</f>
        <v>Posibilidad de pérdida económica y reputacional ante las victimas, por no realizar estrategias complementarias como jornadas de atención y/o ferias de servicios</v>
      </c>
      <c r="M637" s="287" t="s">
        <v>63</v>
      </c>
      <c r="N637" s="287" t="s">
        <v>281</v>
      </c>
      <c r="O637" s="268" t="s">
        <v>64</v>
      </c>
      <c r="P637" s="268" t="s">
        <v>65</v>
      </c>
      <c r="Q637" s="268">
        <v>12</v>
      </c>
      <c r="R637" s="268" t="s">
        <v>116</v>
      </c>
      <c r="S637" s="265">
        <f t="shared" ref="S637" si="1186">IF(R637="Muy alta",100,IF(R637="Alta",80,IF(R637="Media",60,IF(R637="Baja",40,IF(R637="Muy baja",20,IF(R637="Casi Seguro",100,IF(R637="Probable",80,IF(R637="Posible",60,IF(R637="Improbable",40,IF(R637="Rara vez",20,0))))))))))</f>
        <v>20</v>
      </c>
      <c r="T637" s="268" t="s">
        <v>117</v>
      </c>
      <c r="U637" s="265">
        <f t="shared" ref="U637" si="1187">IF(T637="Catastrófico",100,IF(T637="Mayor",80,IF(T637="Moderado",60,IF(T637="Menor",40,IF(T637="Leve",20,0)))))</f>
        <v>40</v>
      </c>
      <c r="V637" s="268" t="s">
        <v>118</v>
      </c>
      <c r="W637" s="138" t="s">
        <v>2092</v>
      </c>
      <c r="X637" s="16" t="str">
        <f t="shared" si="1177"/>
        <v>Probabilidad</v>
      </c>
      <c r="Y637" s="33" t="s">
        <v>71</v>
      </c>
      <c r="Z637" s="33" t="s">
        <v>72</v>
      </c>
      <c r="AA637" s="33" t="s">
        <v>73</v>
      </c>
      <c r="AB637" s="33" t="s">
        <v>74</v>
      </c>
      <c r="AC637" s="33" t="s">
        <v>187</v>
      </c>
      <c r="AD637" s="271">
        <f>AH638</f>
        <v>7.2</v>
      </c>
      <c r="AE637" s="16">
        <f t="shared" si="1178"/>
        <v>25</v>
      </c>
      <c r="AF637" s="16">
        <f t="shared" si="1179"/>
        <v>15</v>
      </c>
      <c r="AG637" s="16">
        <f>($S$637*((AE637+AF637))/100)</f>
        <v>8</v>
      </c>
      <c r="AH637" s="16">
        <f>S637-AG637</f>
        <v>12</v>
      </c>
      <c r="AI637" s="271">
        <f>AM638</f>
        <v>40</v>
      </c>
      <c r="AJ637" s="16">
        <f t="shared" si="1180"/>
        <v>0</v>
      </c>
      <c r="AK637" s="16">
        <f t="shared" si="1181"/>
        <v>0</v>
      </c>
      <c r="AL637" s="16">
        <f>($U$637*((AJ637+AK637))/100)</f>
        <v>0</v>
      </c>
      <c r="AM637" s="16">
        <f>U637-AL637</f>
        <v>40</v>
      </c>
      <c r="AN637" s="268" t="s">
        <v>118</v>
      </c>
      <c r="AO637" s="268" t="s">
        <v>121</v>
      </c>
      <c r="AP637" s="277" t="s">
        <v>2083</v>
      </c>
      <c r="AQ637" s="268" t="s">
        <v>123</v>
      </c>
      <c r="AR637" s="265" t="s">
        <v>123</v>
      </c>
      <c r="AS637" s="265" t="s">
        <v>123</v>
      </c>
      <c r="AT637" s="265" t="s">
        <v>123</v>
      </c>
      <c r="AU637" s="265" t="s">
        <v>123</v>
      </c>
    </row>
    <row r="638" spans="1:64" ht="141.75" customHeight="1">
      <c r="A638" s="269"/>
      <c r="B638" s="278"/>
      <c r="C638" s="263"/>
      <c r="D638" s="282"/>
      <c r="E638" s="282"/>
      <c r="F638" s="285"/>
      <c r="G638" s="285"/>
      <c r="H638" s="288"/>
      <c r="I638" s="288"/>
      <c r="J638" s="288"/>
      <c r="K638" s="288"/>
      <c r="L638" s="291"/>
      <c r="M638" s="288"/>
      <c r="N638" s="288"/>
      <c r="O638" s="269"/>
      <c r="P638" s="269"/>
      <c r="Q638" s="269"/>
      <c r="R638" s="269"/>
      <c r="S638" s="266"/>
      <c r="T638" s="269"/>
      <c r="U638" s="266"/>
      <c r="V638" s="269"/>
      <c r="W638" s="138" t="s">
        <v>2093</v>
      </c>
      <c r="X638" s="16" t="str">
        <f t="shared" si="1177"/>
        <v>Probabilidad</v>
      </c>
      <c r="Y638" s="33" t="s">
        <v>71</v>
      </c>
      <c r="Z638" s="33" t="s">
        <v>72</v>
      </c>
      <c r="AA638" s="33" t="s">
        <v>73</v>
      </c>
      <c r="AB638" s="33" t="s">
        <v>74</v>
      </c>
      <c r="AC638" s="33" t="s">
        <v>75</v>
      </c>
      <c r="AD638" s="272"/>
      <c r="AE638" s="16">
        <f t="shared" si="1178"/>
        <v>25</v>
      </c>
      <c r="AF638" s="16">
        <f t="shared" si="1179"/>
        <v>15</v>
      </c>
      <c r="AG638" s="16">
        <f>($AH$637*((AE638+AF638))/100)</f>
        <v>4.8</v>
      </c>
      <c r="AH638" s="16">
        <f>AH637-AG638</f>
        <v>7.2</v>
      </c>
      <c r="AI638" s="272"/>
      <c r="AJ638" s="16">
        <f t="shared" si="1180"/>
        <v>0</v>
      </c>
      <c r="AK638" s="16">
        <f t="shared" si="1181"/>
        <v>0</v>
      </c>
      <c r="AL638" s="16">
        <f>($AM$637*((AJ638+AK638))/100)</f>
        <v>0</v>
      </c>
      <c r="AM638" s="16">
        <f>AM637-AL638</f>
        <v>40</v>
      </c>
      <c r="AN638" s="269"/>
      <c r="AO638" s="269"/>
      <c r="AP638" s="278"/>
      <c r="AQ638" s="269"/>
      <c r="AR638" s="266"/>
      <c r="AS638" s="266"/>
      <c r="AT638" s="266"/>
      <c r="AU638" s="266"/>
    </row>
    <row r="639" spans="1:64" ht="131.25" customHeight="1">
      <c r="A639" s="268"/>
      <c r="B639" s="277" t="s">
        <v>196</v>
      </c>
      <c r="C639" s="262" t="s">
        <v>2094</v>
      </c>
      <c r="D639" s="281" t="s">
        <v>1074</v>
      </c>
      <c r="E639" s="281"/>
      <c r="F639" s="284"/>
      <c r="G639" s="277"/>
      <c r="H639" s="287" t="s">
        <v>720</v>
      </c>
      <c r="I639" s="287" t="s">
        <v>2095</v>
      </c>
      <c r="J639" s="287" t="s">
        <v>1246</v>
      </c>
      <c r="K639" s="287" t="s">
        <v>1246</v>
      </c>
      <c r="L639" s="290" t="str">
        <f t="shared" ref="L639" si="1188">IF(F639&lt;&gt;"",CONCATENATE(E639," ",F639),CONCATENATE(H639," ",I639," ",J639," ",K639))</f>
        <v>Uso inadecuado de la información  por parte de un funcionario o contratista y externos (Operador)  con el objetivo de obtener un beneficio propio o favorecer a un tercero.  con el objetivo de obtener un beneficio propio o favorecer a un tercero.</v>
      </c>
      <c r="M639" s="287" t="s">
        <v>88</v>
      </c>
      <c r="N639" s="287" t="s">
        <v>281</v>
      </c>
      <c r="O639" s="268" t="s">
        <v>89</v>
      </c>
      <c r="P639" s="268" t="s">
        <v>90</v>
      </c>
      <c r="Q639" s="268">
        <v>1000</v>
      </c>
      <c r="R639" s="268" t="s">
        <v>91</v>
      </c>
      <c r="S639" s="265">
        <f t="shared" ref="S639" si="1189">IF(R639="Muy alta",100,IF(R639="Alta",80,IF(R639="Media",60,IF(R639="Baja",40,IF(R639="Muy baja",20,IF(R639="Casi Seguro",100,IF(R639="Probable",80,IF(R639="Posible",60,IF(R639="Improbable",40,IF(R639="Rara vez",20,0))))))))))</f>
        <v>60</v>
      </c>
      <c r="T639" s="268" t="s">
        <v>76</v>
      </c>
      <c r="U639" s="265">
        <f t="shared" ref="U639" si="1190">IF(T639="Catastrófico",100,IF(T639="Mayor",80,IF(T639="Moderado",60,IF(T639="Menor",40,IF(T639="Leve",20,0)))))</f>
        <v>60</v>
      </c>
      <c r="V639" s="268" t="s">
        <v>76</v>
      </c>
      <c r="W639" s="32" t="s">
        <v>2096</v>
      </c>
      <c r="X639" s="16" t="str">
        <f t="shared" si="1177"/>
        <v>Probabilidad</v>
      </c>
      <c r="Y639" s="33" t="s">
        <v>93</v>
      </c>
      <c r="Z639" s="33" t="s">
        <v>72</v>
      </c>
      <c r="AA639" s="33" t="s">
        <v>73</v>
      </c>
      <c r="AB639" s="33" t="s">
        <v>74</v>
      </c>
      <c r="AC639" s="33" t="s">
        <v>187</v>
      </c>
      <c r="AD639" s="271">
        <f>AH640</f>
        <v>29.4</v>
      </c>
      <c r="AE639" s="16">
        <f t="shared" si="1178"/>
        <v>15</v>
      </c>
      <c r="AF639" s="16">
        <f t="shared" si="1179"/>
        <v>15</v>
      </c>
      <c r="AG639" s="16">
        <f>($S$639*((AE639+AF639))/100)</f>
        <v>18</v>
      </c>
      <c r="AH639" s="16">
        <f>S639-AG639</f>
        <v>42</v>
      </c>
      <c r="AI639" s="271">
        <f>AM640</f>
        <v>60</v>
      </c>
      <c r="AJ639" s="16">
        <f t="shared" si="1180"/>
        <v>0</v>
      </c>
      <c r="AK639" s="16">
        <f t="shared" si="1181"/>
        <v>0</v>
      </c>
      <c r="AL639" s="16">
        <f>($U$639*((AJ639+AK639))/100)</f>
        <v>0</v>
      </c>
      <c r="AM639" s="16">
        <f>U639-AL639</f>
        <v>60</v>
      </c>
      <c r="AN639" s="268" t="s">
        <v>76</v>
      </c>
      <c r="AO639" s="268" t="s">
        <v>77</v>
      </c>
      <c r="AP639" s="277" t="s">
        <v>272</v>
      </c>
      <c r="AQ639" s="277" t="s">
        <v>2097</v>
      </c>
      <c r="AR639" s="280">
        <v>45658</v>
      </c>
      <c r="AS639" s="280">
        <v>46022</v>
      </c>
      <c r="AT639" s="274" t="s">
        <v>80</v>
      </c>
      <c r="AU639" s="265" t="s">
        <v>2098</v>
      </c>
    </row>
    <row r="640" spans="1:64" ht="147.75" customHeight="1">
      <c r="A640" s="269"/>
      <c r="B640" s="278"/>
      <c r="C640" s="263"/>
      <c r="D640" s="282"/>
      <c r="E640" s="282"/>
      <c r="F640" s="285"/>
      <c r="G640" s="278"/>
      <c r="H640" s="288"/>
      <c r="I640" s="288"/>
      <c r="J640" s="288"/>
      <c r="K640" s="288"/>
      <c r="L640" s="291"/>
      <c r="M640" s="288"/>
      <c r="N640" s="288"/>
      <c r="O640" s="269"/>
      <c r="P640" s="269"/>
      <c r="Q640" s="269"/>
      <c r="R640" s="269"/>
      <c r="S640" s="266"/>
      <c r="T640" s="269"/>
      <c r="U640" s="266"/>
      <c r="V640" s="269"/>
      <c r="W640" s="32" t="s">
        <v>2099</v>
      </c>
      <c r="X640" s="16" t="str">
        <f t="shared" si="1177"/>
        <v>Probabilidad</v>
      </c>
      <c r="Y640" s="33" t="s">
        <v>93</v>
      </c>
      <c r="Z640" s="33" t="s">
        <v>72</v>
      </c>
      <c r="AA640" s="33" t="s">
        <v>73</v>
      </c>
      <c r="AB640" s="33" t="s">
        <v>74</v>
      </c>
      <c r="AC640" s="33" t="s">
        <v>187</v>
      </c>
      <c r="AD640" s="272"/>
      <c r="AE640" s="16">
        <f t="shared" si="1178"/>
        <v>15</v>
      </c>
      <c r="AF640" s="16">
        <f t="shared" si="1179"/>
        <v>15</v>
      </c>
      <c r="AG640" s="16">
        <f>($AH$639*((AE640+AF640))/100)</f>
        <v>12.6</v>
      </c>
      <c r="AH640" s="16">
        <f>AH639-AG640</f>
        <v>29.4</v>
      </c>
      <c r="AI640" s="272"/>
      <c r="AJ640" s="16">
        <f t="shared" si="1180"/>
        <v>0</v>
      </c>
      <c r="AK640" s="16">
        <f t="shared" si="1181"/>
        <v>0</v>
      </c>
      <c r="AL640" s="16">
        <f>($AM$639*((AJ640+AK640))/100)</f>
        <v>0</v>
      </c>
      <c r="AM640" s="16">
        <f>AM639-AL640</f>
        <v>60</v>
      </c>
      <c r="AN640" s="269"/>
      <c r="AO640" s="269"/>
      <c r="AP640" s="278"/>
      <c r="AQ640" s="278"/>
      <c r="AR640" s="275"/>
      <c r="AS640" s="275"/>
      <c r="AT640" s="275"/>
      <c r="AU640" s="266"/>
    </row>
    <row r="641" spans="1:47" ht="242.25" customHeight="1">
      <c r="A641" s="268"/>
      <c r="B641" s="277" t="s">
        <v>196</v>
      </c>
      <c r="C641" s="262" t="s">
        <v>2100</v>
      </c>
      <c r="D641" s="281" t="s">
        <v>1043</v>
      </c>
      <c r="E641" s="281" t="s">
        <v>60</v>
      </c>
      <c r="F641" s="284" t="s">
        <v>968</v>
      </c>
      <c r="G641" s="287" t="s">
        <v>969</v>
      </c>
      <c r="H641" s="287"/>
      <c r="I641" s="287"/>
      <c r="J641" s="287"/>
      <c r="K641" s="287"/>
      <c r="L641" s="290" t="str">
        <f t="shared" ref="L641" si="1191">IF(F641&lt;&gt;"",CONCATENATE(E641," ",F641),CONCATENATE(H641," ",I641," ",J641," ",K641))</f>
        <v xml:space="preserve">Posibilidad de pérdida económica y reputacional por perdida de la confidencialidad, integridad y disponibilidad de la información registrada en documentos físicos, digitales y/o sistemas de información, </v>
      </c>
      <c r="M641" s="287" t="s">
        <v>108</v>
      </c>
      <c r="N641" s="287" t="s">
        <v>1121</v>
      </c>
      <c r="O641" s="268" t="s">
        <v>64</v>
      </c>
      <c r="P641" s="268" t="s">
        <v>65</v>
      </c>
      <c r="Q641" s="268" t="s">
        <v>276</v>
      </c>
      <c r="R641" s="268" t="s">
        <v>178</v>
      </c>
      <c r="S641" s="265">
        <f t="shared" ref="S641" si="1192">IF(R641="Muy alta",100,IF(R641="Alta",80,IF(R641="Media",60,IF(R641="Baja",40,IF(R641="Muy baja",20,IF(R641="Casi Seguro",100,IF(R641="Probable",80,IF(R641="Posible",60,IF(R641="Improbable",40,IF(R641="Rara vez",20,0))))))))))</f>
        <v>80</v>
      </c>
      <c r="T641" s="268" t="s">
        <v>68</v>
      </c>
      <c r="U641" s="265">
        <f t="shared" ref="U641" si="1193">IF(T641="Catastrófico",100,IF(T641="Mayor",80,IF(T641="Moderado",60,IF(T641="Menor",40,IF(T641="Leve",20,0)))))</f>
        <v>80</v>
      </c>
      <c r="V641" s="268" t="s">
        <v>69</v>
      </c>
      <c r="W641" s="277" t="s">
        <v>2101</v>
      </c>
      <c r="X641" s="265" t="str">
        <f t="shared" si="1177"/>
        <v>Probabilidad</v>
      </c>
      <c r="Y641" s="268" t="s">
        <v>71</v>
      </c>
      <c r="Z641" s="268" t="s">
        <v>72</v>
      </c>
      <c r="AA641" s="268" t="s">
        <v>73</v>
      </c>
      <c r="AB641" s="268" t="s">
        <v>74</v>
      </c>
      <c r="AC641" s="268" t="s">
        <v>75</v>
      </c>
      <c r="AD641" s="271">
        <f t="shared" ref="AD641" si="1194">AH643</f>
        <v>48</v>
      </c>
      <c r="AE641" s="16">
        <f t="shared" si="1178"/>
        <v>25</v>
      </c>
      <c r="AF641" s="16">
        <f t="shared" si="1179"/>
        <v>15</v>
      </c>
      <c r="AG641" s="16">
        <f>($S$641*((AE641+AF641))/100)</f>
        <v>32</v>
      </c>
      <c r="AH641" s="16">
        <f t="shared" ref="AH641" si="1195">S641-AG641</f>
        <v>48</v>
      </c>
      <c r="AI641" s="271">
        <f t="shared" ref="AI641" si="1196">AM643</f>
        <v>80</v>
      </c>
      <c r="AJ641" s="16">
        <f t="shared" si="1180"/>
        <v>0</v>
      </c>
      <c r="AK641" s="16">
        <f t="shared" si="1181"/>
        <v>0</v>
      </c>
      <c r="AL641" s="16">
        <f>($U$641*((AJ641+AK641))/100)</f>
        <v>0</v>
      </c>
      <c r="AM641" s="16">
        <f t="shared" ref="AM641" si="1197">U641-AL641</f>
        <v>80</v>
      </c>
      <c r="AN641" s="268" t="s">
        <v>69</v>
      </c>
      <c r="AO641" s="268" t="s">
        <v>77</v>
      </c>
      <c r="AP641" s="268" t="s">
        <v>272</v>
      </c>
      <c r="AQ641" s="32" t="s">
        <v>1403</v>
      </c>
      <c r="AR641" s="141">
        <v>45658</v>
      </c>
      <c r="AS641" s="141">
        <v>46022</v>
      </c>
      <c r="AT641" s="274" t="s">
        <v>96</v>
      </c>
      <c r="AU641" s="265" t="s">
        <v>973</v>
      </c>
    </row>
    <row r="642" spans="1:47" ht="311.25" customHeight="1">
      <c r="A642" s="269"/>
      <c r="B642" s="278"/>
      <c r="C642" s="263"/>
      <c r="D642" s="282"/>
      <c r="E642" s="282"/>
      <c r="F642" s="285"/>
      <c r="G642" s="288"/>
      <c r="H642" s="288"/>
      <c r="I642" s="288"/>
      <c r="J642" s="288"/>
      <c r="K642" s="288"/>
      <c r="L642" s="291"/>
      <c r="M642" s="288"/>
      <c r="N642" s="288"/>
      <c r="O642" s="269"/>
      <c r="P642" s="269"/>
      <c r="Q642" s="269"/>
      <c r="R642" s="269"/>
      <c r="S642" s="266"/>
      <c r="T642" s="269"/>
      <c r="U642" s="266"/>
      <c r="V642" s="269"/>
      <c r="W642" s="278"/>
      <c r="X642" s="266"/>
      <c r="Y642" s="269"/>
      <c r="Z642" s="269"/>
      <c r="AA642" s="269"/>
      <c r="AB642" s="269"/>
      <c r="AC642" s="269"/>
      <c r="AD642" s="272"/>
      <c r="AE642" s="16">
        <f t="shared" si="1178"/>
        <v>0</v>
      </c>
      <c r="AF642" s="16">
        <f t="shared" si="1179"/>
        <v>0</v>
      </c>
      <c r="AG642" s="16">
        <f>($AH$641*((AE642+AF642))/100)</f>
        <v>0</v>
      </c>
      <c r="AH642" s="16">
        <f t="shared" ref="AH642:AH643" si="1198">AH641-AG642</f>
        <v>48</v>
      </c>
      <c r="AI642" s="272"/>
      <c r="AJ642" s="16">
        <f t="shared" si="1180"/>
        <v>0</v>
      </c>
      <c r="AK642" s="16">
        <f t="shared" si="1181"/>
        <v>0</v>
      </c>
      <c r="AL642" s="16">
        <f>($AM$641*((AJ642+AK642))/100)</f>
        <v>0</v>
      </c>
      <c r="AM642" s="16">
        <f t="shared" ref="AM642:AM643" si="1199">AM641-AL642</f>
        <v>80</v>
      </c>
      <c r="AN642" s="269"/>
      <c r="AO642" s="269"/>
      <c r="AP642" s="269"/>
      <c r="AQ642" s="32" t="s">
        <v>2102</v>
      </c>
      <c r="AR642" s="141">
        <v>45658</v>
      </c>
      <c r="AS642" s="141">
        <v>46022</v>
      </c>
      <c r="AT642" s="275"/>
      <c r="AU642" s="266"/>
    </row>
    <row r="643" spans="1:47" ht="279.75" customHeight="1">
      <c r="A643" s="270"/>
      <c r="B643" s="279"/>
      <c r="C643" s="264"/>
      <c r="D643" s="283"/>
      <c r="E643" s="283"/>
      <c r="F643" s="286"/>
      <c r="G643" s="289"/>
      <c r="H643" s="289"/>
      <c r="I643" s="289"/>
      <c r="J643" s="289"/>
      <c r="K643" s="289"/>
      <c r="L643" s="292"/>
      <c r="M643" s="289"/>
      <c r="N643" s="289"/>
      <c r="O643" s="270"/>
      <c r="P643" s="270"/>
      <c r="Q643" s="270"/>
      <c r="R643" s="270"/>
      <c r="S643" s="267"/>
      <c r="T643" s="270"/>
      <c r="U643" s="267"/>
      <c r="V643" s="270"/>
      <c r="W643" s="279"/>
      <c r="X643" s="267"/>
      <c r="Y643" s="270"/>
      <c r="Z643" s="270"/>
      <c r="AA643" s="270"/>
      <c r="AB643" s="270"/>
      <c r="AC643" s="270"/>
      <c r="AD643" s="273"/>
      <c r="AE643" s="16">
        <f t="shared" si="1178"/>
        <v>0</v>
      </c>
      <c r="AF643" s="16">
        <f t="shared" si="1179"/>
        <v>0</v>
      </c>
      <c r="AG643" s="16">
        <f>($AH$642*((AE643+AF643))/100)</f>
        <v>0</v>
      </c>
      <c r="AH643" s="16">
        <f t="shared" si="1198"/>
        <v>48</v>
      </c>
      <c r="AI643" s="273"/>
      <c r="AJ643" s="16">
        <f t="shared" si="1180"/>
        <v>0</v>
      </c>
      <c r="AK643" s="16">
        <f t="shared" si="1181"/>
        <v>0</v>
      </c>
      <c r="AL643" s="16">
        <f>($AM$642*((AJ643+AK643))/100)</f>
        <v>0</v>
      </c>
      <c r="AM643" s="16">
        <f t="shared" si="1199"/>
        <v>80</v>
      </c>
      <c r="AN643" s="270"/>
      <c r="AO643" s="270"/>
      <c r="AP643" s="270"/>
      <c r="AQ643" s="32" t="s">
        <v>1263</v>
      </c>
      <c r="AR643" s="141">
        <v>45658</v>
      </c>
      <c r="AS643" s="141">
        <v>46022</v>
      </c>
      <c r="AT643" s="276"/>
      <c r="AU643" s="267"/>
    </row>
    <row r="644" spans="1:47" s="110" customFormat="1" ht="282" customHeight="1">
      <c r="A644" s="99"/>
      <c r="B644" s="99" t="s">
        <v>197</v>
      </c>
      <c r="C644" s="100" t="s">
        <v>1049</v>
      </c>
      <c r="D644" s="100" t="s">
        <v>1074</v>
      </c>
      <c r="E644" s="100" t="s">
        <v>60</v>
      </c>
      <c r="F644" s="100" t="s">
        <v>1359</v>
      </c>
      <c r="G644" s="100" t="s">
        <v>1360</v>
      </c>
      <c r="H644" s="108"/>
      <c r="I644" s="108"/>
      <c r="J644" s="108"/>
      <c r="K644" s="108"/>
      <c r="L644" s="116" t="str">
        <f t="shared" ref="L644:L645" si="1200">CONCATENATE(E644," ",F644,)</f>
        <v>Posibilidad de pérdida económica y reputacional ante las victimas del conflicto por efectuar entregas de cartas de indemnización a personas no aptas</v>
      </c>
      <c r="M644" s="99" t="s">
        <v>63</v>
      </c>
      <c r="N644" s="99" t="s">
        <v>115</v>
      </c>
      <c r="O644" s="100" t="s">
        <v>64</v>
      </c>
      <c r="P644" s="100" t="s">
        <v>65</v>
      </c>
      <c r="Q644" s="99">
        <v>1500</v>
      </c>
      <c r="R644" s="99" t="s">
        <v>67</v>
      </c>
      <c r="S644" s="99">
        <v>60</v>
      </c>
      <c r="T644" s="99" t="s">
        <v>117</v>
      </c>
      <c r="U644" s="99">
        <v>40</v>
      </c>
      <c r="V644" s="135" t="s">
        <v>76</v>
      </c>
      <c r="W644" s="100" t="s">
        <v>1361</v>
      </c>
      <c r="X644" s="99" t="s">
        <v>120</v>
      </c>
      <c r="Y644" s="99" t="s">
        <v>93</v>
      </c>
      <c r="Z644" s="99" t="s">
        <v>72</v>
      </c>
      <c r="AA644" s="99" t="s">
        <v>73</v>
      </c>
      <c r="AB644" s="99" t="s">
        <v>74</v>
      </c>
      <c r="AC644" s="99" t="s">
        <v>75</v>
      </c>
      <c r="AD644" s="104">
        <f t="shared" ref="AD644:AD647" si="1201">AH644</f>
        <v>42</v>
      </c>
      <c r="AE644" s="99">
        <f t="shared" ref="AE644:AE647" si="1202">IF(Y644="Preventivo",25,IF(Y644="Detectivo",15,0))</f>
        <v>15</v>
      </c>
      <c r="AF644" s="99">
        <f t="shared" si="1156"/>
        <v>15</v>
      </c>
      <c r="AG644" s="99">
        <f t="shared" ref="AG644:AG647" si="1203">($S644*((AE644+AF644))/100)</f>
        <v>18</v>
      </c>
      <c r="AH644" s="99">
        <f t="shared" ref="AH644:AH647" si="1204">S644-AG644</f>
        <v>42</v>
      </c>
      <c r="AI644" s="104">
        <f t="shared" ref="AI644:AI647" si="1205">AM644</f>
        <v>40</v>
      </c>
      <c r="AJ644" s="99">
        <f t="shared" si="1157"/>
        <v>0</v>
      </c>
      <c r="AK644" s="99">
        <f t="shared" si="1158"/>
        <v>0</v>
      </c>
      <c r="AL644" s="99">
        <f t="shared" ref="AL644:AL647" si="1206">($U644*((AJ644+AK644))/100)</f>
        <v>0</v>
      </c>
      <c r="AM644" s="106">
        <f t="shared" ref="AM644:AM647" si="1207">U644-AL644</f>
        <v>40</v>
      </c>
      <c r="AN644" s="135" t="s">
        <v>76</v>
      </c>
      <c r="AO644" s="99" t="s">
        <v>77</v>
      </c>
      <c r="AP644" s="100" t="s">
        <v>78</v>
      </c>
      <c r="AQ644" s="100" t="s">
        <v>1362</v>
      </c>
      <c r="AR644" s="136">
        <v>45658</v>
      </c>
      <c r="AS644" s="136">
        <v>46022</v>
      </c>
      <c r="AT644" s="99" t="s">
        <v>80</v>
      </c>
      <c r="AU644" s="100" t="s">
        <v>1091</v>
      </c>
    </row>
    <row r="645" spans="1:47" s="110" customFormat="1" ht="357.75" customHeight="1">
      <c r="A645" s="99"/>
      <c r="B645" s="99" t="s">
        <v>197</v>
      </c>
      <c r="C645" s="108" t="s">
        <v>1102</v>
      </c>
      <c r="D645" s="108" t="s">
        <v>1363</v>
      </c>
      <c r="E645" s="108" t="s">
        <v>167</v>
      </c>
      <c r="F645" s="108" t="s">
        <v>1364</v>
      </c>
      <c r="G645" s="108" t="s">
        <v>1365</v>
      </c>
      <c r="H645" s="108"/>
      <c r="I645" s="108"/>
      <c r="J645" s="108"/>
      <c r="K645" s="108"/>
      <c r="L645" s="116" t="str">
        <f t="shared" si="1200"/>
        <v>Posibilidad de pérdida reputacional ante nuestros grupos de valor por no brindar la asistencia técnica o de manera articulada</v>
      </c>
      <c r="M645" s="101" t="s">
        <v>63</v>
      </c>
      <c r="N645" s="101" t="s">
        <v>115</v>
      </c>
      <c r="O645" s="108" t="s">
        <v>64</v>
      </c>
      <c r="P645" s="108" t="s">
        <v>65</v>
      </c>
      <c r="Q645" s="101">
        <v>27</v>
      </c>
      <c r="R645" s="101" t="s">
        <v>129</v>
      </c>
      <c r="S645" s="101">
        <v>40</v>
      </c>
      <c r="T645" s="101" t="s">
        <v>76</v>
      </c>
      <c r="U645" s="101">
        <v>60</v>
      </c>
      <c r="V645" s="107" t="s">
        <v>76</v>
      </c>
      <c r="W645" s="100" t="s">
        <v>1366</v>
      </c>
      <c r="X645" s="99" t="s">
        <v>120</v>
      </c>
      <c r="Y645" s="99" t="s">
        <v>71</v>
      </c>
      <c r="Z645" s="99" t="s">
        <v>72</v>
      </c>
      <c r="AA645" s="99" t="s">
        <v>182</v>
      </c>
      <c r="AB645" s="99" t="s">
        <v>74</v>
      </c>
      <c r="AC645" s="99" t="s">
        <v>75</v>
      </c>
      <c r="AD645" s="104">
        <f t="shared" si="1201"/>
        <v>24</v>
      </c>
      <c r="AE645" s="99">
        <f t="shared" si="1202"/>
        <v>25</v>
      </c>
      <c r="AF645" s="99">
        <f t="shared" si="1156"/>
        <v>15</v>
      </c>
      <c r="AG645" s="99">
        <f t="shared" si="1203"/>
        <v>16</v>
      </c>
      <c r="AH645" s="99">
        <f t="shared" si="1204"/>
        <v>24</v>
      </c>
      <c r="AI645" s="104">
        <f t="shared" si="1205"/>
        <v>60</v>
      </c>
      <c r="AJ645" s="99">
        <f t="shared" si="1157"/>
        <v>0</v>
      </c>
      <c r="AK645" s="99">
        <f t="shared" si="1158"/>
        <v>0</v>
      </c>
      <c r="AL645" s="99">
        <f t="shared" si="1206"/>
        <v>0</v>
      </c>
      <c r="AM645" s="106">
        <f t="shared" si="1207"/>
        <v>60</v>
      </c>
      <c r="AN645" s="107" t="s">
        <v>76</v>
      </c>
      <c r="AO645" s="101" t="s">
        <v>77</v>
      </c>
      <c r="AP645" s="108" t="s">
        <v>78</v>
      </c>
      <c r="AQ645" s="108" t="s">
        <v>1367</v>
      </c>
      <c r="AR645" s="136">
        <v>45658</v>
      </c>
      <c r="AS645" s="136">
        <v>46022</v>
      </c>
      <c r="AT645" s="101" t="s">
        <v>80</v>
      </c>
      <c r="AU645" s="108" t="s">
        <v>1368</v>
      </c>
    </row>
    <row r="646" spans="1:47" s="110" customFormat="1" ht="261.75" customHeight="1">
      <c r="A646" s="99"/>
      <c r="B646" s="99" t="s">
        <v>197</v>
      </c>
      <c r="C646" s="100" t="s">
        <v>1227</v>
      </c>
      <c r="D646" s="100" t="s">
        <v>1369</v>
      </c>
      <c r="E646" s="100" t="s">
        <v>167</v>
      </c>
      <c r="F646" s="100" t="s">
        <v>1370</v>
      </c>
      <c r="G646" s="100" t="s">
        <v>1371</v>
      </c>
      <c r="H646" s="108"/>
      <c r="I646" s="108"/>
      <c r="J646" s="108"/>
      <c r="K646" s="108"/>
      <c r="L646" s="116" t="str">
        <f>CONCATENATE(E646," ",F646,)</f>
        <v>Posibilidad de pérdida reputacional ante nuestros grupos de valor por no cumplir con la agenda y fechas establecidas para el desarrollo de las jornadas de atención</v>
      </c>
      <c r="M646" s="99" t="s">
        <v>63</v>
      </c>
      <c r="N646" s="99" t="s">
        <v>115</v>
      </c>
      <c r="O646" s="100" t="s">
        <v>64</v>
      </c>
      <c r="P646" s="100" t="s">
        <v>65</v>
      </c>
      <c r="Q646" s="99">
        <v>22</v>
      </c>
      <c r="R646" s="99" t="s">
        <v>116</v>
      </c>
      <c r="S646" s="99">
        <v>20</v>
      </c>
      <c r="T646" s="99" t="s">
        <v>68</v>
      </c>
      <c r="U646" s="99">
        <v>80</v>
      </c>
      <c r="V646" s="102" t="s">
        <v>69</v>
      </c>
      <c r="W646" s="100" t="s">
        <v>1372</v>
      </c>
      <c r="X646" s="99" t="s">
        <v>120</v>
      </c>
      <c r="Y646" s="99" t="s">
        <v>93</v>
      </c>
      <c r="Z646" s="99" t="s">
        <v>72</v>
      </c>
      <c r="AA646" s="99" t="s">
        <v>73</v>
      </c>
      <c r="AB646" s="99" t="s">
        <v>74</v>
      </c>
      <c r="AC646" s="99" t="s">
        <v>75</v>
      </c>
      <c r="AD646" s="104">
        <f t="shared" si="1201"/>
        <v>14</v>
      </c>
      <c r="AE646" s="99">
        <f t="shared" si="1202"/>
        <v>15</v>
      </c>
      <c r="AF646" s="99">
        <f t="shared" si="1156"/>
        <v>15</v>
      </c>
      <c r="AG646" s="99">
        <f t="shared" si="1203"/>
        <v>6</v>
      </c>
      <c r="AH646" s="99">
        <f t="shared" si="1204"/>
        <v>14</v>
      </c>
      <c r="AI646" s="104">
        <f t="shared" si="1205"/>
        <v>80</v>
      </c>
      <c r="AJ646" s="99">
        <f t="shared" si="1157"/>
        <v>0</v>
      </c>
      <c r="AK646" s="99">
        <f t="shared" si="1158"/>
        <v>0</v>
      </c>
      <c r="AL646" s="99">
        <f t="shared" si="1206"/>
        <v>0</v>
      </c>
      <c r="AM646" s="106">
        <f t="shared" si="1207"/>
        <v>80</v>
      </c>
      <c r="AN646" s="102" t="s">
        <v>69</v>
      </c>
      <c r="AO646" s="99" t="s">
        <v>77</v>
      </c>
      <c r="AP646" s="100" t="s">
        <v>78</v>
      </c>
      <c r="AQ646" s="100" t="s">
        <v>1373</v>
      </c>
      <c r="AR646" s="136">
        <v>45658</v>
      </c>
      <c r="AS646" s="136">
        <v>46022</v>
      </c>
      <c r="AT646" s="125" t="s">
        <v>96</v>
      </c>
      <c r="AU646" s="100" t="s">
        <v>1374</v>
      </c>
    </row>
    <row r="647" spans="1:47" s="110" customFormat="1" ht="153" customHeight="1">
      <c r="A647" s="101"/>
      <c r="B647" s="101" t="s">
        <v>197</v>
      </c>
      <c r="C647" s="108" t="s">
        <v>1174</v>
      </c>
      <c r="D647" s="108" t="s">
        <v>937</v>
      </c>
      <c r="E647" s="108" t="s">
        <v>167</v>
      </c>
      <c r="F647" s="108" t="s">
        <v>1375</v>
      </c>
      <c r="G647" s="108" t="s">
        <v>1376</v>
      </c>
      <c r="H647" s="108"/>
      <c r="I647" s="108"/>
      <c r="J647" s="108"/>
      <c r="K647" s="108"/>
      <c r="L647" s="116" t="str">
        <f t="shared" ref="L647" si="1208">CONCATENATE(E647," ",F647,)</f>
        <v>Posibilidad de pérdida reputacional ante nuestras partes interesadas por no ejecutar las estrategias planificadas</v>
      </c>
      <c r="M647" s="101" t="s">
        <v>63</v>
      </c>
      <c r="N647" s="101" t="s">
        <v>115</v>
      </c>
      <c r="O647" s="108" t="s">
        <v>64</v>
      </c>
      <c r="P647" s="108" t="s">
        <v>65</v>
      </c>
      <c r="Q647" s="101">
        <v>1</v>
      </c>
      <c r="R647" s="101" t="s">
        <v>116</v>
      </c>
      <c r="S647" s="101">
        <v>20</v>
      </c>
      <c r="T647" s="101" t="s">
        <v>76</v>
      </c>
      <c r="U647" s="101">
        <v>60</v>
      </c>
      <c r="V647" s="107" t="s">
        <v>76</v>
      </c>
      <c r="W647" s="124" t="s">
        <v>1377</v>
      </c>
      <c r="X647" s="101" t="s">
        <v>120</v>
      </c>
      <c r="Y647" s="101" t="s">
        <v>93</v>
      </c>
      <c r="Z647" s="101" t="s">
        <v>72</v>
      </c>
      <c r="AA647" s="101" t="s">
        <v>73</v>
      </c>
      <c r="AB647" s="101" t="s">
        <v>74</v>
      </c>
      <c r="AC647" s="101" t="s">
        <v>75</v>
      </c>
      <c r="AD647" s="104">
        <f t="shared" si="1201"/>
        <v>14</v>
      </c>
      <c r="AE647" s="99">
        <f t="shared" si="1202"/>
        <v>15</v>
      </c>
      <c r="AF647" s="99">
        <f t="shared" si="1156"/>
        <v>15</v>
      </c>
      <c r="AG647" s="99">
        <f t="shared" si="1203"/>
        <v>6</v>
      </c>
      <c r="AH647" s="99">
        <f t="shared" si="1204"/>
        <v>14</v>
      </c>
      <c r="AI647" s="104">
        <f t="shared" si="1205"/>
        <v>60</v>
      </c>
      <c r="AJ647" s="99">
        <f t="shared" si="1157"/>
        <v>0</v>
      </c>
      <c r="AK647" s="99">
        <f t="shared" si="1158"/>
        <v>0</v>
      </c>
      <c r="AL647" s="99">
        <f t="shared" si="1206"/>
        <v>0</v>
      </c>
      <c r="AM647" s="106">
        <f t="shared" si="1207"/>
        <v>60</v>
      </c>
      <c r="AN647" s="107" t="s">
        <v>76</v>
      </c>
      <c r="AO647" s="101" t="s">
        <v>77</v>
      </c>
      <c r="AP647" s="108" t="s">
        <v>78</v>
      </c>
      <c r="AQ647" s="124" t="s">
        <v>1378</v>
      </c>
      <c r="AR647" s="136">
        <v>45658</v>
      </c>
      <c r="AS647" s="136">
        <v>46022</v>
      </c>
      <c r="AT647" s="101" t="s">
        <v>80</v>
      </c>
      <c r="AU647" s="124" t="s">
        <v>1379</v>
      </c>
    </row>
    <row r="648" spans="1:47" s="110" customFormat="1" ht="218.25" customHeight="1">
      <c r="A648" s="298"/>
      <c r="B648" s="268" t="s">
        <v>197</v>
      </c>
      <c r="C648" s="262" t="s">
        <v>107</v>
      </c>
      <c r="D648" s="421" t="s">
        <v>1043</v>
      </c>
      <c r="E648" s="277" t="s">
        <v>60</v>
      </c>
      <c r="F648" s="284" t="s">
        <v>968</v>
      </c>
      <c r="G648" s="284" t="s">
        <v>969</v>
      </c>
      <c r="H648" s="284"/>
      <c r="I648" s="284"/>
      <c r="J648" s="284"/>
      <c r="K648" s="284"/>
      <c r="L648" s="290" t="str">
        <f>IF(F648&lt;&gt;"",CONCATENATE(E648," ",F648,"",G648),CONCATENATE(H648," ",I648," ",J648," ",K648))</f>
        <v>Posibilidad de pérdida económica y reputacional por perdida de la confidencialidad, integridad y disponibilidad de la información registrada en documentos físicos, digitales y/o sistemas de información, por el acceso no controlado a la información sensible o confidencial y el desconocimiento de los lineamientos de Seguridad de la Información de la entidad.</v>
      </c>
      <c r="M648" s="287" t="s">
        <v>108</v>
      </c>
      <c r="N648" s="303" t="s">
        <v>1121</v>
      </c>
      <c r="O648" s="268" t="s">
        <v>64</v>
      </c>
      <c r="P648" s="268" t="s">
        <v>65</v>
      </c>
      <c r="Q648" s="268" t="s">
        <v>276</v>
      </c>
      <c r="R648" s="268" t="s">
        <v>178</v>
      </c>
      <c r="S648" s="265">
        <f>IF(R648="Muy alta",100,IF(R648="Alta",80,IF(R648="Media",60,IF(R648="Baja",40,IF(R648="Muy baja",20,IF(R648="Casi Seguro",100,IF(R648="Probable",80,IF(R648="Posible",60,IF(R648="Improbable",40,IF(R648="Rara vez",20,0))))))))))</f>
        <v>80</v>
      </c>
      <c r="T648" s="268" t="s">
        <v>68</v>
      </c>
      <c r="U648" s="265">
        <f>IF(T648="Catastrófico",100,IF(T648="Mayor",80,IF(T648="Moderado",60,IF(T648="Menor",40,IF(T648="Leve",20,0)))))</f>
        <v>80</v>
      </c>
      <c r="V648" s="268" t="s">
        <v>69</v>
      </c>
      <c r="W648" s="277" t="s">
        <v>1199</v>
      </c>
      <c r="X648" s="265" t="str">
        <f>IF(OR(Y648="Preventivo",Y648="Detectivo"),"Probabilidad",IF(Y648="Correctivo","Impacto"," "))</f>
        <v>Probabilidad</v>
      </c>
      <c r="Y648" s="268" t="s">
        <v>71</v>
      </c>
      <c r="Z648" s="268" t="s">
        <v>72</v>
      </c>
      <c r="AA648" s="268" t="s">
        <v>73</v>
      </c>
      <c r="AB648" s="268" t="s">
        <v>74</v>
      </c>
      <c r="AC648" s="268" t="s">
        <v>75</v>
      </c>
      <c r="AD648" s="271">
        <f>AH650</f>
        <v>48</v>
      </c>
      <c r="AE648" s="265">
        <f>IF(Y648="Preventivo",25,IF(Y648="Detectivo",15,0))</f>
        <v>25</v>
      </c>
      <c r="AF648" s="16">
        <f>IF(Y648="Correctivo",0,IF(Z648="Automatizado",25,IF(Z648="Manual",15,0)))</f>
        <v>15</v>
      </c>
      <c r="AG648" s="16">
        <f>($S648*((AE648+AF648))/100)</f>
        <v>32</v>
      </c>
      <c r="AH648" s="16">
        <f>S648-AG648</f>
        <v>48</v>
      </c>
      <c r="AI648" s="271">
        <f>AM650</f>
        <v>80</v>
      </c>
      <c r="AJ648" s="16">
        <f>IF(Y648="Correctivo",10,0)</f>
        <v>0</v>
      </c>
      <c r="AK648" s="16">
        <f>IF(X648="Probabilidad",0,IF(Z648="Automatizado",25,IF(Z648="Manual",15,0)))</f>
        <v>0</v>
      </c>
      <c r="AL648" s="99">
        <f>($U648*((AJ648+AK648))/100)</f>
        <v>0</v>
      </c>
      <c r="AM648" s="106">
        <f>U648-AL648</f>
        <v>80</v>
      </c>
      <c r="AN648" s="268" t="s">
        <v>69</v>
      </c>
      <c r="AO648" s="268" t="s">
        <v>77</v>
      </c>
      <c r="AP648" s="268" t="s">
        <v>272</v>
      </c>
      <c r="AQ648" s="32" t="s">
        <v>1046</v>
      </c>
      <c r="AR648" s="136">
        <v>45658</v>
      </c>
      <c r="AS648" s="136">
        <v>46022</v>
      </c>
      <c r="AT648" s="265" t="s">
        <v>96</v>
      </c>
      <c r="AU648" s="16" t="s">
        <v>973</v>
      </c>
    </row>
    <row r="649" spans="1:47" s="110" customFormat="1" ht="369.75" customHeight="1">
      <c r="A649" s="298"/>
      <c r="B649" s="269"/>
      <c r="C649" s="263"/>
      <c r="D649" s="472"/>
      <c r="E649" s="278"/>
      <c r="F649" s="285"/>
      <c r="G649" s="285"/>
      <c r="H649" s="285"/>
      <c r="I649" s="285"/>
      <c r="J649" s="285"/>
      <c r="K649" s="285"/>
      <c r="L649" s="291"/>
      <c r="M649" s="288"/>
      <c r="N649" s="304"/>
      <c r="O649" s="269"/>
      <c r="P649" s="269"/>
      <c r="Q649" s="269"/>
      <c r="R649" s="269"/>
      <c r="S649" s="266"/>
      <c r="T649" s="269"/>
      <c r="U649" s="266"/>
      <c r="V649" s="269"/>
      <c r="W649" s="278"/>
      <c r="X649" s="266"/>
      <c r="Y649" s="269"/>
      <c r="Z649" s="269"/>
      <c r="AA649" s="269"/>
      <c r="AB649" s="269"/>
      <c r="AC649" s="269"/>
      <c r="AD649" s="272"/>
      <c r="AE649" s="266"/>
      <c r="AF649" s="16">
        <f t="shared" ref="AF649:AF654" si="1209">IF(Y649="Correctivo",0,IF(Z649="Automatizado",25,IF(Z649="Manual",15,0)))</f>
        <v>0</v>
      </c>
      <c r="AG649" s="99">
        <f>($AH648*((AE649+AF649))/100)</f>
        <v>0</v>
      </c>
      <c r="AH649" s="16">
        <f>AH648-AG649</f>
        <v>48</v>
      </c>
      <c r="AI649" s="272"/>
      <c r="AJ649" s="16">
        <f t="shared" ref="AJ649:AJ654" si="1210">IF(Y649="Correctivo",10,0)</f>
        <v>0</v>
      </c>
      <c r="AK649" s="16">
        <f t="shared" ref="AK649:AK654" si="1211">IF(X649="Probabilidad",0,IF(Z649="Automatizado",25,IF(Z649="Manual",15,0)))</f>
        <v>0</v>
      </c>
      <c r="AL649" s="99">
        <f t="shared" ref="AL649" si="1212">($AM648*((AJ649+AK649))/100)</f>
        <v>0</v>
      </c>
      <c r="AM649" s="106">
        <f t="shared" ref="AM649" si="1213">AM648-AL649</f>
        <v>80</v>
      </c>
      <c r="AN649" s="269"/>
      <c r="AO649" s="269"/>
      <c r="AP649" s="269"/>
      <c r="AQ649" s="32" t="s">
        <v>1047</v>
      </c>
      <c r="AR649" s="136">
        <v>45658</v>
      </c>
      <c r="AS649" s="136">
        <v>46022</v>
      </c>
      <c r="AT649" s="370"/>
      <c r="AU649" s="16" t="s">
        <v>973</v>
      </c>
    </row>
    <row r="650" spans="1:47" s="110" customFormat="1" ht="352.5" customHeight="1">
      <c r="A650" s="311"/>
      <c r="B650" s="269"/>
      <c r="C650" s="263"/>
      <c r="D650" s="472"/>
      <c r="E650" s="278"/>
      <c r="F650" s="285"/>
      <c r="G650" s="285"/>
      <c r="H650" s="285"/>
      <c r="I650" s="285"/>
      <c r="J650" s="285"/>
      <c r="K650" s="285"/>
      <c r="L650" s="291"/>
      <c r="M650" s="288"/>
      <c r="N650" s="304"/>
      <c r="O650" s="269"/>
      <c r="P650" s="269"/>
      <c r="Q650" s="269"/>
      <c r="R650" s="269"/>
      <c r="S650" s="266"/>
      <c r="T650" s="269"/>
      <c r="U650" s="266"/>
      <c r="V650" s="269"/>
      <c r="W650" s="278"/>
      <c r="X650" s="266"/>
      <c r="Y650" s="269"/>
      <c r="Z650" s="269"/>
      <c r="AA650" s="269"/>
      <c r="AB650" s="269"/>
      <c r="AC650" s="269"/>
      <c r="AD650" s="272"/>
      <c r="AE650" s="266"/>
      <c r="AF650" s="76">
        <f t="shared" si="1209"/>
        <v>0</v>
      </c>
      <c r="AG650" s="101">
        <f>($AH649*((AE650+AF650))/100)</f>
        <v>0</v>
      </c>
      <c r="AH650" s="76">
        <f>AH649-AG650</f>
        <v>48</v>
      </c>
      <c r="AI650" s="272"/>
      <c r="AJ650" s="76">
        <f t="shared" si="1210"/>
        <v>0</v>
      </c>
      <c r="AK650" s="76">
        <f t="shared" si="1211"/>
        <v>0</v>
      </c>
      <c r="AL650" s="101">
        <f t="shared" ref="AL650" si="1214">($AM649*((AJ650+AK650))/100)</f>
        <v>0</v>
      </c>
      <c r="AM650" s="132">
        <f t="shared" ref="AM650" si="1215">AM649-AL650</f>
        <v>80</v>
      </c>
      <c r="AN650" s="269"/>
      <c r="AO650" s="269"/>
      <c r="AP650" s="269"/>
      <c r="AQ650" s="138" t="s">
        <v>1048</v>
      </c>
      <c r="AR650" s="109">
        <v>45658</v>
      </c>
      <c r="AS650" s="109">
        <v>46022</v>
      </c>
      <c r="AT650" s="370"/>
      <c r="AU650" s="76" t="s">
        <v>973</v>
      </c>
    </row>
    <row r="651" spans="1:47" s="110" customFormat="1" ht="270" customHeight="1">
      <c r="A651" s="99"/>
      <c r="B651" s="99" t="s">
        <v>198</v>
      </c>
      <c r="C651" s="100" t="s">
        <v>1049</v>
      </c>
      <c r="D651" s="100" t="s">
        <v>1380</v>
      </c>
      <c r="E651" s="100" t="s">
        <v>60</v>
      </c>
      <c r="F651" s="100" t="s">
        <v>1381</v>
      </c>
      <c r="G651" s="100" t="s">
        <v>1382</v>
      </c>
      <c r="H651" s="100"/>
      <c r="I651" s="100"/>
      <c r="J651" s="100"/>
      <c r="K651" s="100"/>
      <c r="L651" s="117" t="str">
        <f t="shared" ref="L651:L654" si="1216">CONCATENATE(E651," ",F651,)</f>
        <v>Posibilidad de pérdida económica y reputacional Ante los sujetos de Reparación Colectiva y municipios donde se encuentran localizados, por la no implementación de las fases del programa de Reparación Colectiva</v>
      </c>
      <c r="M651" s="99" t="s">
        <v>63</v>
      </c>
      <c r="N651" s="99" t="s">
        <v>115</v>
      </c>
      <c r="O651" s="100" t="s">
        <v>64</v>
      </c>
      <c r="P651" s="100" t="s">
        <v>65</v>
      </c>
      <c r="Q651" s="99">
        <v>365</v>
      </c>
      <c r="R651" s="99" t="s">
        <v>129</v>
      </c>
      <c r="S651" s="99">
        <v>40</v>
      </c>
      <c r="T651" s="99" t="s">
        <v>68</v>
      </c>
      <c r="U651" s="99">
        <v>80</v>
      </c>
      <c r="V651" s="102" t="s">
        <v>69</v>
      </c>
      <c r="W651" s="103" t="s">
        <v>1383</v>
      </c>
      <c r="X651" s="99" t="s">
        <v>120</v>
      </c>
      <c r="Y651" s="99" t="s">
        <v>71</v>
      </c>
      <c r="Z651" s="99" t="s">
        <v>72</v>
      </c>
      <c r="AA651" s="99" t="s">
        <v>73</v>
      </c>
      <c r="AB651" s="99" t="s">
        <v>74</v>
      </c>
      <c r="AC651" s="99" t="s">
        <v>75</v>
      </c>
      <c r="AD651" s="104">
        <f t="shared" ref="AD651:AD654" si="1217">AH651</f>
        <v>24</v>
      </c>
      <c r="AE651" s="99">
        <f t="shared" ref="AE651:AE654" si="1218">IF(Y651="Preventivo",25,IF(Y651="Detectivo",15,0))</f>
        <v>25</v>
      </c>
      <c r="AF651" s="99">
        <f t="shared" si="1209"/>
        <v>15</v>
      </c>
      <c r="AG651" s="99">
        <f t="shared" ref="AG651:AG654" si="1219">($S651*((AE651+AF651))/100)</f>
        <v>16</v>
      </c>
      <c r="AH651" s="99">
        <f t="shared" ref="AH651:AH654" si="1220">S651-AG651</f>
        <v>24</v>
      </c>
      <c r="AI651" s="104">
        <f t="shared" ref="AI651:AI654" si="1221">AM651</f>
        <v>80</v>
      </c>
      <c r="AJ651" s="99">
        <f t="shared" si="1210"/>
        <v>0</v>
      </c>
      <c r="AK651" s="99">
        <f t="shared" si="1211"/>
        <v>0</v>
      </c>
      <c r="AL651" s="99">
        <f t="shared" ref="AL651:AL654" si="1222">($U651*((AJ651+AK651))/100)</f>
        <v>0</v>
      </c>
      <c r="AM651" s="99">
        <f t="shared" ref="AM651:AM654" si="1223">U651-AL651</f>
        <v>80</v>
      </c>
      <c r="AN651" s="102" t="s">
        <v>69</v>
      </c>
      <c r="AO651" s="99" t="s">
        <v>77</v>
      </c>
      <c r="AP651" s="100" t="s">
        <v>1384</v>
      </c>
      <c r="AQ651" s="103" t="s">
        <v>1385</v>
      </c>
      <c r="AR651" s="145">
        <v>45658</v>
      </c>
      <c r="AS651" s="145">
        <v>46022</v>
      </c>
      <c r="AT651" s="99" t="s">
        <v>96</v>
      </c>
      <c r="AU651" s="100" t="s">
        <v>1386</v>
      </c>
    </row>
    <row r="652" spans="1:47" s="110" customFormat="1" ht="273.75" customHeight="1">
      <c r="A652" s="99"/>
      <c r="B652" s="99" t="s">
        <v>198</v>
      </c>
      <c r="C652" s="100" t="s">
        <v>1049</v>
      </c>
      <c r="D652" s="100" t="s">
        <v>1074</v>
      </c>
      <c r="E652" s="100" t="s">
        <v>60</v>
      </c>
      <c r="F652" s="100" t="s">
        <v>1387</v>
      </c>
      <c r="G652" s="100" t="s">
        <v>1388</v>
      </c>
      <c r="H652" s="100"/>
      <c r="I652" s="100"/>
      <c r="J652" s="100"/>
      <c r="K652" s="100"/>
      <c r="L652" s="117" t="str">
        <f t="shared" si="1216"/>
        <v>Posibilidad de pérdida económica y reputacional Ante la población victima del conflicto armado que cuenta con la medida de indemnización asignada para su cobro, por la no notificación de entrega de la carta de indemnización</v>
      </c>
      <c r="M652" s="99" t="s">
        <v>63</v>
      </c>
      <c r="N652" s="99" t="s">
        <v>281</v>
      </c>
      <c r="O652" s="100" t="s">
        <v>64</v>
      </c>
      <c r="P652" s="100" t="s">
        <v>65</v>
      </c>
      <c r="Q652" s="99">
        <v>365</v>
      </c>
      <c r="R652" s="99" t="s">
        <v>129</v>
      </c>
      <c r="S652" s="99">
        <v>40</v>
      </c>
      <c r="T652" s="99" t="s">
        <v>117</v>
      </c>
      <c r="U652" s="99">
        <v>40</v>
      </c>
      <c r="V652" s="135" t="s">
        <v>76</v>
      </c>
      <c r="W652" s="100" t="s">
        <v>1389</v>
      </c>
      <c r="X652" s="99" t="s">
        <v>120</v>
      </c>
      <c r="Y652" s="99" t="s">
        <v>71</v>
      </c>
      <c r="Z652" s="99" t="s">
        <v>72</v>
      </c>
      <c r="AA652" s="99" t="s">
        <v>73</v>
      </c>
      <c r="AB652" s="99" t="s">
        <v>74</v>
      </c>
      <c r="AC652" s="99" t="s">
        <v>75</v>
      </c>
      <c r="AD652" s="104">
        <f t="shared" si="1217"/>
        <v>24</v>
      </c>
      <c r="AE652" s="99">
        <f t="shared" si="1218"/>
        <v>25</v>
      </c>
      <c r="AF652" s="99">
        <f t="shared" si="1209"/>
        <v>15</v>
      </c>
      <c r="AG652" s="99">
        <f t="shared" si="1219"/>
        <v>16</v>
      </c>
      <c r="AH652" s="99">
        <f t="shared" si="1220"/>
        <v>24</v>
      </c>
      <c r="AI652" s="104">
        <f t="shared" si="1221"/>
        <v>40</v>
      </c>
      <c r="AJ652" s="99">
        <f t="shared" si="1210"/>
        <v>0</v>
      </c>
      <c r="AK652" s="99">
        <f t="shared" si="1211"/>
        <v>0</v>
      </c>
      <c r="AL652" s="99">
        <f t="shared" si="1222"/>
        <v>0</v>
      </c>
      <c r="AM652" s="99">
        <f t="shared" si="1223"/>
        <v>40</v>
      </c>
      <c r="AN652" s="146" t="s">
        <v>118</v>
      </c>
      <c r="AO652" s="99" t="s">
        <v>121</v>
      </c>
      <c r="AP652" s="100" t="s">
        <v>1390</v>
      </c>
      <c r="AQ652" s="99" t="s">
        <v>123</v>
      </c>
      <c r="AR652" s="119"/>
      <c r="AS652" s="119"/>
      <c r="AT652" s="99"/>
      <c r="AU652" s="100"/>
    </row>
    <row r="653" spans="1:47" s="110" customFormat="1" ht="275.25" customHeight="1">
      <c r="A653" s="99"/>
      <c r="B653" s="99" t="s">
        <v>198</v>
      </c>
      <c r="C653" s="100" t="s">
        <v>1049</v>
      </c>
      <c r="D653" s="100" t="s">
        <v>1074</v>
      </c>
      <c r="E653" s="100"/>
      <c r="F653" s="100"/>
      <c r="G653" s="100"/>
      <c r="H653" s="100" t="s">
        <v>1127</v>
      </c>
      <c r="I653" s="100" t="s">
        <v>1391</v>
      </c>
      <c r="J653" s="100" t="s">
        <v>1392</v>
      </c>
      <c r="K653" s="100" t="s">
        <v>1393</v>
      </c>
      <c r="L653" s="100" t="s">
        <v>1394</v>
      </c>
      <c r="M653" s="99" t="s">
        <v>88</v>
      </c>
      <c r="N653" s="99" t="s">
        <v>115</v>
      </c>
      <c r="O653" s="100" t="s">
        <v>89</v>
      </c>
      <c r="P653" s="100" t="s">
        <v>102</v>
      </c>
      <c r="Q653" s="99">
        <v>365</v>
      </c>
      <c r="R653" s="99" t="s">
        <v>143</v>
      </c>
      <c r="S653" s="99">
        <v>40</v>
      </c>
      <c r="T653" s="99" t="s">
        <v>144</v>
      </c>
      <c r="U653" s="99">
        <v>100</v>
      </c>
      <c r="V653" s="137" t="s">
        <v>145</v>
      </c>
      <c r="W653" s="103" t="s">
        <v>1395</v>
      </c>
      <c r="X653" s="99" t="s">
        <v>120</v>
      </c>
      <c r="Y653" s="99" t="s">
        <v>71</v>
      </c>
      <c r="Z653" s="99" t="s">
        <v>72</v>
      </c>
      <c r="AA653" s="99" t="s">
        <v>73</v>
      </c>
      <c r="AB653" s="99" t="s">
        <v>74</v>
      </c>
      <c r="AC653" s="99" t="s">
        <v>75</v>
      </c>
      <c r="AD653" s="104">
        <f t="shared" si="1217"/>
        <v>24</v>
      </c>
      <c r="AE653" s="99">
        <f t="shared" si="1218"/>
        <v>25</v>
      </c>
      <c r="AF653" s="99">
        <f t="shared" si="1209"/>
        <v>15</v>
      </c>
      <c r="AG653" s="99">
        <f t="shared" si="1219"/>
        <v>16</v>
      </c>
      <c r="AH653" s="99">
        <f t="shared" si="1220"/>
        <v>24</v>
      </c>
      <c r="AI653" s="104">
        <f t="shared" si="1221"/>
        <v>100</v>
      </c>
      <c r="AJ653" s="99">
        <f t="shared" si="1210"/>
        <v>0</v>
      </c>
      <c r="AK653" s="99">
        <f t="shared" si="1211"/>
        <v>0</v>
      </c>
      <c r="AL653" s="99">
        <f t="shared" si="1222"/>
        <v>0</v>
      </c>
      <c r="AM653" s="99">
        <f t="shared" si="1223"/>
        <v>100</v>
      </c>
      <c r="AN653" s="137" t="s">
        <v>145</v>
      </c>
      <c r="AO653" s="99" t="s">
        <v>77</v>
      </c>
      <c r="AP653" s="100" t="s">
        <v>1384</v>
      </c>
      <c r="AQ653" s="103" t="s">
        <v>1396</v>
      </c>
      <c r="AR653" s="119">
        <v>45658</v>
      </c>
      <c r="AS653" s="119">
        <v>46022</v>
      </c>
      <c r="AT653" s="99" t="s">
        <v>149</v>
      </c>
      <c r="AU653" s="100" t="s">
        <v>1397</v>
      </c>
    </row>
    <row r="654" spans="1:47" s="110" customFormat="1" ht="285" customHeight="1">
      <c r="A654" s="99"/>
      <c r="B654" s="99" t="s">
        <v>198</v>
      </c>
      <c r="C654" s="100" t="s">
        <v>1049</v>
      </c>
      <c r="D654" s="100" t="s">
        <v>1228</v>
      </c>
      <c r="E654" s="100" t="s">
        <v>167</v>
      </c>
      <c r="F654" s="100" t="s">
        <v>1398</v>
      </c>
      <c r="G654" s="100" t="s">
        <v>1399</v>
      </c>
      <c r="H654" s="100"/>
      <c r="I654" s="100"/>
      <c r="J654" s="100"/>
      <c r="K654" s="100"/>
      <c r="L654" s="117" t="str">
        <f t="shared" si="1216"/>
        <v>Posibilidad de pérdida reputacional Ante los usuarios, entes territoriales y organismos de control,  por la no realización de las jornadas de atención y orientación</v>
      </c>
      <c r="M654" s="99" t="s">
        <v>63</v>
      </c>
      <c r="N654" s="99" t="s">
        <v>281</v>
      </c>
      <c r="O654" s="100" t="s">
        <v>64</v>
      </c>
      <c r="P654" s="100" t="s">
        <v>65</v>
      </c>
      <c r="Q654" s="99">
        <v>40</v>
      </c>
      <c r="R654" s="99" t="s">
        <v>129</v>
      </c>
      <c r="S654" s="99">
        <v>40</v>
      </c>
      <c r="T654" s="99" t="s">
        <v>117</v>
      </c>
      <c r="U654" s="99">
        <v>40</v>
      </c>
      <c r="V654" s="135" t="s">
        <v>76</v>
      </c>
      <c r="W654" s="100" t="s">
        <v>1400</v>
      </c>
      <c r="X654" s="99" t="s">
        <v>120</v>
      </c>
      <c r="Y654" s="99" t="s">
        <v>71</v>
      </c>
      <c r="Z654" s="99" t="s">
        <v>72</v>
      </c>
      <c r="AA654" s="99" t="s">
        <v>73</v>
      </c>
      <c r="AB654" s="99" t="s">
        <v>74</v>
      </c>
      <c r="AC654" s="99" t="s">
        <v>75</v>
      </c>
      <c r="AD654" s="104">
        <f t="shared" si="1217"/>
        <v>24</v>
      </c>
      <c r="AE654" s="99">
        <f t="shared" si="1218"/>
        <v>25</v>
      </c>
      <c r="AF654" s="99">
        <f t="shared" si="1209"/>
        <v>15</v>
      </c>
      <c r="AG654" s="99">
        <f t="shared" si="1219"/>
        <v>16</v>
      </c>
      <c r="AH654" s="99">
        <f t="shared" si="1220"/>
        <v>24</v>
      </c>
      <c r="AI654" s="104">
        <f t="shared" si="1221"/>
        <v>40</v>
      </c>
      <c r="AJ654" s="99">
        <f t="shared" si="1210"/>
        <v>0</v>
      </c>
      <c r="AK654" s="99">
        <f t="shared" si="1211"/>
        <v>0</v>
      </c>
      <c r="AL654" s="99">
        <f t="shared" si="1222"/>
        <v>0</v>
      </c>
      <c r="AM654" s="99">
        <f t="shared" si="1223"/>
        <v>40</v>
      </c>
      <c r="AN654" s="146" t="s">
        <v>118</v>
      </c>
      <c r="AO654" s="99" t="s">
        <v>121</v>
      </c>
      <c r="AP654" s="100" t="s">
        <v>1401</v>
      </c>
      <c r="AQ654" s="99" t="s">
        <v>123</v>
      </c>
      <c r="AR654" s="119"/>
      <c r="AS654" s="119"/>
      <c r="AT654" s="99"/>
      <c r="AU654" s="147"/>
    </row>
    <row r="655" spans="1:47" s="110" customFormat="1" ht="210" customHeight="1">
      <c r="A655" s="298"/>
      <c r="B655" s="316" t="s">
        <v>198</v>
      </c>
      <c r="C655" s="337" t="s">
        <v>107</v>
      </c>
      <c r="D655" s="320" t="s">
        <v>1043</v>
      </c>
      <c r="E655" s="323" t="s">
        <v>60</v>
      </c>
      <c r="F655" s="329" t="s">
        <v>968</v>
      </c>
      <c r="G655" s="329" t="s">
        <v>969</v>
      </c>
      <c r="H655" s="329"/>
      <c r="I655" s="329"/>
      <c r="J655" s="329"/>
      <c r="K655" s="329"/>
      <c r="L655" s="331" t="str">
        <f>IF(F655&lt;&gt;"",CONCATENATE(E655," ",F655,"",G655),CONCATENATE(H655," ",I655," ",J655," ",K655))</f>
        <v>Posibilidad de pérdida económica y reputacional por perdida de la confidencialidad, integridad y disponibilidad de la información registrada en documentos físicos, digitales y/o sistemas de información, por el acceso no controlado a la información sensible o confidencial y el desconocimiento de los lineamientos de Seguridad de la Información de la entidad.</v>
      </c>
      <c r="M655" s="330" t="s">
        <v>108</v>
      </c>
      <c r="N655" s="340" t="s">
        <v>1121</v>
      </c>
      <c r="O655" s="316" t="s">
        <v>64</v>
      </c>
      <c r="P655" s="316" t="s">
        <v>65</v>
      </c>
      <c r="Q655" s="316" t="s">
        <v>276</v>
      </c>
      <c r="R655" s="316" t="s">
        <v>178</v>
      </c>
      <c r="S655" s="307">
        <f>IF(R655="Muy alta",100,IF(R655="Alta",80,IF(R655="Media",60,IF(R655="Baja",40,IF(R655="Muy baja",20,IF(R655="Casi Seguro",100,IF(R655="Probable",80,IF(R655="Posible",60,IF(R655="Improbable",40,IF(R655="Rara vez",20,0))))))))))</f>
        <v>80</v>
      </c>
      <c r="T655" s="316" t="s">
        <v>68</v>
      </c>
      <c r="U655" s="307">
        <f>IF(T655="Catastrófico",100,IF(T655="Mayor",80,IF(T655="Moderado",60,IF(T655="Menor",40,IF(T655="Leve",20,0)))))</f>
        <v>80</v>
      </c>
      <c r="V655" s="316" t="s">
        <v>69</v>
      </c>
      <c r="W655" s="323" t="s">
        <v>1402</v>
      </c>
      <c r="X655" s="307" t="str">
        <f>IF(OR(Y655="Preventivo",Y655="Detectivo"),"Probabilidad",IF(Y655="Correctivo","Impacto"," "))</f>
        <v>Probabilidad</v>
      </c>
      <c r="Y655" s="316" t="s">
        <v>71</v>
      </c>
      <c r="Z655" s="316" t="s">
        <v>72</v>
      </c>
      <c r="AA655" s="316" t="s">
        <v>73</v>
      </c>
      <c r="AB655" s="316" t="s">
        <v>74</v>
      </c>
      <c r="AC655" s="316" t="s">
        <v>75</v>
      </c>
      <c r="AD655" s="324">
        <f>AH657</f>
        <v>48</v>
      </c>
      <c r="AE655" s="307">
        <f>IF(Y655="Preventivo",25,IF(Y655="Detectivo",15,0))</f>
        <v>25</v>
      </c>
      <c r="AF655" s="16">
        <f>IF(Y655="Correctivo",0,IF(Z655="Automatizado",25,IF(Z655="Manual",15,0)))</f>
        <v>15</v>
      </c>
      <c r="AG655" s="16">
        <f>($S655*((AE655+AF655))/100)</f>
        <v>32</v>
      </c>
      <c r="AH655" s="16">
        <f>S655-AG655</f>
        <v>48</v>
      </c>
      <c r="AI655" s="324">
        <f>AM657</f>
        <v>80</v>
      </c>
      <c r="AJ655" s="16">
        <f>IF(Y655="Correctivo",10,0)</f>
        <v>0</v>
      </c>
      <c r="AK655" s="16">
        <f>IF(X655="Probabilidad",0,IF(Z655="Automatizado",25,IF(Z655="Manual",15,0)))</f>
        <v>0</v>
      </c>
      <c r="AL655" s="99">
        <f>($U655*((AJ655+AK655))/100)</f>
        <v>0</v>
      </c>
      <c r="AM655" s="106">
        <f>U655-AL655</f>
        <v>80</v>
      </c>
      <c r="AN655" s="316" t="s">
        <v>69</v>
      </c>
      <c r="AO655" s="316" t="s">
        <v>77</v>
      </c>
      <c r="AP655" s="316" t="s">
        <v>272</v>
      </c>
      <c r="AQ655" s="32" t="s">
        <v>1403</v>
      </c>
      <c r="AR655" s="139">
        <v>45658</v>
      </c>
      <c r="AS655" s="139">
        <v>46022</v>
      </c>
      <c r="AT655" s="508" t="s">
        <v>96</v>
      </c>
      <c r="AU655" s="16" t="s">
        <v>1404</v>
      </c>
    </row>
    <row r="656" spans="1:47" s="110" customFormat="1" ht="365.25" customHeight="1">
      <c r="A656" s="298"/>
      <c r="B656" s="316"/>
      <c r="C656" s="337"/>
      <c r="D656" s="320"/>
      <c r="E656" s="323"/>
      <c r="F656" s="329"/>
      <c r="G656" s="329"/>
      <c r="H656" s="329"/>
      <c r="I656" s="329"/>
      <c r="J656" s="329"/>
      <c r="K656" s="329"/>
      <c r="L656" s="331"/>
      <c r="M656" s="330"/>
      <c r="N656" s="340"/>
      <c r="O656" s="316"/>
      <c r="P656" s="316"/>
      <c r="Q656" s="316"/>
      <c r="R656" s="316"/>
      <c r="S656" s="307"/>
      <c r="T656" s="316"/>
      <c r="U656" s="307"/>
      <c r="V656" s="316"/>
      <c r="W656" s="323"/>
      <c r="X656" s="307"/>
      <c r="Y656" s="316"/>
      <c r="Z656" s="316"/>
      <c r="AA656" s="316"/>
      <c r="AB656" s="316"/>
      <c r="AC656" s="316"/>
      <c r="AD656" s="324"/>
      <c r="AE656" s="307"/>
      <c r="AF656" s="16">
        <f t="shared" ref="AF656:AF685" si="1224">IF(Y656="Correctivo",0,IF(Z656="Automatizado",25,IF(Z656="Manual",15,0)))</f>
        <v>0</v>
      </c>
      <c r="AG656" s="99">
        <f>($AH655*((AE656+AF656))/100)</f>
        <v>0</v>
      </c>
      <c r="AH656" s="16">
        <f>AH655-AG656</f>
        <v>48</v>
      </c>
      <c r="AI656" s="324"/>
      <c r="AJ656" s="16">
        <f t="shared" ref="AJ656:AJ685" si="1225">IF(Y656="Correctivo",10,0)</f>
        <v>0</v>
      </c>
      <c r="AK656" s="16">
        <f t="shared" ref="AK656:AK685" si="1226">IF(X656="Probabilidad",0,IF(Z656="Automatizado",25,IF(Z656="Manual",15,0)))</f>
        <v>0</v>
      </c>
      <c r="AL656" s="99">
        <f t="shared" ref="AL656" si="1227">($AM655*((AJ656+AK656))/100)</f>
        <v>0</v>
      </c>
      <c r="AM656" s="106">
        <f t="shared" ref="AM656" si="1228">AM655-AL656</f>
        <v>80</v>
      </c>
      <c r="AN656" s="316"/>
      <c r="AO656" s="316"/>
      <c r="AP656" s="316"/>
      <c r="AQ656" s="32" t="s">
        <v>1405</v>
      </c>
      <c r="AR656" s="139">
        <v>45658</v>
      </c>
      <c r="AS656" s="139">
        <v>46022</v>
      </c>
      <c r="AT656" s="509"/>
      <c r="AU656" s="16" t="s">
        <v>1406</v>
      </c>
    </row>
    <row r="657" spans="1:47" s="110" customFormat="1" ht="331.5" customHeight="1">
      <c r="A657" s="298"/>
      <c r="B657" s="316"/>
      <c r="C657" s="337"/>
      <c r="D657" s="320"/>
      <c r="E657" s="323"/>
      <c r="F657" s="329"/>
      <c r="G657" s="329"/>
      <c r="H657" s="329"/>
      <c r="I657" s="329"/>
      <c r="J657" s="329"/>
      <c r="K657" s="329"/>
      <c r="L657" s="331"/>
      <c r="M657" s="330"/>
      <c r="N657" s="340"/>
      <c r="O657" s="316"/>
      <c r="P657" s="316"/>
      <c r="Q657" s="316"/>
      <c r="R657" s="316"/>
      <c r="S657" s="307"/>
      <c r="T657" s="316"/>
      <c r="U657" s="307"/>
      <c r="V657" s="316"/>
      <c r="W657" s="323"/>
      <c r="X657" s="307"/>
      <c r="Y657" s="316"/>
      <c r="Z657" s="316"/>
      <c r="AA657" s="316"/>
      <c r="AB657" s="316"/>
      <c r="AC657" s="316"/>
      <c r="AD657" s="324"/>
      <c r="AE657" s="307"/>
      <c r="AF657" s="16">
        <f t="shared" si="1224"/>
        <v>0</v>
      </c>
      <c r="AG657" s="99">
        <f>($AH656*((AE657+AF657))/100)</f>
        <v>0</v>
      </c>
      <c r="AH657" s="16">
        <f>AH656-AG657</f>
        <v>48</v>
      </c>
      <c r="AI657" s="324"/>
      <c r="AJ657" s="16">
        <f t="shared" si="1225"/>
        <v>0</v>
      </c>
      <c r="AK657" s="16">
        <f t="shared" si="1226"/>
        <v>0</v>
      </c>
      <c r="AL657" s="99">
        <f t="shared" ref="AL657" si="1229">($AM656*((AJ657+AK657))/100)</f>
        <v>0</v>
      </c>
      <c r="AM657" s="106">
        <f t="shared" ref="AM657" si="1230">AM656-AL657</f>
        <v>80</v>
      </c>
      <c r="AN657" s="316"/>
      <c r="AO657" s="316"/>
      <c r="AP657" s="316"/>
      <c r="AQ657" s="32" t="s">
        <v>1263</v>
      </c>
      <c r="AR657" s="139">
        <v>45658</v>
      </c>
      <c r="AS657" s="139">
        <v>46022</v>
      </c>
      <c r="AT657" s="509"/>
      <c r="AU657" s="16" t="s">
        <v>1404</v>
      </c>
    </row>
    <row r="658" spans="1:47" s="110" customFormat="1" ht="381.75" customHeight="1">
      <c r="A658" s="99"/>
      <c r="B658" s="99" t="s">
        <v>199</v>
      </c>
      <c r="C658" s="103" t="s">
        <v>1629</v>
      </c>
      <c r="D658" s="103" t="s">
        <v>1630</v>
      </c>
      <c r="E658" s="100" t="s">
        <v>60</v>
      </c>
      <c r="F658" s="100" t="s">
        <v>1631</v>
      </c>
      <c r="G658" s="100" t="s">
        <v>1632</v>
      </c>
      <c r="H658" s="108"/>
      <c r="I658" s="108"/>
      <c r="J658" s="108"/>
      <c r="K658" s="108"/>
      <c r="L658" s="116" t="str">
        <f t="shared" ref="L658:L663" si="1231">CONCATENATE(E658," ",F658,)</f>
        <v>Posibilidad de pérdida económica y reputacional ante las victimas y entes territoriales, por no efectuar las jornadas de atención y/o jornadas de entrega de cartas de indemnización</v>
      </c>
      <c r="M658" s="99" t="s">
        <v>63</v>
      </c>
      <c r="N658" s="99" t="s">
        <v>115</v>
      </c>
      <c r="O658" s="100" t="s">
        <v>64</v>
      </c>
      <c r="P658" s="100" t="s">
        <v>65</v>
      </c>
      <c r="Q658" s="99" t="s">
        <v>1478</v>
      </c>
      <c r="R658" s="99" t="s">
        <v>67</v>
      </c>
      <c r="S658" s="99">
        <v>60</v>
      </c>
      <c r="T658" s="99" t="s">
        <v>68</v>
      </c>
      <c r="U658" s="99">
        <v>80</v>
      </c>
      <c r="V658" s="102" t="s">
        <v>69</v>
      </c>
      <c r="W658" s="100" t="s">
        <v>1633</v>
      </c>
      <c r="X658" s="99" t="s">
        <v>120</v>
      </c>
      <c r="Y658" s="99" t="s">
        <v>71</v>
      </c>
      <c r="Z658" s="99" t="s">
        <v>72</v>
      </c>
      <c r="AA658" s="99" t="s">
        <v>182</v>
      </c>
      <c r="AB658" s="99" t="s">
        <v>74</v>
      </c>
      <c r="AC658" s="99" t="s">
        <v>75</v>
      </c>
      <c r="AD658" s="104">
        <f t="shared" ref="AD658" si="1232">AH658</f>
        <v>36</v>
      </c>
      <c r="AE658" s="99">
        <f t="shared" ref="AE658:AE666" si="1233">IF(Y658="Preventivo",25,IF(Y658="Detectivo",15,0))</f>
        <v>25</v>
      </c>
      <c r="AF658" s="99">
        <f t="shared" si="1224"/>
        <v>15</v>
      </c>
      <c r="AG658" s="99">
        <f t="shared" ref="AG658:AG661" si="1234">($S658*((AE658+AF658))/100)</f>
        <v>24</v>
      </c>
      <c r="AH658" s="99">
        <f t="shared" ref="AH658:AH661" si="1235">S658-AG658</f>
        <v>36</v>
      </c>
      <c r="AI658" s="104">
        <f t="shared" ref="AI658:AI660" si="1236">AM658</f>
        <v>80</v>
      </c>
      <c r="AJ658" s="99">
        <f t="shared" si="1225"/>
        <v>0</v>
      </c>
      <c r="AK658" s="99">
        <f t="shared" si="1226"/>
        <v>0</v>
      </c>
      <c r="AL658" s="99">
        <f t="shared" ref="AL658:AL661" si="1237">($U658*((AJ658+AK658))/100)</f>
        <v>0</v>
      </c>
      <c r="AM658" s="106">
        <f t="shared" ref="AM658:AM661" si="1238">U658-AL658</f>
        <v>80</v>
      </c>
      <c r="AN658" s="102" t="s">
        <v>69</v>
      </c>
      <c r="AO658" s="99" t="s">
        <v>121</v>
      </c>
      <c r="AP658" s="100" t="s">
        <v>1634</v>
      </c>
      <c r="AQ658" s="100" t="s">
        <v>1635</v>
      </c>
      <c r="AR658" s="119">
        <v>45658</v>
      </c>
      <c r="AS658" s="119">
        <v>46022</v>
      </c>
      <c r="AT658" s="99" t="s">
        <v>96</v>
      </c>
      <c r="AU658" s="100" t="s">
        <v>1636</v>
      </c>
    </row>
    <row r="659" spans="1:47" s="110" customFormat="1" ht="409.5">
      <c r="A659" s="99"/>
      <c r="B659" s="99" t="s">
        <v>199</v>
      </c>
      <c r="C659" s="103" t="s">
        <v>1637</v>
      </c>
      <c r="D659" s="103" t="s">
        <v>1638</v>
      </c>
      <c r="E659" s="100" t="s">
        <v>167</v>
      </c>
      <c r="F659" s="100" t="s">
        <v>1639</v>
      </c>
      <c r="G659" s="100" t="s">
        <v>1640</v>
      </c>
      <c r="H659" s="108"/>
      <c r="I659" s="108"/>
      <c r="J659" s="108"/>
      <c r="K659" s="108"/>
      <c r="L659" s="116" t="str">
        <f t="shared" si="1231"/>
        <v>Posibilidad de pérdida reputacional ante las victimas y entes territoriales, por no implementar las estrategias, fases, acciones, medidas o jornadas de entrega a las victimas en los planes integrales de reparación colectiva, planes de  enfoque diferencial o planes de retorno y reubicaciones</v>
      </c>
      <c r="M659" s="99" t="s">
        <v>63</v>
      </c>
      <c r="N659" s="99" t="s">
        <v>115</v>
      </c>
      <c r="O659" s="100" t="s">
        <v>64</v>
      </c>
      <c r="P659" s="100" t="s">
        <v>65</v>
      </c>
      <c r="Q659" s="99" t="s">
        <v>1478</v>
      </c>
      <c r="R659" s="99" t="s">
        <v>67</v>
      </c>
      <c r="S659" s="99">
        <v>60</v>
      </c>
      <c r="T659" s="99" t="s">
        <v>68</v>
      </c>
      <c r="U659" s="99">
        <v>80</v>
      </c>
      <c r="V659" s="102" t="s">
        <v>69</v>
      </c>
      <c r="W659" s="100" t="s">
        <v>1641</v>
      </c>
      <c r="X659" s="99" t="s">
        <v>120</v>
      </c>
      <c r="Y659" s="99" t="s">
        <v>71</v>
      </c>
      <c r="Z659" s="99" t="s">
        <v>72</v>
      </c>
      <c r="AA659" s="99" t="s">
        <v>182</v>
      </c>
      <c r="AB659" s="99" t="s">
        <v>74</v>
      </c>
      <c r="AC659" s="99" t="s">
        <v>75</v>
      </c>
      <c r="AD659" s="104"/>
      <c r="AE659" s="99">
        <f t="shared" si="1233"/>
        <v>25</v>
      </c>
      <c r="AF659" s="99">
        <f t="shared" si="1224"/>
        <v>15</v>
      </c>
      <c r="AG659" s="99">
        <f t="shared" si="1234"/>
        <v>24</v>
      </c>
      <c r="AH659" s="99">
        <f t="shared" si="1235"/>
        <v>36</v>
      </c>
      <c r="AI659" s="104">
        <f t="shared" si="1236"/>
        <v>80</v>
      </c>
      <c r="AJ659" s="99">
        <f t="shared" si="1225"/>
        <v>0</v>
      </c>
      <c r="AK659" s="99">
        <f t="shared" si="1226"/>
        <v>0</v>
      </c>
      <c r="AL659" s="99">
        <f t="shared" si="1237"/>
        <v>0</v>
      </c>
      <c r="AM659" s="106">
        <f t="shared" si="1238"/>
        <v>80</v>
      </c>
      <c r="AN659" s="102" t="s">
        <v>69</v>
      </c>
      <c r="AO659" s="99" t="s">
        <v>121</v>
      </c>
      <c r="AP659" s="100" t="s">
        <v>1634</v>
      </c>
      <c r="AQ659" s="100" t="s">
        <v>1642</v>
      </c>
      <c r="AR659" s="119">
        <v>45658</v>
      </c>
      <c r="AS659" s="119">
        <v>46022</v>
      </c>
      <c r="AT659" s="99" t="s">
        <v>96</v>
      </c>
      <c r="AU659" s="100" t="s">
        <v>1643</v>
      </c>
    </row>
    <row r="660" spans="1:47" s="110" customFormat="1" ht="267.75" customHeight="1">
      <c r="A660" s="99"/>
      <c r="B660" s="99" t="s">
        <v>199</v>
      </c>
      <c r="C660" s="103" t="s">
        <v>1644</v>
      </c>
      <c r="D660" s="103" t="s">
        <v>1645</v>
      </c>
      <c r="E660" s="100" t="s">
        <v>167</v>
      </c>
      <c r="F660" s="100" t="s">
        <v>1646</v>
      </c>
      <c r="G660" s="100" t="s">
        <v>1647</v>
      </c>
      <c r="H660" s="108"/>
      <c r="I660" s="108"/>
      <c r="J660" s="108"/>
      <c r="K660" s="108"/>
      <c r="L660" s="116" t="str">
        <f t="shared" si="1231"/>
        <v>Posibilidad de pérdida reputacional ante las victimas, por no tramitar solicitud de apoyo para transporte, traslado de enceres y recursos de sostenibilidad a los procesos de retornos y reubicaciones familiares</v>
      </c>
      <c r="M660" s="99" t="s">
        <v>63</v>
      </c>
      <c r="N660" s="99" t="s">
        <v>115</v>
      </c>
      <c r="O660" s="100" t="s">
        <v>64</v>
      </c>
      <c r="P660" s="100" t="s">
        <v>65</v>
      </c>
      <c r="Q660" s="99" t="s">
        <v>1479</v>
      </c>
      <c r="R660" s="99" t="s">
        <v>129</v>
      </c>
      <c r="S660" s="99">
        <v>40</v>
      </c>
      <c r="T660" s="99" t="s">
        <v>76</v>
      </c>
      <c r="U660" s="99">
        <v>60</v>
      </c>
      <c r="V660" s="135" t="s">
        <v>76</v>
      </c>
      <c r="W660" s="100" t="s">
        <v>1648</v>
      </c>
      <c r="X660" s="99" t="s">
        <v>120</v>
      </c>
      <c r="Y660" s="99" t="s">
        <v>71</v>
      </c>
      <c r="Z660" s="99" t="s">
        <v>72</v>
      </c>
      <c r="AA660" s="99" t="s">
        <v>182</v>
      </c>
      <c r="AB660" s="99" t="s">
        <v>74</v>
      </c>
      <c r="AC660" s="99" t="s">
        <v>187</v>
      </c>
      <c r="AD660" s="105">
        <f>AH660</f>
        <v>24</v>
      </c>
      <c r="AE660" s="99">
        <f t="shared" si="1233"/>
        <v>25</v>
      </c>
      <c r="AF660" s="99">
        <f t="shared" si="1224"/>
        <v>15</v>
      </c>
      <c r="AG660" s="99">
        <f t="shared" si="1234"/>
        <v>16</v>
      </c>
      <c r="AH660" s="99">
        <f t="shared" si="1235"/>
        <v>24</v>
      </c>
      <c r="AI660" s="104">
        <f t="shared" si="1236"/>
        <v>60</v>
      </c>
      <c r="AJ660" s="99">
        <f t="shared" si="1225"/>
        <v>0</v>
      </c>
      <c r="AK660" s="99">
        <f t="shared" si="1226"/>
        <v>0</v>
      </c>
      <c r="AL660" s="99">
        <f t="shared" si="1237"/>
        <v>0</v>
      </c>
      <c r="AM660" s="106">
        <f t="shared" si="1238"/>
        <v>60</v>
      </c>
      <c r="AN660" s="135" t="s">
        <v>76</v>
      </c>
      <c r="AO660" s="99" t="s">
        <v>121</v>
      </c>
      <c r="AP660" s="100" t="s">
        <v>1634</v>
      </c>
      <c r="AQ660" s="100" t="s">
        <v>1649</v>
      </c>
      <c r="AR660" s="119">
        <v>45658</v>
      </c>
      <c r="AS660" s="119">
        <v>46022</v>
      </c>
      <c r="AT660" s="99" t="s">
        <v>80</v>
      </c>
      <c r="AU660" s="100" t="s">
        <v>1650</v>
      </c>
    </row>
    <row r="661" spans="1:47" s="110" customFormat="1" ht="158.25" customHeight="1">
      <c r="A661" s="298"/>
      <c r="B661" s="298" t="s">
        <v>199</v>
      </c>
      <c r="C661" s="300" t="s">
        <v>1651</v>
      </c>
      <c r="D661" s="300" t="s">
        <v>1652</v>
      </c>
      <c r="E661" s="299" t="s">
        <v>167</v>
      </c>
      <c r="F661" s="299" t="s">
        <v>1653</v>
      </c>
      <c r="G661" s="299" t="s">
        <v>1654</v>
      </c>
      <c r="H661" s="311"/>
      <c r="I661" s="311"/>
      <c r="J661" s="311"/>
      <c r="K661" s="311"/>
      <c r="L661" s="315" t="str">
        <f t="shared" si="1231"/>
        <v>Posibilidad de pérdida reputacional ante las victimas y entes territoriales, por no implementar las asistencias técnicas requeridas para la oportuna ejecución de la política publica de atención a victimas</v>
      </c>
      <c r="M661" s="298" t="s">
        <v>63</v>
      </c>
      <c r="N661" s="298" t="s">
        <v>115</v>
      </c>
      <c r="O661" s="299" t="s">
        <v>64</v>
      </c>
      <c r="P661" s="299" t="s">
        <v>65</v>
      </c>
      <c r="Q661" s="298" t="s">
        <v>1479</v>
      </c>
      <c r="R661" s="298" t="s">
        <v>129</v>
      </c>
      <c r="S661" s="298">
        <v>40</v>
      </c>
      <c r="T661" s="298" t="s">
        <v>68</v>
      </c>
      <c r="U661" s="298">
        <v>80</v>
      </c>
      <c r="V661" s="360" t="s">
        <v>69</v>
      </c>
      <c r="W661" s="100" t="s">
        <v>1655</v>
      </c>
      <c r="X661" s="99" t="s">
        <v>120</v>
      </c>
      <c r="Y661" s="99" t="s">
        <v>71</v>
      </c>
      <c r="Z661" s="99" t="s">
        <v>72</v>
      </c>
      <c r="AA661" s="99" t="s">
        <v>182</v>
      </c>
      <c r="AB661" s="99" t="s">
        <v>74</v>
      </c>
      <c r="AC661" s="99" t="s">
        <v>75</v>
      </c>
      <c r="AD661" s="310">
        <f>AH662</f>
        <v>14.4</v>
      </c>
      <c r="AE661" s="99">
        <f t="shared" si="1233"/>
        <v>25</v>
      </c>
      <c r="AF661" s="99">
        <f t="shared" si="1224"/>
        <v>15</v>
      </c>
      <c r="AG661" s="99">
        <f t="shared" si="1234"/>
        <v>16</v>
      </c>
      <c r="AH661" s="99">
        <f t="shared" si="1235"/>
        <v>24</v>
      </c>
      <c r="AI661" s="297">
        <f>AM662</f>
        <v>80</v>
      </c>
      <c r="AJ661" s="99">
        <f t="shared" si="1225"/>
        <v>0</v>
      </c>
      <c r="AK661" s="99">
        <f t="shared" si="1226"/>
        <v>0</v>
      </c>
      <c r="AL661" s="99">
        <f t="shared" si="1237"/>
        <v>0</v>
      </c>
      <c r="AM661" s="106">
        <f t="shared" si="1238"/>
        <v>80</v>
      </c>
      <c r="AN661" s="361" t="s">
        <v>69</v>
      </c>
      <c r="AO661" s="311" t="s">
        <v>121</v>
      </c>
      <c r="AP661" s="313" t="s">
        <v>1634</v>
      </c>
      <c r="AQ661" s="313" t="s">
        <v>1656</v>
      </c>
      <c r="AR661" s="364">
        <v>45658</v>
      </c>
      <c r="AS661" s="364">
        <v>46022</v>
      </c>
      <c r="AT661" s="311" t="s">
        <v>96</v>
      </c>
      <c r="AU661" s="313" t="s">
        <v>1657</v>
      </c>
    </row>
    <row r="662" spans="1:47" s="110" customFormat="1" ht="286.5" customHeight="1">
      <c r="A662" s="298"/>
      <c r="B662" s="298"/>
      <c r="C662" s="300"/>
      <c r="D662" s="300"/>
      <c r="E662" s="299"/>
      <c r="F662" s="299"/>
      <c r="G662" s="299"/>
      <c r="H662" s="312"/>
      <c r="I662" s="312"/>
      <c r="J662" s="312"/>
      <c r="K662" s="312"/>
      <c r="L662" s="314"/>
      <c r="M662" s="298"/>
      <c r="N662" s="298"/>
      <c r="O662" s="299"/>
      <c r="P662" s="299"/>
      <c r="Q662" s="298"/>
      <c r="R662" s="298"/>
      <c r="S662" s="298"/>
      <c r="T662" s="298"/>
      <c r="U662" s="298"/>
      <c r="V662" s="360"/>
      <c r="W662" s="100" t="s">
        <v>1658</v>
      </c>
      <c r="X662" s="99" t="s">
        <v>120</v>
      </c>
      <c r="Y662" s="99" t="s">
        <v>71</v>
      </c>
      <c r="Z662" s="99" t="s">
        <v>72</v>
      </c>
      <c r="AA662" s="99" t="s">
        <v>182</v>
      </c>
      <c r="AB662" s="99" t="s">
        <v>74</v>
      </c>
      <c r="AC662" s="99" t="s">
        <v>75</v>
      </c>
      <c r="AD662" s="310"/>
      <c r="AE662" s="99">
        <f t="shared" si="1233"/>
        <v>25</v>
      </c>
      <c r="AF662" s="99">
        <f t="shared" si="1224"/>
        <v>15</v>
      </c>
      <c r="AG662" s="99">
        <f>($AH661*((AE662+AF662))/100)</f>
        <v>9.6</v>
      </c>
      <c r="AH662" s="99">
        <f t="shared" ref="AH662" si="1239">AH661-AG662</f>
        <v>14.4</v>
      </c>
      <c r="AI662" s="297"/>
      <c r="AJ662" s="99">
        <f t="shared" si="1225"/>
        <v>0</v>
      </c>
      <c r="AK662" s="99">
        <f t="shared" si="1226"/>
        <v>0</v>
      </c>
      <c r="AL662" s="99">
        <f t="shared" ref="AL662" si="1240">($AM661*((AJ662+AK662))/100)</f>
        <v>0</v>
      </c>
      <c r="AM662" s="106">
        <f t="shared" ref="AM662" si="1241">AM661-AL662</f>
        <v>80</v>
      </c>
      <c r="AN662" s="363"/>
      <c r="AO662" s="312"/>
      <c r="AP662" s="326"/>
      <c r="AQ662" s="326"/>
      <c r="AR662" s="365"/>
      <c r="AS662" s="365"/>
      <c r="AT662" s="312"/>
      <c r="AU662" s="326"/>
    </row>
    <row r="663" spans="1:47" s="110" customFormat="1" ht="321" customHeight="1">
      <c r="A663" s="99"/>
      <c r="B663" s="99" t="s">
        <v>199</v>
      </c>
      <c r="C663" s="103" t="s">
        <v>1659</v>
      </c>
      <c r="D663" s="103" t="s">
        <v>1660</v>
      </c>
      <c r="E663" s="100" t="s">
        <v>167</v>
      </c>
      <c r="F663" s="100" t="s">
        <v>1661</v>
      </c>
      <c r="G663" s="100" t="s">
        <v>1662</v>
      </c>
      <c r="H663" s="108"/>
      <c r="I663" s="108"/>
      <c r="J663" s="108"/>
      <c r="K663" s="108"/>
      <c r="L663" s="116" t="str">
        <f t="shared" si="1231"/>
        <v>Posibilidad de pérdida reputacional ante las victimas y entidades del orden nacional y territorial, debido al  incumplimiento de las metas o programaciones definidas en el plan de acción</v>
      </c>
      <c r="M663" s="99" t="s">
        <v>63</v>
      </c>
      <c r="N663" s="99" t="s">
        <v>115</v>
      </c>
      <c r="O663" s="100" t="s">
        <v>64</v>
      </c>
      <c r="P663" s="100" t="s">
        <v>65</v>
      </c>
      <c r="Q663" s="99" t="s">
        <v>1478</v>
      </c>
      <c r="R663" s="99" t="s">
        <v>178</v>
      </c>
      <c r="S663" s="99">
        <v>80</v>
      </c>
      <c r="T663" s="99" t="s">
        <v>68</v>
      </c>
      <c r="U663" s="99">
        <v>80</v>
      </c>
      <c r="V663" s="102" t="s">
        <v>69</v>
      </c>
      <c r="W663" s="100" t="s">
        <v>1663</v>
      </c>
      <c r="X663" s="99" t="s">
        <v>120</v>
      </c>
      <c r="Y663" s="99" t="s">
        <v>71</v>
      </c>
      <c r="Z663" s="99" t="s">
        <v>72</v>
      </c>
      <c r="AA663" s="99" t="s">
        <v>73</v>
      </c>
      <c r="AB663" s="99" t="s">
        <v>74</v>
      </c>
      <c r="AC663" s="99" t="s">
        <v>75</v>
      </c>
      <c r="AD663" s="104">
        <f>AH663</f>
        <v>48</v>
      </c>
      <c r="AE663" s="99">
        <f t="shared" si="1233"/>
        <v>25</v>
      </c>
      <c r="AF663" s="99">
        <f t="shared" si="1224"/>
        <v>15</v>
      </c>
      <c r="AG663" s="99">
        <f>($S663*((AE663+AF663))/100)</f>
        <v>32</v>
      </c>
      <c r="AH663" s="99">
        <f t="shared" ref="AH663:AH664" si="1242">S663-AG663</f>
        <v>48</v>
      </c>
      <c r="AI663" s="104">
        <f>AM663</f>
        <v>80</v>
      </c>
      <c r="AJ663" s="99">
        <f t="shared" si="1225"/>
        <v>0</v>
      </c>
      <c r="AK663" s="99">
        <f t="shared" si="1226"/>
        <v>0</v>
      </c>
      <c r="AL663" s="99">
        <f>($U663*((AJ663+AK663))/100)</f>
        <v>0</v>
      </c>
      <c r="AM663" s="106">
        <f>U663-AL663</f>
        <v>80</v>
      </c>
      <c r="AN663" s="102" t="s">
        <v>69</v>
      </c>
      <c r="AO663" s="99" t="s">
        <v>77</v>
      </c>
      <c r="AP663" s="100" t="s">
        <v>1634</v>
      </c>
      <c r="AQ663" s="100" t="s">
        <v>1664</v>
      </c>
      <c r="AR663" s="119">
        <v>45658</v>
      </c>
      <c r="AS663" s="119">
        <v>46022</v>
      </c>
      <c r="AT663" s="99" t="s">
        <v>96</v>
      </c>
      <c r="AU663" s="100" t="s">
        <v>1665</v>
      </c>
    </row>
    <row r="664" spans="1:47" s="110" customFormat="1" ht="78" customHeight="1">
      <c r="A664" s="298"/>
      <c r="B664" s="298" t="s">
        <v>199</v>
      </c>
      <c r="C664" s="300" t="s">
        <v>1666</v>
      </c>
      <c r="D664" s="300" t="s">
        <v>1667</v>
      </c>
      <c r="E664" s="299"/>
      <c r="F664" s="299"/>
      <c r="G664" s="299"/>
      <c r="H664" s="311" t="s">
        <v>1668</v>
      </c>
      <c r="I664" s="311" t="s">
        <v>1669</v>
      </c>
      <c r="J664" s="311" t="s">
        <v>1670</v>
      </c>
      <c r="K664" s="311" t="s">
        <v>1671</v>
      </c>
      <c r="L664" s="299" t="s">
        <v>1672</v>
      </c>
      <c r="M664" s="298" t="s">
        <v>88</v>
      </c>
      <c r="N664" s="298" t="s">
        <v>115</v>
      </c>
      <c r="O664" s="299" t="s">
        <v>89</v>
      </c>
      <c r="P664" s="299" t="s">
        <v>90</v>
      </c>
      <c r="Q664" s="298" t="s">
        <v>1478</v>
      </c>
      <c r="R664" s="298" t="s">
        <v>393</v>
      </c>
      <c r="S664" s="298">
        <v>80</v>
      </c>
      <c r="T664" s="298" t="s">
        <v>68</v>
      </c>
      <c r="U664" s="298">
        <v>80</v>
      </c>
      <c r="V664" s="360" t="s">
        <v>69</v>
      </c>
      <c r="W664" s="313" t="s">
        <v>1673</v>
      </c>
      <c r="X664" s="311" t="s">
        <v>120</v>
      </c>
      <c r="Y664" s="311" t="s">
        <v>71</v>
      </c>
      <c r="Z664" s="311" t="s">
        <v>72</v>
      </c>
      <c r="AA664" s="311" t="s">
        <v>182</v>
      </c>
      <c r="AB664" s="311" t="s">
        <v>74</v>
      </c>
      <c r="AC664" s="311" t="s">
        <v>75</v>
      </c>
      <c r="AD664" s="297">
        <f>AH666</f>
        <v>48</v>
      </c>
      <c r="AE664" s="99">
        <f t="shared" si="1233"/>
        <v>25</v>
      </c>
      <c r="AF664" s="99">
        <f t="shared" si="1224"/>
        <v>15</v>
      </c>
      <c r="AG664" s="99">
        <f>($S664*((AE664+AF664))/100)</f>
        <v>32</v>
      </c>
      <c r="AH664" s="99">
        <f t="shared" si="1242"/>
        <v>48</v>
      </c>
      <c r="AI664" s="297">
        <f>AM666</f>
        <v>80</v>
      </c>
      <c r="AJ664" s="99">
        <f t="shared" si="1225"/>
        <v>0</v>
      </c>
      <c r="AK664" s="99">
        <f t="shared" si="1226"/>
        <v>0</v>
      </c>
      <c r="AL664" s="99">
        <f>($U664*((AJ664+AK664))/100)</f>
        <v>0</v>
      </c>
      <c r="AM664" s="106">
        <f>U664-AL664</f>
        <v>80</v>
      </c>
      <c r="AN664" s="361" t="s">
        <v>69</v>
      </c>
      <c r="AO664" s="311" t="s">
        <v>77</v>
      </c>
      <c r="AP664" s="313" t="s">
        <v>1674</v>
      </c>
      <c r="AQ664" s="100" t="s">
        <v>1675</v>
      </c>
      <c r="AR664" s="119">
        <v>45658</v>
      </c>
      <c r="AS664" s="119">
        <v>46022</v>
      </c>
      <c r="AT664" s="311" t="s">
        <v>96</v>
      </c>
      <c r="AU664" s="100" t="s">
        <v>1676</v>
      </c>
    </row>
    <row r="665" spans="1:47" s="110" customFormat="1" ht="96" customHeight="1">
      <c r="A665" s="298"/>
      <c r="B665" s="298"/>
      <c r="C665" s="300"/>
      <c r="D665" s="300"/>
      <c r="E665" s="299"/>
      <c r="F665" s="299"/>
      <c r="G665" s="299"/>
      <c r="H665" s="325"/>
      <c r="I665" s="325"/>
      <c r="J665" s="325"/>
      <c r="K665" s="325"/>
      <c r="L665" s="299"/>
      <c r="M665" s="298"/>
      <c r="N665" s="298"/>
      <c r="O665" s="299"/>
      <c r="P665" s="299"/>
      <c r="Q665" s="298"/>
      <c r="R665" s="298"/>
      <c r="S665" s="298"/>
      <c r="T665" s="298"/>
      <c r="U665" s="298"/>
      <c r="V665" s="360"/>
      <c r="W665" s="343"/>
      <c r="X665" s="325"/>
      <c r="Y665" s="325"/>
      <c r="Z665" s="325"/>
      <c r="AA665" s="325"/>
      <c r="AB665" s="325"/>
      <c r="AC665" s="325"/>
      <c r="AD665" s="297"/>
      <c r="AE665" s="99">
        <f t="shared" si="1233"/>
        <v>0</v>
      </c>
      <c r="AF665" s="99">
        <f t="shared" si="1224"/>
        <v>0</v>
      </c>
      <c r="AG665" s="99">
        <f>($AH664*((AE665+AF665))/100)</f>
        <v>0</v>
      </c>
      <c r="AH665" s="99">
        <f t="shared" ref="AH665:AH666" si="1243">AH664-AG665</f>
        <v>48</v>
      </c>
      <c r="AI665" s="297"/>
      <c r="AJ665" s="99">
        <f t="shared" si="1225"/>
        <v>0</v>
      </c>
      <c r="AK665" s="99">
        <f t="shared" si="1226"/>
        <v>0</v>
      </c>
      <c r="AL665" s="99">
        <f>($AM664*((AJ665+AK665))/100)</f>
        <v>0</v>
      </c>
      <c r="AM665" s="106">
        <f t="shared" ref="AM665:AM666" si="1244">AM664-AL665</f>
        <v>80</v>
      </c>
      <c r="AN665" s="362"/>
      <c r="AO665" s="325"/>
      <c r="AP665" s="343"/>
      <c r="AQ665" s="100" t="s">
        <v>1677</v>
      </c>
      <c r="AR665" s="119">
        <v>45658</v>
      </c>
      <c r="AS665" s="119">
        <v>46022</v>
      </c>
      <c r="AT665" s="325"/>
      <c r="AU665" s="100" t="s">
        <v>1678</v>
      </c>
    </row>
    <row r="666" spans="1:47" s="110" customFormat="1" ht="92.25" customHeight="1">
      <c r="A666" s="298"/>
      <c r="B666" s="298"/>
      <c r="C666" s="300"/>
      <c r="D666" s="300"/>
      <c r="E666" s="299"/>
      <c r="F666" s="299"/>
      <c r="G666" s="299"/>
      <c r="H666" s="312"/>
      <c r="I666" s="312"/>
      <c r="J666" s="312"/>
      <c r="K666" s="312"/>
      <c r="L666" s="299"/>
      <c r="M666" s="298"/>
      <c r="N666" s="298"/>
      <c r="O666" s="299"/>
      <c r="P666" s="299"/>
      <c r="Q666" s="298"/>
      <c r="R666" s="298"/>
      <c r="S666" s="298"/>
      <c r="T666" s="298"/>
      <c r="U666" s="298"/>
      <c r="V666" s="360"/>
      <c r="W666" s="326"/>
      <c r="X666" s="312"/>
      <c r="Y666" s="312"/>
      <c r="Z666" s="312"/>
      <c r="AA666" s="312"/>
      <c r="AB666" s="312"/>
      <c r="AC666" s="312"/>
      <c r="AD666" s="297"/>
      <c r="AE666" s="99">
        <f t="shared" si="1233"/>
        <v>0</v>
      </c>
      <c r="AF666" s="99">
        <f t="shared" si="1224"/>
        <v>0</v>
      </c>
      <c r="AG666" s="99">
        <f>($AH665*((AE666+AF666))/100)</f>
        <v>0</v>
      </c>
      <c r="AH666" s="99">
        <f t="shared" si="1243"/>
        <v>48</v>
      </c>
      <c r="AI666" s="297"/>
      <c r="AJ666" s="99">
        <f t="shared" si="1225"/>
        <v>0</v>
      </c>
      <c r="AK666" s="99">
        <f t="shared" si="1226"/>
        <v>0</v>
      </c>
      <c r="AL666" s="99">
        <f t="shared" ref="AL666" si="1245">($AM665*((AJ666+AK666))/100)</f>
        <v>0</v>
      </c>
      <c r="AM666" s="106">
        <f t="shared" si="1244"/>
        <v>80</v>
      </c>
      <c r="AN666" s="363"/>
      <c r="AO666" s="312"/>
      <c r="AP666" s="326"/>
      <c r="AQ666" s="100" t="s">
        <v>1679</v>
      </c>
      <c r="AR666" s="119">
        <v>45658</v>
      </c>
      <c r="AS666" s="119">
        <v>46022</v>
      </c>
      <c r="AT666" s="312"/>
      <c r="AU666" s="100" t="s">
        <v>1676</v>
      </c>
    </row>
    <row r="667" spans="1:47" s="110" customFormat="1" ht="193.5" customHeight="1">
      <c r="A667" s="311"/>
      <c r="B667" s="268" t="s">
        <v>199</v>
      </c>
      <c r="C667" s="262" t="s">
        <v>1680</v>
      </c>
      <c r="D667" s="293" t="s">
        <v>1043</v>
      </c>
      <c r="E667" s="281" t="s">
        <v>60</v>
      </c>
      <c r="F667" s="284" t="s">
        <v>968</v>
      </c>
      <c r="G667" s="284" t="s">
        <v>969</v>
      </c>
      <c r="H667" s="287"/>
      <c r="I667" s="287"/>
      <c r="J667" s="287"/>
      <c r="K667" s="287"/>
      <c r="L667" s="290" t="str">
        <f>IF(F667&lt;&gt;"",CONCATENATE(E667," ",F667,"",G667),CONCATENATE(H667," ",I667," ",J667," ",K667))</f>
        <v>Posibilidad de pérdida económica y reputacional por perdida de la confidencialidad, integridad y disponibilidad de la información registrada en documentos físicos, digitales y/o sistemas de información, por el acceso no controlado a la información sensible o confidencial y el desconocimiento de los lineamientos de Seguridad de la Información de la entidad.</v>
      </c>
      <c r="M667" s="287" t="s">
        <v>108</v>
      </c>
      <c r="N667" s="303" t="s">
        <v>1121</v>
      </c>
      <c r="O667" s="268" t="s">
        <v>64</v>
      </c>
      <c r="P667" s="268" t="s">
        <v>65</v>
      </c>
      <c r="Q667" s="268" t="s">
        <v>276</v>
      </c>
      <c r="R667" s="268" t="s">
        <v>178</v>
      </c>
      <c r="S667" s="265">
        <f>IF(R667="Muy alta",100,IF(R667="Alta",80,IF(R667="Media",60,IF(R667="Baja",40,IF(R667="Muy baja",20,IF(R667="Casi Seguro",100,IF(R667="Probable",80,IF(R667="Posible",60,IF(R667="Improbable",40,IF(R667="Rara vez",20,0))))))))))</f>
        <v>80</v>
      </c>
      <c r="T667" s="268" t="s">
        <v>68</v>
      </c>
      <c r="U667" s="265">
        <f>IF(T667="Catastrófico",100,IF(T667="Mayor",80,IF(T667="Moderado",60,IF(T667="Menor",40,IF(T667="Leve",20,0)))))</f>
        <v>80</v>
      </c>
      <c r="V667" s="268" t="s">
        <v>69</v>
      </c>
      <c r="W667" s="277" t="s">
        <v>1199</v>
      </c>
      <c r="X667" s="265" t="str">
        <f>IF(OR(Y667="Preventivo",Y667="Detectivo"),"Probabilidad",IF(Y667="Correctivo","Impacto"," "))</f>
        <v>Probabilidad</v>
      </c>
      <c r="Y667" s="268" t="s">
        <v>71</v>
      </c>
      <c r="Z667" s="268" t="s">
        <v>72</v>
      </c>
      <c r="AA667" s="268" t="s">
        <v>73</v>
      </c>
      <c r="AB667" s="268" t="s">
        <v>74</v>
      </c>
      <c r="AC667" s="268" t="s">
        <v>75</v>
      </c>
      <c r="AD667" s="271">
        <f>AH668</f>
        <v>48</v>
      </c>
      <c r="AE667" s="265">
        <f>IF(Y667="Preventivo",25,IF(Y667="Detectivo",15,0))</f>
        <v>25</v>
      </c>
      <c r="AF667" s="16">
        <f>IF(Y667="Correctivo",0,IF(Z667="Automatizado",25,IF(Z667="Manual",15,0)))</f>
        <v>15</v>
      </c>
      <c r="AG667" s="16">
        <f>($S667*((AE667+AF667))/100)</f>
        <v>32</v>
      </c>
      <c r="AH667" s="16">
        <f>S667-AG667</f>
        <v>48</v>
      </c>
      <c r="AI667" s="271">
        <f>AM668</f>
        <v>80</v>
      </c>
      <c r="AJ667" s="16">
        <f>IF(Y667="Correctivo",10,0)</f>
        <v>0</v>
      </c>
      <c r="AK667" s="16">
        <f>IF(X667="Probabilidad",0,IF(Z667="Automatizado",25,IF(Z667="Manual",15,0)))</f>
        <v>0</v>
      </c>
      <c r="AL667" s="16">
        <f>($U667*((AJ667+AK667))/100)</f>
        <v>0</v>
      </c>
      <c r="AM667" s="16">
        <f>U667-AL667</f>
        <v>80</v>
      </c>
      <c r="AN667" s="268" t="s">
        <v>69</v>
      </c>
      <c r="AO667" s="75"/>
      <c r="AP667" s="75"/>
      <c r="AQ667" s="32" t="s">
        <v>1046</v>
      </c>
      <c r="AR667" s="119">
        <v>45658</v>
      </c>
      <c r="AS667" s="119">
        <v>46022</v>
      </c>
      <c r="AT667" s="222"/>
      <c r="AU667" s="31" t="s">
        <v>973</v>
      </c>
    </row>
    <row r="668" spans="1:47" s="110" customFormat="1" ht="345.75" customHeight="1">
      <c r="A668" s="312"/>
      <c r="B668" s="269"/>
      <c r="C668" s="263"/>
      <c r="D668" s="294"/>
      <c r="E668" s="282"/>
      <c r="F668" s="285"/>
      <c r="G668" s="285"/>
      <c r="H668" s="288"/>
      <c r="I668" s="288"/>
      <c r="J668" s="288"/>
      <c r="K668" s="288"/>
      <c r="L668" s="291"/>
      <c r="M668" s="288"/>
      <c r="N668" s="304"/>
      <c r="O668" s="269"/>
      <c r="P668" s="269"/>
      <c r="Q668" s="269"/>
      <c r="R668" s="269"/>
      <c r="S668" s="266"/>
      <c r="T668" s="269"/>
      <c r="U668" s="266"/>
      <c r="V668" s="269"/>
      <c r="W668" s="278"/>
      <c r="X668" s="266"/>
      <c r="Y668" s="269"/>
      <c r="Z668" s="269"/>
      <c r="AA668" s="269"/>
      <c r="AB668" s="269"/>
      <c r="AC668" s="269"/>
      <c r="AD668" s="272"/>
      <c r="AE668" s="266"/>
      <c r="AF668" s="16">
        <f t="shared" ref="AF668" si="1246">IF(Y668="Correctivo",0,IF(Z668="Automatizado",25,IF(Z668="Manual",15,0)))</f>
        <v>0</v>
      </c>
      <c r="AG668" s="16">
        <f>($AH667*((AE668+AF668))/100)</f>
        <v>0</v>
      </c>
      <c r="AH668" s="16">
        <f>AH667-AG668</f>
        <v>48</v>
      </c>
      <c r="AI668" s="272"/>
      <c r="AJ668" s="16">
        <f t="shared" ref="AJ668" si="1247">IF(Y668="Correctivo",10,0)</f>
        <v>0</v>
      </c>
      <c r="AK668" s="16">
        <f t="shared" ref="AK668" si="1248">IF(X668="Probabilidad",0,IF(Z668="Automatizado",25,IF(Z668="Manual",15,0)))</f>
        <v>0</v>
      </c>
      <c r="AL668" s="16">
        <f>($AM667*((AJ668+AK668))/100)</f>
        <v>0</v>
      </c>
      <c r="AM668" s="16">
        <f>AM667-AL668</f>
        <v>80</v>
      </c>
      <c r="AN668" s="269"/>
      <c r="AO668" s="75"/>
      <c r="AP668" s="75"/>
      <c r="AQ668" s="32" t="s">
        <v>1047</v>
      </c>
      <c r="AR668" s="119">
        <v>45658</v>
      </c>
      <c r="AS668" s="119">
        <v>46022</v>
      </c>
      <c r="AT668" s="222"/>
      <c r="AU668" s="31" t="s">
        <v>973</v>
      </c>
    </row>
    <row r="669" spans="1:47" s="110" customFormat="1" ht="118.5" customHeight="1">
      <c r="A669" s="298"/>
      <c r="B669" s="298" t="s">
        <v>200</v>
      </c>
      <c r="C669" s="299" t="s">
        <v>1049</v>
      </c>
      <c r="D669" s="299" t="s">
        <v>1228</v>
      </c>
      <c r="E669" s="299" t="s">
        <v>167</v>
      </c>
      <c r="F669" s="299" t="s">
        <v>1407</v>
      </c>
      <c r="G669" s="299" t="s">
        <v>1408</v>
      </c>
      <c r="H669" s="108"/>
      <c r="I669" s="108"/>
      <c r="J669" s="108"/>
      <c r="K669" s="108"/>
      <c r="L669" s="315" t="str">
        <f t="shared" ref="L669:L674" si="1249">CONCATENATE(E669," ",F669,)</f>
        <v>Posibilidad de pérdida reputacional ante las víctimas y las Entidades Territoriales por no realizar las jornadas móviles y/o ferias de servicios</v>
      </c>
      <c r="M669" s="298" t="s">
        <v>63</v>
      </c>
      <c r="N669" s="298" t="s">
        <v>115</v>
      </c>
      <c r="O669" s="299" t="s">
        <v>64</v>
      </c>
      <c r="P669" s="299" t="s">
        <v>65</v>
      </c>
      <c r="Q669" s="298">
        <v>26</v>
      </c>
      <c r="R669" s="298" t="s">
        <v>129</v>
      </c>
      <c r="S669" s="298">
        <v>40</v>
      </c>
      <c r="T669" s="298" t="s">
        <v>117</v>
      </c>
      <c r="U669" s="298">
        <v>40</v>
      </c>
      <c r="V669" s="308" t="s">
        <v>76</v>
      </c>
      <c r="W669" s="100" t="s">
        <v>1409</v>
      </c>
      <c r="X669" s="99" t="s">
        <v>120</v>
      </c>
      <c r="Y669" s="99" t="s">
        <v>71</v>
      </c>
      <c r="Z669" s="99" t="s">
        <v>72</v>
      </c>
      <c r="AA669" s="99" t="s">
        <v>182</v>
      </c>
      <c r="AB669" s="99" t="s">
        <v>74</v>
      </c>
      <c r="AC669" s="99" t="s">
        <v>75</v>
      </c>
      <c r="AD669" s="297">
        <f>AH670</f>
        <v>24</v>
      </c>
      <c r="AE669" s="99">
        <f t="shared" ref="AE669:AE676" si="1250">IF(Y669="Preventivo",25,IF(Y669="Detectivo",15,0))</f>
        <v>25</v>
      </c>
      <c r="AF669" s="99">
        <f t="shared" si="1224"/>
        <v>15</v>
      </c>
      <c r="AG669" s="99">
        <f>($S669*((AE669+AF669))/100)</f>
        <v>16</v>
      </c>
      <c r="AH669" s="99">
        <f t="shared" ref="AH669" si="1251">S669-AG669</f>
        <v>24</v>
      </c>
      <c r="AI669" s="297">
        <f>AM670</f>
        <v>30</v>
      </c>
      <c r="AJ669" s="99">
        <f t="shared" si="1225"/>
        <v>0</v>
      </c>
      <c r="AK669" s="99">
        <f t="shared" si="1226"/>
        <v>0</v>
      </c>
      <c r="AL669" s="99">
        <f>($U669*((AJ669+AK669))/100)</f>
        <v>0</v>
      </c>
      <c r="AM669" s="106">
        <f>U669-AL669</f>
        <v>40</v>
      </c>
      <c r="AN669" s="412" t="s">
        <v>118</v>
      </c>
      <c r="AO669" s="311" t="s">
        <v>121</v>
      </c>
      <c r="AP669" s="313" t="s">
        <v>1410</v>
      </c>
      <c r="AQ669" s="311" t="s">
        <v>123</v>
      </c>
      <c r="AR669" s="311"/>
      <c r="AS669" s="311"/>
      <c r="AT669" s="311"/>
      <c r="AU669" s="313"/>
    </row>
    <row r="670" spans="1:47" s="110" customFormat="1" ht="191.25" customHeight="1">
      <c r="A670" s="298"/>
      <c r="B670" s="298"/>
      <c r="C670" s="299"/>
      <c r="D670" s="299"/>
      <c r="E670" s="299"/>
      <c r="F670" s="299"/>
      <c r="G670" s="299"/>
      <c r="H670" s="112"/>
      <c r="I670" s="112"/>
      <c r="J670" s="112"/>
      <c r="K670" s="112"/>
      <c r="L670" s="314"/>
      <c r="M670" s="298"/>
      <c r="N670" s="298"/>
      <c r="O670" s="299"/>
      <c r="P670" s="299"/>
      <c r="Q670" s="298"/>
      <c r="R670" s="298"/>
      <c r="S670" s="298"/>
      <c r="T670" s="298"/>
      <c r="U670" s="298"/>
      <c r="V670" s="308"/>
      <c r="W670" s="100" t="s">
        <v>1411</v>
      </c>
      <c r="X670" s="99" t="s">
        <v>43</v>
      </c>
      <c r="Y670" s="99" t="s">
        <v>83</v>
      </c>
      <c r="Z670" s="99" t="s">
        <v>72</v>
      </c>
      <c r="AA670" s="99" t="s">
        <v>182</v>
      </c>
      <c r="AB670" s="99" t="s">
        <v>74</v>
      </c>
      <c r="AC670" s="99" t="s">
        <v>75</v>
      </c>
      <c r="AD670" s="297"/>
      <c r="AE670" s="99">
        <f t="shared" si="1250"/>
        <v>0</v>
      </c>
      <c r="AF670" s="99">
        <f t="shared" si="1224"/>
        <v>0</v>
      </c>
      <c r="AG670" s="99">
        <f>($AH669*((AE670+AF670))/100)</f>
        <v>0</v>
      </c>
      <c r="AH670" s="99">
        <f t="shared" ref="AH670" si="1252">AH669-AG670</f>
        <v>24</v>
      </c>
      <c r="AI670" s="297"/>
      <c r="AJ670" s="99">
        <f t="shared" si="1225"/>
        <v>10</v>
      </c>
      <c r="AK670" s="99">
        <f t="shared" si="1226"/>
        <v>15</v>
      </c>
      <c r="AL670" s="99">
        <f t="shared" ref="AL670" si="1253">($AM669*((AJ670+AK670))/100)</f>
        <v>10</v>
      </c>
      <c r="AM670" s="106">
        <f t="shared" ref="AM670" si="1254">AM669-AL670</f>
        <v>30</v>
      </c>
      <c r="AN670" s="414"/>
      <c r="AO670" s="312"/>
      <c r="AP670" s="326"/>
      <c r="AQ670" s="312"/>
      <c r="AR670" s="312"/>
      <c r="AS670" s="312"/>
      <c r="AT670" s="312"/>
      <c r="AU670" s="326"/>
    </row>
    <row r="671" spans="1:47" s="110" customFormat="1" ht="116.25" customHeight="1">
      <c r="A671" s="298"/>
      <c r="B671" s="298" t="s">
        <v>200</v>
      </c>
      <c r="C671" s="299" t="s">
        <v>1049</v>
      </c>
      <c r="D671" s="299" t="s">
        <v>1074</v>
      </c>
      <c r="E671" s="299"/>
      <c r="F671" s="299"/>
      <c r="G671" s="299"/>
      <c r="H671" s="311" t="s">
        <v>1412</v>
      </c>
      <c r="I671" s="311" t="s">
        <v>1413</v>
      </c>
      <c r="J671" s="311" t="s">
        <v>722</v>
      </c>
      <c r="K671" s="311" t="s">
        <v>1414</v>
      </c>
      <c r="L671" s="299" t="s">
        <v>1415</v>
      </c>
      <c r="M671" s="298" t="s">
        <v>88</v>
      </c>
      <c r="N671" s="298" t="s">
        <v>115</v>
      </c>
      <c r="O671" s="299" t="s">
        <v>89</v>
      </c>
      <c r="P671" s="299" t="s">
        <v>90</v>
      </c>
      <c r="Q671" s="298">
        <v>78</v>
      </c>
      <c r="R671" s="298" t="s">
        <v>143</v>
      </c>
      <c r="S671" s="298">
        <v>40</v>
      </c>
      <c r="T671" s="298" t="s">
        <v>68</v>
      </c>
      <c r="U671" s="298">
        <v>80</v>
      </c>
      <c r="V671" s="360" t="s">
        <v>69</v>
      </c>
      <c r="W671" s="100" t="s">
        <v>1416</v>
      </c>
      <c r="X671" s="99" t="s">
        <v>120</v>
      </c>
      <c r="Y671" s="99" t="s">
        <v>71</v>
      </c>
      <c r="Z671" s="99" t="s">
        <v>72</v>
      </c>
      <c r="AA671" s="99" t="s">
        <v>182</v>
      </c>
      <c r="AB671" s="99" t="s">
        <v>74</v>
      </c>
      <c r="AC671" s="99" t="s">
        <v>75</v>
      </c>
      <c r="AD671" s="297">
        <f>AH673</f>
        <v>14.4</v>
      </c>
      <c r="AE671" s="99">
        <f t="shared" si="1250"/>
        <v>25</v>
      </c>
      <c r="AF671" s="99">
        <f t="shared" si="1224"/>
        <v>15</v>
      </c>
      <c r="AG671" s="99">
        <f>($S671*((AE671+AF671))/100)</f>
        <v>16</v>
      </c>
      <c r="AH671" s="99">
        <f t="shared" ref="AH671" si="1255">S671-AG671</f>
        <v>24</v>
      </c>
      <c r="AI671" s="297">
        <f>AM673</f>
        <v>60</v>
      </c>
      <c r="AJ671" s="99">
        <f t="shared" si="1225"/>
        <v>0</v>
      </c>
      <c r="AK671" s="99">
        <f t="shared" si="1226"/>
        <v>0</v>
      </c>
      <c r="AL671" s="99">
        <f>($U671*((AJ671+AK671))/100)</f>
        <v>0</v>
      </c>
      <c r="AM671" s="106">
        <f>U671-AL671</f>
        <v>80</v>
      </c>
      <c r="AN671" s="391" t="s">
        <v>76</v>
      </c>
      <c r="AO671" s="311" t="s">
        <v>77</v>
      </c>
      <c r="AP671" s="313" t="s">
        <v>1417</v>
      </c>
      <c r="AQ671" s="313" t="s">
        <v>1418</v>
      </c>
      <c r="AR671" s="386">
        <v>45658</v>
      </c>
      <c r="AS671" s="386">
        <v>46022</v>
      </c>
      <c r="AT671" s="364" t="s">
        <v>80</v>
      </c>
      <c r="AU671" s="313" t="s">
        <v>1419</v>
      </c>
    </row>
    <row r="672" spans="1:47" s="110" customFormat="1" ht="130.5" customHeight="1">
      <c r="A672" s="298"/>
      <c r="B672" s="298"/>
      <c r="C672" s="299"/>
      <c r="D672" s="299"/>
      <c r="E672" s="299"/>
      <c r="F672" s="299"/>
      <c r="G672" s="299"/>
      <c r="H672" s="325"/>
      <c r="I672" s="325"/>
      <c r="J672" s="325"/>
      <c r="K672" s="325"/>
      <c r="L672" s="299"/>
      <c r="M672" s="298"/>
      <c r="N672" s="298"/>
      <c r="O672" s="299"/>
      <c r="P672" s="299"/>
      <c r="Q672" s="298"/>
      <c r="R672" s="298"/>
      <c r="S672" s="298"/>
      <c r="T672" s="298"/>
      <c r="U672" s="298"/>
      <c r="V672" s="360"/>
      <c r="W672" s="100" t="s">
        <v>1420</v>
      </c>
      <c r="X672" s="99" t="s">
        <v>120</v>
      </c>
      <c r="Y672" s="99" t="s">
        <v>71</v>
      </c>
      <c r="Z672" s="99" t="s">
        <v>72</v>
      </c>
      <c r="AA672" s="99" t="s">
        <v>182</v>
      </c>
      <c r="AB672" s="99" t="s">
        <v>74</v>
      </c>
      <c r="AC672" s="99" t="s">
        <v>75</v>
      </c>
      <c r="AD672" s="297"/>
      <c r="AE672" s="99">
        <f t="shared" si="1250"/>
        <v>25</v>
      </c>
      <c r="AF672" s="99">
        <f t="shared" si="1224"/>
        <v>15</v>
      </c>
      <c r="AG672" s="99">
        <f>($AH671*((AE672+AF672))/100)</f>
        <v>9.6</v>
      </c>
      <c r="AH672" s="99">
        <f t="shared" ref="AH672:AH673" si="1256">AH671-AG672</f>
        <v>14.4</v>
      </c>
      <c r="AI672" s="297"/>
      <c r="AJ672" s="99">
        <f t="shared" si="1225"/>
        <v>0</v>
      </c>
      <c r="AK672" s="99">
        <f t="shared" si="1226"/>
        <v>0</v>
      </c>
      <c r="AL672" s="99">
        <f t="shared" ref="AL672:AL673" si="1257">($AM671*((AJ672+AK672))/100)</f>
        <v>0</v>
      </c>
      <c r="AM672" s="106">
        <f t="shared" ref="AM672:AM673" si="1258">AM671-AL672</f>
        <v>80</v>
      </c>
      <c r="AN672" s="410"/>
      <c r="AO672" s="325"/>
      <c r="AP672" s="343"/>
      <c r="AQ672" s="343"/>
      <c r="AR672" s="411"/>
      <c r="AS672" s="411"/>
      <c r="AT672" s="408"/>
      <c r="AU672" s="343"/>
    </row>
    <row r="673" spans="1:47" s="110" customFormat="1" ht="96.75" customHeight="1">
      <c r="A673" s="298"/>
      <c r="B673" s="298"/>
      <c r="C673" s="299"/>
      <c r="D673" s="299"/>
      <c r="E673" s="299"/>
      <c r="F673" s="299"/>
      <c r="G673" s="299"/>
      <c r="H673" s="312"/>
      <c r="I673" s="312"/>
      <c r="J673" s="312"/>
      <c r="K673" s="312"/>
      <c r="L673" s="299"/>
      <c r="M673" s="298"/>
      <c r="N673" s="298"/>
      <c r="O673" s="299"/>
      <c r="P673" s="299"/>
      <c r="Q673" s="298"/>
      <c r="R673" s="298"/>
      <c r="S673" s="298"/>
      <c r="T673" s="298"/>
      <c r="U673" s="298"/>
      <c r="V673" s="360"/>
      <c r="W673" s="100" t="s">
        <v>1421</v>
      </c>
      <c r="X673" s="99" t="s">
        <v>43</v>
      </c>
      <c r="Y673" s="99" t="s">
        <v>83</v>
      </c>
      <c r="Z673" s="99" t="s">
        <v>72</v>
      </c>
      <c r="AA673" s="99" t="s">
        <v>182</v>
      </c>
      <c r="AB673" s="99" t="s">
        <v>74</v>
      </c>
      <c r="AC673" s="99" t="s">
        <v>75</v>
      </c>
      <c r="AD673" s="297"/>
      <c r="AE673" s="99">
        <f t="shared" si="1250"/>
        <v>0</v>
      </c>
      <c r="AF673" s="99">
        <f t="shared" si="1224"/>
        <v>0</v>
      </c>
      <c r="AG673" s="99">
        <f>($AH672*((AE673+AF673))/100)</f>
        <v>0</v>
      </c>
      <c r="AH673" s="99">
        <f t="shared" si="1256"/>
        <v>14.4</v>
      </c>
      <c r="AI673" s="297"/>
      <c r="AJ673" s="99">
        <f t="shared" si="1225"/>
        <v>10</v>
      </c>
      <c r="AK673" s="99">
        <f t="shared" si="1226"/>
        <v>15</v>
      </c>
      <c r="AL673" s="99">
        <f t="shared" si="1257"/>
        <v>20</v>
      </c>
      <c r="AM673" s="106">
        <f t="shared" si="1258"/>
        <v>60</v>
      </c>
      <c r="AN673" s="392"/>
      <c r="AO673" s="312"/>
      <c r="AP673" s="326"/>
      <c r="AQ673" s="326"/>
      <c r="AR673" s="387"/>
      <c r="AS673" s="387"/>
      <c r="AT673" s="365"/>
      <c r="AU673" s="326"/>
    </row>
    <row r="674" spans="1:47" s="110" customFormat="1" ht="128.25" customHeight="1">
      <c r="A674" s="298"/>
      <c r="B674" s="298" t="s">
        <v>200</v>
      </c>
      <c r="C674" s="299" t="s">
        <v>1174</v>
      </c>
      <c r="D674" s="299" t="s">
        <v>1363</v>
      </c>
      <c r="E674" s="299" t="s">
        <v>167</v>
      </c>
      <c r="F674" s="299" t="s">
        <v>1422</v>
      </c>
      <c r="G674" s="299" t="s">
        <v>1423</v>
      </c>
      <c r="H674" s="108"/>
      <c r="I674" s="108"/>
      <c r="J674" s="108"/>
      <c r="K674" s="108"/>
      <c r="L674" s="315" t="str">
        <f t="shared" si="1249"/>
        <v>Posibilidad de pérdida reputacional ante las entidades territoriales y sujetos colectivos priorizados por la DT, por no brindar asistencia técnica o no realizarla de forma efectiva</v>
      </c>
      <c r="M674" s="298" t="s">
        <v>63</v>
      </c>
      <c r="N674" s="298" t="s">
        <v>115</v>
      </c>
      <c r="O674" s="299" t="s">
        <v>64</v>
      </c>
      <c r="P674" s="299" t="s">
        <v>65</v>
      </c>
      <c r="Q674" s="298">
        <v>350</v>
      </c>
      <c r="R674" s="298" t="s">
        <v>129</v>
      </c>
      <c r="S674" s="298">
        <v>40</v>
      </c>
      <c r="T674" s="298" t="s">
        <v>76</v>
      </c>
      <c r="U674" s="298">
        <v>60</v>
      </c>
      <c r="V674" s="308" t="s">
        <v>76</v>
      </c>
      <c r="W674" s="100" t="s">
        <v>1424</v>
      </c>
      <c r="X674" s="99" t="s">
        <v>120</v>
      </c>
      <c r="Y674" s="99" t="s">
        <v>71</v>
      </c>
      <c r="Z674" s="99" t="s">
        <v>72</v>
      </c>
      <c r="AA674" s="99" t="s">
        <v>182</v>
      </c>
      <c r="AB674" s="99" t="s">
        <v>74</v>
      </c>
      <c r="AC674" s="99" t="s">
        <v>187</v>
      </c>
      <c r="AD674" s="297">
        <f>AH676</f>
        <v>24</v>
      </c>
      <c r="AE674" s="99">
        <f t="shared" si="1250"/>
        <v>25</v>
      </c>
      <c r="AF674" s="99">
        <f t="shared" si="1224"/>
        <v>15</v>
      </c>
      <c r="AG674" s="99">
        <f>($S674*((AE674+AF674))/100)</f>
        <v>16</v>
      </c>
      <c r="AH674" s="99">
        <f t="shared" ref="AH674" si="1259">S674-AG674</f>
        <v>24</v>
      </c>
      <c r="AI674" s="297">
        <f>AM676</f>
        <v>33.75</v>
      </c>
      <c r="AJ674" s="99">
        <f t="shared" si="1225"/>
        <v>0</v>
      </c>
      <c r="AK674" s="99">
        <f t="shared" si="1226"/>
        <v>0</v>
      </c>
      <c r="AL674" s="99">
        <f>($U674*((AJ674+AK674))/100)</f>
        <v>0</v>
      </c>
      <c r="AM674" s="106">
        <f>U674-AL674</f>
        <v>60</v>
      </c>
      <c r="AN674" s="412" t="s">
        <v>118</v>
      </c>
      <c r="AO674" s="311" t="s">
        <v>77</v>
      </c>
      <c r="AP674" s="313" t="s">
        <v>1410</v>
      </c>
      <c r="AQ674" s="311" t="s">
        <v>123</v>
      </c>
      <c r="AR674" s="364"/>
      <c r="AS674" s="364"/>
      <c r="AT674" s="364"/>
      <c r="AU674" s="358"/>
    </row>
    <row r="675" spans="1:47" s="110" customFormat="1" ht="103.5" customHeight="1">
      <c r="A675" s="298"/>
      <c r="B675" s="298"/>
      <c r="C675" s="299"/>
      <c r="D675" s="299"/>
      <c r="E675" s="299"/>
      <c r="F675" s="299"/>
      <c r="G675" s="299"/>
      <c r="H675" s="112"/>
      <c r="I675" s="112"/>
      <c r="J675" s="112"/>
      <c r="K675" s="112"/>
      <c r="L675" s="314"/>
      <c r="M675" s="298"/>
      <c r="N675" s="298"/>
      <c r="O675" s="299"/>
      <c r="P675" s="299"/>
      <c r="Q675" s="298"/>
      <c r="R675" s="298"/>
      <c r="S675" s="298"/>
      <c r="T675" s="298"/>
      <c r="U675" s="298"/>
      <c r="V675" s="308"/>
      <c r="W675" s="100" t="s">
        <v>1425</v>
      </c>
      <c r="X675" s="99" t="s">
        <v>43</v>
      </c>
      <c r="Y675" s="99" t="s">
        <v>83</v>
      </c>
      <c r="Z675" s="99" t="s">
        <v>72</v>
      </c>
      <c r="AA675" s="99" t="s">
        <v>182</v>
      </c>
      <c r="AB675" s="99" t="s">
        <v>74</v>
      </c>
      <c r="AC675" s="99" t="s">
        <v>187</v>
      </c>
      <c r="AD675" s="297"/>
      <c r="AE675" s="99">
        <f t="shared" si="1250"/>
        <v>0</v>
      </c>
      <c r="AF675" s="99">
        <f t="shared" si="1224"/>
        <v>0</v>
      </c>
      <c r="AG675" s="99">
        <f>($AH674*((AE675+AF675))/100)</f>
        <v>0</v>
      </c>
      <c r="AH675" s="99">
        <f t="shared" ref="AH675:AH676" si="1260">AH674-AG675</f>
        <v>24</v>
      </c>
      <c r="AI675" s="297"/>
      <c r="AJ675" s="99">
        <f t="shared" si="1225"/>
        <v>10</v>
      </c>
      <c r="AK675" s="99">
        <f t="shared" si="1226"/>
        <v>15</v>
      </c>
      <c r="AL675" s="99">
        <f t="shared" ref="AL675:AL676" si="1261">($AM674*((AJ675+AK675))/100)</f>
        <v>15</v>
      </c>
      <c r="AM675" s="106">
        <f t="shared" ref="AM675:AM676" si="1262">AM674-AL675</f>
        <v>45</v>
      </c>
      <c r="AN675" s="413"/>
      <c r="AO675" s="325"/>
      <c r="AP675" s="343"/>
      <c r="AQ675" s="325"/>
      <c r="AR675" s="408"/>
      <c r="AS675" s="408"/>
      <c r="AT675" s="408"/>
      <c r="AU675" s="359"/>
    </row>
    <row r="676" spans="1:47" s="110" customFormat="1" ht="122.25" customHeight="1">
      <c r="A676" s="298"/>
      <c r="B676" s="298"/>
      <c r="C676" s="299"/>
      <c r="D676" s="299"/>
      <c r="E676" s="299"/>
      <c r="F676" s="299"/>
      <c r="G676" s="299"/>
      <c r="H676" s="115"/>
      <c r="I676" s="115"/>
      <c r="J676" s="115"/>
      <c r="K676" s="115"/>
      <c r="L676" s="357"/>
      <c r="M676" s="298"/>
      <c r="N676" s="298"/>
      <c r="O676" s="299"/>
      <c r="P676" s="299"/>
      <c r="Q676" s="298"/>
      <c r="R676" s="298"/>
      <c r="S676" s="298"/>
      <c r="T676" s="298"/>
      <c r="U676" s="298"/>
      <c r="V676" s="308"/>
      <c r="W676" s="100" t="s">
        <v>1426</v>
      </c>
      <c r="X676" s="99" t="s">
        <v>43</v>
      </c>
      <c r="Y676" s="99" t="s">
        <v>83</v>
      </c>
      <c r="Z676" s="99" t="s">
        <v>72</v>
      </c>
      <c r="AA676" s="99" t="s">
        <v>182</v>
      </c>
      <c r="AB676" s="99" t="s">
        <v>74</v>
      </c>
      <c r="AC676" s="99" t="s">
        <v>187</v>
      </c>
      <c r="AD676" s="297"/>
      <c r="AE676" s="99">
        <f t="shared" si="1250"/>
        <v>0</v>
      </c>
      <c r="AF676" s="99">
        <f t="shared" si="1224"/>
        <v>0</v>
      </c>
      <c r="AG676" s="99">
        <f>($AH675*((AE676+AF676))/100)</f>
        <v>0</v>
      </c>
      <c r="AH676" s="99">
        <f t="shared" si="1260"/>
        <v>24</v>
      </c>
      <c r="AI676" s="297"/>
      <c r="AJ676" s="99">
        <f t="shared" si="1225"/>
        <v>10</v>
      </c>
      <c r="AK676" s="99">
        <f t="shared" si="1226"/>
        <v>15</v>
      </c>
      <c r="AL676" s="99">
        <f t="shared" si="1261"/>
        <v>11.25</v>
      </c>
      <c r="AM676" s="106">
        <f t="shared" si="1262"/>
        <v>33.75</v>
      </c>
      <c r="AN676" s="414"/>
      <c r="AO676" s="312"/>
      <c r="AP676" s="326"/>
      <c r="AQ676" s="312"/>
      <c r="AR676" s="365"/>
      <c r="AS676" s="365"/>
      <c r="AT676" s="365"/>
      <c r="AU676" s="409"/>
    </row>
    <row r="677" spans="1:47" s="110" customFormat="1" ht="173.25" customHeight="1">
      <c r="A677" s="111"/>
      <c r="B677" s="268" t="s">
        <v>200</v>
      </c>
      <c r="C677" s="262" t="s">
        <v>107</v>
      </c>
      <c r="D677" s="293" t="s">
        <v>1043</v>
      </c>
      <c r="E677" s="281" t="s">
        <v>60</v>
      </c>
      <c r="F677" s="284" t="s">
        <v>968</v>
      </c>
      <c r="G677" s="284" t="s">
        <v>969</v>
      </c>
      <c r="H677" s="287"/>
      <c r="I677" s="287"/>
      <c r="J677" s="287"/>
      <c r="K677" s="287"/>
      <c r="L677" s="290" t="str">
        <f>IF(F677&lt;&gt;"",CONCATENATE(E677," ",F677,"",G677),CONCATENATE(H677," ",I677," ",J677," ",K677))</f>
        <v>Posibilidad de pérdida económica y reputacional por perdida de la confidencialidad, integridad y disponibilidad de la información registrada en documentos físicos, digitales y/o sistemas de información, por el acceso no controlado a la información sensible o confidencial y el desconocimiento de los lineamientos de Seguridad de la Información de la entidad.</v>
      </c>
      <c r="M677" s="287" t="s">
        <v>108</v>
      </c>
      <c r="N677" s="303" t="s">
        <v>1121</v>
      </c>
      <c r="O677" s="268" t="s">
        <v>64</v>
      </c>
      <c r="P677" s="268" t="s">
        <v>65</v>
      </c>
      <c r="Q677" s="268" t="s">
        <v>276</v>
      </c>
      <c r="R677" s="268" t="s">
        <v>178</v>
      </c>
      <c r="S677" s="265">
        <f>IF(R677="Muy alta",100,IF(R677="Alta",80,IF(R677="Media",60,IF(R677="Baja",40,IF(R677="Muy baja",20,IF(R677="Casi Seguro",100,IF(R677="Probable",80,IF(R677="Posible",60,IF(R677="Improbable",40,IF(R677="Rara vez",20,0))))))))))</f>
        <v>80</v>
      </c>
      <c r="T677" s="268" t="s">
        <v>68</v>
      </c>
      <c r="U677" s="265">
        <f>IF(T677="Catastrófico",100,IF(T677="Mayor",80,IF(T677="Moderado",60,IF(T677="Menor",40,IF(T677="Leve",20,0)))))</f>
        <v>80</v>
      </c>
      <c r="V677" s="268" t="s">
        <v>69</v>
      </c>
      <c r="W677" s="277" t="s">
        <v>1199</v>
      </c>
      <c r="X677" s="265" t="str">
        <f>IF(OR(Y677="Preventivo",Y677="Detectivo"),"Probabilidad",IF(Y677="Correctivo","Impacto"," "))</f>
        <v>Probabilidad</v>
      </c>
      <c r="Y677" s="268" t="s">
        <v>71</v>
      </c>
      <c r="Z677" s="268" t="s">
        <v>72</v>
      </c>
      <c r="AA677" s="268" t="s">
        <v>73</v>
      </c>
      <c r="AB677" s="268" t="s">
        <v>74</v>
      </c>
      <c r="AC677" s="268" t="s">
        <v>75</v>
      </c>
      <c r="AD677" s="271" t="e">
        <f>AH679</f>
        <v>#REF!</v>
      </c>
      <c r="AE677" s="265">
        <f>IF(Y677="Preventivo",25,IF(Y677="Detectivo",15,0))</f>
        <v>25</v>
      </c>
      <c r="AF677" s="16">
        <f>IF(Y677="Correctivo",0,IF(Z677="Automatizado",25,IF(Z677="Manual",15,0)))</f>
        <v>15</v>
      </c>
      <c r="AG677" s="16" t="e">
        <f>(#REF!*((AE677+AF677))/100)</f>
        <v>#REF!</v>
      </c>
      <c r="AH677" s="16" t="e">
        <f>S677-AG677</f>
        <v>#REF!</v>
      </c>
      <c r="AI677" s="271" t="e">
        <f>AM679</f>
        <v>#REF!</v>
      </c>
      <c r="AJ677" s="16">
        <f>IF(Y677="Correctivo",10,0)</f>
        <v>0</v>
      </c>
      <c r="AK677" s="16">
        <f>IF(X677="Probabilidad",0,IF(Z677="Automatizado",25,IF(Z677="Manual",15,0)))</f>
        <v>0</v>
      </c>
      <c r="AL677" s="16" t="e">
        <f>(#REF!*((AJ677+AK677))/100)</f>
        <v>#REF!</v>
      </c>
      <c r="AM677" s="16" t="e">
        <f>U677-AL677</f>
        <v>#REF!</v>
      </c>
      <c r="AN677" s="268" t="s">
        <v>69</v>
      </c>
      <c r="AO677" s="268" t="s">
        <v>77</v>
      </c>
      <c r="AP677" s="268" t="s">
        <v>272</v>
      </c>
      <c r="AQ677" s="32" t="s">
        <v>1046</v>
      </c>
      <c r="AR677" s="139">
        <v>45658</v>
      </c>
      <c r="AS677" s="139">
        <v>46022</v>
      </c>
      <c r="AT677" s="265" t="s">
        <v>96</v>
      </c>
      <c r="AU677" s="16" t="s">
        <v>973</v>
      </c>
    </row>
    <row r="678" spans="1:47" s="110" customFormat="1" ht="303" customHeight="1">
      <c r="A678" s="111"/>
      <c r="B678" s="269"/>
      <c r="C678" s="263"/>
      <c r="D678" s="294"/>
      <c r="E678" s="282"/>
      <c r="F678" s="285"/>
      <c r="G678" s="285"/>
      <c r="H678" s="288"/>
      <c r="I678" s="288"/>
      <c r="J678" s="288"/>
      <c r="K678" s="288"/>
      <c r="L678" s="291"/>
      <c r="M678" s="288"/>
      <c r="N678" s="304"/>
      <c r="O678" s="269"/>
      <c r="P678" s="269"/>
      <c r="Q678" s="269"/>
      <c r="R678" s="269"/>
      <c r="S678" s="266"/>
      <c r="T678" s="269"/>
      <c r="U678" s="266"/>
      <c r="V678" s="269"/>
      <c r="W678" s="278"/>
      <c r="X678" s="266"/>
      <c r="Y678" s="269"/>
      <c r="Z678" s="269"/>
      <c r="AA678" s="269"/>
      <c r="AB678" s="269"/>
      <c r="AC678" s="269"/>
      <c r="AD678" s="272"/>
      <c r="AE678" s="266"/>
      <c r="AF678" s="16">
        <f t="shared" ref="AF678:AF679" si="1263">IF(Y678="Correctivo",0,IF(Z678="Automatizado",25,IF(Z678="Manual",15,0)))</f>
        <v>0</v>
      </c>
      <c r="AG678" s="16" t="e">
        <f>(#REF!*((AE678+AF678))/100)</f>
        <v>#REF!</v>
      </c>
      <c r="AH678" s="16" t="e">
        <f>AH677-AG678</f>
        <v>#REF!</v>
      </c>
      <c r="AI678" s="272"/>
      <c r="AJ678" s="16">
        <f t="shared" ref="AJ678:AJ679" si="1264">IF(Y678="Correctivo",10,0)</f>
        <v>0</v>
      </c>
      <c r="AK678" s="16">
        <f t="shared" ref="AK678:AK679" si="1265">IF(X678="Probabilidad",0,IF(Z678="Automatizado",25,IF(Z678="Manual",15,0)))</f>
        <v>0</v>
      </c>
      <c r="AL678" s="16" t="e">
        <f>(#REF!*((AJ678+AK678))/100)</f>
        <v>#REF!</v>
      </c>
      <c r="AM678" s="16" t="e">
        <f>AM677-AL678</f>
        <v>#REF!</v>
      </c>
      <c r="AN678" s="269"/>
      <c r="AO678" s="269"/>
      <c r="AP678" s="269"/>
      <c r="AQ678" s="32" t="s">
        <v>1047</v>
      </c>
      <c r="AR678" s="139">
        <v>45658</v>
      </c>
      <c r="AS678" s="139">
        <v>46022</v>
      </c>
      <c r="AT678" s="370"/>
      <c r="AU678" s="16" t="s">
        <v>973</v>
      </c>
    </row>
    <row r="679" spans="1:47" s="110" customFormat="1" ht="277.5" customHeight="1">
      <c r="A679" s="111"/>
      <c r="B679" s="270"/>
      <c r="C679" s="264"/>
      <c r="D679" s="295"/>
      <c r="E679" s="283"/>
      <c r="F679" s="286"/>
      <c r="G679" s="286"/>
      <c r="H679" s="289"/>
      <c r="I679" s="289"/>
      <c r="J679" s="289"/>
      <c r="K679" s="289"/>
      <c r="L679" s="292"/>
      <c r="M679" s="289"/>
      <c r="N679" s="305"/>
      <c r="O679" s="270"/>
      <c r="P679" s="270"/>
      <c r="Q679" s="270"/>
      <c r="R679" s="270"/>
      <c r="S679" s="267"/>
      <c r="T679" s="270"/>
      <c r="U679" s="267"/>
      <c r="V679" s="270"/>
      <c r="W679" s="279"/>
      <c r="X679" s="267"/>
      <c r="Y679" s="270"/>
      <c r="Z679" s="270"/>
      <c r="AA679" s="270"/>
      <c r="AB679" s="270"/>
      <c r="AC679" s="270"/>
      <c r="AD679" s="273"/>
      <c r="AE679" s="267"/>
      <c r="AF679" s="16">
        <f t="shared" si="1263"/>
        <v>0</v>
      </c>
      <c r="AG679" s="16" t="e">
        <f>(#REF!*((AE679+AF679))/100)</f>
        <v>#REF!</v>
      </c>
      <c r="AH679" s="16" t="e">
        <f>AH678-AG679</f>
        <v>#REF!</v>
      </c>
      <c r="AI679" s="273"/>
      <c r="AJ679" s="16">
        <f t="shared" si="1264"/>
        <v>0</v>
      </c>
      <c r="AK679" s="16">
        <f t="shared" si="1265"/>
        <v>0</v>
      </c>
      <c r="AL679" s="16" t="e">
        <f>(#REF!*((AJ679+AK679))/100)</f>
        <v>#REF!</v>
      </c>
      <c r="AM679" s="16" t="e">
        <f>AM678-AL679</f>
        <v>#REF!</v>
      </c>
      <c r="AN679" s="270"/>
      <c r="AO679" s="270"/>
      <c r="AP679" s="270"/>
      <c r="AQ679" s="32" t="s">
        <v>1048</v>
      </c>
      <c r="AR679" s="139">
        <v>45658</v>
      </c>
      <c r="AS679" s="139">
        <v>46022</v>
      </c>
      <c r="AT679" s="374"/>
      <c r="AU679" s="16" t="s">
        <v>973</v>
      </c>
    </row>
    <row r="680" spans="1:47" s="110" customFormat="1" ht="144.75" customHeight="1">
      <c r="A680" s="298"/>
      <c r="B680" s="298" t="s">
        <v>201</v>
      </c>
      <c r="C680" s="300" t="s">
        <v>230</v>
      </c>
      <c r="D680" s="299" t="s">
        <v>1074</v>
      </c>
      <c r="E680" s="299" t="s">
        <v>167</v>
      </c>
      <c r="F680" s="299" t="s">
        <v>1427</v>
      </c>
      <c r="G680" s="299" t="s">
        <v>1428</v>
      </c>
      <c r="H680" s="131"/>
      <c r="I680" s="172"/>
      <c r="J680" s="172"/>
      <c r="K680" s="173"/>
      <c r="L680" s="315" t="str">
        <f t="shared" ref="L680" si="1266">CONCATENATE(E680," ",F680,)</f>
        <v>Posibilidad de pérdida reputacional ante victimas del conflicto armado y entidades del orden nacional y territorial, por  no efectuar  la entrega de cartas de indemnización aptas a las victimas localizadas</v>
      </c>
      <c r="M680" s="298" t="s">
        <v>63</v>
      </c>
      <c r="N680" s="298" t="s">
        <v>115</v>
      </c>
      <c r="O680" s="299" t="s">
        <v>64</v>
      </c>
      <c r="P680" s="299" t="s">
        <v>65</v>
      </c>
      <c r="Q680" s="298">
        <v>4349</v>
      </c>
      <c r="R680" s="298" t="s">
        <v>175</v>
      </c>
      <c r="S680" s="298">
        <v>100</v>
      </c>
      <c r="T680" s="298" t="s">
        <v>68</v>
      </c>
      <c r="U680" s="298">
        <v>80</v>
      </c>
      <c r="V680" s="360" t="s">
        <v>69</v>
      </c>
      <c r="W680" s="103" t="s">
        <v>1429</v>
      </c>
      <c r="X680" s="99" t="s">
        <v>120</v>
      </c>
      <c r="Y680" s="99" t="s">
        <v>71</v>
      </c>
      <c r="Z680" s="99" t="s">
        <v>72</v>
      </c>
      <c r="AA680" s="99" t="s">
        <v>182</v>
      </c>
      <c r="AB680" s="99" t="s">
        <v>74</v>
      </c>
      <c r="AC680" s="99" t="s">
        <v>75</v>
      </c>
      <c r="AD680" s="297">
        <f>AH681</f>
        <v>30</v>
      </c>
      <c r="AE680" s="99">
        <f t="shared" ref="AE680:AE685" si="1267">IF(Y680="Preventivo",25,IF(Y680="Detectivo",15,0))</f>
        <v>25</v>
      </c>
      <c r="AF680" s="99">
        <f t="shared" si="1224"/>
        <v>15</v>
      </c>
      <c r="AG680" s="99">
        <f>($S680*((AE680+AF680))/100)</f>
        <v>40</v>
      </c>
      <c r="AH680" s="99">
        <f t="shared" ref="AH680" si="1268">S680-AG680</f>
        <v>60</v>
      </c>
      <c r="AI680" s="297">
        <f>AM681</f>
        <v>80</v>
      </c>
      <c r="AJ680" s="99">
        <f t="shared" si="1225"/>
        <v>0</v>
      </c>
      <c r="AK680" s="99">
        <f t="shared" si="1226"/>
        <v>0</v>
      </c>
      <c r="AL680" s="99">
        <f>($U680*((AJ680+AK680))/100)</f>
        <v>0</v>
      </c>
      <c r="AM680" s="106">
        <f>U680-AL680</f>
        <v>80</v>
      </c>
      <c r="AN680" s="391" t="s">
        <v>76</v>
      </c>
      <c r="AO680" s="311" t="s">
        <v>77</v>
      </c>
      <c r="AP680" s="313" t="s">
        <v>1430</v>
      </c>
      <c r="AQ680" s="313" t="s">
        <v>1431</v>
      </c>
      <c r="AR680" s="386">
        <v>45658</v>
      </c>
      <c r="AS680" s="386">
        <v>46022</v>
      </c>
      <c r="AT680" s="311" t="s">
        <v>80</v>
      </c>
      <c r="AU680" s="313" t="s">
        <v>1432</v>
      </c>
    </row>
    <row r="681" spans="1:47" s="110" customFormat="1" ht="189.75" customHeight="1">
      <c r="A681" s="298"/>
      <c r="B681" s="298"/>
      <c r="C681" s="300"/>
      <c r="D681" s="299"/>
      <c r="E681" s="299"/>
      <c r="F681" s="299"/>
      <c r="G681" s="299"/>
      <c r="H681" s="174"/>
      <c r="I681" s="175"/>
      <c r="J681" s="175"/>
      <c r="K681" s="176"/>
      <c r="L681" s="314"/>
      <c r="M681" s="298"/>
      <c r="N681" s="298"/>
      <c r="O681" s="299"/>
      <c r="P681" s="299"/>
      <c r="Q681" s="298"/>
      <c r="R681" s="298"/>
      <c r="S681" s="298"/>
      <c r="T681" s="298"/>
      <c r="U681" s="298"/>
      <c r="V681" s="360"/>
      <c r="W681" s="103" t="s">
        <v>1433</v>
      </c>
      <c r="X681" s="99" t="s">
        <v>120</v>
      </c>
      <c r="Y681" s="99" t="s">
        <v>71</v>
      </c>
      <c r="Z681" s="99" t="s">
        <v>109</v>
      </c>
      <c r="AA681" s="99" t="s">
        <v>182</v>
      </c>
      <c r="AB681" s="99" t="s">
        <v>74</v>
      </c>
      <c r="AC681" s="99" t="s">
        <v>75</v>
      </c>
      <c r="AD681" s="297"/>
      <c r="AE681" s="99">
        <f t="shared" si="1267"/>
        <v>25</v>
      </c>
      <c r="AF681" s="99">
        <f t="shared" si="1224"/>
        <v>25</v>
      </c>
      <c r="AG681" s="99">
        <f>($AH680*((AE681+AF681))/100)</f>
        <v>30</v>
      </c>
      <c r="AH681" s="99">
        <f t="shared" ref="AH681" si="1269">AH680-AG681</f>
        <v>30</v>
      </c>
      <c r="AI681" s="297"/>
      <c r="AJ681" s="99">
        <f t="shared" si="1225"/>
        <v>0</v>
      </c>
      <c r="AK681" s="99">
        <f t="shared" si="1226"/>
        <v>0</v>
      </c>
      <c r="AL681" s="99">
        <f t="shared" ref="AL681" si="1270">($AM680*((AJ681+AK681))/100)</f>
        <v>0</v>
      </c>
      <c r="AM681" s="106">
        <f t="shared" ref="AM681" si="1271">AM680-AL681</f>
        <v>80</v>
      </c>
      <c r="AN681" s="410"/>
      <c r="AO681" s="325"/>
      <c r="AP681" s="343"/>
      <c r="AQ681" s="343"/>
      <c r="AR681" s="411"/>
      <c r="AS681" s="411"/>
      <c r="AT681" s="325"/>
      <c r="AU681" s="343"/>
    </row>
    <row r="682" spans="1:47" s="110" customFormat="1" ht="224.25" customHeight="1">
      <c r="A682" s="298"/>
      <c r="B682" s="298" t="s">
        <v>201</v>
      </c>
      <c r="C682" s="300" t="s">
        <v>232</v>
      </c>
      <c r="D682" s="299" t="s">
        <v>1434</v>
      </c>
      <c r="E682" s="299"/>
      <c r="F682" s="299"/>
      <c r="G682" s="299"/>
      <c r="H682" s="313" t="s">
        <v>1435</v>
      </c>
      <c r="I682" s="313" t="s">
        <v>1436</v>
      </c>
      <c r="J682" s="313" t="s">
        <v>1437</v>
      </c>
      <c r="K682" s="313" t="s">
        <v>1438</v>
      </c>
      <c r="L682" s="299" t="s">
        <v>1439</v>
      </c>
      <c r="M682" s="298" t="s">
        <v>88</v>
      </c>
      <c r="N682" s="298" t="s">
        <v>115</v>
      </c>
      <c r="O682" s="299" t="s">
        <v>89</v>
      </c>
      <c r="P682" s="299" t="s">
        <v>90</v>
      </c>
      <c r="Q682" s="298">
        <v>4349</v>
      </c>
      <c r="R682" s="298" t="s">
        <v>250</v>
      </c>
      <c r="S682" s="298">
        <v>100</v>
      </c>
      <c r="T682" s="298" t="s">
        <v>144</v>
      </c>
      <c r="U682" s="298">
        <v>100</v>
      </c>
      <c r="V682" s="296" t="s">
        <v>145</v>
      </c>
      <c r="W682" s="103" t="s">
        <v>1440</v>
      </c>
      <c r="X682" s="99" t="s">
        <v>120</v>
      </c>
      <c r="Y682" s="99" t="s">
        <v>71</v>
      </c>
      <c r="Z682" s="99" t="s">
        <v>72</v>
      </c>
      <c r="AA682" s="99" t="s">
        <v>182</v>
      </c>
      <c r="AB682" s="99" t="s">
        <v>74</v>
      </c>
      <c r="AC682" s="99" t="s">
        <v>75</v>
      </c>
      <c r="AD682" s="297">
        <f>AH683</f>
        <v>60</v>
      </c>
      <c r="AE682" s="99">
        <f t="shared" si="1267"/>
        <v>25</v>
      </c>
      <c r="AF682" s="99">
        <f t="shared" si="1224"/>
        <v>15</v>
      </c>
      <c r="AG682" s="99">
        <f>($S682*((AE682+AF682))/100)</f>
        <v>40</v>
      </c>
      <c r="AH682" s="99">
        <f t="shared" ref="AH682" si="1272">S682-AG682</f>
        <v>60</v>
      </c>
      <c r="AI682" s="297">
        <f>AM683</f>
        <v>75</v>
      </c>
      <c r="AJ682" s="99">
        <f t="shared" si="1225"/>
        <v>0</v>
      </c>
      <c r="AK682" s="99">
        <f t="shared" si="1226"/>
        <v>0</v>
      </c>
      <c r="AL682" s="99">
        <f>($U682*((AJ682+AK682))/100)</f>
        <v>0</v>
      </c>
      <c r="AM682" s="106">
        <f>U682-AL682</f>
        <v>100</v>
      </c>
      <c r="AN682" s="391" t="s">
        <v>76</v>
      </c>
      <c r="AO682" s="311" t="s">
        <v>77</v>
      </c>
      <c r="AP682" s="313" t="s">
        <v>1430</v>
      </c>
      <c r="AQ682" s="313" t="s">
        <v>1441</v>
      </c>
      <c r="AR682" s="386">
        <v>45658</v>
      </c>
      <c r="AS682" s="386">
        <v>46022</v>
      </c>
      <c r="AT682" s="364" t="s">
        <v>80</v>
      </c>
      <c r="AU682" s="313" t="s">
        <v>1442</v>
      </c>
    </row>
    <row r="683" spans="1:47" s="110" customFormat="1" ht="141.75" customHeight="1">
      <c r="A683" s="298"/>
      <c r="B683" s="298"/>
      <c r="C683" s="300"/>
      <c r="D683" s="299"/>
      <c r="E683" s="299"/>
      <c r="F683" s="299"/>
      <c r="G683" s="299"/>
      <c r="H683" s="343"/>
      <c r="I683" s="343"/>
      <c r="J683" s="343"/>
      <c r="K683" s="343"/>
      <c r="L683" s="299"/>
      <c r="M683" s="298"/>
      <c r="N683" s="298"/>
      <c r="O683" s="299"/>
      <c r="P683" s="299"/>
      <c r="Q683" s="298"/>
      <c r="R683" s="298"/>
      <c r="S683" s="298"/>
      <c r="T683" s="298"/>
      <c r="U683" s="298"/>
      <c r="V683" s="296"/>
      <c r="W683" s="100" t="s">
        <v>1443</v>
      </c>
      <c r="X683" s="99" t="s">
        <v>43</v>
      </c>
      <c r="Y683" s="99" t="s">
        <v>83</v>
      </c>
      <c r="Z683" s="99" t="s">
        <v>72</v>
      </c>
      <c r="AA683" s="99" t="s">
        <v>73</v>
      </c>
      <c r="AB683" s="99" t="s">
        <v>74</v>
      </c>
      <c r="AC683" s="101" t="s">
        <v>75</v>
      </c>
      <c r="AD683" s="297"/>
      <c r="AE683" s="99">
        <f t="shared" si="1267"/>
        <v>0</v>
      </c>
      <c r="AF683" s="99">
        <f t="shared" si="1224"/>
        <v>0</v>
      </c>
      <c r="AG683" s="99">
        <f>($AH682*((AE683+AF683))/100)</f>
        <v>0</v>
      </c>
      <c r="AH683" s="99">
        <f t="shared" ref="AH683" si="1273">AH682-AG683</f>
        <v>60</v>
      </c>
      <c r="AI683" s="297"/>
      <c r="AJ683" s="99">
        <f t="shared" si="1225"/>
        <v>10</v>
      </c>
      <c r="AK683" s="99">
        <f t="shared" si="1226"/>
        <v>15</v>
      </c>
      <c r="AL683" s="99">
        <f t="shared" ref="AL683" si="1274">($AM682*((AJ683+AK683))/100)</f>
        <v>25</v>
      </c>
      <c r="AM683" s="106">
        <f t="shared" ref="AM683" si="1275">AM682-AL683</f>
        <v>75</v>
      </c>
      <c r="AN683" s="410"/>
      <c r="AO683" s="325"/>
      <c r="AP683" s="343"/>
      <c r="AQ683" s="343"/>
      <c r="AR683" s="411"/>
      <c r="AS683" s="411"/>
      <c r="AT683" s="408"/>
      <c r="AU683" s="343"/>
    </row>
    <row r="684" spans="1:47" s="110" customFormat="1" ht="185.25" customHeight="1">
      <c r="A684" s="298"/>
      <c r="B684" s="298" t="s">
        <v>201</v>
      </c>
      <c r="C684" s="299" t="s">
        <v>1102</v>
      </c>
      <c r="D684" s="299" t="s">
        <v>1363</v>
      </c>
      <c r="E684" s="299" t="s">
        <v>167</v>
      </c>
      <c r="F684" s="299" t="s">
        <v>1444</v>
      </c>
      <c r="G684" s="299" t="s">
        <v>1445</v>
      </c>
      <c r="H684" s="313"/>
      <c r="I684" s="313"/>
      <c r="J684" s="313"/>
      <c r="K684" s="313"/>
      <c r="L684" s="349" t="str">
        <f t="shared" ref="L684" si="1276">CONCATENATE(E684," ",F684,)</f>
        <v>Posibilidad de pérdida reputacional ante los entes territoriales y/o  victimas del conflicto, por incumplimiento y/o efectividad  en el acompañamiento u asistencia técnica</v>
      </c>
      <c r="M684" s="298" t="s">
        <v>63</v>
      </c>
      <c r="N684" s="298" t="s">
        <v>115</v>
      </c>
      <c r="O684" s="299" t="s">
        <v>64</v>
      </c>
      <c r="P684" s="299" t="s">
        <v>65</v>
      </c>
      <c r="Q684" s="298">
        <v>1514</v>
      </c>
      <c r="R684" s="298" t="s">
        <v>178</v>
      </c>
      <c r="S684" s="298">
        <v>80</v>
      </c>
      <c r="T684" s="298" t="s">
        <v>68</v>
      </c>
      <c r="U684" s="298">
        <v>80</v>
      </c>
      <c r="V684" s="360" t="s">
        <v>69</v>
      </c>
      <c r="W684" s="100" t="s">
        <v>1446</v>
      </c>
      <c r="X684" s="99" t="s">
        <v>120</v>
      </c>
      <c r="Y684" s="99" t="s">
        <v>71</v>
      </c>
      <c r="Z684" s="99" t="s">
        <v>72</v>
      </c>
      <c r="AA684" s="99" t="s">
        <v>182</v>
      </c>
      <c r="AB684" s="99" t="s">
        <v>74</v>
      </c>
      <c r="AC684" s="99" t="s">
        <v>75</v>
      </c>
      <c r="AD684" s="297">
        <f>AH685</f>
        <v>28.8</v>
      </c>
      <c r="AE684" s="99">
        <f t="shared" si="1267"/>
        <v>25</v>
      </c>
      <c r="AF684" s="99">
        <f t="shared" si="1224"/>
        <v>15</v>
      </c>
      <c r="AG684" s="99">
        <f>($S684*((AE684+AF684))/100)</f>
        <v>32</v>
      </c>
      <c r="AH684" s="99">
        <f t="shared" ref="AH684" si="1277">S684-AG684</f>
        <v>48</v>
      </c>
      <c r="AI684" s="297">
        <f>AM685</f>
        <v>80</v>
      </c>
      <c r="AJ684" s="99">
        <f t="shared" si="1225"/>
        <v>0</v>
      </c>
      <c r="AK684" s="99">
        <f t="shared" si="1226"/>
        <v>0</v>
      </c>
      <c r="AL684" s="99">
        <f>($U684*((AJ684+AK684))/100)</f>
        <v>0</v>
      </c>
      <c r="AM684" s="106">
        <f>U684-AL684</f>
        <v>80</v>
      </c>
      <c r="AN684" s="308" t="s">
        <v>76</v>
      </c>
      <c r="AO684" s="298" t="s">
        <v>77</v>
      </c>
      <c r="AP684" s="299" t="s">
        <v>78</v>
      </c>
      <c r="AQ684" s="299" t="s">
        <v>1447</v>
      </c>
      <c r="AR684" s="385">
        <v>45658</v>
      </c>
      <c r="AS684" s="385">
        <v>46022</v>
      </c>
      <c r="AT684" s="407" t="s">
        <v>80</v>
      </c>
      <c r="AU684" s="299" t="s">
        <v>1442</v>
      </c>
    </row>
    <row r="685" spans="1:47" s="110" customFormat="1" ht="154.5" customHeight="1">
      <c r="A685" s="298"/>
      <c r="B685" s="298"/>
      <c r="C685" s="299"/>
      <c r="D685" s="299"/>
      <c r="E685" s="299"/>
      <c r="F685" s="299"/>
      <c r="G685" s="299"/>
      <c r="H685" s="326"/>
      <c r="I685" s="326"/>
      <c r="J685" s="326"/>
      <c r="K685" s="326"/>
      <c r="L685" s="349"/>
      <c r="M685" s="298"/>
      <c r="N685" s="298"/>
      <c r="O685" s="299"/>
      <c r="P685" s="299"/>
      <c r="Q685" s="298"/>
      <c r="R685" s="298"/>
      <c r="S685" s="298"/>
      <c r="T685" s="298"/>
      <c r="U685" s="298"/>
      <c r="V685" s="360"/>
      <c r="W685" s="100" t="s">
        <v>1448</v>
      </c>
      <c r="X685" s="99" t="s">
        <v>120</v>
      </c>
      <c r="Y685" s="99" t="s">
        <v>71</v>
      </c>
      <c r="Z685" s="99" t="s">
        <v>72</v>
      </c>
      <c r="AA685" s="99" t="s">
        <v>182</v>
      </c>
      <c r="AB685" s="99" t="s">
        <v>74</v>
      </c>
      <c r="AC685" s="99" t="s">
        <v>187</v>
      </c>
      <c r="AD685" s="297"/>
      <c r="AE685" s="99">
        <f t="shared" si="1267"/>
        <v>25</v>
      </c>
      <c r="AF685" s="99">
        <f t="shared" si="1224"/>
        <v>15</v>
      </c>
      <c r="AG685" s="99">
        <f>($AH684*((AE685+AF685))/100)</f>
        <v>19.2</v>
      </c>
      <c r="AH685" s="99">
        <f t="shared" ref="AH685" si="1278">AH684-AG685</f>
        <v>28.8</v>
      </c>
      <c r="AI685" s="297"/>
      <c r="AJ685" s="99">
        <f t="shared" si="1225"/>
        <v>0</v>
      </c>
      <c r="AK685" s="99">
        <f t="shared" si="1226"/>
        <v>0</v>
      </c>
      <c r="AL685" s="99">
        <f t="shared" ref="AL685" si="1279">($AM684*((AJ685+AK685))/100)</f>
        <v>0</v>
      </c>
      <c r="AM685" s="106">
        <f t="shared" ref="AM685" si="1280">AM684-AL685</f>
        <v>80</v>
      </c>
      <c r="AN685" s="308"/>
      <c r="AO685" s="298"/>
      <c r="AP685" s="299"/>
      <c r="AQ685" s="299"/>
      <c r="AR685" s="385"/>
      <c r="AS685" s="385"/>
      <c r="AT685" s="298"/>
      <c r="AU685" s="299"/>
    </row>
    <row r="686" spans="1:47" s="110" customFormat="1" ht="205.5" customHeight="1">
      <c r="A686" s="298"/>
      <c r="B686" s="268" t="s">
        <v>201</v>
      </c>
      <c r="C686" s="262" t="s">
        <v>107</v>
      </c>
      <c r="D686" s="421" t="s">
        <v>1043</v>
      </c>
      <c r="E686" s="277" t="s">
        <v>60</v>
      </c>
      <c r="F686" s="284" t="s">
        <v>968</v>
      </c>
      <c r="G686" s="284" t="s">
        <v>969</v>
      </c>
      <c r="H686" s="284"/>
      <c r="I686" s="284"/>
      <c r="J686" s="284"/>
      <c r="K686" s="284"/>
      <c r="L686" s="290" t="str">
        <f>IF(F686&lt;&gt;"",CONCATENATE(E686," ",F686,"",G686),CONCATENATE(H686," ",I686," ",J686," ",K686))</f>
        <v>Posibilidad de pérdida económica y reputacional por perdida de la confidencialidad, integridad y disponibilidad de la información registrada en documentos físicos, digitales y/o sistemas de información, por el acceso no controlado a la información sensible o confidencial y el desconocimiento de los lineamientos de Seguridad de la Información de la entidad.</v>
      </c>
      <c r="M686" s="287" t="s">
        <v>108</v>
      </c>
      <c r="N686" s="303" t="s">
        <v>1121</v>
      </c>
      <c r="O686" s="268" t="s">
        <v>64</v>
      </c>
      <c r="P686" s="268" t="s">
        <v>65</v>
      </c>
      <c r="Q686" s="268" t="s">
        <v>276</v>
      </c>
      <c r="R686" s="268" t="s">
        <v>178</v>
      </c>
      <c r="S686" s="265">
        <f>IF(R686="Muy alta",100,IF(R686="Alta",80,IF(R686="Media",60,IF(R686="Baja",40,IF(R686="Muy baja",20,IF(R686="Casi Seguro",100,IF(R686="Probable",80,IF(R686="Posible",60,IF(R686="Improbable",40,IF(R686="Rara vez",20,0))))))))))</f>
        <v>80</v>
      </c>
      <c r="T686" s="268" t="s">
        <v>68</v>
      </c>
      <c r="U686" s="265">
        <f>IF(T686="Catastrófico",100,IF(T686="Mayor",80,IF(T686="Moderado",60,IF(T686="Menor",40,IF(T686="Leve",20,0)))))</f>
        <v>80</v>
      </c>
      <c r="V686" s="268" t="s">
        <v>69</v>
      </c>
      <c r="W686" s="421" t="s">
        <v>1449</v>
      </c>
      <c r="X686" s="265" t="str">
        <f>IF(OR(Y686="Preventivo",Y686="Detectivo"),"Probabilidad",IF(Y686="Correctivo","Impacto"," "))</f>
        <v>Probabilidad</v>
      </c>
      <c r="Y686" s="268" t="s">
        <v>71</v>
      </c>
      <c r="Z686" s="268" t="s">
        <v>72</v>
      </c>
      <c r="AA686" s="268" t="s">
        <v>73</v>
      </c>
      <c r="AB686" s="268" t="s">
        <v>74</v>
      </c>
      <c r="AC686" s="268" t="s">
        <v>75</v>
      </c>
      <c r="AD686" s="271">
        <f>AH688</f>
        <v>48</v>
      </c>
      <c r="AE686" s="265">
        <f>IF(Y686="Preventivo",25,IF(Y686="Detectivo",15,0))</f>
        <v>25</v>
      </c>
      <c r="AF686" s="16">
        <f>IF(Y686="Correctivo",0,IF(Z686="Automatizado",25,IF(Z686="Manual",15,0)))</f>
        <v>15</v>
      </c>
      <c r="AG686" s="99">
        <f>($S686*((AE686+AF686))/100)</f>
        <v>32</v>
      </c>
      <c r="AH686" s="99">
        <f t="shared" ref="AH686" si="1281">S686-AG686</f>
        <v>48</v>
      </c>
      <c r="AI686" s="271">
        <f>AM688</f>
        <v>80</v>
      </c>
      <c r="AJ686" s="16">
        <f>IF(Y686="Correctivo",10,0)</f>
        <v>0</v>
      </c>
      <c r="AK686" s="16">
        <f>IF(X686="Probabilidad",0,IF(Z686="Automatizado",25,IF(Z686="Manual",15,0)))</f>
        <v>0</v>
      </c>
      <c r="AL686" s="99">
        <f>($U686*((AJ686+AK686))/100)</f>
        <v>0</v>
      </c>
      <c r="AM686" s="106">
        <f>U686-AL686</f>
        <v>80</v>
      </c>
      <c r="AN686" s="268" t="s">
        <v>69</v>
      </c>
      <c r="AO686" s="268" t="s">
        <v>77</v>
      </c>
      <c r="AP686" s="268" t="s">
        <v>272</v>
      </c>
      <c r="AQ686" s="32" t="s">
        <v>1046</v>
      </c>
      <c r="AR686" s="139">
        <v>45658</v>
      </c>
      <c r="AS686" s="139">
        <v>46022</v>
      </c>
      <c r="AT686" s="265" t="s">
        <v>96</v>
      </c>
      <c r="AU686" s="16" t="s">
        <v>973</v>
      </c>
    </row>
    <row r="687" spans="1:47" s="110" customFormat="1" ht="376.5" customHeight="1">
      <c r="A687" s="298"/>
      <c r="B687" s="269"/>
      <c r="C687" s="263"/>
      <c r="D687" s="472"/>
      <c r="E687" s="278"/>
      <c r="F687" s="285"/>
      <c r="G687" s="285"/>
      <c r="H687" s="285"/>
      <c r="I687" s="285"/>
      <c r="J687" s="285"/>
      <c r="K687" s="285"/>
      <c r="L687" s="291"/>
      <c r="M687" s="288"/>
      <c r="N687" s="304"/>
      <c r="O687" s="269"/>
      <c r="P687" s="269"/>
      <c r="Q687" s="269"/>
      <c r="R687" s="269"/>
      <c r="S687" s="266"/>
      <c r="T687" s="269"/>
      <c r="U687" s="266"/>
      <c r="V687" s="269"/>
      <c r="W687" s="472"/>
      <c r="X687" s="266"/>
      <c r="Y687" s="269"/>
      <c r="Z687" s="269"/>
      <c r="AA687" s="269"/>
      <c r="AB687" s="269"/>
      <c r="AC687" s="269"/>
      <c r="AD687" s="272"/>
      <c r="AE687" s="266"/>
      <c r="AF687" s="16">
        <f t="shared" ref="AF687:AF688" si="1282">IF(Y687="Correctivo",0,IF(Z687="Automatizado",25,IF(Z687="Manual",15,0)))</f>
        <v>0</v>
      </c>
      <c r="AG687" s="99">
        <f>($AH686*((AE687+AF687))/100)</f>
        <v>0</v>
      </c>
      <c r="AH687" s="99">
        <f t="shared" ref="AH687" si="1283">AH686-AG687</f>
        <v>48</v>
      </c>
      <c r="AI687" s="272"/>
      <c r="AJ687" s="16">
        <f t="shared" ref="AJ687:AJ688" si="1284">IF(Y687="Correctivo",10,0)</f>
        <v>0</v>
      </c>
      <c r="AK687" s="16">
        <f t="shared" ref="AK687:AK688" si="1285">IF(X687="Probabilidad",0,IF(Z687="Automatizado",25,IF(Z687="Manual",15,0)))</f>
        <v>0</v>
      </c>
      <c r="AL687" s="99">
        <f t="shared" ref="AL687" si="1286">($AM686*((AJ687+AK687))/100)</f>
        <v>0</v>
      </c>
      <c r="AM687" s="106">
        <f t="shared" ref="AM687" si="1287">AM686-AL687</f>
        <v>80</v>
      </c>
      <c r="AN687" s="269"/>
      <c r="AO687" s="269"/>
      <c r="AP687" s="269"/>
      <c r="AQ687" s="32" t="s">
        <v>1047</v>
      </c>
      <c r="AR687" s="139">
        <v>45658</v>
      </c>
      <c r="AS687" s="139">
        <v>46022</v>
      </c>
      <c r="AT687" s="370"/>
      <c r="AU687" s="16" t="s">
        <v>973</v>
      </c>
    </row>
    <row r="688" spans="1:47" s="110" customFormat="1" ht="351" customHeight="1">
      <c r="A688" s="298"/>
      <c r="B688" s="270"/>
      <c r="C688" s="264"/>
      <c r="D688" s="422"/>
      <c r="E688" s="279"/>
      <c r="F688" s="286"/>
      <c r="G688" s="286"/>
      <c r="H688" s="286"/>
      <c r="I688" s="286"/>
      <c r="J688" s="286"/>
      <c r="K688" s="286"/>
      <c r="L688" s="292"/>
      <c r="M688" s="289"/>
      <c r="N688" s="305"/>
      <c r="O688" s="270"/>
      <c r="P688" s="270"/>
      <c r="Q688" s="270"/>
      <c r="R688" s="270"/>
      <c r="S688" s="267"/>
      <c r="T688" s="270"/>
      <c r="U688" s="267"/>
      <c r="V688" s="270"/>
      <c r="W688" s="422"/>
      <c r="X688" s="267"/>
      <c r="Y688" s="270"/>
      <c r="Z688" s="270"/>
      <c r="AA688" s="270"/>
      <c r="AB688" s="270"/>
      <c r="AC688" s="270"/>
      <c r="AD688" s="273"/>
      <c r="AE688" s="267"/>
      <c r="AF688" s="16">
        <f t="shared" si="1282"/>
        <v>0</v>
      </c>
      <c r="AG688" s="99">
        <f>($AH687*((AE688+AF688))/100)</f>
        <v>0</v>
      </c>
      <c r="AH688" s="99">
        <f t="shared" ref="AH688" si="1288">AH687-AG688</f>
        <v>48</v>
      </c>
      <c r="AI688" s="273"/>
      <c r="AJ688" s="16">
        <f t="shared" si="1284"/>
        <v>0</v>
      </c>
      <c r="AK688" s="16">
        <f t="shared" si="1285"/>
        <v>0</v>
      </c>
      <c r="AL688" s="99">
        <f t="shared" ref="AL688" si="1289">($AM687*((AJ688+AK688))/100)</f>
        <v>0</v>
      </c>
      <c r="AM688" s="106">
        <f t="shared" ref="AM688" si="1290">AM687-AL688</f>
        <v>80</v>
      </c>
      <c r="AN688" s="270"/>
      <c r="AO688" s="270"/>
      <c r="AP688" s="270"/>
      <c r="AQ688" s="32" t="s">
        <v>1048</v>
      </c>
      <c r="AR688" s="139">
        <v>45658</v>
      </c>
      <c r="AS688" s="139">
        <v>46022</v>
      </c>
      <c r="AT688" s="374"/>
      <c r="AU688" s="16" t="s">
        <v>973</v>
      </c>
    </row>
    <row r="689" spans="1:47" s="110" customFormat="1" ht="144" customHeight="1">
      <c r="A689" s="298"/>
      <c r="B689" s="298" t="s">
        <v>2153</v>
      </c>
      <c r="C689" s="298"/>
      <c r="D689" s="298" t="s">
        <v>2154</v>
      </c>
      <c r="E689" s="430" t="s">
        <v>60</v>
      </c>
      <c r="F689" s="349" t="s">
        <v>1881</v>
      </c>
      <c r="G689" s="349" t="s">
        <v>2155</v>
      </c>
      <c r="H689" s="311"/>
      <c r="I689" s="311"/>
      <c r="J689" s="311"/>
      <c r="K689" s="311"/>
      <c r="L689" s="349" t="s">
        <v>2156</v>
      </c>
      <c r="M689" s="384" t="s">
        <v>151</v>
      </c>
      <c r="N689" s="384" t="s">
        <v>123</v>
      </c>
      <c r="O689" s="298" t="s">
        <v>64</v>
      </c>
      <c r="P689" s="298" t="s">
        <v>65</v>
      </c>
      <c r="Q689" s="298">
        <v>365</v>
      </c>
      <c r="R689" s="298" t="s">
        <v>129</v>
      </c>
      <c r="S689" s="298">
        <v>40</v>
      </c>
      <c r="T689" s="298" t="s">
        <v>68</v>
      </c>
      <c r="U689" s="298">
        <v>80</v>
      </c>
      <c r="V689" s="298" t="s">
        <v>69</v>
      </c>
      <c r="W689" s="100" t="s">
        <v>2157</v>
      </c>
      <c r="X689" s="99" t="s">
        <v>120</v>
      </c>
      <c r="Y689" s="99" t="s">
        <v>71</v>
      </c>
      <c r="Z689" s="99" t="s">
        <v>72</v>
      </c>
      <c r="AA689" s="99" t="s">
        <v>73</v>
      </c>
      <c r="AB689" s="99" t="s">
        <v>74</v>
      </c>
      <c r="AC689" s="99" t="s">
        <v>187</v>
      </c>
      <c r="AD689" s="625">
        <v>4.9392000000000005</v>
      </c>
      <c r="AE689" s="99">
        <v>25</v>
      </c>
      <c r="AF689" s="99">
        <v>15</v>
      </c>
      <c r="AG689" s="99">
        <v>16</v>
      </c>
      <c r="AH689" s="99">
        <v>24</v>
      </c>
      <c r="AI689" s="297">
        <v>60</v>
      </c>
      <c r="AJ689" s="99">
        <v>0</v>
      </c>
      <c r="AK689" s="99">
        <v>0</v>
      </c>
      <c r="AL689" s="99">
        <v>0</v>
      </c>
      <c r="AM689" s="99">
        <v>80</v>
      </c>
      <c r="AN689" s="308" t="s">
        <v>76</v>
      </c>
      <c r="AO689" s="298" t="s">
        <v>77</v>
      </c>
      <c r="AP689" s="298" t="s">
        <v>78</v>
      </c>
      <c r="AQ689" s="100" t="s">
        <v>2158</v>
      </c>
      <c r="AR689" s="118">
        <v>45658</v>
      </c>
      <c r="AS689" s="118">
        <v>46022</v>
      </c>
      <c r="AT689" s="457" t="s">
        <v>80</v>
      </c>
      <c r="AU689" s="99" t="s">
        <v>2159</v>
      </c>
    </row>
    <row r="690" spans="1:47" s="110" customFormat="1" ht="140.25" customHeight="1">
      <c r="A690" s="298"/>
      <c r="B690" s="298"/>
      <c r="C690" s="298"/>
      <c r="D690" s="298"/>
      <c r="E690" s="430"/>
      <c r="F690" s="349"/>
      <c r="G690" s="349"/>
      <c r="H690" s="325"/>
      <c r="I690" s="325"/>
      <c r="J690" s="325"/>
      <c r="K690" s="325"/>
      <c r="L690" s="349"/>
      <c r="M690" s="384"/>
      <c r="N690" s="384"/>
      <c r="O690" s="298"/>
      <c r="P690" s="298"/>
      <c r="Q690" s="298"/>
      <c r="R690" s="298"/>
      <c r="S690" s="298"/>
      <c r="T690" s="298"/>
      <c r="U690" s="298"/>
      <c r="V690" s="298"/>
      <c r="W690" s="100" t="s">
        <v>2160</v>
      </c>
      <c r="X690" s="99" t="s">
        <v>120</v>
      </c>
      <c r="Y690" s="99" t="s">
        <v>93</v>
      </c>
      <c r="Z690" s="99" t="s">
        <v>72</v>
      </c>
      <c r="AA690" s="99" t="s">
        <v>73</v>
      </c>
      <c r="AB690" s="99" t="s">
        <v>74</v>
      </c>
      <c r="AC690" s="99" t="s">
        <v>187</v>
      </c>
      <c r="AD690" s="625"/>
      <c r="AE690" s="99">
        <v>15</v>
      </c>
      <c r="AF690" s="99">
        <v>15</v>
      </c>
      <c r="AG690" s="99">
        <v>7.2</v>
      </c>
      <c r="AH690" s="99">
        <v>16.8</v>
      </c>
      <c r="AI690" s="297"/>
      <c r="AJ690" s="99">
        <v>0</v>
      </c>
      <c r="AK690" s="99">
        <v>0</v>
      </c>
      <c r="AL690" s="99">
        <v>0</v>
      </c>
      <c r="AM690" s="99">
        <v>80</v>
      </c>
      <c r="AN690" s="308"/>
      <c r="AO690" s="298"/>
      <c r="AP690" s="298"/>
      <c r="AQ690" s="100" t="s">
        <v>2161</v>
      </c>
      <c r="AR690" s="118">
        <v>45658</v>
      </c>
      <c r="AS690" s="118">
        <v>46022</v>
      </c>
      <c r="AT690" s="457"/>
      <c r="AU690" s="99" t="s">
        <v>2159</v>
      </c>
    </row>
    <row r="691" spans="1:47" s="110" customFormat="1" ht="140.25" customHeight="1">
      <c r="A691" s="298"/>
      <c r="B691" s="298"/>
      <c r="C691" s="298"/>
      <c r="D691" s="298"/>
      <c r="E691" s="430"/>
      <c r="F691" s="349"/>
      <c r="G691" s="349"/>
      <c r="H691" s="325"/>
      <c r="I691" s="325"/>
      <c r="J691" s="325"/>
      <c r="K691" s="325"/>
      <c r="L691" s="349"/>
      <c r="M691" s="384"/>
      <c r="N691" s="384"/>
      <c r="O691" s="298"/>
      <c r="P691" s="298"/>
      <c r="Q691" s="298"/>
      <c r="R691" s="298"/>
      <c r="S691" s="298"/>
      <c r="T691" s="298"/>
      <c r="U691" s="298"/>
      <c r="V691" s="298"/>
      <c r="W691" s="100" t="s">
        <v>2162</v>
      </c>
      <c r="X691" s="99" t="s">
        <v>120</v>
      </c>
      <c r="Y691" s="99" t="s">
        <v>71</v>
      </c>
      <c r="Z691" s="99" t="s">
        <v>72</v>
      </c>
      <c r="AA691" s="99" t="s">
        <v>73</v>
      </c>
      <c r="AB691" s="99" t="s">
        <v>74</v>
      </c>
      <c r="AC691" s="99" t="s">
        <v>75</v>
      </c>
      <c r="AD691" s="625"/>
      <c r="AE691" s="99">
        <v>25</v>
      </c>
      <c r="AF691" s="99">
        <v>15</v>
      </c>
      <c r="AG691" s="99">
        <v>6.72</v>
      </c>
      <c r="AH691" s="99">
        <v>10.080000000000002</v>
      </c>
      <c r="AI691" s="297"/>
      <c r="AJ691" s="99">
        <v>0</v>
      </c>
      <c r="AK691" s="99">
        <v>0</v>
      </c>
      <c r="AL691" s="99">
        <v>0</v>
      </c>
      <c r="AM691" s="99">
        <v>80</v>
      </c>
      <c r="AN691" s="308"/>
      <c r="AO691" s="298"/>
      <c r="AP691" s="298"/>
      <c r="AQ691" s="100" t="s">
        <v>2163</v>
      </c>
      <c r="AR691" s="118">
        <v>45658</v>
      </c>
      <c r="AS691" s="118">
        <v>46022</v>
      </c>
      <c r="AT691" s="457"/>
      <c r="AU691" s="99" t="s">
        <v>2159</v>
      </c>
    </row>
    <row r="692" spans="1:47" s="110" customFormat="1" ht="136.5" customHeight="1">
      <c r="A692" s="298"/>
      <c r="B692" s="298"/>
      <c r="C692" s="298"/>
      <c r="D692" s="298"/>
      <c r="E692" s="430"/>
      <c r="F692" s="349"/>
      <c r="G692" s="349"/>
      <c r="H692" s="325"/>
      <c r="I692" s="325"/>
      <c r="J692" s="325"/>
      <c r="K692" s="325"/>
      <c r="L692" s="349"/>
      <c r="M692" s="384"/>
      <c r="N692" s="384"/>
      <c r="O692" s="298"/>
      <c r="P692" s="298"/>
      <c r="Q692" s="298"/>
      <c r="R692" s="298"/>
      <c r="S692" s="298"/>
      <c r="T692" s="298"/>
      <c r="U692" s="298"/>
      <c r="V692" s="298"/>
      <c r="W692" s="100" t="s">
        <v>2164</v>
      </c>
      <c r="X692" s="99" t="s">
        <v>120</v>
      </c>
      <c r="Y692" s="99" t="s">
        <v>93</v>
      </c>
      <c r="Z692" s="99" t="s">
        <v>72</v>
      </c>
      <c r="AA692" s="99" t="s">
        <v>73</v>
      </c>
      <c r="AB692" s="99" t="s">
        <v>74</v>
      </c>
      <c r="AC692" s="99" t="s">
        <v>75</v>
      </c>
      <c r="AD692" s="625"/>
      <c r="AE692" s="99">
        <v>15</v>
      </c>
      <c r="AF692" s="99">
        <v>15</v>
      </c>
      <c r="AG692" s="99">
        <v>3.0240000000000005</v>
      </c>
      <c r="AH692" s="99">
        <v>7.0560000000000009</v>
      </c>
      <c r="AI692" s="297"/>
      <c r="AJ692" s="99">
        <v>0</v>
      </c>
      <c r="AK692" s="99">
        <v>0</v>
      </c>
      <c r="AL692" s="99">
        <v>0</v>
      </c>
      <c r="AM692" s="99">
        <v>80</v>
      </c>
      <c r="AN692" s="308"/>
      <c r="AO692" s="298"/>
      <c r="AP692" s="298"/>
      <c r="AQ692" s="100" t="s">
        <v>2165</v>
      </c>
      <c r="AR692" s="118">
        <v>45658</v>
      </c>
      <c r="AS692" s="118">
        <v>46022</v>
      </c>
      <c r="AT692" s="457"/>
      <c r="AU692" s="99" t="s">
        <v>2159</v>
      </c>
    </row>
    <row r="693" spans="1:47" s="110" customFormat="1" ht="139.5" customHeight="1">
      <c r="A693" s="298"/>
      <c r="B693" s="298"/>
      <c r="C693" s="298"/>
      <c r="D693" s="298"/>
      <c r="E693" s="430"/>
      <c r="F693" s="349"/>
      <c r="G693" s="349"/>
      <c r="H693" s="325"/>
      <c r="I693" s="325"/>
      <c r="J693" s="325"/>
      <c r="K693" s="325"/>
      <c r="L693" s="349"/>
      <c r="M693" s="384"/>
      <c r="N693" s="384"/>
      <c r="O693" s="298"/>
      <c r="P693" s="298"/>
      <c r="Q693" s="298"/>
      <c r="R693" s="298"/>
      <c r="S693" s="298"/>
      <c r="T693" s="298"/>
      <c r="U693" s="298"/>
      <c r="V693" s="298"/>
      <c r="W693" s="100" t="s">
        <v>2166</v>
      </c>
      <c r="X693" s="99" t="s">
        <v>120</v>
      </c>
      <c r="Y693" s="99" t="s">
        <v>93</v>
      </c>
      <c r="Z693" s="99" t="s">
        <v>72</v>
      </c>
      <c r="AA693" s="99" t="s">
        <v>182</v>
      </c>
      <c r="AB693" s="99" t="s">
        <v>74</v>
      </c>
      <c r="AC693" s="99" t="s">
        <v>75</v>
      </c>
      <c r="AD693" s="625"/>
      <c r="AE693" s="99">
        <v>15</v>
      </c>
      <c r="AF693" s="99">
        <v>15</v>
      </c>
      <c r="AG693" s="99">
        <v>2.1168000000000005</v>
      </c>
      <c r="AH693" s="99">
        <v>4.9392000000000005</v>
      </c>
      <c r="AI693" s="297"/>
      <c r="AJ693" s="99">
        <v>0</v>
      </c>
      <c r="AK693" s="99">
        <v>0</v>
      </c>
      <c r="AL693" s="99">
        <v>0</v>
      </c>
      <c r="AM693" s="99">
        <v>80</v>
      </c>
      <c r="AN693" s="308"/>
      <c r="AO693" s="298"/>
      <c r="AP693" s="298"/>
      <c r="AQ693" s="100" t="s">
        <v>2167</v>
      </c>
      <c r="AR693" s="118">
        <v>45658</v>
      </c>
      <c r="AS693" s="118">
        <v>46022</v>
      </c>
      <c r="AT693" s="457"/>
      <c r="AU693" s="99" t="s">
        <v>2159</v>
      </c>
    </row>
    <row r="694" spans="1:47" s="110" customFormat="1" ht="141" customHeight="1">
      <c r="A694" s="311"/>
      <c r="B694" s="311"/>
      <c r="C694" s="311"/>
      <c r="D694" s="311"/>
      <c r="E694" s="350"/>
      <c r="F694" s="315"/>
      <c r="G694" s="315"/>
      <c r="H694" s="325"/>
      <c r="I694" s="325"/>
      <c r="J694" s="325"/>
      <c r="K694" s="325"/>
      <c r="L694" s="315"/>
      <c r="M694" s="344"/>
      <c r="N694" s="344"/>
      <c r="O694" s="311"/>
      <c r="P694" s="311"/>
      <c r="Q694" s="311"/>
      <c r="R694" s="311"/>
      <c r="S694" s="311"/>
      <c r="T694" s="311"/>
      <c r="U694" s="311"/>
      <c r="V694" s="311"/>
      <c r="W694" s="108" t="s">
        <v>2168</v>
      </c>
      <c r="X694" s="101" t="s">
        <v>43</v>
      </c>
      <c r="Y694" s="101" t="s">
        <v>83</v>
      </c>
      <c r="Z694" s="101" t="s">
        <v>72</v>
      </c>
      <c r="AA694" s="101" t="s">
        <v>73</v>
      </c>
      <c r="AB694" s="101" t="s">
        <v>74</v>
      </c>
      <c r="AC694" s="101" t="s">
        <v>187</v>
      </c>
      <c r="AD694" s="626"/>
      <c r="AE694" s="101">
        <v>0</v>
      </c>
      <c r="AF694" s="101">
        <v>0</v>
      </c>
      <c r="AG694" s="101">
        <v>0</v>
      </c>
      <c r="AH694" s="101">
        <v>4.9392000000000005</v>
      </c>
      <c r="AI694" s="309"/>
      <c r="AJ694" s="101">
        <v>10</v>
      </c>
      <c r="AK694" s="101">
        <v>15</v>
      </c>
      <c r="AL694" s="101">
        <v>20</v>
      </c>
      <c r="AM694" s="101">
        <v>60</v>
      </c>
      <c r="AN694" s="391"/>
      <c r="AO694" s="311"/>
      <c r="AP694" s="311"/>
      <c r="AQ694" s="108" t="s">
        <v>2169</v>
      </c>
      <c r="AR694" s="235">
        <v>45658</v>
      </c>
      <c r="AS694" s="235">
        <v>46022</v>
      </c>
      <c r="AT694" s="341"/>
      <c r="AU694" s="101" t="s">
        <v>2159</v>
      </c>
    </row>
    <row r="695" spans="1:47" s="110" customFormat="1" ht="84.75" customHeight="1">
      <c r="A695" s="298"/>
      <c r="B695" s="316" t="s">
        <v>2170</v>
      </c>
      <c r="C695" s="307" t="s">
        <v>884</v>
      </c>
      <c r="D695" s="316" t="s">
        <v>2171</v>
      </c>
      <c r="E695" s="339" t="s">
        <v>60</v>
      </c>
      <c r="F695" s="329" t="s">
        <v>2172</v>
      </c>
      <c r="G695" s="329" t="s">
        <v>2173</v>
      </c>
      <c r="H695" s="298"/>
      <c r="I695" s="298"/>
      <c r="J695" s="298"/>
      <c r="K695" s="298"/>
      <c r="L695" s="290" t="s">
        <v>2174</v>
      </c>
      <c r="M695" s="330" t="s">
        <v>164</v>
      </c>
      <c r="N695" s="330" t="s">
        <v>123</v>
      </c>
      <c r="O695" s="316" t="s">
        <v>64</v>
      </c>
      <c r="P695" s="316" t="s">
        <v>65</v>
      </c>
      <c r="Q695" s="316">
        <v>365</v>
      </c>
      <c r="R695" s="316" t="s">
        <v>129</v>
      </c>
      <c r="S695" s="307">
        <f>IF(R695="Muy alta",100,IF(R695="Alta",80,IF(R695="Media",60,IF(R695="Baja",40,IF(R695="Muy baja",20,0)))))</f>
        <v>40</v>
      </c>
      <c r="T695" s="316" t="s">
        <v>68</v>
      </c>
      <c r="U695" s="307">
        <f>IF(T695="Catastrófico",100,IF(T695="Mayor",80,IF(T695="Moderado",60,IF(T695="Menor",40,IF(T695="Leve",20,0)))))</f>
        <v>80</v>
      </c>
      <c r="V695" s="316" t="s">
        <v>69</v>
      </c>
      <c r="W695" s="32" t="s">
        <v>2175</v>
      </c>
      <c r="X695" s="16" t="str">
        <f>IF(OR(Y695="Preventivo",Y695="Detectivo"),"Probabilidad",IF(Y695="Correctivo","Impacto"," "))</f>
        <v>Probabilidad</v>
      </c>
      <c r="Y695" s="33" t="s">
        <v>93</v>
      </c>
      <c r="Z695" s="33" t="s">
        <v>72</v>
      </c>
      <c r="AA695" s="33" t="s">
        <v>73</v>
      </c>
      <c r="AB695" s="33" t="s">
        <v>74</v>
      </c>
      <c r="AC695" s="33" t="s">
        <v>75</v>
      </c>
      <c r="AD695" s="297">
        <v>10.080000000000002</v>
      </c>
      <c r="AE695" s="99">
        <v>15</v>
      </c>
      <c r="AF695" s="99">
        <v>15</v>
      </c>
      <c r="AG695" s="99">
        <v>12</v>
      </c>
      <c r="AH695" s="99">
        <v>28</v>
      </c>
      <c r="AI695" s="297">
        <v>80</v>
      </c>
      <c r="AJ695" s="99">
        <v>0</v>
      </c>
      <c r="AK695" s="99">
        <v>0</v>
      </c>
      <c r="AL695" s="99">
        <v>0</v>
      </c>
      <c r="AM695" s="99">
        <v>80</v>
      </c>
      <c r="AN695" s="316" t="s">
        <v>69</v>
      </c>
      <c r="AO695" s="316" t="s">
        <v>77</v>
      </c>
      <c r="AP695" s="316" t="s">
        <v>2176</v>
      </c>
      <c r="AQ695" s="32" t="s">
        <v>2177</v>
      </c>
      <c r="AR695" s="139">
        <v>45658</v>
      </c>
      <c r="AS695" s="139">
        <v>46022</v>
      </c>
      <c r="AT695" s="307" t="s">
        <v>96</v>
      </c>
      <c r="AU695" s="16" t="s">
        <v>2178</v>
      </c>
    </row>
    <row r="696" spans="1:47" s="110" customFormat="1" ht="142.5" customHeight="1">
      <c r="A696" s="298"/>
      <c r="B696" s="316"/>
      <c r="C696" s="307"/>
      <c r="D696" s="316"/>
      <c r="E696" s="339"/>
      <c r="F696" s="329"/>
      <c r="G696" s="329"/>
      <c r="H696" s="298"/>
      <c r="I696" s="298"/>
      <c r="J696" s="298"/>
      <c r="K696" s="298"/>
      <c r="L696" s="291"/>
      <c r="M696" s="330"/>
      <c r="N696" s="330"/>
      <c r="O696" s="316"/>
      <c r="P696" s="316"/>
      <c r="Q696" s="316"/>
      <c r="R696" s="316"/>
      <c r="S696" s="307"/>
      <c r="T696" s="316"/>
      <c r="U696" s="307"/>
      <c r="V696" s="316"/>
      <c r="W696" s="32" t="s">
        <v>2179</v>
      </c>
      <c r="X696" s="16" t="str">
        <f>IF(OR(Y696="Preventivo",Y696="Detectivo"),"Probabilidad",IF(Y696="Correctivo","Impacto"," "))</f>
        <v>Probabilidad</v>
      </c>
      <c r="Y696" s="33" t="s">
        <v>71</v>
      </c>
      <c r="Z696" s="33" t="s">
        <v>72</v>
      </c>
      <c r="AA696" s="33" t="s">
        <v>73</v>
      </c>
      <c r="AB696" s="33" t="s">
        <v>74</v>
      </c>
      <c r="AC696" s="33" t="s">
        <v>75</v>
      </c>
      <c r="AD696" s="297"/>
      <c r="AE696" s="99">
        <v>25</v>
      </c>
      <c r="AF696" s="99">
        <v>15</v>
      </c>
      <c r="AG696" s="99">
        <v>11.2</v>
      </c>
      <c r="AH696" s="99">
        <v>16.8</v>
      </c>
      <c r="AI696" s="297"/>
      <c r="AJ696" s="99">
        <v>0</v>
      </c>
      <c r="AK696" s="99">
        <v>0</v>
      </c>
      <c r="AL696" s="99">
        <v>0</v>
      </c>
      <c r="AM696" s="99">
        <v>80</v>
      </c>
      <c r="AN696" s="316"/>
      <c r="AO696" s="316"/>
      <c r="AP696" s="316"/>
      <c r="AQ696" s="32" t="s">
        <v>2180</v>
      </c>
      <c r="AR696" s="139">
        <v>45658</v>
      </c>
      <c r="AS696" s="139">
        <v>46022</v>
      </c>
      <c r="AT696" s="307"/>
      <c r="AU696" s="200" t="s">
        <v>2178</v>
      </c>
    </row>
    <row r="697" spans="1:47" s="110" customFormat="1" ht="84.75" customHeight="1">
      <c r="A697" s="298"/>
      <c r="B697" s="316"/>
      <c r="C697" s="307"/>
      <c r="D697" s="316"/>
      <c r="E697" s="339"/>
      <c r="F697" s="329"/>
      <c r="G697" s="329"/>
      <c r="H697" s="298"/>
      <c r="I697" s="298"/>
      <c r="J697" s="298"/>
      <c r="K697" s="298"/>
      <c r="L697" s="291"/>
      <c r="M697" s="330"/>
      <c r="N697" s="330"/>
      <c r="O697" s="316"/>
      <c r="P697" s="316"/>
      <c r="Q697" s="316"/>
      <c r="R697" s="316"/>
      <c r="S697" s="307"/>
      <c r="T697" s="316"/>
      <c r="U697" s="307"/>
      <c r="V697" s="316"/>
      <c r="W697" s="32" t="s">
        <v>2181</v>
      </c>
      <c r="X697" s="16" t="str">
        <f>IF(OR(Y697="Preventivo",Y697="Detectivo"),"Probabilidad",IF(Y697="Correctivo","Impacto"," "))</f>
        <v>Probabilidad</v>
      </c>
      <c r="Y697" s="33" t="s">
        <v>71</v>
      </c>
      <c r="Z697" s="33" t="s">
        <v>72</v>
      </c>
      <c r="AA697" s="33" t="s">
        <v>73</v>
      </c>
      <c r="AB697" s="33" t="s">
        <v>74</v>
      </c>
      <c r="AC697" s="33" t="s">
        <v>75</v>
      </c>
      <c r="AD697" s="297"/>
      <c r="AE697" s="99">
        <v>25</v>
      </c>
      <c r="AF697" s="99">
        <v>15</v>
      </c>
      <c r="AG697" s="99">
        <v>6.72</v>
      </c>
      <c r="AH697" s="99">
        <v>10.080000000000002</v>
      </c>
      <c r="AI697" s="297"/>
      <c r="AJ697" s="99">
        <v>0</v>
      </c>
      <c r="AK697" s="99">
        <v>0</v>
      </c>
      <c r="AL697" s="99">
        <v>0</v>
      </c>
      <c r="AM697" s="99">
        <v>80</v>
      </c>
      <c r="AN697" s="316"/>
      <c r="AO697" s="316"/>
      <c r="AP697" s="316"/>
      <c r="AQ697" s="32" t="s">
        <v>2182</v>
      </c>
      <c r="AR697" s="139">
        <v>45658</v>
      </c>
      <c r="AS697" s="139">
        <v>46022</v>
      </c>
      <c r="AT697" s="307"/>
      <c r="AU697" s="200" t="s">
        <v>2178</v>
      </c>
    </row>
    <row r="698" spans="1:47" s="110" customFormat="1" ht="84.75" customHeight="1">
      <c r="A698" s="311"/>
      <c r="B698" s="268"/>
      <c r="C698" s="265"/>
      <c r="D698" s="268"/>
      <c r="E698" s="281"/>
      <c r="F698" s="284"/>
      <c r="G698" s="284"/>
      <c r="H698" s="311"/>
      <c r="I698" s="311"/>
      <c r="J698" s="311"/>
      <c r="K698" s="311"/>
      <c r="L698" s="291"/>
      <c r="M698" s="287"/>
      <c r="N698" s="287"/>
      <c r="O698" s="268"/>
      <c r="P698" s="268"/>
      <c r="Q698" s="268"/>
      <c r="R698" s="268"/>
      <c r="S698" s="265"/>
      <c r="T698" s="268"/>
      <c r="U698" s="265"/>
      <c r="V698" s="268"/>
      <c r="W698" s="138"/>
      <c r="X698" s="76"/>
      <c r="Y698" s="75"/>
      <c r="Z698" s="75"/>
      <c r="AA698" s="75"/>
      <c r="AB698" s="75"/>
      <c r="AC698" s="75"/>
      <c r="AD698" s="309"/>
      <c r="AE698" s="101">
        <v>0</v>
      </c>
      <c r="AF698" s="101">
        <v>0</v>
      </c>
      <c r="AG698" s="101">
        <v>0</v>
      </c>
      <c r="AH698" s="101">
        <v>10.080000000000002</v>
      </c>
      <c r="AI698" s="309"/>
      <c r="AJ698" s="101">
        <v>0</v>
      </c>
      <c r="AK698" s="101">
        <v>0</v>
      </c>
      <c r="AL698" s="101">
        <v>0</v>
      </c>
      <c r="AM698" s="101">
        <v>80</v>
      </c>
      <c r="AN698" s="268"/>
      <c r="AO698" s="268"/>
      <c r="AP698" s="268"/>
      <c r="AQ698" s="138" t="s">
        <v>2183</v>
      </c>
      <c r="AR698" s="194">
        <v>45658</v>
      </c>
      <c r="AS698" s="194">
        <v>46022</v>
      </c>
      <c r="AT698" s="265"/>
      <c r="AU698" s="258" t="s">
        <v>2178</v>
      </c>
    </row>
    <row r="699" spans="1:47" s="110" customFormat="1" ht="88.5" customHeight="1">
      <c r="A699" s="298"/>
      <c r="B699" s="338" t="s">
        <v>2184</v>
      </c>
      <c r="C699" s="396" t="s">
        <v>2185</v>
      </c>
      <c r="D699" s="340" t="s">
        <v>2186</v>
      </c>
      <c r="E699" s="627" t="s">
        <v>60</v>
      </c>
      <c r="F699" s="615" t="s">
        <v>2187</v>
      </c>
      <c r="G699" s="615" t="s">
        <v>2188</v>
      </c>
      <c r="H699" s="311"/>
      <c r="I699" s="311"/>
      <c r="J699" s="311"/>
      <c r="K699" s="311"/>
      <c r="L699" s="299" t="s">
        <v>2189</v>
      </c>
      <c r="M699" s="330" t="s">
        <v>154</v>
      </c>
      <c r="N699" s="330" t="s">
        <v>123</v>
      </c>
      <c r="O699" s="316" t="s">
        <v>64</v>
      </c>
      <c r="P699" s="316" t="s">
        <v>65</v>
      </c>
      <c r="Q699" s="316">
        <v>365</v>
      </c>
      <c r="R699" s="316" t="s">
        <v>129</v>
      </c>
      <c r="S699" s="307">
        <f>IF(R699="Muy alta",100,IF(R699="Alta",80,IF(R699="Media",60,IF(R699="Baja",40,IF(R699="Muy baja",20,0)))))</f>
        <v>40</v>
      </c>
      <c r="T699" s="316" t="s">
        <v>68</v>
      </c>
      <c r="U699" s="307">
        <f>IF(T699="Catastrófico",100,IF(T699="Mayor",80,IF(T699="Moderado",60,IF(T699="Menor",40,IF(T699="Leve",20,0)))))</f>
        <v>80</v>
      </c>
      <c r="V699" s="316" t="s">
        <v>69</v>
      </c>
      <c r="W699" s="239" t="s">
        <v>2190</v>
      </c>
      <c r="X699" s="16" t="str">
        <f>IF(OR(Y699="Preventivo",Y699="Detectivo"),"Probabilidad",IF(Y699="Correctivo","Impacto"," "))</f>
        <v>Probabilidad</v>
      </c>
      <c r="Y699" s="33" t="s">
        <v>71</v>
      </c>
      <c r="Z699" s="33" t="s">
        <v>72</v>
      </c>
      <c r="AA699" s="33" t="s">
        <v>73</v>
      </c>
      <c r="AB699" s="33" t="s">
        <v>74</v>
      </c>
      <c r="AC699" s="33" t="s">
        <v>75</v>
      </c>
      <c r="AD699" s="309">
        <v>16.8</v>
      </c>
      <c r="AE699" s="99">
        <v>25</v>
      </c>
      <c r="AF699" s="99">
        <v>15</v>
      </c>
      <c r="AG699" s="99">
        <v>16</v>
      </c>
      <c r="AH699" s="99">
        <v>24</v>
      </c>
      <c r="AI699" s="309">
        <v>80</v>
      </c>
      <c r="AJ699" s="99">
        <v>0</v>
      </c>
      <c r="AK699" s="99">
        <v>0</v>
      </c>
      <c r="AL699" s="99">
        <v>0</v>
      </c>
      <c r="AM699" s="99">
        <v>80</v>
      </c>
      <c r="AN699" s="316" t="s">
        <v>69</v>
      </c>
      <c r="AO699" s="316" t="s">
        <v>77</v>
      </c>
      <c r="AP699" s="316" t="s">
        <v>2191</v>
      </c>
      <c r="AQ699" s="268" t="s">
        <v>2192</v>
      </c>
      <c r="AR699" s="541">
        <v>45658</v>
      </c>
      <c r="AS699" s="541">
        <v>46022</v>
      </c>
      <c r="AT699" s="265" t="s">
        <v>96</v>
      </c>
      <c r="AU699" s="265" t="s">
        <v>2193</v>
      </c>
    </row>
    <row r="700" spans="1:47" s="110" customFormat="1" ht="82.5" customHeight="1">
      <c r="A700" s="298"/>
      <c r="B700" s="338"/>
      <c r="C700" s="396"/>
      <c r="D700" s="340"/>
      <c r="E700" s="627"/>
      <c r="F700" s="615"/>
      <c r="G700" s="615"/>
      <c r="H700" s="312"/>
      <c r="I700" s="312"/>
      <c r="J700" s="312"/>
      <c r="K700" s="312"/>
      <c r="L700" s="299"/>
      <c r="M700" s="330"/>
      <c r="N700" s="330"/>
      <c r="O700" s="316"/>
      <c r="P700" s="316"/>
      <c r="Q700" s="316"/>
      <c r="R700" s="316"/>
      <c r="S700" s="307"/>
      <c r="T700" s="316"/>
      <c r="U700" s="307"/>
      <c r="V700" s="316"/>
      <c r="W700" s="239" t="s">
        <v>2194</v>
      </c>
      <c r="X700" s="16" t="str">
        <f>IF(OR(Y700="Preventivo",Y700="Detectivo"),"Probabilidad",IF(Y700="Correctivo","Impacto"," "))</f>
        <v>Probabilidad</v>
      </c>
      <c r="Y700" s="33" t="s">
        <v>93</v>
      </c>
      <c r="Z700" s="33" t="s">
        <v>72</v>
      </c>
      <c r="AA700" s="33" t="s">
        <v>73</v>
      </c>
      <c r="AB700" s="33" t="s">
        <v>74</v>
      </c>
      <c r="AC700" s="33" t="s">
        <v>75</v>
      </c>
      <c r="AD700" s="319"/>
      <c r="AE700" s="99">
        <v>15</v>
      </c>
      <c r="AF700" s="99">
        <v>15</v>
      </c>
      <c r="AG700" s="99">
        <v>7.2</v>
      </c>
      <c r="AH700" s="99">
        <v>16.8</v>
      </c>
      <c r="AI700" s="319"/>
      <c r="AJ700" s="99">
        <v>0</v>
      </c>
      <c r="AK700" s="99">
        <v>0</v>
      </c>
      <c r="AL700" s="99">
        <v>0</v>
      </c>
      <c r="AM700" s="99">
        <v>80</v>
      </c>
      <c r="AN700" s="316"/>
      <c r="AO700" s="316"/>
      <c r="AP700" s="316"/>
      <c r="AQ700" s="270"/>
      <c r="AR700" s="267"/>
      <c r="AS700" s="267"/>
      <c r="AT700" s="267"/>
      <c r="AU700" s="267"/>
    </row>
  </sheetData>
  <sheetProtection algorithmName="SHA-512" hashValue="OdPxsHBBGyhWFHZa7PooLDa1re72XjPnZtpFpYRNKbJhn+3H3XsKNxm6GbCDfMMNmESWHXO/5bcFPwhT6SGCEA==" saltValue="Q6NfhWMLjjeskoF7dJirOQ==" spinCount="100000" sheet="1" objects="1" scenarios="1"/>
  <mergeCells count="6404">
    <mergeCell ref="AD231:AD234"/>
    <mergeCell ref="AI231:AI234"/>
    <mergeCell ref="AN231:AN234"/>
    <mergeCell ref="AO231:AO234"/>
    <mergeCell ref="AP231:AP234"/>
    <mergeCell ref="AQ231:AQ234"/>
    <mergeCell ref="AR231:AR234"/>
    <mergeCell ref="AS231:AS234"/>
    <mergeCell ref="AT231:AT234"/>
    <mergeCell ref="AU231:AU234"/>
    <mergeCell ref="R227:R230"/>
    <mergeCell ref="S227:S230"/>
    <mergeCell ref="T227:T230"/>
    <mergeCell ref="U227:U230"/>
    <mergeCell ref="V227:V230"/>
    <mergeCell ref="AD227:AD230"/>
    <mergeCell ref="AI227:AI230"/>
    <mergeCell ref="AN227:AN230"/>
    <mergeCell ref="AO227:AO230"/>
    <mergeCell ref="AP227:AP230"/>
    <mergeCell ref="A231:A234"/>
    <mergeCell ref="B231:B234"/>
    <mergeCell ref="C231:C234"/>
    <mergeCell ref="D231:D234"/>
    <mergeCell ref="E231:E234"/>
    <mergeCell ref="F231:F234"/>
    <mergeCell ref="G231:G234"/>
    <mergeCell ref="H231:H234"/>
    <mergeCell ref="I231:I234"/>
    <mergeCell ref="J231:J234"/>
    <mergeCell ref="K231:K234"/>
    <mergeCell ref="L231:L234"/>
    <mergeCell ref="M231:M234"/>
    <mergeCell ref="N231:N234"/>
    <mergeCell ref="O231:O234"/>
    <mergeCell ref="P231:P234"/>
    <mergeCell ref="Q231:Q234"/>
    <mergeCell ref="R231:R234"/>
    <mergeCell ref="S231:S234"/>
    <mergeCell ref="T231:T234"/>
    <mergeCell ref="U231:U234"/>
    <mergeCell ref="V231:V234"/>
    <mergeCell ref="A227:A230"/>
    <mergeCell ref="B227:B230"/>
    <mergeCell ref="C227:C230"/>
    <mergeCell ref="D227:D230"/>
    <mergeCell ref="E227:E230"/>
    <mergeCell ref="F227:F230"/>
    <mergeCell ref="G227:G230"/>
    <mergeCell ref="H227:H230"/>
    <mergeCell ref="I227:I230"/>
    <mergeCell ref="J227:J230"/>
    <mergeCell ref="K227:K230"/>
    <mergeCell ref="L227:L230"/>
    <mergeCell ref="M227:M230"/>
    <mergeCell ref="N227:N230"/>
    <mergeCell ref="O227:O230"/>
    <mergeCell ref="P227:P230"/>
    <mergeCell ref="Q227:Q230"/>
    <mergeCell ref="V699:V700"/>
    <mergeCell ref="AD699:AD700"/>
    <mergeCell ref="AI699:AI700"/>
    <mergeCell ref="AN699:AN700"/>
    <mergeCell ref="AO699:AO700"/>
    <mergeCell ref="AP699:AP700"/>
    <mergeCell ref="AQ699:AQ700"/>
    <mergeCell ref="AR699:AR700"/>
    <mergeCell ref="AS699:AS700"/>
    <mergeCell ref="AT699:AT700"/>
    <mergeCell ref="AU699:AU700"/>
    <mergeCell ref="R695:R698"/>
    <mergeCell ref="S695:S698"/>
    <mergeCell ref="T695:T698"/>
    <mergeCell ref="U695:U698"/>
    <mergeCell ref="V695:V698"/>
    <mergeCell ref="AD695:AD698"/>
    <mergeCell ref="AI695:AI698"/>
    <mergeCell ref="AN695:AN698"/>
    <mergeCell ref="AO695:AO698"/>
    <mergeCell ref="AP695:AP698"/>
    <mergeCell ref="AT695:AT698"/>
    <mergeCell ref="R699:R700"/>
    <mergeCell ref="S699:S700"/>
    <mergeCell ref="T699:T700"/>
    <mergeCell ref="U699:U700"/>
    <mergeCell ref="A699:A700"/>
    <mergeCell ref="B699:B700"/>
    <mergeCell ref="C699:C700"/>
    <mergeCell ref="D699:D700"/>
    <mergeCell ref="E699:E700"/>
    <mergeCell ref="F699:F700"/>
    <mergeCell ref="G699:G700"/>
    <mergeCell ref="H699:H700"/>
    <mergeCell ref="I699:I700"/>
    <mergeCell ref="J699:J700"/>
    <mergeCell ref="K699:K700"/>
    <mergeCell ref="L699:L700"/>
    <mergeCell ref="M699:M700"/>
    <mergeCell ref="N699:N700"/>
    <mergeCell ref="O699:O700"/>
    <mergeCell ref="P699:P700"/>
    <mergeCell ref="Q699:Q700"/>
    <mergeCell ref="A695:A698"/>
    <mergeCell ref="B695:B698"/>
    <mergeCell ref="C695:C698"/>
    <mergeCell ref="D695:D698"/>
    <mergeCell ref="E695:E698"/>
    <mergeCell ref="F695:F698"/>
    <mergeCell ref="G695:G698"/>
    <mergeCell ref="H695:H698"/>
    <mergeCell ref="I695:I698"/>
    <mergeCell ref="J695:J698"/>
    <mergeCell ref="K695:K698"/>
    <mergeCell ref="L695:L698"/>
    <mergeCell ref="M695:M698"/>
    <mergeCell ref="N695:N698"/>
    <mergeCell ref="O695:O698"/>
    <mergeCell ref="P695:P698"/>
    <mergeCell ref="Q695:Q698"/>
    <mergeCell ref="AU33:AU35"/>
    <mergeCell ref="AQ36:AQ38"/>
    <mergeCell ref="AR36:AR38"/>
    <mergeCell ref="A689:A694"/>
    <mergeCell ref="B689:B694"/>
    <mergeCell ref="C689:C694"/>
    <mergeCell ref="D689:D694"/>
    <mergeCell ref="E689:E694"/>
    <mergeCell ref="F689:F694"/>
    <mergeCell ref="G689:G694"/>
    <mergeCell ref="H689:H694"/>
    <mergeCell ref="I689:I694"/>
    <mergeCell ref="J689:J694"/>
    <mergeCell ref="K689:K694"/>
    <mergeCell ref="L689:L694"/>
    <mergeCell ref="M689:M694"/>
    <mergeCell ref="N689:N694"/>
    <mergeCell ref="O689:O694"/>
    <mergeCell ref="P689:P694"/>
    <mergeCell ref="Q689:Q694"/>
    <mergeCell ref="R689:R694"/>
    <mergeCell ref="S689:S694"/>
    <mergeCell ref="T689:T694"/>
    <mergeCell ref="U689:U694"/>
    <mergeCell ref="V689:V694"/>
    <mergeCell ref="AD689:AD694"/>
    <mergeCell ref="AI689:AI694"/>
    <mergeCell ref="AN689:AN694"/>
    <mergeCell ref="AO689:AO694"/>
    <mergeCell ref="AP689:AP694"/>
    <mergeCell ref="AT689:AT694"/>
    <mergeCell ref="R36:R38"/>
    <mergeCell ref="S36:S38"/>
    <mergeCell ref="T36:T38"/>
    <mergeCell ref="U36:U38"/>
    <mergeCell ref="V36:V38"/>
    <mergeCell ref="AD36:AD38"/>
    <mergeCell ref="AI36:AI38"/>
    <mergeCell ref="AN36:AN38"/>
    <mergeCell ref="AO36:AO38"/>
    <mergeCell ref="AP36:AP38"/>
    <mergeCell ref="AT36:AT38"/>
    <mergeCell ref="R33:R35"/>
    <mergeCell ref="S33:S35"/>
    <mergeCell ref="T33:T35"/>
    <mergeCell ref="U33:U35"/>
    <mergeCell ref="V33:V35"/>
    <mergeCell ref="AD33:AD35"/>
    <mergeCell ref="AI33:AI35"/>
    <mergeCell ref="AN33:AN35"/>
    <mergeCell ref="AO33:AO35"/>
    <mergeCell ref="AP33:AP35"/>
    <mergeCell ref="AQ33:AQ35"/>
    <mergeCell ref="AR33:AR35"/>
    <mergeCell ref="AS33:AS35"/>
    <mergeCell ref="AT33:AT35"/>
    <mergeCell ref="AS36:AS38"/>
    <mergeCell ref="A36:A38"/>
    <mergeCell ref="B36:B38"/>
    <mergeCell ref="C36:C38"/>
    <mergeCell ref="D36:D38"/>
    <mergeCell ref="E36:E38"/>
    <mergeCell ref="F36:F38"/>
    <mergeCell ref="G36:G38"/>
    <mergeCell ref="H36:H38"/>
    <mergeCell ref="I36:I38"/>
    <mergeCell ref="J36:J38"/>
    <mergeCell ref="K36:K38"/>
    <mergeCell ref="L36:L38"/>
    <mergeCell ref="M36:M38"/>
    <mergeCell ref="N36:N38"/>
    <mergeCell ref="O36:O38"/>
    <mergeCell ref="P36:P38"/>
    <mergeCell ref="Q36:Q38"/>
    <mergeCell ref="R30:R32"/>
    <mergeCell ref="S30:S32"/>
    <mergeCell ref="T30:T32"/>
    <mergeCell ref="U30:U32"/>
    <mergeCell ref="V30:V32"/>
    <mergeCell ref="AD30:AD32"/>
    <mergeCell ref="AI30:AI32"/>
    <mergeCell ref="AN30:AN32"/>
    <mergeCell ref="AO30:AO32"/>
    <mergeCell ref="AP30:AP32"/>
    <mergeCell ref="AQ30:AQ32"/>
    <mergeCell ref="AR30:AR32"/>
    <mergeCell ref="AS30:AS32"/>
    <mergeCell ref="AT30:AT32"/>
    <mergeCell ref="AU30:AU32"/>
    <mergeCell ref="A33:A35"/>
    <mergeCell ref="B33:B35"/>
    <mergeCell ref="C33:C35"/>
    <mergeCell ref="D33:D35"/>
    <mergeCell ref="E33:E35"/>
    <mergeCell ref="F33:F35"/>
    <mergeCell ref="G33:G35"/>
    <mergeCell ref="H33:H35"/>
    <mergeCell ref="I33:I35"/>
    <mergeCell ref="J33:J35"/>
    <mergeCell ref="K33:K35"/>
    <mergeCell ref="L33:L35"/>
    <mergeCell ref="M33:M35"/>
    <mergeCell ref="N33:N35"/>
    <mergeCell ref="O33:O35"/>
    <mergeCell ref="P33:P35"/>
    <mergeCell ref="Q33:Q35"/>
    <mergeCell ref="R27:R29"/>
    <mergeCell ref="S27:S29"/>
    <mergeCell ref="T27:T29"/>
    <mergeCell ref="U27:U29"/>
    <mergeCell ref="V27:V29"/>
    <mergeCell ref="AD27:AD29"/>
    <mergeCell ref="AI27:AI29"/>
    <mergeCell ref="AN27:AN29"/>
    <mergeCell ref="AO27:AO29"/>
    <mergeCell ref="AP27:AP29"/>
    <mergeCell ref="AQ27:AQ29"/>
    <mergeCell ref="AR27:AR29"/>
    <mergeCell ref="AS27:AS29"/>
    <mergeCell ref="AT27:AT29"/>
    <mergeCell ref="AU27:AU29"/>
    <mergeCell ref="A30:A32"/>
    <mergeCell ref="B30:B32"/>
    <mergeCell ref="C30:C32"/>
    <mergeCell ref="D30:D32"/>
    <mergeCell ref="E30:E32"/>
    <mergeCell ref="F30:F32"/>
    <mergeCell ref="G30:G32"/>
    <mergeCell ref="H30:H32"/>
    <mergeCell ref="I30:I32"/>
    <mergeCell ref="J30:J32"/>
    <mergeCell ref="K30:K32"/>
    <mergeCell ref="L30:L32"/>
    <mergeCell ref="M30:M32"/>
    <mergeCell ref="N30:N32"/>
    <mergeCell ref="O30:O32"/>
    <mergeCell ref="P30:P32"/>
    <mergeCell ref="Q30:Q32"/>
    <mergeCell ref="R24:R26"/>
    <mergeCell ref="S24:S26"/>
    <mergeCell ref="T24:T26"/>
    <mergeCell ref="U24:U26"/>
    <mergeCell ref="V24:V26"/>
    <mergeCell ref="AD24:AD26"/>
    <mergeCell ref="AI24:AI26"/>
    <mergeCell ref="AN24:AN26"/>
    <mergeCell ref="AO24:AO26"/>
    <mergeCell ref="AP24:AP26"/>
    <mergeCell ref="AQ24:AQ26"/>
    <mergeCell ref="AR24:AR26"/>
    <mergeCell ref="AS24:AS26"/>
    <mergeCell ref="AT24:AT26"/>
    <mergeCell ref="AU24:AU26"/>
    <mergeCell ref="A27:A29"/>
    <mergeCell ref="B27:B29"/>
    <mergeCell ref="C27:C29"/>
    <mergeCell ref="D27:D29"/>
    <mergeCell ref="E27:E29"/>
    <mergeCell ref="F27:F29"/>
    <mergeCell ref="G27:G29"/>
    <mergeCell ref="H27:H29"/>
    <mergeCell ref="I27:I29"/>
    <mergeCell ref="J27:J29"/>
    <mergeCell ref="K27:K29"/>
    <mergeCell ref="L27:L29"/>
    <mergeCell ref="M27:M29"/>
    <mergeCell ref="N27:N29"/>
    <mergeCell ref="O27:O29"/>
    <mergeCell ref="P27:P29"/>
    <mergeCell ref="Q27:Q29"/>
    <mergeCell ref="A24:A26"/>
    <mergeCell ref="B24:B26"/>
    <mergeCell ref="C24:C26"/>
    <mergeCell ref="D24:D26"/>
    <mergeCell ref="E24:E26"/>
    <mergeCell ref="F24:F26"/>
    <mergeCell ref="G24:G26"/>
    <mergeCell ref="H24:H26"/>
    <mergeCell ref="I24:I26"/>
    <mergeCell ref="J24:J26"/>
    <mergeCell ref="K24:K26"/>
    <mergeCell ref="L24:L26"/>
    <mergeCell ref="M24:M26"/>
    <mergeCell ref="N24:N26"/>
    <mergeCell ref="O24:O26"/>
    <mergeCell ref="P24:P26"/>
    <mergeCell ref="Q24:Q26"/>
    <mergeCell ref="AI154:AI156"/>
    <mergeCell ref="AN154:AN156"/>
    <mergeCell ref="AO154:AO156"/>
    <mergeCell ref="AP154:AP156"/>
    <mergeCell ref="AQ154:AQ156"/>
    <mergeCell ref="AR154:AR156"/>
    <mergeCell ref="AS154:AS156"/>
    <mergeCell ref="AT154:AT156"/>
    <mergeCell ref="AU154:AU156"/>
    <mergeCell ref="AR151:AR153"/>
    <mergeCell ref="AS151:AS153"/>
    <mergeCell ref="AT151:AT153"/>
    <mergeCell ref="AU151:AU153"/>
    <mergeCell ref="A154:A156"/>
    <mergeCell ref="B154:B156"/>
    <mergeCell ref="C154:C156"/>
    <mergeCell ref="D154:D156"/>
    <mergeCell ref="E154:E156"/>
    <mergeCell ref="F154:F156"/>
    <mergeCell ref="G154:G156"/>
    <mergeCell ref="L154:L156"/>
    <mergeCell ref="M154:M156"/>
    <mergeCell ref="N154:N156"/>
    <mergeCell ref="O154:O156"/>
    <mergeCell ref="P154:P156"/>
    <mergeCell ref="Q154:Q156"/>
    <mergeCell ref="R154:R156"/>
    <mergeCell ref="S154:S156"/>
    <mergeCell ref="T154:T156"/>
    <mergeCell ref="U154:U156"/>
    <mergeCell ref="V154:V156"/>
    <mergeCell ref="X154:X156"/>
    <mergeCell ref="Y154:Y156"/>
    <mergeCell ref="Z154:Z156"/>
    <mergeCell ref="AA154:AA156"/>
    <mergeCell ref="AB154:AB156"/>
    <mergeCell ref="AC154:AC156"/>
    <mergeCell ref="AD154:AD156"/>
    <mergeCell ref="AR149:AR150"/>
    <mergeCell ref="AS149:AS150"/>
    <mergeCell ref="AT149:AT150"/>
    <mergeCell ref="AU149:AU150"/>
    <mergeCell ref="A151:A153"/>
    <mergeCell ref="B151:B153"/>
    <mergeCell ref="C151:C153"/>
    <mergeCell ref="D151:D153"/>
    <mergeCell ref="E151:E153"/>
    <mergeCell ref="F151:F153"/>
    <mergeCell ref="G151:G153"/>
    <mergeCell ref="H151:H153"/>
    <mergeCell ref="I151:I153"/>
    <mergeCell ref="J151:J153"/>
    <mergeCell ref="K151:K153"/>
    <mergeCell ref="L151:L153"/>
    <mergeCell ref="M151:M153"/>
    <mergeCell ref="N151:N153"/>
    <mergeCell ref="O151:O153"/>
    <mergeCell ref="P151:P153"/>
    <mergeCell ref="Q151:Q153"/>
    <mergeCell ref="R151:R153"/>
    <mergeCell ref="S151:S153"/>
    <mergeCell ref="T151:T153"/>
    <mergeCell ref="U151:U153"/>
    <mergeCell ref="V151:V153"/>
    <mergeCell ref="AD151:AD153"/>
    <mergeCell ref="AI151:AI153"/>
    <mergeCell ref="AN151:AN153"/>
    <mergeCell ref="AO151:AO153"/>
    <mergeCell ref="AP151:AP153"/>
    <mergeCell ref="AQ151:AQ153"/>
    <mergeCell ref="AN147:AN148"/>
    <mergeCell ref="AO147:AO148"/>
    <mergeCell ref="AP147:AP148"/>
    <mergeCell ref="AQ147:AQ148"/>
    <mergeCell ref="AR147:AR148"/>
    <mergeCell ref="AS147:AS148"/>
    <mergeCell ref="AT147:AT148"/>
    <mergeCell ref="AU147:AU148"/>
    <mergeCell ref="A149:A150"/>
    <mergeCell ref="B149:B150"/>
    <mergeCell ref="C149:C150"/>
    <mergeCell ref="D149:D150"/>
    <mergeCell ref="E149:E150"/>
    <mergeCell ref="F149:F150"/>
    <mergeCell ref="G149:G150"/>
    <mergeCell ref="L149:L150"/>
    <mergeCell ref="M149:M150"/>
    <mergeCell ref="N149:N150"/>
    <mergeCell ref="O149:O150"/>
    <mergeCell ref="P149:P150"/>
    <mergeCell ref="Q149:Q150"/>
    <mergeCell ref="R149:R150"/>
    <mergeCell ref="S149:S150"/>
    <mergeCell ref="T149:T150"/>
    <mergeCell ref="U149:U150"/>
    <mergeCell ref="V149:V150"/>
    <mergeCell ref="AD149:AD150"/>
    <mergeCell ref="AI149:AI150"/>
    <mergeCell ref="AN149:AN150"/>
    <mergeCell ref="AO149:AO150"/>
    <mergeCell ref="AP149:AP150"/>
    <mergeCell ref="AQ149:AQ150"/>
    <mergeCell ref="A147:A148"/>
    <mergeCell ref="B147:B148"/>
    <mergeCell ref="C147:C148"/>
    <mergeCell ref="D147:D148"/>
    <mergeCell ref="E147:E148"/>
    <mergeCell ref="F147:F148"/>
    <mergeCell ref="G147:G148"/>
    <mergeCell ref="L147:L148"/>
    <mergeCell ref="M147:M148"/>
    <mergeCell ref="N147:N148"/>
    <mergeCell ref="O147:O148"/>
    <mergeCell ref="P147:P148"/>
    <mergeCell ref="Q147:Q148"/>
    <mergeCell ref="R147:R148"/>
    <mergeCell ref="S147:S148"/>
    <mergeCell ref="T147:T148"/>
    <mergeCell ref="U147:U148"/>
    <mergeCell ref="R142:R144"/>
    <mergeCell ref="S142:S144"/>
    <mergeCell ref="T142:T144"/>
    <mergeCell ref="U142:U144"/>
    <mergeCell ref="V142:V144"/>
    <mergeCell ref="AD142:AD144"/>
    <mergeCell ref="AI142:AI144"/>
    <mergeCell ref="AN142:AN144"/>
    <mergeCell ref="AO142:AO144"/>
    <mergeCell ref="AP142:AP144"/>
    <mergeCell ref="AQ142:AQ144"/>
    <mergeCell ref="AR142:AR144"/>
    <mergeCell ref="AS142:AS144"/>
    <mergeCell ref="AT142:AT144"/>
    <mergeCell ref="AU142:AU144"/>
    <mergeCell ref="A145:A146"/>
    <mergeCell ref="B145:B146"/>
    <mergeCell ref="C145:C146"/>
    <mergeCell ref="D145:D146"/>
    <mergeCell ref="E145:E146"/>
    <mergeCell ref="F145:F146"/>
    <mergeCell ref="G145:G146"/>
    <mergeCell ref="L145:L146"/>
    <mergeCell ref="M145:M146"/>
    <mergeCell ref="N145:N146"/>
    <mergeCell ref="O145:O146"/>
    <mergeCell ref="P145:P146"/>
    <mergeCell ref="Q145:Q146"/>
    <mergeCell ref="R145:R146"/>
    <mergeCell ref="S145:S146"/>
    <mergeCell ref="T145:T146"/>
    <mergeCell ref="U145:U146"/>
    <mergeCell ref="R140:R141"/>
    <mergeCell ref="S140:S141"/>
    <mergeCell ref="T140:T141"/>
    <mergeCell ref="U140:U141"/>
    <mergeCell ref="V140:V141"/>
    <mergeCell ref="AD140:AD141"/>
    <mergeCell ref="AI140:AI141"/>
    <mergeCell ref="AN140:AN141"/>
    <mergeCell ref="AO140:AO141"/>
    <mergeCell ref="AP140:AP141"/>
    <mergeCell ref="AQ140:AQ141"/>
    <mergeCell ref="AR140:AR141"/>
    <mergeCell ref="AS140:AS141"/>
    <mergeCell ref="AT140:AT141"/>
    <mergeCell ref="AU140:AU141"/>
    <mergeCell ref="A142:A144"/>
    <mergeCell ref="B142:B144"/>
    <mergeCell ref="C142:C144"/>
    <mergeCell ref="D142:D144"/>
    <mergeCell ref="E142:E144"/>
    <mergeCell ref="F142:F144"/>
    <mergeCell ref="G142:G144"/>
    <mergeCell ref="H142:H144"/>
    <mergeCell ref="I142:I144"/>
    <mergeCell ref="J142:J144"/>
    <mergeCell ref="K142:K144"/>
    <mergeCell ref="L142:L144"/>
    <mergeCell ref="M142:M144"/>
    <mergeCell ref="N142:N144"/>
    <mergeCell ref="O142:O144"/>
    <mergeCell ref="P142:P144"/>
    <mergeCell ref="Q142:Q144"/>
    <mergeCell ref="R137:R139"/>
    <mergeCell ref="S137:S139"/>
    <mergeCell ref="T137:T139"/>
    <mergeCell ref="U137:U139"/>
    <mergeCell ref="V137:V139"/>
    <mergeCell ref="AD137:AD139"/>
    <mergeCell ref="AI137:AI139"/>
    <mergeCell ref="AN137:AN139"/>
    <mergeCell ref="AO137:AO139"/>
    <mergeCell ref="AP137:AP139"/>
    <mergeCell ref="AQ137:AQ139"/>
    <mergeCell ref="AR137:AR139"/>
    <mergeCell ref="AS137:AS139"/>
    <mergeCell ref="AT137:AT139"/>
    <mergeCell ref="AU137:AU139"/>
    <mergeCell ref="A140:A141"/>
    <mergeCell ref="B140:B141"/>
    <mergeCell ref="C140:C141"/>
    <mergeCell ref="D140:D141"/>
    <mergeCell ref="E140:E141"/>
    <mergeCell ref="F140:F141"/>
    <mergeCell ref="G140:G141"/>
    <mergeCell ref="H140:H141"/>
    <mergeCell ref="I140:I141"/>
    <mergeCell ref="J140:J141"/>
    <mergeCell ref="K140:K141"/>
    <mergeCell ref="L140:L141"/>
    <mergeCell ref="M140:M141"/>
    <mergeCell ref="N140:N141"/>
    <mergeCell ref="O140:O141"/>
    <mergeCell ref="P140:P141"/>
    <mergeCell ref="Q140:Q141"/>
    <mergeCell ref="R134:R136"/>
    <mergeCell ref="S134:S136"/>
    <mergeCell ref="T134:T136"/>
    <mergeCell ref="U134:U136"/>
    <mergeCell ref="V134:V136"/>
    <mergeCell ref="AD134:AD136"/>
    <mergeCell ref="AI134:AI136"/>
    <mergeCell ref="AN134:AN136"/>
    <mergeCell ref="AO134:AO136"/>
    <mergeCell ref="AP134:AP136"/>
    <mergeCell ref="AQ134:AQ136"/>
    <mergeCell ref="AR134:AR136"/>
    <mergeCell ref="AS134:AS136"/>
    <mergeCell ref="AT134:AT136"/>
    <mergeCell ref="AU134:AU136"/>
    <mergeCell ref="A137:A139"/>
    <mergeCell ref="B137:B139"/>
    <mergeCell ref="C137:C139"/>
    <mergeCell ref="D137:D139"/>
    <mergeCell ref="E137:E139"/>
    <mergeCell ref="F137:F139"/>
    <mergeCell ref="G137:G139"/>
    <mergeCell ref="H137:H139"/>
    <mergeCell ref="I137:I139"/>
    <mergeCell ref="J137:J139"/>
    <mergeCell ref="K137:K139"/>
    <mergeCell ref="L137:L139"/>
    <mergeCell ref="M137:M139"/>
    <mergeCell ref="N137:N139"/>
    <mergeCell ref="O137:O139"/>
    <mergeCell ref="P137:P139"/>
    <mergeCell ref="Q137:Q139"/>
    <mergeCell ref="A134:A136"/>
    <mergeCell ref="B134:B136"/>
    <mergeCell ref="C134:C136"/>
    <mergeCell ref="D134:D136"/>
    <mergeCell ref="E134:E136"/>
    <mergeCell ref="F134:F136"/>
    <mergeCell ref="G134:G136"/>
    <mergeCell ref="H134:H136"/>
    <mergeCell ref="I134:I136"/>
    <mergeCell ref="J134:J136"/>
    <mergeCell ref="K134:K136"/>
    <mergeCell ref="L134:L136"/>
    <mergeCell ref="M134:M136"/>
    <mergeCell ref="N134:N136"/>
    <mergeCell ref="O134:O136"/>
    <mergeCell ref="P134:P136"/>
    <mergeCell ref="Q134:Q136"/>
    <mergeCell ref="AR222:AR223"/>
    <mergeCell ref="AS222:AS223"/>
    <mergeCell ref="AT222:AT223"/>
    <mergeCell ref="AU222:AU223"/>
    <mergeCell ref="AR224:AR226"/>
    <mergeCell ref="AS224:AS226"/>
    <mergeCell ref="AT224:AT226"/>
    <mergeCell ref="AU224:AU226"/>
    <mergeCell ref="AQ225:AQ226"/>
    <mergeCell ref="AR209:AR210"/>
    <mergeCell ref="AS209:AS210"/>
    <mergeCell ref="AT209:AT210"/>
    <mergeCell ref="AU209:AU210"/>
    <mergeCell ref="AR211:AR212"/>
    <mergeCell ref="AS211:AS212"/>
    <mergeCell ref="AT211:AT212"/>
    <mergeCell ref="AU211:AU212"/>
    <mergeCell ref="AR213:AR215"/>
    <mergeCell ref="AS213:AS215"/>
    <mergeCell ref="AT213:AT215"/>
    <mergeCell ref="AU213:AU215"/>
    <mergeCell ref="AR216:AR218"/>
    <mergeCell ref="AS216:AS218"/>
    <mergeCell ref="AT216:AT218"/>
    <mergeCell ref="AU216:AU218"/>
    <mergeCell ref="AR219:AR221"/>
    <mergeCell ref="AS219:AS221"/>
    <mergeCell ref="AT219:AT221"/>
    <mergeCell ref="AU219:AU221"/>
    <mergeCell ref="AR191:AR194"/>
    <mergeCell ref="AS191:AS194"/>
    <mergeCell ref="AT191:AT194"/>
    <mergeCell ref="AU191:AU194"/>
    <mergeCell ref="AR195:AR198"/>
    <mergeCell ref="AS195:AS198"/>
    <mergeCell ref="AT195:AT198"/>
    <mergeCell ref="AU195:AU198"/>
    <mergeCell ref="AR199:AR202"/>
    <mergeCell ref="AS199:AS202"/>
    <mergeCell ref="AT199:AT202"/>
    <mergeCell ref="AU199:AU202"/>
    <mergeCell ref="AR203:AR205"/>
    <mergeCell ref="AS203:AS205"/>
    <mergeCell ref="AT203:AT205"/>
    <mergeCell ref="AU203:AU205"/>
    <mergeCell ref="AR206:AR208"/>
    <mergeCell ref="AS206:AS208"/>
    <mergeCell ref="AT206:AT208"/>
    <mergeCell ref="AU206:AU208"/>
    <mergeCell ref="AR176:AR177"/>
    <mergeCell ref="AS176:AS177"/>
    <mergeCell ref="AT176:AT177"/>
    <mergeCell ref="AU176:AU177"/>
    <mergeCell ref="AR178:AR179"/>
    <mergeCell ref="AS178:AS179"/>
    <mergeCell ref="AT178:AT179"/>
    <mergeCell ref="AU178:AU179"/>
    <mergeCell ref="AN180:AN186"/>
    <mergeCell ref="AO180:AO186"/>
    <mergeCell ref="AT180:AT186"/>
    <mergeCell ref="AU182:AU183"/>
    <mergeCell ref="AU184:AU185"/>
    <mergeCell ref="AN187:AN190"/>
    <mergeCell ref="AO187:AO190"/>
    <mergeCell ref="AT187:AT190"/>
    <mergeCell ref="AU187:AU190"/>
    <mergeCell ref="AN176:AN177"/>
    <mergeCell ref="AO176:AO177"/>
    <mergeCell ref="AP176:AP177"/>
    <mergeCell ref="AQ176:AQ177"/>
    <mergeCell ref="AN178:AN179"/>
    <mergeCell ref="AO178:AO179"/>
    <mergeCell ref="AP178:AP179"/>
    <mergeCell ref="AQ178:AQ179"/>
    <mergeCell ref="AI222:AI223"/>
    <mergeCell ref="AI224:AI226"/>
    <mergeCell ref="AN213:AN215"/>
    <mergeCell ref="AO213:AO215"/>
    <mergeCell ref="AP213:AP215"/>
    <mergeCell ref="AN216:AN218"/>
    <mergeCell ref="AO216:AO218"/>
    <mergeCell ref="AP216:AP218"/>
    <mergeCell ref="AQ216:AQ218"/>
    <mergeCell ref="AN219:AN221"/>
    <mergeCell ref="AO219:AO221"/>
    <mergeCell ref="AP219:AP221"/>
    <mergeCell ref="AQ219:AQ221"/>
    <mergeCell ref="AN222:AN223"/>
    <mergeCell ref="AO222:AO223"/>
    <mergeCell ref="AP222:AP223"/>
    <mergeCell ref="AN224:AN226"/>
    <mergeCell ref="AO224:AO226"/>
    <mergeCell ref="AP224:AP226"/>
    <mergeCell ref="AI176:AI177"/>
    <mergeCell ref="AI178:AI179"/>
    <mergeCell ref="AD180:AD186"/>
    <mergeCell ref="AD187:AD190"/>
    <mergeCell ref="AI187:AI190"/>
    <mergeCell ref="AD191:AD194"/>
    <mergeCell ref="AN191:AN194"/>
    <mergeCell ref="AO191:AO194"/>
    <mergeCell ref="AP191:AP194"/>
    <mergeCell ref="AQ191:AQ194"/>
    <mergeCell ref="AI209:AI210"/>
    <mergeCell ref="AN195:AN198"/>
    <mergeCell ref="AO195:AO198"/>
    <mergeCell ref="AP195:AP198"/>
    <mergeCell ref="AQ195:AQ198"/>
    <mergeCell ref="AN199:AN202"/>
    <mergeCell ref="AO199:AO202"/>
    <mergeCell ref="AP199:AP202"/>
    <mergeCell ref="AQ199:AQ202"/>
    <mergeCell ref="AN203:AN205"/>
    <mergeCell ref="AO203:AO205"/>
    <mergeCell ref="AP203:AP205"/>
    <mergeCell ref="AQ203:AQ205"/>
    <mergeCell ref="AN206:AN208"/>
    <mergeCell ref="AO206:AO208"/>
    <mergeCell ref="AP206:AP208"/>
    <mergeCell ref="AQ206:AQ208"/>
    <mergeCell ref="AN209:AN210"/>
    <mergeCell ref="AO209:AO210"/>
    <mergeCell ref="AP209:AP210"/>
    <mergeCell ref="P219:P221"/>
    <mergeCell ref="Q219:Q221"/>
    <mergeCell ref="R219:R221"/>
    <mergeCell ref="S219:S221"/>
    <mergeCell ref="T219:T221"/>
    <mergeCell ref="U219:U221"/>
    <mergeCell ref="V219:V221"/>
    <mergeCell ref="P222:P223"/>
    <mergeCell ref="Q222:Q223"/>
    <mergeCell ref="R222:R223"/>
    <mergeCell ref="S222:S223"/>
    <mergeCell ref="T222:T223"/>
    <mergeCell ref="U222:U223"/>
    <mergeCell ref="V222:V223"/>
    <mergeCell ref="AI180:AI186"/>
    <mergeCell ref="AP180:AP186"/>
    <mergeCell ref="AQ182:AQ183"/>
    <mergeCell ref="AQ184:AQ185"/>
    <mergeCell ref="AP187:AP190"/>
    <mergeCell ref="AQ187:AQ190"/>
    <mergeCell ref="AI219:AI221"/>
    <mergeCell ref="AI216:AI218"/>
    <mergeCell ref="AI211:AI212"/>
    <mergeCell ref="AI203:AI205"/>
    <mergeCell ref="AI206:AI208"/>
    <mergeCell ref="AI191:AI194"/>
    <mergeCell ref="AI195:AI198"/>
    <mergeCell ref="AI199:AI202"/>
    <mergeCell ref="AN211:AN212"/>
    <mergeCell ref="AO211:AO212"/>
    <mergeCell ref="AP211:AP212"/>
    <mergeCell ref="AI213:AI215"/>
    <mergeCell ref="V209:V210"/>
    <mergeCell ref="P211:P212"/>
    <mergeCell ref="Q211:Q212"/>
    <mergeCell ref="R211:R212"/>
    <mergeCell ref="S211:S212"/>
    <mergeCell ref="T211:T212"/>
    <mergeCell ref="U211:U212"/>
    <mergeCell ref="V211:V212"/>
    <mergeCell ref="P213:P215"/>
    <mergeCell ref="Q213:Q215"/>
    <mergeCell ref="R213:R215"/>
    <mergeCell ref="S213:S215"/>
    <mergeCell ref="T213:T215"/>
    <mergeCell ref="U213:U215"/>
    <mergeCell ref="V213:V215"/>
    <mergeCell ref="P216:P218"/>
    <mergeCell ref="Q216:Q218"/>
    <mergeCell ref="R216:R218"/>
    <mergeCell ref="S216:S218"/>
    <mergeCell ref="T216:T218"/>
    <mergeCell ref="U216:U218"/>
    <mergeCell ref="V216:V218"/>
    <mergeCell ref="P195:P198"/>
    <mergeCell ref="Q195:Q198"/>
    <mergeCell ref="R195:R198"/>
    <mergeCell ref="S195:S198"/>
    <mergeCell ref="T195:T198"/>
    <mergeCell ref="U195:U198"/>
    <mergeCell ref="V195:V198"/>
    <mergeCell ref="P199:P202"/>
    <mergeCell ref="Q199:Q202"/>
    <mergeCell ref="R199:R202"/>
    <mergeCell ref="S199:S202"/>
    <mergeCell ref="T199:T202"/>
    <mergeCell ref="U199:U202"/>
    <mergeCell ref="V199:V202"/>
    <mergeCell ref="P203:P205"/>
    <mergeCell ref="Q203:Q205"/>
    <mergeCell ref="R203:R205"/>
    <mergeCell ref="S203:S205"/>
    <mergeCell ref="T203:T205"/>
    <mergeCell ref="U203:U205"/>
    <mergeCell ref="V203:V205"/>
    <mergeCell ref="AD222:AD223"/>
    <mergeCell ref="AD224:AD226"/>
    <mergeCell ref="P176:P177"/>
    <mergeCell ref="Q176:Q177"/>
    <mergeCell ref="R176:R177"/>
    <mergeCell ref="S176:S177"/>
    <mergeCell ref="T176:T177"/>
    <mergeCell ref="U176:U177"/>
    <mergeCell ref="V176:V177"/>
    <mergeCell ref="P178:P179"/>
    <mergeCell ref="Q178:Q179"/>
    <mergeCell ref="R178:R179"/>
    <mergeCell ref="S178:S179"/>
    <mergeCell ref="T178:T179"/>
    <mergeCell ref="U178:U179"/>
    <mergeCell ref="V178:V179"/>
    <mergeCell ref="P180:P186"/>
    <mergeCell ref="Q180:Q186"/>
    <mergeCell ref="R180:R186"/>
    <mergeCell ref="S180:S186"/>
    <mergeCell ref="T180:T186"/>
    <mergeCell ref="U180:U186"/>
    <mergeCell ref="V180:V186"/>
    <mergeCell ref="AD213:AD215"/>
    <mergeCell ref="AD216:AD218"/>
    <mergeCell ref="AD219:AD221"/>
    <mergeCell ref="AD195:AD198"/>
    <mergeCell ref="AD199:AD202"/>
    <mergeCell ref="AD203:AD205"/>
    <mergeCell ref="R206:R208"/>
    <mergeCell ref="S206:S208"/>
    <mergeCell ref="T206:T208"/>
    <mergeCell ref="L222:L223"/>
    <mergeCell ref="M222:M223"/>
    <mergeCell ref="N222:N223"/>
    <mergeCell ref="O222:O223"/>
    <mergeCell ref="L224:L226"/>
    <mergeCell ref="M224:M226"/>
    <mergeCell ref="N224:N226"/>
    <mergeCell ref="O224:O226"/>
    <mergeCell ref="P224:P226"/>
    <mergeCell ref="Q224:Q226"/>
    <mergeCell ref="R224:R226"/>
    <mergeCell ref="S224:S226"/>
    <mergeCell ref="T224:T226"/>
    <mergeCell ref="U224:U226"/>
    <mergeCell ref="V224:V226"/>
    <mergeCell ref="A224:A226"/>
    <mergeCell ref="B224:B226"/>
    <mergeCell ref="C224:C226"/>
    <mergeCell ref="D224:D226"/>
    <mergeCell ref="L213:L215"/>
    <mergeCell ref="M213:M215"/>
    <mergeCell ref="N213:N215"/>
    <mergeCell ref="O213:O215"/>
    <mergeCell ref="L216:L218"/>
    <mergeCell ref="M216:M218"/>
    <mergeCell ref="N216:N218"/>
    <mergeCell ref="O216:O218"/>
    <mergeCell ref="AD211:AD212"/>
    <mergeCell ref="A213:A215"/>
    <mergeCell ref="B213:B215"/>
    <mergeCell ref="C213:C215"/>
    <mergeCell ref="D213:D215"/>
    <mergeCell ref="A216:A218"/>
    <mergeCell ref="B216:B218"/>
    <mergeCell ref="C216:C218"/>
    <mergeCell ref="D216:D218"/>
    <mergeCell ref="A219:A221"/>
    <mergeCell ref="B219:B221"/>
    <mergeCell ref="C219:C221"/>
    <mergeCell ref="D219:D221"/>
    <mergeCell ref="A222:A223"/>
    <mergeCell ref="B222:B223"/>
    <mergeCell ref="C222:C223"/>
    <mergeCell ref="D222:D223"/>
    <mergeCell ref="L219:L221"/>
    <mergeCell ref="M219:M221"/>
    <mergeCell ref="N219:N221"/>
    <mergeCell ref="O219:O221"/>
    <mergeCell ref="AD206:AD208"/>
    <mergeCell ref="AD209:AD210"/>
    <mergeCell ref="A211:A212"/>
    <mergeCell ref="B211:B212"/>
    <mergeCell ref="C211:C212"/>
    <mergeCell ref="D211:D212"/>
    <mergeCell ref="L211:L212"/>
    <mergeCell ref="M211:M212"/>
    <mergeCell ref="N211:N212"/>
    <mergeCell ref="O211:O212"/>
    <mergeCell ref="L206:L208"/>
    <mergeCell ref="M206:M208"/>
    <mergeCell ref="N206:N208"/>
    <mergeCell ref="O206:O208"/>
    <mergeCell ref="L209:L210"/>
    <mergeCell ref="M209:M210"/>
    <mergeCell ref="N209:N210"/>
    <mergeCell ref="O209:O210"/>
    <mergeCell ref="P206:P208"/>
    <mergeCell ref="Q206:Q208"/>
    <mergeCell ref="U206:U208"/>
    <mergeCell ref="V206:V208"/>
    <mergeCell ref="P209:P210"/>
    <mergeCell ref="Q209:Q210"/>
    <mergeCell ref="L199:L202"/>
    <mergeCell ref="M199:M202"/>
    <mergeCell ref="N199:N202"/>
    <mergeCell ref="O199:O202"/>
    <mergeCell ref="L203:L205"/>
    <mergeCell ref="M203:M205"/>
    <mergeCell ref="N203:N205"/>
    <mergeCell ref="O203:O205"/>
    <mergeCell ref="A199:A202"/>
    <mergeCell ref="B199:B202"/>
    <mergeCell ref="C199:C202"/>
    <mergeCell ref="D199:D202"/>
    <mergeCell ref="A203:A205"/>
    <mergeCell ref="B203:B205"/>
    <mergeCell ref="C203:C205"/>
    <mergeCell ref="D203:D205"/>
    <mergeCell ref="A206:A208"/>
    <mergeCell ref="B206:B208"/>
    <mergeCell ref="C206:C208"/>
    <mergeCell ref="D206:D208"/>
    <mergeCell ref="A209:A210"/>
    <mergeCell ref="B209:B210"/>
    <mergeCell ref="C209:C210"/>
    <mergeCell ref="D209:D210"/>
    <mergeCell ref="R209:R210"/>
    <mergeCell ref="S209:S210"/>
    <mergeCell ref="T209:T210"/>
    <mergeCell ref="U209:U210"/>
    <mergeCell ref="P191:P194"/>
    <mergeCell ref="Q191:Q194"/>
    <mergeCell ref="R191:R194"/>
    <mergeCell ref="S191:S194"/>
    <mergeCell ref="T191:T194"/>
    <mergeCell ref="U191:U194"/>
    <mergeCell ref="V191:V194"/>
    <mergeCell ref="A187:A190"/>
    <mergeCell ref="B187:B190"/>
    <mergeCell ref="C187:C190"/>
    <mergeCell ref="D187:D190"/>
    <mergeCell ref="A191:A194"/>
    <mergeCell ref="B191:B194"/>
    <mergeCell ref="C191:C194"/>
    <mergeCell ref="D191:D194"/>
    <mergeCell ref="A195:A198"/>
    <mergeCell ref="B195:B198"/>
    <mergeCell ref="C195:C198"/>
    <mergeCell ref="D195:D198"/>
    <mergeCell ref="L195:L198"/>
    <mergeCell ref="M195:M198"/>
    <mergeCell ref="N195:N198"/>
    <mergeCell ref="O195:O198"/>
    <mergeCell ref="P187:P190"/>
    <mergeCell ref="Q187:Q190"/>
    <mergeCell ref="N187:N190"/>
    <mergeCell ref="O187:O190"/>
    <mergeCell ref="L191:L194"/>
    <mergeCell ref="M191:M194"/>
    <mergeCell ref="N191:N194"/>
    <mergeCell ref="O191:O194"/>
    <mergeCell ref="R187:R190"/>
    <mergeCell ref="L180:L186"/>
    <mergeCell ref="M180:M186"/>
    <mergeCell ref="L187:L190"/>
    <mergeCell ref="M187:M190"/>
    <mergeCell ref="AD176:AD177"/>
    <mergeCell ref="AD178:AD179"/>
    <mergeCell ref="A180:A186"/>
    <mergeCell ref="B180:B186"/>
    <mergeCell ref="C180:C186"/>
    <mergeCell ref="D180:D186"/>
    <mergeCell ref="N180:N186"/>
    <mergeCell ref="O180:O186"/>
    <mergeCell ref="N176:N177"/>
    <mergeCell ref="O176:O177"/>
    <mergeCell ref="L178:L179"/>
    <mergeCell ref="M178:M179"/>
    <mergeCell ref="N178:N179"/>
    <mergeCell ref="O178:O179"/>
    <mergeCell ref="A176:A177"/>
    <mergeCell ref="B176:B177"/>
    <mergeCell ref="C176:C177"/>
    <mergeCell ref="D176:D177"/>
    <mergeCell ref="A178:A179"/>
    <mergeCell ref="B178:B179"/>
    <mergeCell ref="C178:C179"/>
    <mergeCell ref="D178:D179"/>
    <mergeCell ref="L176:L177"/>
    <mergeCell ref="M176:M177"/>
    <mergeCell ref="S187:S190"/>
    <mergeCell ref="T187:T190"/>
    <mergeCell ref="U187:U190"/>
    <mergeCell ref="V187:V190"/>
    <mergeCell ref="AI173:AI175"/>
    <mergeCell ref="AN173:AN175"/>
    <mergeCell ref="AO173:AO175"/>
    <mergeCell ref="AP173:AP175"/>
    <mergeCell ref="AQ173:AQ175"/>
    <mergeCell ref="AR173:AR175"/>
    <mergeCell ref="AS173:AS175"/>
    <mergeCell ref="AT173:AT175"/>
    <mergeCell ref="AU173:AU175"/>
    <mergeCell ref="AA171:AA172"/>
    <mergeCell ref="AB171:AB172"/>
    <mergeCell ref="AC171:AC172"/>
    <mergeCell ref="AD171:AD172"/>
    <mergeCell ref="AI171:AI172"/>
    <mergeCell ref="AN171:AN172"/>
    <mergeCell ref="AO171:AO172"/>
    <mergeCell ref="AP171:AP172"/>
    <mergeCell ref="AT171:AT172"/>
    <mergeCell ref="A173:A175"/>
    <mergeCell ref="B173:B175"/>
    <mergeCell ref="C173:C175"/>
    <mergeCell ref="D173:D175"/>
    <mergeCell ref="E173:E175"/>
    <mergeCell ref="F173:F175"/>
    <mergeCell ref="G173:G175"/>
    <mergeCell ref="H173:H175"/>
    <mergeCell ref="I173:I175"/>
    <mergeCell ref="J173:J175"/>
    <mergeCell ref="K173:K175"/>
    <mergeCell ref="L173:L175"/>
    <mergeCell ref="M173:M175"/>
    <mergeCell ref="N173:N175"/>
    <mergeCell ref="O173:O175"/>
    <mergeCell ref="P173:P175"/>
    <mergeCell ref="Q173:Q175"/>
    <mergeCell ref="R173:R175"/>
    <mergeCell ref="S173:S175"/>
    <mergeCell ref="T173:T175"/>
    <mergeCell ref="U173:U175"/>
    <mergeCell ref="V173:V175"/>
    <mergeCell ref="AD173:AD175"/>
    <mergeCell ref="AP169:AP170"/>
    <mergeCell ref="AQ169:AQ170"/>
    <mergeCell ref="AR169:AR170"/>
    <mergeCell ref="AS169:AS170"/>
    <mergeCell ref="AT169:AT170"/>
    <mergeCell ref="AU169:AU170"/>
    <mergeCell ref="A171:A172"/>
    <mergeCell ref="B171:B172"/>
    <mergeCell ref="C171:C172"/>
    <mergeCell ref="D171:D172"/>
    <mergeCell ref="E171:E172"/>
    <mergeCell ref="F171:F172"/>
    <mergeCell ref="G171:G172"/>
    <mergeCell ref="H171:H172"/>
    <mergeCell ref="I171:I172"/>
    <mergeCell ref="J171:J172"/>
    <mergeCell ref="K171:K172"/>
    <mergeCell ref="L171:L172"/>
    <mergeCell ref="M171:M172"/>
    <mergeCell ref="N171:N172"/>
    <mergeCell ref="O171:O172"/>
    <mergeCell ref="P171:P172"/>
    <mergeCell ref="Q171:Q172"/>
    <mergeCell ref="R171:R172"/>
    <mergeCell ref="S171:S172"/>
    <mergeCell ref="T171:T172"/>
    <mergeCell ref="U171:U172"/>
    <mergeCell ref="V171:V172"/>
    <mergeCell ref="W171:W172"/>
    <mergeCell ref="X171:X172"/>
    <mergeCell ref="Y171:Y172"/>
    <mergeCell ref="Z171:Z172"/>
    <mergeCell ref="AP167:AP168"/>
    <mergeCell ref="AQ167:AQ168"/>
    <mergeCell ref="AR167:AR168"/>
    <mergeCell ref="AS167:AS168"/>
    <mergeCell ref="AT167:AT168"/>
    <mergeCell ref="AU167:AU168"/>
    <mergeCell ref="A169:A170"/>
    <mergeCell ref="B169:B170"/>
    <mergeCell ref="C169:C170"/>
    <mergeCell ref="D169:D170"/>
    <mergeCell ref="E169:E170"/>
    <mergeCell ref="F169:F170"/>
    <mergeCell ref="G169:G170"/>
    <mergeCell ref="H169:H170"/>
    <mergeCell ref="I169:I170"/>
    <mergeCell ref="J169:J170"/>
    <mergeCell ref="K169:K170"/>
    <mergeCell ref="L169:L170"/>
    <mergeCell ref="M169:M170"/>
    <mergeCell ref="N169:N170"/>
    <mergeCell ref="O169:O170"/>
    <mergeCell ref="P169:P170"/>
    <mergeCell ref="Q169:Q170"/>
    <mergeCell ref="R169:R170"/>
    <mergeCell ref="S169:S170"/>
    <mergeCell ref="T169:T170"/>
    <mergeCell ref="U169:U170"/>
    <mergeCell ref="V169:V170"/>
    <mergeCell ref="AD169:AD170"/>
    <mergeCell ref="AI169:AI170"/>
    <mergeCell ref="AN169:AN170"/>
    <mergeCell ref="AO169:AO170"/>
    <mergeCell ref="AP164:AP166"/>
    <mergeCell ref="AQ164:AQ166"/>
    <mergeCell ref="AR164:AR166"/>
    <mergeCell ref="AS164:AS166"/>
    <mergeCell ref="AT164:AT166"/>
    <mergeCell ref="AU164:AU166"/>
    <mergeCell ref="A167:A168"/>
    <mergeCell ref="B167:B168"/>
    <mergeCell ref="C167:C168"/>
    <mergeCell ref="D167:D168"/>
    <mergeCell ref="E167:E168"/>
    <mergeCell ref="F167:F168"/>
    <mergeCell ref="G167:G168"/>
    <mergeCell ref="H167:H168"/>
    <mergeCell ref="I167:I168"/>
    <mergeCell ref="J167:J168"/>
    <mergeCell ref="K167:K168"/>
    <mergeCell ref="L167:L168"/>
    <mergeCell ref="M167:M168"/>
    <mergeCell ref="N167:N168"/>
    <mergeCell ref="O167:O168"/>
    <mergeCell ref="P167:P168"/>
    <mergeCell ref="Q167:Q168"/>
    <mergeCell ref="R167:R168"/>
    <mergeCell ref="S167:S168"/>
    <mergeCell ref="T167:T168"/>
    <mergeCell ref="U167:U168"/>
    <mergeCell ref="V167:V168"/>
    <mergeCell ref="AD167:AD168"/>
    <mergeCell ref="AI167:AI168"/>
    <mergeCell ref="AN167:AN168"/>
    <mergeCell ref="AO167:AO168"/>
    <mergeCell ref="AP160:AP163"/>
    <mergeCell ref="AQ160:AQ163"/>
    <mergeCell ref="AR160:AR163"/>
    <mergeCell ref="AS160:AS163"/>
    <mergeCell ref="AT160:AT163"/>
    <mergeCell ref="AU160:AU163"/>
    <mergeCell ref="A164:A166"/>
    <mergeCell ref="B164:B166"/>
    <mergeCell ref="C164:C166"/>
    <mergeCell ref="D164:D166"/>
    <mergeCell ref="E164:E166"/>
    <mergeCell ref="F164:F166"/>
    <mergeCell ref="G164:G166"/>
    <mergeCell ref="H164:H166"/>
    <mergeCell ref="I164:I166"/>
    <mergeCell ref="J164:J166"/>
    <mergeCell ref="K164:K166"/>
    <mergeCell ref="L164:L166"/>
    <mergeCell ref="M164:M166"/>
    <mergeCell ref="N164:N166"/>
    <mergeCell ref="O164:O166"/>
    <mergeCell ref="P164:P166"/>
    <mergeCell ref="Q164:Q166"/>
    <mergeCell ref="R164:R166"/>
    <mergeCell ref="S164:S166"/>
    <mergeCell ref="T164:T166"/>
    <mergeCell ref="U164:U166"/>
    <mergeCell ref="V164:V166"/>
    <mergeCell ref="AD164:AD166"/>
    <mergeCell ref="AI164:AI166"/>
    <mergeCell ref="AN164:AN166"/>
    <mergeCell ref="AO164:AO166"/>
    <mergeCell ref="AP157:AP158"/>
    <mergeCell ref="AQ157:AQ158"/>
    <mergeCell ref="AR157:AR158"/>
    <mergeCell ref="AS157:AS158"/>
    <mergeCell ref="AT157:AT158"/>
    <mergeCell ref="AU157:AU158"/>
    <mergeCell ref="A160:A163"/>
    <mergeCell ref="B160:B163"/>
    <mergeCell ref="C160:C163"/>
    <mergeCell ref="D160:D163"/>
    <mergeCell ref="E160:E163"/>
    <mergeCell ref="F160:F163"/>
    <mergeCell ref="G160:G163"/>
    <mergeCell ref="H160:H163"/>
    <mergeCell ref="I160:I163"/>
    <mergeCell ref="J160:J163"/>
    <mergeCell ref="K160:K163"/>
    <mergeCell ref="L160:L163"/>
    <mergeCell ref="M160:M163"/>
    <mergeCell ref="N160:N163"/>
    <mergeCell ref="O160:O163"/>
    <mergeCell ref="P160:P163"/>
    <mergeCell ref="Q160:Q163"/>
    <mergeCell ref="R160:R163"/>
    <mergeCell ref="S160:S163"/>
    <mergeCell ref="T160:T163"/>
    <mergeCell ref="V160:V163"/>
    <mergeCell ref="AD160:AD163"/>
    <mergeCell ref="AI160:AI163"/>
    <mergeCell ref="AN160:AN163"/>
    <mergeCell ref="AO160:AO163"/>
    <mergeCell ref="AU126:AU127"/>
    <mergeCell ref="AR126:AR127"/>
    <mergeCell ref="AS126:AS127"/>
    <mergeCell ref="AQ128:AQ129"/>
    <mergeCell ref="AR128:AR129"/>
    <mergeCell ref="AS128:AS129"/>
    <mergeCell ref="AT128:AT129"/>
    <mergeCell ref="AU128:AU129"/>
    <mergeCell ref="AR132:AR133"/>
    <mergeCell ref="AS132:AS133"/>
    <mergeCell ref="AT132:AT133"/>
    <mergeCell ref="AU132:AU133"/>
    <mergeCell ref="V130:V131"/>
    <mergeCell ref="V145:V146"/>
    <mergeCell ref="AD145:AD146"/>
    <mergeCell ref="AI145:AI146"/>
    <mergeCell ref="AN145:AN146"/>
    <mergeCell ref="AO145:AO146"/>
    <mergeCell ref="AP145:AP146"/>
    <mergeCell ref="AQ145:AQ146"/>
    <mergeCell ref="AR145:AR146"/>
    <mergeCell ref="AS145:AS146"/>
    <mergeCell ref="AT145:AT146"/>
    <mergeCell ref="AU145:AU146"/>
    <mergeCell ref="V147:V148"/>
    <mergeCell ref="AD147:AD148"/>
    <mergeCell ref="AI147:AI148"/>
    <mergeCell ref="A157:A158"/>
    <mergeCell ref="B157:B158"/>
    <mergeCell ref="C157:C158"/>
    <mergeCell ref="D157:D158"/>
    <mergeCell ref="E157:E158"/>
    <mergeCell ref="F157:F158"/>
    <mergeCell ref="G157:G158"/>
    <mergeCell ref="H157:H158"/>
    <mergeCell ref="I157:I158"/>
    <mergeCell ref="J157:J158"/>
    <mergeCell ref="K157:K158"/>
    <mergeCell ref="L157:L158"/>
    <mergeCell ref="M157:M158"/>
    <mergeCell ref="N157:N158"/>
    <mergeCell ref="O157:O158"/>
    <mergeCell ref="P157:P158"/>
    <mergeCell ref="Q157:Q158"/>
    <mergeCell ref="R157:R158"/>
    <mergeCell ref="S157:S158"/>
    <mergeCell ref="T157:T158"/>
    <mergeCell ref="R132:R133"/>
    <mergeCell ref="S132:S133"/>
    <mergeCell ref="T132:T133"/>
    <mergeCell ref="U132:U133"/>
    <mergeCell ref="V132:V133"/>
    <mergeCell ref="AD132:AD133"/>
    <mergeCell ref="AI132:AI133"/>
    <mergeCell ref="AN132:AN133"/>
    <mergeCell ref="AO132:AO133"/>
    <mergeCell ref="AP132:AP133"/>
    <mergeCell ref="AD126:AD127"/>
    <mergeCell ref="AI126:AI127"/>
    <mergeCell ref="AN126:AN127"/>
    <mergeCell ref="AO126:AO127"/>
    <mergeCell ref="AP126:AP127"/>
    <mergeCell ref="R128:R129"/>
    <mergeCell ref="S128:S129"/>
    <mergeCell ref="T128:T129"/>
    <mergeCell ref="U128:U129"/>
    <mergeCell ref="V128:V129"/>
    <mergeCell ref="AD128:AD129"/>
    <mergeCell ref="AI128:AI129"/>
    <mergeCell ref="AN128:AN129"/>
    <mergeCell ref="AO128:AO129"/>
    <mergeCell ref="AP128:AP129"/>
    <mergeCell ref="R130:R131"/>
    <mergeCell ref="S130:S131"/>
    <mergeCell ref="T130:T131"/>
    <mergeCell ref="U130:U131"/>
    <mergeCell ref="M130:M131"/>
    <mergeCell ref="N130:N131"/>
    <mergeCell ref="O130:O131"/>
    <mergeCell ref="P130:P131"/>
    <mergeCell ref="Q130:Q131"/>
    <mergeCell ref="A132:A133"/>
    <mergeCell ref="B132:B133"/>
    <mergeCell ref="C132:C133"/>
    <mergeCell ref="D132:D133"/>
    <mergeCell ref="E132:E133"/>
    <mergeCell ref="F132:F133"/>
    <mergeCell ref="G132:G133"/>
    <mergeCell ref="H132:H133"/>
    <mergeCell ref="I132:I133"/>
    <mergeCell ref="J132:J133"/>
    <mergeCell ref="K132:K133"/>
    <mergeCell ref="M132:M133"/>
    <mergeCell ref="N132:N133"/>
    <mergeCell ref="O132:O133"/>
    <mergeCell ref="P132:P133"/>
    <mergeCell ref="Q132:Q133"/>
    <mergeCell ref="A130:A131"/>
    <mergeCell ref="B130:B131"/>
    <mergeCell ref="C130:C131"/>
    <mergeCell ref="D130:D131"/>
    <mergeCell ref="E130:E131"/>
    <mergeCell ref="F130:F131"/>
    <mergeCell ref="G130:G131"/>
    <mergeCell ref="H130:H131"/>
    <mergeCell ref="I130:I131"/>
    <mergeCell ref="J130:J131"/>
    <mergeCell ref="K130:K131"/>
    <mergeCell ref="A128:A129"/>
    <mergeCell ref="B128:B129"/>
    <mergeCell ref="C128:C129"/>
    <mergeCell ref="D128:D129"/>
    <mergeCell ref="E128:E129"/>
    <mergeCell ref="F128:F129"/>
    <mergeCell ref="G128:G129"/>
    <mergeCell ref="H128:H129"/>
    <mergeCell ref="I128:I129"/>
    <mergeCell ref="J128:J129"/>
    <mergeCell ref="K128:K129"/>
    <mergeCell ref="L128:L129"/>
    <mergeCell ref="M128:M129"/>
    <mergeCell ref="N128:N129"/>
    <mergeCell ref="O128:O129"/>
    <mergeCell ref="P128:P129"/>
    <mergeCell ref="Q128:Q129"/>
    <mergeCell ref="AI123:AI125"/>
    <mergeCell ref="AN123:AN125"/>
    <mergeCell ref="AO123:AO125"/>
    <mergeCell ref="AP123:AP125"/>
    <mergeCell ref="AT123:AT124"/>
    <mergeCell ref="AU123:AU124"/>
    <mergeCell ref="A126:A127"/>
    <mergeCell ref="B126:B127"/>
    <mergeCell ref="C126:C127"/>
    <mergeCell ref="D126:D127"/>
    <mergeCell ref="E126:E127"/>
    <mergeCell ref="F126:F127"/>
    <mergeCell ref="G126:G127"/>
    <mergeCell ref="H126:H127"/>
    <mergeCell ref="I126:I127"/>
    <mergeCell ref="J126:J127"/>
    <mergeCell ref="K126:K127"/>
    <mergeCell ref="L126:L127"/>
    <mergeCell ref="M126:M127"/>
    <mergeCell ref="N126:N127"/>
    <mergeCell ref="O126:O127"/>
    <mergeCell ref="P126:P127"/>
    <mergeCell ref="Q126:Q127"/>
    <mergeCell ref="R126:R127"/>
    <mergeCell ref="S126:S127"/>
    <mergeCell ref="A123:A125"/>
    <mergeCell ref="B123:B125"/>
    <mergeCell ref="C123:C125"/>
    <mergeCell ref="D123:D125"/>
    <mergeCell ref="E123:E125"/>
    <mergeCell ref="F123:F125"/>
    <mergeCell ref="G123:G125"/>
    <mergeCell ref="H123:H125"/>
    <mergeCell ref="I123:I125"/>
    <mergeCell ref="J123:J125"/>
    <mergeCell ref="K123:K125"/>
    <mergeCell ref="L123:L125"/>
    <mergeCell ref="M123:M125"/>
    <mergeCell ref="N123:N125"/>
    <mergeCell ref="O123:O125"/>
    <mergeCell ref="P123:P125"/>
    <mergeCell ref="Q123:Q125"/>
    <mergeCell ref="AT530:AT532"/>
    <mergeCell ref="A533:A535"/>
    <mergeCell ref="L533:L535"/>
    <mergeCell ref="AD533:AD535"/>
    <mergeCell ref="AI533:AI535"/>
    <mergeCell ref="AN533:AN535"/>
    <mergeCell ref="A536:A538"/>
    <mergeCell ref="L536:L538"/>
    <mergeCell ref="AD536:AD538"/>
    <mergeCell ref="AI536:AI538"/>
    <mergeCell ref="AN536:AN538"/>
    <mergeCell ref="B539:B541"/>
    <mergeCell ref="AI539:AI541"/>
    <mergeCell ref="AN539:AN541"/>
    <mergeCell ref="AT539:AT541"/>
    <mergeCell ref="AT536:AT538"/>
    <mergeCell ref="AP533:AP535"/>
    <mergeCell ref="AQ533:AQ535"/>
    <mergeCell ref="AR533:AR535"/>
    <mergeCell ref="AS533:AS535"/>
    <mergeCell ref="AT533:AT535"/>
    <mergeCell ref="S530:S532"/>
    <mergeCell ref="T530:T532"/>
    <mergeCell ref="U530:U532"/>
    <mergeCell ref="V530:V532"/>
    <mergeCell ref="T539:T541"/>
    <mergeCell ref="U539:U541"/>
    <mergeCell ref="V539:V541"/>
    <mergeCell ref="W539:W541"/>
    <mergeCell ref="X539:X541"/>
    <mergeCell ref="Y539:Y541"/>
    <mergeCell ref="Z539:Z541"/>
    <mergeCell ref="AD539:AD541"/>
    <mergeCell ref="AO539:AO541"/>
    <mergeCell ref="AP539:AP541"/>
    <mergeCell ref="A530:A532"/>
    <mergeCell ref="AD530:AD532"/>
    <mergeCell ref="AI530:AI532"/>
    <mergeCell ref="AN530:AN532"/>
    <mergeCell ref="C539:C541"/>
    <mergeCell ref="D539:D541"/>
    <mergeCell ref="E539:E541"/>
    <mergeCell ref="F539:F541"/>
    <mergeCell ref="G539:G541"/>
    <mergeCell ref="H539:H541"/>
    <mergeCell ref="I539:I541"/>
    <mergeCell ref="J539:J541"/>
    <mergeCell ref="K539:K541"/>
    <mergeCell ref="L539:L541"/>
    <mergeCell ref="M539:M541"/>
    <mergeCell ref="N539:N541"/>
    <mergeCell ref="O539:O541"/>
    <mergeCell ref="P539:P541"/>
    <mergeCell ref="Q539:Q541"/>
    <mergeCell ref="R539:R541"/>
    <mergeCell ref="S539:S541"/>
    <mergeCell ref="AO530:AO532"/>
    <mergeCell ref="AP530:AP532"/>
    <mergeCell ref="P533:P535"/>
    <mergeCell ref="Q533:Q535"/>
    <mergeCell ref="R533:R535"/>
    <mergeCell ref="B530:B532"/>
    <mergeCell ref="C530:C532"/>
    <mergeCell ref="D530:D532"/>
    <mergeCell ref="AU533:AU535"/>
    <mergeCell ref="B536:B538"/>
    <mergeCell ref="C536:C538"/>
    <mergeCell ref="D536:D538"/>
    <mergeCell ref="E536:E538"/>
    <mergeCell ref="F536:F538"/>
    <mergeCell ref="G536:G538"/>
    <mergeCell ref="M536:M538"/>
    <mergeCell ref="N536:N538"/>
    <mergeCell ref="O536:O538"/>
    <mergeCell ref="P536:P538"/>
    <mergeCell ref="Q536:Q538"/>
    <mergeCell ref="R536:R538"/>
    <mergeCell ref="S536:S538"/>
    <mergeCell ref="T536:T538"/>
    <mergeCell ref="U536:U538"/>
    <mergeCell ref="V536:V538"/>
    <mergeCell ref="AO536:AO538"/>
    <mergeCell ref="AP536:AP538"/>
    <mergeCell ref="AQ536:AQ538"/>
    <mergeCell ref="AR536:AR538"/>
    <mergeCell ref="AS536:AS538"/>
    <mergeCell ref="AU536:AU538"/>
    <mergeCell ref="B533:B535"/>
    <mergeCell ref="C533:C535"/>
    <mergeCell ref="D533:D535"/>
    <mergeCell ref="E533:E535"/>
    <mergeCell ref="F533:F535"/>
    <mergeCell ref="G533:G535"/>
    <mergeCell ref="M533:M535"/>
    <mergeCell ref="N533:N535"/>
    <mergeCell ref="O533:O535"/>
    <mergeCell ref="A1:C4"/>
    <mergeCell ref="D1:AQ1"/>
    <mergeCell ref="D2:AQ2"/>
    <mergeCell ref="D3:AQ3"/>
    <mergeCell ref="O13:O15"/>
    <mergeCell ref="R13:R15"/>
    <mergeCell ref="S13:S15"/>
    <mergeCell ref="V9:V10"/>
    <mergeCell ref="AD9:AD10"/>
    <mergeCell ref="AI9:AI10"/>
    <mergeCell ref="A7:A8"/>
    <mergeCell ref="B7:B8"/>
    <mergeCell ref="C7:C8"/>
    <mergeCell ref="D7:D8"/>
    <mergeCell ref="E7:G7"/>
    <mergeCell ref="H7:K7"/>
    <mergeCell ref="L7:L8"/>
    <mergeCell ref="M7:M8"/>
    <mergeCell ref="E6:AO6"/>
    <mergeCell ref="AO13:AO15"/>
    <mergeCell ref="U13:U15"/>
    <mergeCell ref="V13:V15"/>
    <mergeCell ref="AD13:AD15"/>
    <mergeCell ref="R11:R12"/>
    <mergeCell ref="AR6:AS6"/>
    <mergeCell ref="AI13:AI15"/>
    <mergeCell ref="AN13:AN15"/>
    <mergeCell ref="P13:P15"/>
    <mergeCell ref="E530:E532"/>
    <mergeCell ref="F530:F532"/>
    <mergeCell ref="G530:G532"/>
    <mergeCell ref="H530:H532"/>
    <mergeCell ref="I530:I532"/>
    <mergeCell ref="J530:J532"/>
    <mergeCell ref="K530:K532"/>
    <mergeCell ref="L530:L532"/>
    <mergeCell ref="M530:M532"/>
    <mergeCell ref="N530:N532"/>
    <mergeCell ref="O530:O532"/>
    <mergeCell ref="P530:P532"/>
    <mergeCell ref="Q530:Q532"/>
    <mergeCell ref="R530:R532"/>
    <mergeCell ref="T126:T127"/>
    <mergeCell ref="L130:L131"/>
    <mergeCell ref="R123:R125"/>
    <mergeCell ref="S123:S125"/>
    <mergeCell ref="T123:T125"/>
    <mergeCell ref="U123:U125"/>
    <mergeCell ref="V123:V125"/>
    <mergeCell ref="AD123:AD125"/>
    <mergeCell ref="W7:W8"/>
    <mergeCell ref="AN9:AN10"/>
    <mergeCell ref="R9:R10"/>
    <mergeCell ref="S9:S10"/>
    <mergeCell ref="T9:T10"/>
    <mergeCell ref="Q11:Q12"/>
    <mergeCell ref="P11:P12"/>
    <mergeCell ref="O11:O12"/>
    <mergeCell ref="U9:U10"/>
    <mergeCell ref="V11:V12"/>
    <mergeCell ref="AR1:AU1"/>
    <mergeCell ref="AR2:AU2"/>
    <mergeCell ref="AR3:AU3"/>
    <mergeCell ref="A5:C5"/>
    <mergeCell ref="AR4:AU5"/>
    <mergeCell ref="A13:A15"/>
    <mergeCell ref="E13:E15"/>
    <mergeCell ref="F13:F15"/>
    <mergeCell ref="G13:G15"/>
    <mergeCell ref="L13:L15"/>
    <mergeCell ref="Q13:Q15"/>
    <mergeCell ref="D13:D15"/>
    <mergeCell ref="M13:M15"/>
    <mergeCell ref="N13:N15"/>
    <mergeCell ref="H13:H15"/>
    <mergeCell ref="I13:I15"/>
    <mergeCell ref="J13:J15"/>
    <mergeCell ref="K13:K15"/>
    <mergeCell ref="AP13:AP15"/>
    <mergeCell ref="T13:T15"/>
    <mergeCell ref="B13:B15"/>
    <mergeCell ref="C13:C15"/>
    <mergeCell ref="AR13:AR15"/>
    <mergeCell ref="AS13:AS15"/>
    <mergeCell ref="AT7:AT8"/>
    <mergeCell ref="AU7:AU8"/>
    <mergeCell ref="X7:X8"/>
    <mergeCell ref="Y7:Y8"/>
    <mergeCell ref="Z7:Z8"/>
    <mergeCell ref="AA7:AA8"/>
    <mergeCell ref="AB7:AB8"/>
    <mergeCell ref="AC7:AC8"/>
    <mergeCell ref="AD7:AD8"/>
    <mergeCell ref="AE7:AE8"/>
    <mergeCell ref="AI7:AI8"/>
    <mergeCell ref="AN7:AN8"/>
    <mergeCell ref="AO7:AO8"/>
    <mergeCell ref="AP7:AP8"/>
    <mergeCell ref="AQ7:AQ8"/>
    <mergeCell ref="AR7:AR8"/>
    <mergeCell ref="AP9:AP10"/>
    <mergeCell ref="AT13:AT15"/>
    <mergeCell ref="AU13:AU15"/>
    <mergeCell ref="AQ13:AQ15"/>
    <mergeCell ref="AS7:AS8"/>
    <mergeCell ref="N7:N8"/>
    <mergeCell ref="AQ9:AQ10"/>
    <mergeCell ref="AR9:AR10"/>
    <mergeCell ref="AS9:AS10"/>
    <mergeCell ref="AT9:AT10"/>
    <mergeCell ref="AU9:AU10"/>
    <mergeCell ref="A9:A10"/>
    <mergeCell ref="B9:B10"/>
    <mergeCell ref="C9:C10"/>
    <mergeCell ref="D9:D10"/>
    <mergeCell ref="E9:E10"/>
    <mergeCell ref="F9:F10"/>
    <mergeCell ref="G9:G10"/>
    <mergeCell ref="H9:H10"/>
    <mergeCell ref="I9:I10"/>
    <mergeCell ref="J9:J10"/>
    <mergeCell ref="K9:K10"/>
    <mergeCell ref="L9:L10"/>
    <mergeCell ref="M9:M10"/>
    <mergeCell ref="N9:N10"/>
    <mergeCell ref="O9:O10"/>
    <mergeCell ref="P9:P10"/>
    <mergeCell ref="Q9:Q10"/>
    <mergeCell ref="AO9:AO10"/>
    <mergeCell ref="O7:O8"/>
    <mergeCell ref="P7:P8"/>
    <mergeCell ref="Q7:Q8"/>
    <mergeCell ref="R7:R8"/>
    <mergeCell ref="S7:S8"/>
    <mergeCell ref="T7:T8"/>
    <mergeCell ref="U7:U8"/>
    <mergeCell ref="V7:V8"/>
    <mergeCell ref="E11:E12"/>
    <mergeCell ref="D11:D12"/>
    <mergeCell ref="C11:C12"/>
    <mergeCell ref="B11:B12"/>
    <mergeCell ref="A11:A12"/>
    <mergeCell ref="AR11:AR12"/>
    <mergeCell ref="AS11:AS12"/>
    <mergeCell ref="AT11:AT12"/>
    <mergeCell ref="AU11:AU12"/>
    <mergeCell ref="N11:N12"/>
    <mergeCell ref="M11:M12"/>
    <mergeCell ref="L11:L12"/>
    <mergeCell ref="K11:K12"/>
    <mergeCell ref="J11:J12"/>
    <mergeCell ref="I11:I12"/>
    <mergeCell ref="H11:H12"/>
    <mergeCell ref="G11:G12"/>
    <mergeCell ref="F11:F12"/>
    <mergeCell ref="AQ11:AQ12"/>
    <mergeCell ref="AP11:AP12"/>
    <mergeCell ref="AO11:AO12"/>
    <mergeCell ref="U11:U12"/>
    <mergeCell ref="T11:T12"/>
    <mergeCell ref="S11:S12"/>
    <mergeCell ref="AN11:AN12"/>
    <mergeCell ref="AI11:AI12"/>
    <mergeCell ref="AD11:AD12"/>
    <mergeCell ref="AP40:AP41"/>
    <mergeCell ref="AQ40:AQ41"/>
    <mergeCell ref="AR40:AR41"/>
    <mergeCell ref="AS40:AS41"/>
    <mergeCell ref="AT40:AT41"/>
    <mergeCell ref="AU40:AU41"/>
    <mergeCell ref="AQ46:AQ48"/>
    <mergeCell ref="AQ49:AQ51"/>
    <mergeCell ref="J40:J41"/>
    <mergeCell ref="K40:K41"/>
    <mergeCell ref="L40:L41"/>
    <mergeCell ref="M40:M41"/>
    <mergeCell ref="N40:N41"/>
    <mergeCell ref="O40:O41"/>
    <mergeCell ref="P40:P41"/>
    <mergeCell ref="R40:R41"/>
    <mergeCell ref="T40:T41"/>
    <mergeCell ref="Q40:Q41"/>
    <mergeCell ref="E113:E116"/>
    <mergeCell ref="F113:F116"/>
    <mergeCell ref="G113:G116"/>
    <mergeCell ref="H113:H116"/>
    <mergeCell ref="I113:I116"/>
    <mergeCell ref="J113:J116"/>
    <mergeCell ref="K113:K116"/>
    <mergeCell ref="L113:L116"/>
    <mergeCell ref="M113:M116"/>
    <mergeCell ref="N113:N116"/>
    <mergeCell ref="O113:O116"/>
    <mergeCell ref="P113:P116"/>
    <mergeCell ref="Q113:Q116"/>
    <mergeCell ref="V40:V41"/>
    <mergeCell ref="A40:A41"/>
    <mergeCell ref="B40:B41"/>
    <mergeCell ref="C40:C41"/>
    <mergeCell ref="D40:D41"/>
    <mergeCell ref="E40:E41"/>
    <mergeCell ref="F40:F41"/>
    <mergeCell ref="G40:G41"/>
    <mergeCell ref="H40:H41"/>
    <mergeCell ref="I40:I41"/>
    <mergeCell ref="E50:E51"/>
    <mergeCell ref="F50:F51"/>
    <mergeCell ref="S40:S41"/>
    <mergeCell ref="U40:U41"/>
    <mergeCell ref="A93:A94"/>
    <mergeCell ref="B93:B94"/>
    <mergeCell ref="C93:C94"/>
    <mergeCell ref="D93:D94"/>
    <mergeCell ref="E93:E94"/>
    <mergeCell ref="AU113:AU116"/>
    <mergeCell ref="A117:A120"/>
    <mergeCell ref="B117:B120"/>
    <mergeCell ref="C117:C120"/>
    <mergeCell ref="D117:D120"/>
    <mergeCell ref="E117:E120"/>
    <mergeCell ref="F117:F120"/>
    <mergeCell ref="G117:G120"/>
    <mergeCell ref="L117:L120"/>
    <mergeCell ref="M117:M120"/>
    <mergeCell ref="N117:N120"/>
    <mergeCell ref="O117:O120"/>
    <mergeCell ref="P117:P120"/>
    <mergeCell ref="Q117:Q120"/>
    <mergeCell ref="R117:R120"/>
    <mergeCell ref="S117:S120"/>
    <mergeCell ref="T117:T120"/>
    <mergeCell ref="U117:U120"/>
    <mergeCell ref="V117:V120"/>
    <mergeCell ref="R113:R116"/>
    <mergeCell ref="S113:S116"/>
    <mergeCell ref="T113:T116"/>
    <mergeCell ref="U113:U116"/>
    <mergeCell ref="V113:V116"/>
    <mergeCell ref="AD113:AD116"/>
    <mergeCell ref="AI113:AI116"/>
    <mergeCell ref="AN113:AN116"/>
    <mergeCell ref="AO113:AO116"/>
    <mergeCell ref="A113:A116"/>
    <mergeCell ref="B113:B116"/>
    <mergeCell ref="C113:C116"/>
    <mergeCell ref="D113:D116"/>
    <mergeCell ref="W236:W237"/>
    <mergeCell ref="AD117:AD120"/>
    <mergeCell ref="AI117:AI120"/>
    <mergeCell ref="AN117:AN120"/>
    <mergeCell ref="AO117:AO120"/>
    <mergeCell ref="AP117:AP120"/>
    <mergeCell ref="AQ117:AQ120"/>
    <mergeCell ref="AR117:AR120"/>
    <mergeCell ref="AS117:AS120"/>
    <mergeCell ref="AT117:AT120"/>
    <mergeCell ref="AP113:AP116"/>
    <mergeCell ref="AQ113:AQ116"/>
    <mergeCell ref="AR113:AR116"/>
    <mergeCell ref="AS113:AS116"/>
    <mergeCell ref="AT113:AT116"/>
    <mergeCell ref="U126:U127"/>
    <mergeCell ref="V126:V127"/>
    <mergeCell ref="AD130:AD131"/>
    <mergeCell ref="AI130:AI131"/>
    <mergeCell ref="AN130:AN131"/>
    <mergeCell ref="AO130:AO131"/>
    <mergeCell ref="AP130:AP131"/>
    <mergeCell ref="AT130:AT131"/>
    <mergeCell ref="AT126:AT127"/>
    <mergeCell ref="U157:U158"/>
    <mergeCell ref="V157:V158"/>
    <mergeCell ref="AD157:AD158"/>
    <mergeCell ref="AI157:AI158"/>
    <mergeCell ref="AN157:AN158"/>
    <mergeCell ref="AO157:AO158"/>
    <mergeCell ref="AQ126:AQ127"/>
    <mergeCell ref="U160:U163"/>
    <mergeCell ref="X236:X237"/>
    <mergeCell ref="Y236:Y237"/>
    <mergeCell ref="Z236:Z237"/>
    <mergeCell ref="AA236:AA237"/>
    <mergeCell ref="AB236:AB237"/>
    <mergeCell ref="AC236:AC237"/>
    <mergeCell ref="AD236:AD237"/>
    <mergeCell ref="AI236:AI237"/>
    <mergeCell ref="AN236:AN237"/>
    <mergeCell ref="AU117:AU120"/>
    <mergeCell ref="A236:A237"/>
    <mergeCell ref="B236:B237"/>
    <mergeCell ref="C236:C237"/>
    <mergeCell ref="D236:D237"/>
    <mergeCell ref="E236:E237"/>
    <mergeCell ref="F236:F237"/>
    <mergeCell ref="G236:G237"/>
    <mergeCell ref="H236:H237"/>
    <mergeCell ref="I236:I237"/>
    <mergeCell ref="J236:J237"/>
    <mergeCell ref="K236:K237"/>
    <mergeCell ref="L236:L237"/>
    <mergeCell ref="M236:M237"/>
    <mergeCell ref="N236:N237"/>
    <mergeCell ref="O236:O237"/>
    <mergeCell ref="P236:P237"/>
    <mergeCell ref="Q236:Q237"/>
    <mergeCell ref="R236:R237"/>
    <mergeCell ref="S236:S237"/>
    <mergeCell ref="T236:T237"/>
    <mergeCell ref="U236:U237"/>
    <mergeCell ref="V236:V237"/>
    <mergeCell ref="U242:U244"/>
    <mergeCell ref="U240:U241"/>
    <mergeCell ref="V240:V241"/>
    <mergeCell ref="AD240:AD241"/>
    <mergeCell ref="AI240:AI241"/>
    <mergeCell ref="AN240:AN241"/>
    <mergeCell ref="AO240:AO241"/>
    <mergeCell ref="AP240:AP241"/>
    <mergeCell ref="AR240:AR241"/>
    <mergeCell ref="AO236:AO237"/>
    <mergeCell ref="AP236:AP237"/>
    <mergeCell ref="AT236:AT237"/>
    <mergeCell ref="AU236:AU237"/>
    <mergeCell ref="A240:A241"/>
    <mergeCell ref="B240:B241"/>
    <mergeCell ref="C240:C241"/>
    <mergeCell ref="D240:D241"/>
    <mergeCell ref="E240:E241"/>
    <mergeCell ref="F240:F241"/>
    <mergeCell ref="G240:G241"/>
    <mergeCell ref="H240:H241"/>
    <mergeCell ref="I240:I241"/>
    <mergeCell ref="J240:J241"/>
    <mergeCell ref="K240:K241"/>
    <mergeCell ref="M240:M241"/>
    <mergeCell ref="N240:N241"/>
    <mergeCell ref="O240:O241"/>
    <mergeCell ref="P240:P241"/>
    <mergeCell ref="Q240:Q241"/>
    <mergeCell ref="R240:R241"/>
    <mergeCell ref="S240:S241"/>
    <mergeCell ref="T240:T241"/>
    <mergeCell ref="V242:V244"/>
    <mergeCell ref="AD242:AD244"/>
    <mergeCell ref="AI242:AI244"/>
    <mergeCell ref="AN242:AN244"/>
    <mergeCell ref="AO242:AO244"/>
    <mergeCell ref="AP242:AP244"/>
    <mergeCell ref="AQ242:AQ244"/>
    <mergeCell ref="AR242:AR244"/>
    <mergeCell ref="AS242:AS244"/>
    <mergeCell ref="AS240:AS241"/>
    <mergeCell ref="AT240:AT241"/>
    <mergeCell ref="AU240:AU241"/>
    <mergeCell ref="A242:A244"/>
    <mergeCell ref="B242:B244"/>
    <mergeCell ref="C242:C244"/>
    <mergeCell ref="D242:D244"/>
    <mergeCell ref="E242:E244"/>
    <mergeCell ref="F242:F244"/>
    <mergeCell ref="G242:G244"/>
    <mergeCell ref="H242:H244"/>
    <mergeCell ref="I242:I244"/>
    <mergeCell ref="J242:J244"/>
    <mergeCell ref="K242:K244"/>
    <mergeCell ref="L242:L244"/>
    <mergeCell ref="M242:M244"/>
    <mergeCell ref="N242:N244"/>
    <mergeCell ref="O242:O244"/>
    <mergeCell ref="P242:P244"/>
    <mergeCell ref="Q242:Q244"/>
    <mergeCell ref="R242:R244"/>
    <mergeCell ref="S242:S244"/>
    <mergeCell ref="T242:T244"/>
    <mergeCell ref="X245:X247"/>
    <mergeCell ref="Y245:Y247"/>
    <mergeCell ref="Z245:Z247"/>
    <mergeCell ref="AA245:AA247"/>
    <mergeCell ref="AB245:AB247"/>
    <mergeCell ref="AC245:AC247"/>
    <mergeCell ref="AD245:AD247"/>
    <mergeCell ref="AI245:AI247"/>
    <mergeCell ref="AP248:AP250"/>
    <mergeCell ref="Q248:Q250"/>
    <mergeCell ref="R248:R250"/>
    <mergeCell ref="S248:S250"/>
    <mergeCell ref="T248:T250"/>
    <mergeCell ref="U248:U250"/>
    <mergeCell ref="AT242:AT244"/>
    <mergeCell ref="AU242:AU244"/>
    <mergeCell ref="A245:A247"/>
    <mergeCell ref="B245:B247"/>
    <mergeCell ref="C245:C247"/>
    <mergeCell ref="D245:D247"/>
    <mergeCell ref="E245:E247"/>
    <mergeCell ref="F245:F247"/>
    <mergeCell ref="G245:G247"/>
    <mergeCell ref="H245:H247"/>
    <mergeCell ref="I245:I247"/>
    <mergeCell ref="J245:J247"/>
    <mergeCell ref="K245:K247"/>
    <mergeCell ref="L245:L247"/>
    <mergeCell ref="M245:M247"/>
    <mergeCell ref="N245:N247"/>
    <mergeCell ref="O245:O247"/>
    <mergeCell ref="P245:P247"/>
    <mergeCell ref="B248:B250"/>
    <mergeCell ref="C248:C250"/>
    <mergeCell ref="D248:D250"/>
    <mergeCell ref="E248:E250"/>
    <mergeCell ref="F248:F250"/>
    <mergeCell ref="G248:G250"/>
    <mergeCell ref="H248:H250"/>
    <mergeCell ref="I248:I250"/>
    <mergeCell ref="J248:J250"/>
    <mergeCell ref="K248:K250"/>
    <mergeCell ref="L248:L250"/>
    <mergeCell ref="M248:M250"/>
    <mergeCell ref="N248:N250"/>
    <mergeCell ref="O248:O250"/>
    <mergeCell ref="P248:P250"/>
    <mergeCell ref="W245:W247"/>
    <mergeCell ref="Q245:Q247"/>
    <mergeCell ref="R245:R247"/>
    <mergeCell ref="S245:S247"/>
    <mergeCell ref="T245:T247"/>
    <mergeCell ref="U245:U247"/>
    <mergeCell ref="V245:V247"/>
    <mergeCell ref="W248:W250"/>
    <mergeCell ref="Y248:Y250"/>
    <mergeCell ref="AN245:AN247"/>
    <mergeCell ref="AO245:AO247"/>
    <mergeCell ref="AP245:AP247"/>
    <mergeCell ref="AQ245:AQ247"/>
    <mergeCell ref="AR245:AR247"/>
    <mergeCell ref="AS245:AS247"/>
    <mergeCell ref="AT245:AT247"/>
    <mergeCell ref="AQ248:AQ250"/>
    <mergeCell ref="AR248:AR250"/>
    <mergeCell ref="AS248:AS250"/>
    <mergeCell ref="AT248:AT250"/>
    <mergeCell ref="AU248:AU250"/>
    <mergeCell ref="A251:A253"/>
    <mergeCell ref="B251:B253"/>
    <mergeCell ref="C251:C253"/>
    <mergeCell ref="D251:D253"/>
    <mergeCell ref="E251:E253"/>
    <mergeCell ref="F251:F253"/>
    <mergeCell ref="G251:G253"/>
    <mergeCell ref="H251:H253"/>
    <mergeCell ref="I251:I253"/>
    <mergeCell ref="J251:J253"/>
    <mergeCell ref="K251:K253"/>
    <mergeCell ref="L251:L253"/>
    <mergeCell ref="M251:M253"/>
    <mergeCell ref="N251:N253"/>
    <mergeCell ref="O251:O253"/>
    <mergeCell ref="P251:P253"/>
    <mergeCell ref="AU245:AU247"/>
    <mergeCell ref="Q251:Q253"/>
    <mergeCell ref="A248:A250"/>
    <mergeCell ref="R251:R253"/>
    <mergeCell ref="S251:S253"/>
    <mergeCell ref="Z248:Z250"/>
    <mergeCell ref="AA248:AA250"/>
    <mergeCell ref="AB248:AB250"/>
    <mergeCell ref="AC248:AC250"/>
    <mergeCell ref="AD248:AD250"/>
    <mergeCell ref="AI248:AI250"/>
    <mergeCell ref="AN248:AN250"/>
    <mergeCell ref="AO248:AO250"/>
    <mergeCell ref="AS251:AS253"/>
    <mergeCell ref="AT251:AT253"/>
    <mergeCell ref="AU251:AU253"/>
    <mergeCell ref="W252:W253"/>
    <mergeCell ref="X252:X253"/>
    <mergeCell ref="Y252:Y253"/>
    <mergeCell ref="Z252:Z253"/>
    <mergeCell ref="AA252:AA253"/>
    <mergeCell ref="AB252:AB253"/>
    <mergeCell ref="AC252:AC253"/>
    <mergeCell ref="AQ252:AQ253"/>
    <mergeCell ref="T251:T253"/>
    <mergeCell ref="U251:U253"/>
    <mergeCell ref="V251:V253"/>
    <mergeCell ref="AD251:AD253"/>
    <mergeCell ref="AI251:AI253"/>
    <mergeCell ref="AN251:AN253"/>
    <mergeCell ref="AO251:AO253"/>
    <mergeCell ref="AP251:AP253"/>
    <mergeCell ref="AR251:AR253"/>
    <mergeCell ref="V248:V250"/>
    <mergeCell ref="X248:X250"/>
    <mergeCell ref="J254:J256"/>
    <mergeCell ref="K254:K256"/>
    <mergeCell ref="L254:L256"/>
    <mergeCell ref="M254:M256"/>
    <mergeCell ref="N254:N256"/>
    <mergeCell ref="O254:O256"/>
    <mergeCell ref="P254:P256"/>
    <mergeCell ref="Q254:Q256"/>
    <mergeCell ref="R254:R256"/>
    <mergeCell ref="A254:A256"/>
    <mergeCell ref="B254:B256"/>
    <mergeCell ref="C254:C256"/>
    <mergeCell ref="D254:D256"/>
    <mergeCell ref="E254:E256"/>
    <mergeCell ref="F254:F256"/>
    <mergeCell ref="G254:G256"/>
    <mergeCell ref="H254:H256"/>
    <mergeCell ref="I254:I256"/>
    <mergeCell ref="AR254:AR256"/>
    <mergeCell ref="S254:S256"/>
    <mergeCell ref="T254:T256"/>
    <mergeCell ref="U254:U256"/>
    <mergeCell ref="V254:V256"/>
    <mergeCell ref="W254:W256"/>
    <mergeCell ref="X254:X256"/>
    <mergeCell ref="Y254:Y256"/>
    <mergeCell ref="Z254:Z256"/>
    <mergeCell ref="AA254:AA256"/>
    <mergeCell ref="AN257:AN258"/>
    <mergeCell ref="AO257:AO258"/>
    <mergeCell ref="AP257:AP258"/>
    <mergeCell ref="AQ257:AQ258"/>
    <mergeCell ref="V257:V258"/>
    <mergeCell ref="W257:W258"/>
    <mergeCell ref="X257:X258"/>
    <mergeCell ref="Y257:Y258"/>
    <mergeCell ref="Z257:Z258"/>
    <mergeCell ref="AA257:AA258"/>
    <mergeCell ref="AB257:AB258"/>
    <mergeCell ref="AC257:AC258"/>
    <mergeCell ref="AD257:AD258"/>
    <mergeCell ref="AR257:AR258"/>
    <mergeCell ref="AS254:AS256"/>
    <mergeCell ref="AT254:AT256"/>
    <mergeCell ref="AU254:AU256"/>
    <mergeCell ref="A257:A258"/>
    <mergeCell ref="B257:B258"/>
    <mergeCell ref="C257:C258"/>
    <mergeCell ref="D257:D258"/>
    <mergeCell ref="E257:E258"/>
    <mergeCell ref="F257:F258"/>
    <mergeCell ref="G257:G258"/>
    <mergeCell ref="H257:H258"/>
    <mergeCell ref="I257:I258"/>
    <mergeCell ref="J257:J258"/>
    <mergeCell ref="K257:K258"/>
    <mergeCell ref="L257:L258"/>
    <mergeCell ref="M257:M258"/>
    <mergeCell ref="N257:N258"/>
    <mergeCell ref="O257:O258"/>
    <mergeCell ref="P257:P258"/>
    <mergeCell ref="Q257:Q258"/>
    <mergeCell ref="R257:R258"/>
    <mergeCell ref="S257:S258"/>
    <mergeCell ref="T257:T258"/>
    <mergeCell ref="U257:U258"/>
    <mergeCell ref="AB254:AB256"/>
    <mergeCell ref="AC254:AC256"/>
    <mergeCell ref="AD254:AD256"/>
    <mergeCell ref="AI254:AI256"/>
    <mergeCell ref="AN254:AN256"/>
    <mergeCell ref="AO254:AO256"/>
    <mergeCell ref="AP254:AP256"/>
    <mergeCell ref="AQ254:AQ256"/>
    <mergeCell ref="AS257:AS258"/>
    <mergeCell ref="AT257:AT258"/>
    <mergeCell ref="AU257:AU258"/>
    <mergeCell ref="A261:A262"/>
    <mergeCell ref="B261:B262"/>
    <mergeCell ref="C261:C262"/>
    <mergeCell ref="D261:D262"/>
    <mergeCell ref="E261:E262"/>
    <mergeCell ref="F261:F262"/>
    <mergeCell ref="G261:G262"/>
    <mergeCell ref="H261:H262"/>
    <mergeCell ref="I261:I262"/>
    <mergeCell ref="J261:J262"/>
    <mergeCell ref="K261:K262"/>
    <mergeCell ref="L261:L262"/>
    <mergeCell ref="M261:M262"/>
    <mergeCell ref="N261:N262"/>
    <mergeCell ref="O261:O262"/>
    <mergeCell ref="P261:P262"/>
    <mergeCell ref="Q261:Q262"/>
    <mergeCell ref="R261:R262"/>
    <mergeCell ref="S261:S262"/>
    <mergeCell ref="T261:T262"/>
    <mergeCell ref="AE257:AE258"/>
    <mergeCell ref="AF257:AF258"/>
    <mergeCell ref="AG257:AG258"/>
    <mergeCell ref="AH257:AH258"/>
    <mergeCell ref="AI257:AI258"/>
    <mergeCell ref="A263:A264"/>
    <mergeCell ref="B263:B264"/>
    <mergeCell ref="C263:C264"/>
    <mergeCell ref="D263:D264"/>
    <mergeCell ref="E263:E264"/>
    <mergeCell ref="F263:F264"/>
    <mergeCell ref="G263:G264"/>
    <mergeCell ref="H263:H264"/>
    <mergeCell ref="I263:I264"/>
    <mergeCell ref="J263:J264"/>
    <mergeCell ref="K263:K264"/>
    <mergeCell ref="L263:L264"/>
    <mergeCell ref="M263:M264"/>
    <mergeCell ref="N263:N264"/>
    <mergeCell ref="O263:O264"/>
    <mergeCell ref="P263:P264"/>
    <mergeCell ref="Q263:Q264"/>
    <mergeCell ref="R405:R406"/>
    <mergeCell ref="S405:S406"/>
    <mergeCell ref="T405:T406"/>
    <mergeCell ref="U405:U406"/>
    <mergeCell ref="V405:V406"/>
    <mergeCell ref="V263:V264"/>
    <mergeCell ref="AD263:AD264"/>
    <mergeCell ref="AI263:AI264"/>
    <mergeCell ref="AN263:AN264"/>
    <mergeCell ref="AO263:AO264"/>
    <mergeCell ref="AP263:AP264"/>
    <mergeCell ref="AQ263:AQ264"/>
    <mergeCell ref="AR263:AR264"/>
    <mergeCell ref="AS263:AS264"/>
    <mergeCell ref="AS261:AS262"/>
    <mergeCell ref="AT261:AT262"/>
    <mergeCell ref="AU261:AU262"/>
    <mergeCell ref="R263:R264"/>
    <mergeCell ref="S263:S264"/>
    <mergeCell ref="T263:T264"/>
    <mergeCell ref="U263:U264"/>
    <mergeCell ref="U261:U262"/>
    <mergeCell ref="V261:V262"/>
    <mergeCell ref="AD261:AD262"/>
    <mergeCell ref="AI261:AI262"/>
    <mergeCell ref="AN261:AN262"/>
    <mergeCell ref="AO261:AO262"/>
    <mergeCell ref="AP261:AP262"/>
    <mergeCell ref="AQ261:AQ262"/>
    <mergeCell ref="AR261:AR262"/>
    <mergeCell ref="U363:U364"/>
    <mergeCell ref="T367:T368"/>
    <mergeCell ref="T409:T410"/>
    <mergeCell ref="U409:U410"/>
    <mergeCell ref="V409:V410"/>
    <mergeCell ref="W409:W410"/>
    <mergeCell ref="AD405:AD406"/>
    <mergeCell ref="AI405:AI406"/>
    <mergeCell ref="AN405:AN406"/>
    <mergeCell ref="AO405:AO406"/>
    <mergeCell ref="AP405:AP406"/>
    <mergeCell ref="AQ405:AQ406"/>
    <mergeCell ref="AR405:AR406"/>
    <mergeCell ref="AS405:AS406"/>
    <mergeCell ref="AT405:AT406"/>
    <mergeCell ref="AT263:AT264"/>
    <mergeCell ref="AU263:AU264"/>
    <mergeCell ref="A405:A406"/>
    <mergeCell ref="B405:B406"/>
    <mergeCell ref="C405:C406"/>
    <mergeCell ref="D405:D406"/>
    <mergeCell ref="E405:E406"/>
    <mergeCell ref="F405:F406"/>
    <mergeCell ref="G405:G406"/>
    <mergeCell ref="H405:H406"/>
    <mergeCell ref="I405:I406"/>
    <mergeCell ref="J405:J406"/>
    <mergeCell ref="K405:K406"/>
    <mergeCell ref="L405:L406"/>
    <mergeCell ref="M405:M406"/>
    <mergeCell ref="N405:N406"/>
    <mergeCell ref="O405:O406"/>
    <mergeCell ref="P405:P406"/>
    <mergeCell ref="Q405:Q406"/>
    <mergeCell ref="AM409:AM410"/>
    <mergeCell ref="AN409:AN410"/>
    <mergeCell ref="AO409:AO410"/>
    <mergeCell ref="X409:X410"/>
    <mergeCell ref="Y409:Y410"/>
    <mergeCell ref="Z409:Z410"/>
    <mergeCell ref="AA409:AA410"/>
    <mergeCell ref="AB409:AB410"/>
    <mergeCell ref="AC409:AC410"/>
    <mergeCell ref="AD409:AD410"/>
    <mergeCell ref="AE409:AE410"/>
    <mergeCell ref="AF409:AF410"/>
    <mergeCell ref="AU405:AU406"/>
    <mergeCell ref="A409:A410"/>
    <mergeCell ref="B409:B410"/>
    <mergeCell ref="C409:C410"/>
    <mergeCell ref="D409:D410"/>
    <mergeCell ref="E409:E410"/>
    <mergeCell ref="F409:F410"/>
    <mergeCell ref="G409:G410"/>
    <mergeCell ref="H409:H410"/>
    <mergeCell ref="I409:I410"/>
    <mergeCell ref="J409:J410"/>
    <mergeCell ref="K409:K410"/>
    <mergeCell ref="L409:L410"/>
    <mergeCell ref="M409:M410"/>
    <mergeCell ref="N409:N410"/>
    <mergeCell ref="O409:O410"/>
    <mergeCell ref="P409:P410"/>
    <mergeCell ref="Q409:Q410"/>
    <mergeCell ref="R409:R410"/>
    <mergeCell ref="S409:S410"/>
    <mergeCell ref="AS411:AS412"/>
    <mergeCell ref="AT411:AT412"/>
    <mergeCell ref="AP409:AP410"/>
    <mergeCell ref="AT409:AT410"/>
    <mergeCell ref="A411:A412"/>
    <mergeCell ref="B411:B412"/>
    <mergeCell ref="C411:C412"/>
    <mergeCell ref="D411:D412"/>
    <mergeCell ref="E411:E412"/>
    <mergeCell ref="F411:F412"/>
    <mergeCell ref="G411:G412"/>
    <mergeCell ref="H411:H412"/>
    <mergeCell ref="I411:I412"/>
    <mergeCell ref="J411:J412"/>
    <mergeCell ref="K411:K412"/>
    <mergeCell ref="L411:L412"/>
    <mergeCell ref="M411:M412"/>
    <mergeCell ref="N411:N412"/>
    <mergeCell ref="O411:O412"/>
    <mergeCell ref="P411:P412"/>
    <mergeCell ref="Q411:Q412"/>
    <mergeCell ref="R411:R412"/>
    <mergeCell ref="S411:S412"/>
    <mergeCell ref="T411:T412"/>
    <mergeCell ref="U411:U412"/>
    <mergeCell ref="V411:V412"/>
    <mergeCell ref="AG409:AG410"/>
    <mergeCell ref="AH409:AH410"/>
    <mergeCell ref="AI409:AI410"/>
    <mergeCell ref="AJ409:AJ410"/>
    <mergeCell ref="AK409:AK410"/>
    <mergeCell ref="AL409:AL410"/>
    <mergeCell ref="AU510:AU512"/>
    <mergeCell ref="AU411:AU412"/>
    <mergeCell ref="A510:A512"/>
    <mergeCell ref="B510:B512"/>
    <mergeCell ref="C510:C512"/>
    <mergeCell ref="D510:D512"/>
    <mergeCell ref="E510:E512"/>
    <mergeCell ref="F510:F512"/>
    <mergeCell ref="G510:G512"/>
    <mergeCell ref="H510:H512"/>
    <mergeCell ref="I510:I512"/>
    <mergeCell ref="J510:J512"/>
    <mergeCell ref="K510:K512"/>
    <mergeCell ref="L510:L512"/>
    <mergeCell ref="M510:M512"/>
    <mergeCell ref="N510:N512"/>
    <mergeCell ref="O510:O512"/>
    <mergeCell ref="P510:P512"/>
    <mergeCell ref="Q510:Q512"/>
    <mergeCell ref="R510:R512"/>
    <mergeCell ref="S510:S512"/>
    <mergeCell ref="T510:T512"/>
    <mergeCell ref="U510:U512"/>
    <mergeCell ref="V510:V512"/>
    <mergeCell ref="AD510:AD512"/>
    <mergeCell ref="AD411:AD412"/>
    <mergeCell ref="AI411:AI412"/>
    <mergeCell ref="AN411:AN412"/>
    <mergeCell ref="AO411:AO412"/>
    <mergeCell ref="AP411:AP412"/>
    <mergeCell ref="AQ411:AQ412"/>
    <mergeCell ref="AR411:AR412"/>
    <mergeCell ref="A513:A515"/>
    <mergeCell ref="B513:B515"/>
    <mergeCell ref="C513:C515"/>
    <mergeCell ref="D513:D515"/>
    <mergeCell ref="E513:E515"/>
    <mergeCell ref="F513:F515"/>
    <mergeCell ref="G513:G515"/>
    <mergeCell ref="L513:L515"/>
    <mergeCell ref="M513:M515"/>
    <mergeCell ref="AI510:AI512"/>
    <mergeCell ref="AN510:AN512"/>
    <mergeCell ref="AO510:AO512"/>
    <mergeCell ref="AP510:AP512"/>
    <mergeCell ref="AQ510:AQ512"/>
    <mergeCell ref="AR510:AR512"/>
    <mergeCell ref="AS510:AS512"/>
    <mergeCell ref="AT510:AT512"/>
    <mergeCell ref="AU513:AU515"/>
    <mergeCell ref="A516:A517"/>
    <mergeCell ref="B516:B517"/>
    <mergeCell ref="C516:C517"/>
    <mergeCell ref="D516:D517"/>
    <mergeCell ref="E516:E517"/>
    <mergeCell ref="F516:F517"/>
    <mergeCell ref="G516:G517"/>
    <mergeCell ref="L516:L517"/>
    <mergeCell ref="M516:M517"/>
    <mergeCell ref="N516:N517"/>
    <mergeCell ref="O516:O517"/>
    <mergeCell ref="P516:P517"/>
    <mergeCell ref="Q516:Q517"/>
    <mergeCell ref="R516:R517"/>
    <mergeCell ref="S516:S517"/>
    <mergeCell ref="T516:T517"/>
    <mergeCell ref="U516:U517"/>
    <mergeCell ref="V516:V517"/>
    <mergeCell ref="AD516:AD517"/>
    <mergeCell ref="AI516:AI517"/>
    <mergeCell ref="AN516:AN517"/>
    <mergeCell ref="AO516:AO517"/>
    <mergeCell ref="AP516:AP517"/>
    <mergeCell ref="AD513:AD515"/>
    <mergeCell ref="AI513:AI515"/>
    <mergeCell ref="AN513:AN515"/>
    <mergeCell ref="AO513:AO515"/>
    <mergeCell ref="AP513:AP515"/>
    <mergeCell ref="AQ513:AQ515"/>
    <mergeCell ref="AR513:AR515"/>
    <mergeCell ref="AS513:AS515"/>
    <mergeCell ref="AU516:AU517"/>
    <mergeCell ref="A518:A519"/>
    <mergeCell ref="B518:B519"/>
    <mergeCell ref="C518:C519"/>
    <mergeCell ref="D518:D519"/>
    <mergeCell ref="E518:E519"/>
    <mergeCell ref="F518:F519"/>
    <mergeCell ref="G518:G519"/>
    <mergeCell ref="H518:H519"/>
    <mergeCell ref="I518:I519"/>
    <mergeCell ref="J518:J519"/>
    <mergeCell ref="K518:K519"/>
    <mergeCell ref="L518:L519"/>
    <mergeCell ref="M518:M519"/>
    <mergeCell ref="N518:N519"/>
    <mergeCell ref="O518:O519"/>
    <mergeCell ref="P518:P519"/>
    <mergeCell ref="Q518:Q519"/>
    <mergeCell ref="R518:R519"/>
    <mergeCell ref="S518:S519"/>
    <mergeCell ref="AU518:AU519"/>
    <mergeCell ref="B520:B522"/>
    <mergeCell ref="C520:C522"/>
    <mergeCell ref="D520:D522"/>
    <mergeCell ref="E520:E522"/>
    <mergeCell ref="F520:F522"/>
    <mergeCell ref="G520:G522"/>
    <mergeCell ref="H520:H522"/>
    <mergeCell ref="I520:I522"/>
    <mergeCell ref="J520:J522"/>
    <mergeCell ref="K520:K522"/>
    <mergeCell ref="L520:L522"/>
    <mergeCell ref="M520:M522"/>
    <mergeCell ref="N520:N522"/>
    <mergeCell ref="O520:O522"/>
    <mergeCell ref="P520:P522"/>
    <mergeCell ref="Q520:Q522"/>
    <mergeCell ref="R520:R522"/>
    <mergeCell ref="S520:S522"/>
    <mergeCell ref="T520:T522"/>
    <mergeCell ref="U520:U522"/>
    <mergeCell ref="T518:T519"/>
    <mergeCell ref="U518:U519"/>
    <mergeCell ref="V518:V519"/>
    <mergeCell ref="AD518:AD519"/>
    <mergeCell ref="AI518:AI519"/>
    <mergeCell ref="AN518:AN519"/>
    <mergeCell ref="AO518:AO519"/>
    <mergeCell ref="AP518:AP519"/>
    <mergeCell ref="AQ518:AQ519"/>
    <mergeCell ref="T580:T581"/>
    <mergeCell ref="U580:U581"/>
    <mergeCell ref="V580:V581"/>
    <mergeCell ref="AD580:AD581"/>
    <mergeCell ref="AI580:AI581"/>
    <mergeCell ref="AN580:AN581"/>
    <mergeCell ref="AI520:AI522"/>
    <mergeCell ref="AN520:AN522"/>
    <mergeCell ref="AO520:AO522"/>
    <mergeCell ref="AP520:AP522"/>
    <mergeCell ref="AN575:AN576"/>
    <mergeCell ref="AO575:AO576"/>
    <mergeCell ref="AP575:AP576"/>
    <mergeCell ref="AQ575:AQ576"/>
    <mergeCell ref="AD577:AD579"/>
    <mergeCell ref="AI577:AI579"/>
    <mergeCell ref="V548:V550"/>
    <mergeCell ref="AD548:AD550"/>
    <mergeCell ref="AI548:AI550"/>
    <mergeCell ref="AN548:AN550"/>
    <mergeCell ref="AT520:AT522"/>
    <mergeCell ref="A520:A522"/>
    <mergeCell ref="A580:A581"/>
    <mergeCell ref="B580:B581"/>
    <mergeCell ref="C580:C581"/>
    <mergeCell ref="D580:D581"/>
    <mergeCell ref="E580:E581"/>
    <mergeCell ref="F580:F581"/>
    <mergeCell ref="G580:G581"/>
    <mergeCell ref="H580:H581"/>
    <mergeCell ref="I580:I581"/>
    <mergeCell ref="J580:J581"/>
    <mergeCell ref="K580:K581"/>
    <mergeCell ref="L580:L581"/>
    <mergeCell ref="M580:M581"/>
    <mergeCell ref="N580:N581"/>
    <mergeCell ref="O580:O581"/>
    <mergeCell ref="P580:P581"/>
    <mergeCell ref="V520:V522"/>
    <mergeCell ref="W520:W522"/>
    <mergeCell ref="Z520:Z522"/>
    <mergeCell ref="AA520:AA522"/>
    <mergeCell ref="W556:W558"/>
    <mergeCell ref="X556:X558"/>
    <mergeCell ref="B573:B574"/>
    <mergeCell ref="C573:C574"/>
    <mergeCell ref="D573:D574"/>
    <mergeCell ref="E573:E574"/>
    <mergeCell ref="L573:L574"/>
    <mergeCell ref="M573:M574"/>
    <mergeCell ref="N573:N574"/>
    <mergeCell ref="O573:O574"/>
    <mergeCell ref="V582:V583"/>
    <mergeCell ref="AD582:AD583"/>
    <mergeCell ref="AI582:AI583"/>
    <mergeCell ref="AN582:AN583"/>
    <mergeCell ref="AO582:AO583"/>
    <mergeCell ref="AO580:AO581"/>
    <mergeCell ref="AP580:AP581"/>
    <mergeCell ref="AQ580:AQ581"/>
    <mergeCell ref="AR580:AR581"/>
    <mergeCell ref="AS580:AS581"/>
    <mergeCell ref="AT580:AT581"/>
    <mergeCell ref="AU580:AU581"/>
    <mergeCell ref="A582:A583"/>
    <mergeCell ref="B582:B583"/>
    <mergeCell ref="C582:C583"/>
    <mergeCell ref="D582:D583"/>
    <mergeCell ref="E582:E583"/>
    <mergeCell ref="F582:F583"/>
    <mergeCell ref="G582:G583"/>
    <mergeCell ref="H582:H583"/>
    <mergeCell ref="I582:I583"/>
    <mergeCell ref="J582:J583"/>
    <mergeCell ref="K582:K583"/>
    <mergeCell ref="L582:L583"/>
    <mergeCell ref="M582:M583"/>
    <mergeCell ref="N582:N583"/>
    <mergeCell ref="O582:O583"/>
    <mergeCell ref="P582:P583"/>
    <mergeCell ref="Q582:Q583"/>
    <mergeCell ref="Q580:Q581"/>
    <mergeCell ref="R580:R581"/>
    <mergeCell ref="S580:S581"/>
    <mergeCell ref="AI584:AI585"/>
    <mergeCell ref="AN584:AN585"/>
    <mergeCell ref="AO584:AO585"/>
    <mergeCell ref="AP584:AP585"/>
    <mergeCell ref="AP582:AP583"/>
    <mergeCell ref="AQ582:AQ583"/>
    <mergeCell ref="AR582:AR583"/>
    <mergeCell ref="AS582:AS583"/>
    <mergeCell ref="AT582:AT583"/>
    <mergeCell ref="AU582:AU583"/>
    <mergeCell ref="A584:A585"/>
    <mergeCell ref="B584:B585"/>
    <mergeCell ref="C584:C585"/>
    <mergeCell ref="D584:D585"/>
    <mergeCell ref="E584:E585"/>
    <mergeCell ref="F584:F585"/>
    <mergeCell ref="G584:G585"/>
    <mergeCell ref="H584:H585"/>
    <mergeCell ref="I584:I585"/>
    <mergeCell ref="J584:J585"/>
    <mergeCell ref="K584:K585"/>
    <mergeCell ref="L584:L585"/>
    <mergeCell ref="M584:M585"/>
    <mergeCell ref="N584:N585"/>
    <mergeCell ref="O584:O585"/>
    <mergeCell ref="P584:P585"/>
    <mergeCell ref="Q584:Q585"/>
    <mergeCell ref="R584:R585"/>
    <mergeCell ref="R582:R583"/>
    <mergeCell ref="S582:S583"/>
    <mergeCell ref="T582:T583"/>
    <mergeCell ref="U582:U583"/>
    <mergeCell ref="AO586:AO588"/>
    <mergeCell ref="AP586:AP588"/>
    <mergeCell ref="AQ586:AQ588"/>
    <mergeCell ref="AQ584:AQ585"/>
    <mergeCell ref="AR584:AR585"/>
    <mergeCell ref="AS584:AS585"/>
    <mergeCell ref="AT584:AT585"/>
    <mergeCell ref="AU584:AU585"/>
    <mergeCell ref="A586:A588"/>
    <mergeCell ref="B586:B588"/>
    <mergeCell ref="C586:C588"/>
    <mergeCell ref="D586:D588"/>
    <mergeCell ref="E586:E588"/>
    <mergeCell ref="F586:F588"/>
    <mergeCell ref="G586:G588"/>
    <mergeCell ref="H586:H588"/>
    <mergeCell ref="I586:I588"/>
    <mergeCell ref="J586:J588"/>
    <mergeCell ref="K586:K588"/>
    <mergeCell ref="L586:L588"/>
    <mergeCell ref="M586:M588"/>
    <mergeCell ref="N586:N588"/>
    <mergeCell ref="O586:O588"/>
    <mergeCell ref="P586:P588"/>
    <mergeCell ref="Q586:Q588"/>
    <mergeCell ref="R586:R588"/>
    <mergeCell ref="S586:S588"/>
    <mergeCell ref="S584:S585"/>
    <mergeCell ref="T584:T585"/>
    <mergeCell ref="U584:U585"/>
    <mergeCell ref="V584:V585"/>
    <mergeCell ref="AD584:AD585"/>
    <mergeCell ref="AT589:AT592"/>
    <mergeCell ref="W591:W592"/>
    <mergeCell ref="AR586:AR588"/>
    <mergeCell ref="AS586:AS588"/>
    <mergeCell ref="AT586:AT588"/>
    <mergeCell ref="AU586:AU588"/>
    <mergeCell ref="A589:A592"/>
    <mergeCell ref="B589:B592"/>
    <mergeCell ref="C589:C592"/>
    <mergeCell ref="D589:D592"/>
    <mergeCell ref="E589:E592"/>
    <mergeCell ref="F589:F592"/>
    <mergeCell ref="G589:G592"/>
    <mergeCell ref="H589:H592"/>
    <mergeCell ref="I589:I592"/>
    <mergeCell ref="J589:J592"/>
    <mergeCell ref="K589:K592"/>
    <mergeCell ref="L589:L592"/>
    <mergeCell ref="M589:M592"/>
    <mergeCell ref="N589:N592"/>
    <mergeCell ref="O589:O592"/>
    <mergeCell ref="P589:P592"/>
    <mergeCell ref="Q589:Q592"/>
    <mergeCell ref="R589:R592"/>
    <mergeCell ref="S589:S592"/>
    <mergeCell ref="T589:T592"/>
    <mergeCell ref="T586:T588"/>
    <mergeCell ref="U586:U588"/>
    <mergeCell ref="V586:V588"/>
    <mergeCell ref="AD586:AD588"/>
    <mergeCell ref="AI586:AI588"/>
    <mergeCell ref="AN586:AN588"/>
    <mergeCell ref="U589:U592"/>
    <mergeCell ref="V589:V592"/>
    <mergeCell ref="AD589:AD592"/>
    <mergeCell ref="AI589:AI592"/>
    <mergeCell ref="AN589:AN592"/>
    <mergeCell ref="AO589:AO592"/>
    <mergeCell ref="AP589:AP592"/>
    <mergeCell ref="W611:W613"/>
    <mergeCell ref="X611:X613"/>
    <mergeCell ref="Y611:Y613"/>
    <mergeCell ref="Z611:Z613"/>
    <mergeCell ref="AA611:AA613"/>
    <mergeCell ref="AB611:AB613"/>
    <mergeCell ref="AC611:AC613"/>
    <mergeCell ref="AD611:AD613"/>
    <mergeCell ref="AI611:AI613"/>
    <mergeCell ref="N611:N613"/>
    <mergeCell ref="O611:O613"/>
    <mergeCell ref="P611:P613"/>
    <mergeCell ref="Q611:Q613"/>
    <mergeCell ref="R611:R613"/>
    <mergeCell ref="S611:S613"/>
    <mergeCell ref="T611:T613"/>
    <mergeCell ref="U611:U613"/>
    <mergeCell ref="V611:V613"/>
    <mergeCell ref="AO600:AO602"/>
    <mergeCell ref="AN594:AN595"/>
    <mergeCell ref="AO594:AO595"/>
    <mergeCell ref="X600:X602"/>
    <mergeCell ref="Y600:Y602"/>
    <mergeCell ref="Z600:Z602"/>
    <mergeCell ref="AP600:AP602"/>
    <mergeCell ref="AN614:AN615"/>
    <mergeCell ref="AO614:AO615"/>
    <mergeCell ref="AP614:AP615"/>
    <mergeCell ref="AQ614:AQ615"/>
    <mergeCell ref="AR614:AR615"/>
    <mergeCell ref="AS614:AS615"/>
    <mergeCell ref="AT614:AT615"/>
    <mergeCell ref="AU614:AU615"/>
    <mergeCell ref="AN611:AN613"/>
    <mergeCell ref="AO611:AO613"/>
    <mergeCell ref="AP611:AP613"/>
    <mergeCell ref="AT611:AT613"/>
    <mergeCell ref="AU611:AU613"/>
    <mergeCell ref="A614:A615"/>
    <mergeCell ref="B614:B615"/>
    <mergeCell ref="C614:C615"/>
    <mergeCell ref="D614:D615"/>
    <mergeCell ref="E614:E615"/>
    <mergeCell ref="F614:F615"/>
    <mergeCell ref="G614:G615"/>
    <mergeCell ref="L614:L615"/>
    <mergeCell ref="M614:M615"/>
    <mergeCell ref="N614:N615"/>
    <mergeCell ref="O614:O615"/>
    <mergeCell ref="P614:P615"/>
    <mergeCell ref="Q614:Q615"/>
    <mergeCell ref="R614:R615"/>
    <mergeCell ref="S614:S615"/>
    <mergeCell ref="T614:T615"/>
    <mergeCell ref="U614:U615"/>
    <mergeCell ref="V614:V615"/>
    <mergeCell ref="AD614:AD615"/>
    <mergeCell ref="Y616:Y618"/>
    <mergeCell ref="Z616:Z618"/>
    <mergeCell ref="AA616:AA618"/>
    <mergeCell ref="AC616:AC618"/>
    <mergeCell ref="AD616:AD618"/>
    <mergeCell ref="AI616:AI618"/>
    <mergeCell ref="N616:N618"/>
    <mergeCell ref="O616:O618"/>
    <mergeCell ref="P616:P618"/>
    <mergeCell ref="Q616:Q618"/>
    <mergeCell ref="R616:R618"/>
    <mergeCell ref="S616:S618"/>
    <mergeCell ref="T616:T618"/>
    <mergeCell ref="U616:U618"/>
    <mergeCell ref="V616:V618"/>
    <mergeCell ref="A616:A618"/>
    <mergeCell ref="B616:B618"/>
    <mergeCell ref="C616:C618"/>
    <mergeCell ref="D616:D618"/>
    <mergeCell ref="E616:E618"/>
    <mergeCell ref="F616:F618"/>
    <mergeCell ref="G616:G618"/>
    <mergeCell ref="L616:L618"/>
    <mergeCell ref="M616:M618"/>
    <mergeCell ref="AB616:AB618"/>
    <mergeCell ref="AD619:AD621"/>
    <mergeCell ref="AI619:AI621"/>
    <mergeCell ref="AT622:AT626"/>
    <mergeCell ref="AI614:AI615"/>
    <mergeCell ref="AN619:AN621"/>
    <mergeCell ref="AO619:AO621"/>
    <mergeCell ref="AN616:AN618"/>
    <mergeCell ref="AO616:AO618"/>
    <mergeCell ref="AP616:AP618"/>
    <mergeCell ref="AR616:AR618"/>
    <mergeCell ref="AS616:AS618"/>
    <mergeCell ref="AT616:AT618"/>
    <mergeCell ref="AU616:AU618"/>
    <mergeCell ref="A619:A621"/>
    <mergeCell ref="B619:B621"/>
    <mergeCell ref="C619:C621"/>
    <mergeCell ref="D619:D621"/>
    <mergeCell ref="E619:E621"/>
    <mergeCell ref="F619:F621"/>
    <mergeCell ref="G619:G621"/>
    <mergeCell ref="H619:H621"/>
    <mergeCell ref="I619:I621"/>
    <mergeCell ref="J619:J621"/>
    <mergeCell ref="K619:K621"/>
    <mergeCell ref="L619:L621"/>
    <mergeCell ref="M619:M621"/>
    <mergeCell ref="N619:N621"/>
    <mergeCell ref="O619:O621"/>
    <mergeCell ref="P619:P621"/>
    <mergeCell ref="Q619:Q621"/>
    <mergeCell ref="W616:W618"/>
    <mergeCell ref="X616:X618"/>
    <mergeCell ref="R641:R643"/>
    <mergeCell ref="S641:S643"/>
    <mergeCell ref="T641:T643"/>
    <mergeCell ref="AP619:AP621"/>
    <mergeCell ref="AT619:AT621"/>
    <mergeCell ref="AQ620:AQ621"/>
    <mergeCell ref="AR620:AR621"/>
    <mergeCell ref="AS620:AS621"/>
    <mergeCell ref="AU620:AU621"/>
    <mergeCell ref="B622:B626"/>
    <mergeCell ref="C622:C626"/>
    <mergeCell ref="D622:D626"/>
    <mergeCell ref="E622:E626"/>
    <mergeCell ref="F622:F626"/>
    <mergeCell ref="G622:G626"/>
    <mergeCell ref="H622:H626"/>
    <mergeCell ref="I622:I626"/>
    <mergeCell ref="J622:J626"/>
    <mergeCell ref="K622:K626"/>
    <mergeCell ref="L622:L626"/>
    <mergeCell ref="M622:M626"/>
    <mergeCell ref="N622:N626"/>
    <mergeCell ref="O622:O626"/>
    <mergeCell ref="P622:P626"/>
    <mergeCell ref="Q622:Q626"/>
    <mergeCell ref="R622:R626"/>
    <mergeCell ref="S622:S626"/>
    <mergeCell ref="R619:R621"/>
    <mergeCell ref="S619:S621"/>
    <mergeCell ref="T619:T621"/>
    <mergeCell ref="U619:U621"/>
    <mergeCell ref="V619:V621"/>
    <mergeCell ref="AE648:AE650"/>
    <mergeCell ref="AI648:AI650"/>
    <mergeCell ref="AN648:AN650"/>
    <mergeCell ref="AO648:AO650"/>
    <mergeCell ref="AP648:AP650"/>
    <mergeCell ref="R648:R650"/>
    <mergeCell ref="S648:S650"/>
    <mergeCell ref="T648:T650"/>
    <mergeCell ref="U648:U650"/>
    <mergeCell ref="V648:V650"/>
    <mergeCell ref="W648:W650"/>
    <mergeCell ref="X648:X650"/>
    <mergeCell ref="Y648:Y650"/>
    <mergeCell ref="Z648:Z650"/>
    <mergeCell ref="AC622:AC626"/>
    <mergeCell ref="AD622:AD626"/>
    <mergeCell ref="AE622:AE626"/>
    <mergeCell ref="AI622:AI626"/>
    <mergeCell ref="AN622:AN626"/>
    <mergeCell ref="AO622:AO626"/>
    <mergeCell ref="AP622:AP626"/>
    <mergeCell ref="AC629:AC630"/>
    <mergeCell ref="AD629:AD630"/>
    <mergeCell ref="AI629:AI630"/>
    <mergeCell ref="T622:T626"/>
    <mergeCell ref="R634:R635"/>
    <mergeCell ref="S634:S635"/>
    <mergeCell ref="T634:T635"/>
    <mergeCell ref="R639:R640"/>
    <mergeCell ref="S639:S640"/>
    <mergeCell ref="T639:T640"/>
    <mergeCell ref="R637:R638"/>
    <mergeCell ref="T655:T657"/>
    <mergeCell ref="U655:U657"/>
    <mergeCell ref="V655:V657"/>
    <mergeCell ref="AA648:AA650"/>
    <mergeCell ref="AB648:AB650"/>
    <mergeCell ref="AC648:AC650"/>
    <mergeCell ref="AD648:AD650"/>
    <mergeCell ref="B648:B650"/>
    <mergeCell ref="C648:C650"/>
    <mergeCell ref="D648:D650"/>
    <mergeCell ref="U622:U626"/>
    <mergeCell ref="V622:V626"/>
    <mergeCell ref="W622:W626"/>
    <mergeCell ref="X622:X626"/>
    <mergeCell ref="Y622:Y626"/>
    <mergeCell ref="Z622:Z626"/>
    <mergeCell ref="AA622:AA626"/>
    <mergeCell ref="AB622:AB626"/>
    <mergeCell ref="E648:E650"/>
    <mergeCell ref="F648:F650"/>
    <mergeCell ref="G648:G650"/>
    <mergeCell ref="H648:H650"/>
    <mergeCell ref="I648:I650"/>
    <mergeCell ref="J648:J650"/>
    <mergeCell ref="K648:K650"/>
    <mergeCell ref="L648:L650"/>
    <mergeCell ref="M648:M650"/>
    <mergeCell ref="N648:N650"/>
    <mergeCell ref="O648:O650"/>
    <mergeCell ref="P648:P650"/>
    <mergeCell ref="Q648:Q650"/>
    <mergeCell ref="S637:S638"/>
    <mergeCell ref="V680:V681"/>
    <mergeCell ref="AD680:AD681"/>
    <mergeCell ref="W655:W657"/>
    <mergeCell ref="X655:X657"/>
    <mergeCell ref="Y655:Y657"/>
    <mergeCell ref="Z655:Z657"/>
    <mergeCell ref="AA655:AA657"/>
    <mergeCell ref="AB655:AB657"/>
    <mergeCell ref="AC655:AC657"/>
    <mergeCell ref="AD655:AD657"/>
    <mergeCell ref="AE655:AE657"/>
    <mergeCell ref="AT648:AT650"/>
    <mergeCell ref="A648:A650"/>
    <mergeCell ref="A655:A657"/>
    <mergeCell ref="B655:B657"/>
    <mergeCell ref="C655:C657"/>
    <mergeCell ref="D655:D657"/>
    <mergeCell ref="E655:E657"/>
    <mergeCell ref="F655:F657"/>
    <mergeCell ref="G655:G657"/>
    <mergeCell ref="H655:H657"/>
    <mergeCell ref="I655:I657"/>
    <mergeCell ref="J655:J657"/>
    <mergeCell ref="K655:K657"/>
    <mergeCell ref="L655:L657"/>
    <mergeCell ref="M655:M657"/>
    <mergeCell ref="N655:N657"/>
    <mergeCell ref="O655:O657"/>
    <mergeCell ref="P655:P657"/>
    <mergeCell ref="Q655:Q657"/>
    <mergeCell ref="R655:R657"/>
    <mergeCell ref="S655:S657"/>
    <mergeCell ref="AI680:AI681"/>
    <mergeCell ref="AN680:AN681"/>
    <mergeCell ref="AO680:AO681"/>
    <mergeCell ref="AP680:AP681"/>
    <mergeCell ref="AQ680:AQ681"/>
    <mergeCell ref="AR680:AR681"/>
    <mergeCell ref="AS680:AS681"/>
    <mergeCell ref="AT680:AT681"/>
    <mergeCell ref="AU680:AU681"/>
    <mergeCell ref="AU682:AU683"/>
    <mergeCell ref="AI655:AI657"/>
    <mergeCell ref="AN655:AN657"/>
    <mergeCell ref="AO655:AO657"/>
    <mergeCell ref="AP655:AP657"/>
    <mergeCell ref="AT655:AT657"/>
    <mergeCell ref="A680:A681"/>
    <mergeCell ref="B680:B681"/>
    <mergeCell ref="C680:C681"/>
    <mergeCell ref="D680:D681"/>
    <mergeCell ref="E680:E681"/>
    <mergeCell ref="F680:F681"/>
    <mergeCell ref="G680:G681"/>
    <mergeCell ref="L680:L681"/>
    <mergeCell ref="M680:M681"/>
    <mergeCell ref="N680:N681"/>
    <mergeCell ref="O680:O681"/>
    <mergeCell ref="P680:P681"/>
    <mergeCell ref="Q680:Q681"/>
    <mergeCell ref="R680:R681"/>
    <mergeCell ref="S680:S681"/>
    <mergeCell ref="T680:T681"/>
    <mergeCell ref="U680:U681"/>
    <mergeCell ref="AU684:AU685"/>
    <mergeCell ref="B686:B688"/>
    <mergeCell ref="C686:C688"/>
    <mergeCell ref="D686:D688"/>
    <mergeCell ref="E686:E688"/>
    <mergeCell ref="F686:F688"/>
    <mergeCell ref="G686:G688"/>
    <mergeCell ref="H686:H688"/>
    <mergeCell ref="I686:I688"/>
    <mergeCell ref="J686:J688"/>
    <mergeCell ref="K686:K688"/>
    <mergeCell ref="L686:L688"/>
    <mergeCell ref="M686:M688"/>
    <mergeCell ref="N686:N688"/>
    <mergeCell ref="O686:O688"/>
    <mergeCell ref="P686:P688"/>
    <mergeCell ref="Q686:Q688"/>
    <mergeCell ref="R686:R688"/>
    <mergeCell ref="B684:B685"/>
    <mergeCell ref="C684:C685"/>
    <mergeCell ref="D684:D685"/>
    <mergeCell ref="E684:E685"/>
    <mergeCell ref="F684:F685"/>
    <mergeCell ref="G684:G685"/>
    <mergeCell ref="H684:H685"/>
    <mergeCell ref="I684:I685"/>
    <mergeCell ref="J684:J685"/>
    <mergeCell ref="K684:K685"/>
    <mergeCell ref="L684:L685"/>
    <mergeCell ref="M684:M685"/>
    <mergeCell ref="N684:N685"/>
    <mergeCell ref="O684:O685"/>
    <mergeCell ref="AQ684:AQ685"/>
    <mergeCell ref="AE686:AE688"/>
    <mergeCell ref="AI686:AI688"/>
    <mergeCell ref="N503:N504"/>
    <mergeCell ref="O503:O504"/>
    <mergeCell ref="P503:P504"/>
    <mergeCell ref="Q503:Q504"/>
    <mergeCell ref="AN686:AN688"/>
    <mergeCell ref="AO686:AO688"/>
    <mergeCell ref="AP686:AP688"/>
    <mergeCell ref="AB507:AB509"/>
    <mergeCell ref="AC507:AC509"/>
    <mergeCell ref="AD507:AD509"/>
    <mergeCell ref="AE507:AE509"/>
    <mergeCell ref="R503:R504"/>
    <mergeCell ref="S503:S504"/>
    <mergeCell ref="T503:T504"/>
    <mergeCell ref="U503:U504"/>
    <mergeCell ref="V503:V504"/>
    <mergeCell ref="AD503:AD504"/>
    <mergeCell ref="AI503:AI504"/>
    <mergeCell ref="R684:R685"/>
    <mergeCell ref="S684:S685"/>
    <mergeCell ref="S682:S683"/>
    <mergeCell ref="T682:T683"/>
    <mergeCell ref="U682:U683"/>
    <mergeCell ref="V682:V683"/>
    <mergeCell ref="AD682:AD683"/>
    <mergeCell ref="AI682:AI683"/>
    <mergeCell ref="AN682:AN683"/>
    <mergeCell ref="AO682:AO683"/>
    <mergeCell ref="AP682:AP683"/>
    <mergeCell ref="N682:N683"/>
    <mergeCell ref="O682:O683"/>
    <mergeCell ref="P682:P683"/>
    <mergeCell ref="Q682:Q683"/>
    <mergeCell ref="R682:R683"/>
    <mergeCell ref="A682:A683"/>
    <mergeCell ref="S686:S688"/>
    <mergeCell ref="T686:T688"/>
    <mergeCell ref="U686:U688"/>
    <mergeCell ref="T684:T685"/>
    <mergeCell ref="U684:U685"/>
    <mergeCell ref="V684:V685"/>
    <mergeCell ref="AD684:AD685"/>
    <mergeCell ref="AI684:AI685"/>
    <mergeCell ref="AN684:AN685"/>
    <mergeCell ref="AO684:AO685"/>
    <mergeCell ref="AP684:AP685"/>
    <mergeCell ref="J682:J683"/>
    <mergeCell ref="K682:K683"/>
    <mergeCell ref="L682:L683"/>
    <mergeCell ref="A684:A685"/>
    <mergeCell ref="P684:P685"/>
    <mergeCell ref="Q684:Q685"/>
    <mergeCell ref="B682:B683"/>
    <mergeCell ref="C682:C683"/>
    <mergeCell ref="D682:D683"/>
    <mergeCell ref="E682:E683"/>
    <mergeCell ref="F682:F683"/>
    <mergeCell ref="G682:G683"/>
    <mergeCell ref="H682:H683"/>
    <mergeCell ref="I682:I683"/>
    <mergeCell ref="A503:A504"/>
    <mergeCell ref="B503:B504"/>
    <mergeCell ref="C503:C504"/>
    <mergeCell ref="D503:D504"/>
    <mergeCell ref="E503:E504"/>
    <mergeCell ref="F503:F504"/>
    <mergeCell ref="G503:G504"/>
    <mergeCell ref="H503:H504"/>
    <mergeCell ref="I503:I504"/>
    <mergeCell ref="J503:J504"/>
    <mergeCell ref="K503:K504"/>
    <mergeCell ref="L503:L504"/>
    <mergeCell ref="M503:M504"/>
    <mergeCell ref="AT686:AT688"/>
    <mergeCell ref="A686:A688"/>
    <mergeCell ref="V686:V688"/>
    <mergeCell ref="W686:W688"/>
    <mergeCell ref="X686:X688"/>
    <mergeCell ref="Y686:Y688"/>
    <mergeCell ref="Z686:Z688"/>
    <mergeCell ref="AA686:AA688"/>
    <mergeCell ref="AB686:AB688"/>
    <mergeCell ref="AC686:AC688"/>
    <mergeCell ref="AD686:AD688"/>
    <mergeCell ref="AR684:AR685"/>
    <mergeCell ref="AS684:AS685"/>
    <mergeCell ref="AT684:AT685"/>
    <mergeCell ref="AQ682:AQ683"/>
    <mergeCell ref="AR682:AR683"/>
    <mergeCell ref="AS682:AS683"/>
    <mergeCell ref="AT682:AT683"/>
    <mergeCell ref="M682:M683"/>
    <mergeCell ref="A505:A506"/>
    <mergeCell ref="B505:B506"/>
    <mergeCell ref="C505:C506"/>
    <mergeCell ref="D505:D506"/>
    <mergeCell ref="E505:E506"/>
    <mergeCell ref="F505:F506"/>
    <mergeCell ref="G505:G506"/>
    <mergeCell ref="H505:H506"/>
    <mergeCell ref="I505:I506"/>
    <mergeCell ref="J505:J506"/>
    <mergeCell ref="K505:K506"/>
    <mergeCell ref="L505:L506"/>
    <mergeCell ref="M505:M506"/>
    <mergeCell ref="N505:N506"/>
    <mergeCell ref="O505:O506"/>
    <mergeCell ref="P505:P506"/>
    <mergeCell ref="Q505:Q506"/>
    <mergeCell ref="AS503:AS504"/>
    <mergeCell ref="AQ505:AQ506"/>
    <mergeCell ref="AR505:AR506"/>
    <mergeCell ref="X520:X522"/>
    <mergeCell ref="Y520:Y522"/>
    <mergeCell ref="AS505:AS506"/>
    <mergeCell ref="AT505:AT506"/>
    <mergeCell ref="AU505:AU506"/>
    <mergeCell ref="B507:B509"/>
    <mergeCell ref="C507:C509"/>
    <mergeCell ref="D507:D509"/>
    <mergeCell ref="E507:E509"/>
    <mergeCell ref="F507:F509"/>
    <mergeCell ref="G507:G509"/>
    <mergeCell ref="H507:H509"/>
    <mergeCell ref="I507:I509"/>
    <mergeCell ref="J507:J509"/>
    <mergeCell ref="K507:K509"/>
    <mergeCell ref="L507:L509"/>
    <mergeCell ref="M507:M509"/>
    <mergeCell ref="N507:N509"/>
    <mergeCell ref="O507:O509"/>
    <mergeCell ref="P507:P509"/>
    <mergeCell ref="Q507:Q509"/>
    <mergeCell ref="R507:R509"/>
    <mergeCell ref="T507:T509"/>
    <mergeCell ref="U507:U509"/>
    <mergeCell ref="AT503:AT504"/>
    <mergeCell ref="AU503:AU504"/>
    <mergeCell ref="AB520:AB522"/>
    <mergeCell ref="AC520:AC522"/>
    <mergeCell ref="AD520:AD522"/>
    <mergeCell ref="R505:R506"/>
    <mergeCell ref="S505:S506"/>
    <mergeCell ref="T505:T506"/>
    <mergeCell ref="U505:U506"/>
    <mergeCell ref="V505:V506"/>
    <mergeCell ref="AD505:AD506"/>
    <mergeCell ref="AI505:AI506"/>
    <mergeCell ref="AN505:AN506"/>
    <mergeCell ref="AO505:AO506"/>
    <mergeCell ref="AP505:AP506"/>
    <mergeCell ref="AQ542:AQ543"/>
    <mergeCell ref="AR542:AR543"/>
    <mergeCell ref="AQ546:AQ547"/>
    <mergeCell ref="AR546:AR547"/>
    <mergeCell ref="AN551:AN552"/>
    <mergeCell ref="AO551:AO552"/>
    <mergeCell ref="AN503:AN504"/>
    <mergeCell ref="AO503:AO504"/>
    <mergeCell ref="AP503:AP504"/>
    <mergeCell ref="AQ503:AQ504"/>
    <mergeCell ref="AR503:AR504"/>
    <mergeCell ref="AR518:AR519"/>
    <mergeCell ref="AQ516:AQ517"/>
    <mergeCell ref="AR516:AR517"/>
    <mergeCell ref="R513:R515"/>
    <mergeCell ref="S513:S515"/>
    <mergeCell ref="T513:T515"/>
    <mergeCell ref="U513:U515"/>
    <mergeCell ref="V513:V515"/>
    <mergeCell ref="S533:S535"/>
    <mergeCell ref="T533:T535"/>
    <mergeCell ref="U533:U535"/>
    <mergeCell ref="V507:V509"/>
    <mergeCell ref="W507:W509"/>
    <mergeCell ref="X507:X509"/>
    <mergeCell ref="Y507:Y509"/>
    <mergeCell ref="Z507:Z509"/>
    <mergeCell ref="AA507:AA509"/>
    <mergeCell ref="AQ573:AQ574"/>
    <mergeCell ref="AR573:AR574"/>
    <mergeCell ref="AS573:AS574"/>
    <mergeCell ref="AT573:AT574"/>
    <mergeCell ref="S507:S509"/>
    <mergeCell ref="F542:F543"/>
    <mergeCell ref="AI507:AI509"/>
    <mergeCell ref="AN507:AN509"/>
    <mergeCell ref="AO507:AO509"/>
    <mergeCell ref="AP507:AP509"/>
    <mergeCell ref="AS518:AS519"/>
    <mergeCell ref="AT518:AT519"/>
    <mergeCell ref="AS516:AS517"/>
    <mergeCell ref="AT516:AT517"/>
    <mergeCell ref="AT513:AT515"/>
    <mergeCell ref="N513:N515"/>
    <mergeCell ref="O513:O515"/>
    <mergeCell ref="P513:P515"/>
    <mergeCell ref="Q513:Q515"/>
    <mergeCell ref="V533:V535"/>
    <mergeCell ref="AO533:AO535"/>
    <mergeCell ref="AA539:AA541"/>
    <mergeCell ref="AB539:AB541"/>
    <mergeCell ref="AC539:AC541"/>
    <mergeCell ref="F573:F574"/>
    <mergeCell ref="G573:G574"/>
    <mergeCell ref="P573:P574"/>
    <mergeCell ref="Q573:Q574"/>
    <mergeCell ref="R573:R574"/>
    <mergeCell ref="S573:S574"/>
    <mergeCell ref="T573:T574"/>
    <mergeCell ref="U573:U574"/>
    <mergeCell ref="V573:V574"/>
    <mergeCell ref="AU573:AU574"/>
    <mergeCell ref="A575:A576"/>
    <mergeCell ref="B575:B576"/>
    <mergeCell ref="C575:C576"/>
    <mergeCell ref="D575:D576"/>
    <mergeCell ref="E575:E576"/>
    <mergeCell ref="F575:F576"/>
    <mergeCell ref="G575:G576"/>
    <mergeCell ref="H575:H576"/>
    <mergeCell ref="I575:I576"/>
    <mergeCell ref="J575:J576"/>
    <mergeCell ref="K575:K576"/>
    <mergeCell ref="L575:L576"/>
    <mergeCell ref="M575:M576"/>
    <mergeCell ref="N575:N576"/>
    <mergeCell ref="O575:O576"/>
    <mergeCell ref="P575:P576"/>
    <mergeCell ref="Q575:Q576"/>
    <mergeCell ref="R575:R576"/>
    <mergeCell ref="S575:S576"/>
    <mergeCell ref="T575:T576"/>
    <mergeCell ref="U575:U576"/>
    <mergeCell ref="V575:V576"/>
    <mergeCell ref="AD575:AD576"/>
    <mergeCell ref="AI575:AI576"/>
    <mergeCell ref="AS575:AS576"/>
    <mergeCell ref="AT575:AT576"/>
    <mergeCell ref="A573:A574"/>
    <mergeCell ref="AU575:AU576"/>
    <mergeCell ref="B577:B579"/>
    <mergeCell ref="C577:C579"/>
    <mergeCell ref="D577:D579"/>
    <mergeCell ref="E577:E579"/>
    <mergeCell ref="F577:F579"/>
    <mergeCell ref="G577:G579"/>
    <mergeCell ref="H577:H579"/>
    <mergeCell ref="I577:I579"/>
    <mergeCell ref="J577:J579"/>
    <mergeCell ref="K577:K579"/>
    <mergeCell ref="L577:L579"/>
    <mergeCell ref="M577:M579"/>
    <mergeCell ref="N577:N579"/>
    <mergeCell ref="O577:O579"/>
    <mergeCell ref="P577:P579"/>
    <mergeCell ref="Q577:Q579"/>
    <mergeCell ref="R577:R579"/>
    <mergeCell ref="S577:S579"/>
    <mergeCell ref="T577:T579"/>
    <mergeCell ref="U577:U579"/>
    <mergeCell ref="V577:V579"/>
    <mergeCell ref="W577:W579"/>
    <mergeCell ref="X577:X579"/>
    <mergeCell ref="Y577:Y579"/>
    <mergeCell ref="Z577:Z579"/>
    <mergeCell ref="AA577:AA579"/>
    <mergeCell ref="AB577:AB579"/>
    <mergeCell ref="AC577:AC579"/>
    <mergeCell ref="AR575:AR576"/>
    <mergeCell ref="AW363:AW364"/>
    <mergeCell ref="A365:A366"/>
    <mergeCell ref="B365:B366"/>
    <mergeCell ref="C365:C366"/>
    <mergeCell ref="D365:D366"/>
    <mergeCell ref="E365:E366"/>
    <mergeCell ref="F365:F366"/>
    <mergeCell ref="G365:G366"/>
    <mergeCell ref="H365:H366"/>
    <mergeCell ref="I365:I366"/>
    <mergeCell ref="J365:J366"/>
    <mergeCell ref="K365:K366"/>
    <mergeCell ref="L365:L366"/>
    <mergeCell ref="M365:M366"/>
    <mergeCell ref="N365:N366"/>
    <mergeCell ref="O365:O366"/>
    <mergeCell ref="P365:P366"/>
    <mergeCell ref="Q365:Q366"/>
    <mergeCell ref="R365:R366"/>
    <mergeCell ref="S365:S366"/>
    <mergeCell ref="T365:T366"/>
    <mergeCell ref="U365:U366"/>
    <mergeCell ref="V365:V366"/>
    <mergeCell ref="AD365:AD366"/>
    <mergeCell ref="AI365:AI366"/>
    <mergeCell ref="AN365:AN366"/>
    <mergeCell ref="AO365:AO366"/>
    <mergeCell ref="AW365:AW366"/>
    <mergeCell ref="R363:R364"/>
    <mergeCell ref="S363:S364"/>
    <mergeCell ref="T363:T364"/>
    <mergeCell ref="C367:C368"/>
    <mergeCell ref="D367:D368"/>
    <mergeCell ref="E367:E368"/>
    <mergeCell ref="F367:F368"/>
    <mergeCell ref="G367:G368"/>
    <mergeCell ref="H367:H368"/>
    <mergeCell ref="I367:I368"/>
    <mergeCell ref="J367:J368"/>
    <mergeCell ref="K367:K368"/>
    <mergeCell ref="L367:L368"/>
    <mergeCell ref="M367:M368"/>
    <mergeCell ref="N367:N368"/>
    <mergeCell ref="O367:O368"/>
    <mergeCell ref="P367:P368"/>
    <mergeCell ref="Q367:Q368"/>
    <mergeCell ref="R367:R368"/>
    <mergeCell ref="S367:S368"/>
    <mergeCell ref="U367:U368"/>
    <mergeCell ref="V367:V368"/>
    <mergeCell ref="AD367:AD368"/>
    <mergeCell ref="AI367:AI368"/>
    <mergeCell ref="AN367:AN368"/>
    <mergeCell ref="AO367:AO368"/>
    <mergeCell ref="AW367:AW368"/>
    <mergeCell ref="A369:A371"/>
    <mergeCell ref="B369:B371"/>
    <mergeCell ref="C369:C371"/>
    <mergeCell ref="D369:D371"/>
    <mergeCell ref="E369:E371"/>
    <mergeCell ref="F369:F371"/>
    <mergeCell ref="G369:G371"/>
    <mergeCell ref="H369:H371"/>
    <mergeCell ref="I369:I371"/>
    <mergeCell ref="J369:J371"/>
    <mergeCell ref="K369:K371"/>
    <mergeCell ref="L369:L371"/>
    <mergeCell ref="M369:M371"/>
    <mergeCell ref="N369:N371"/>
    <mergeCell ref="O369:O371"/>
    <mergeCell ref="P369:P371"/>
    <mergeCell ref="Q369:Q371"/>
    <mergeCell ref="R369:R371"/>
    <mergeCell ref="S369:S371"/>
    <mergeCell ref="T369:T371"/>
    <mergeCell ref="U369:U371"/>
    <mergeCell ref="V369:V371"/>
    <mergeCell ref="AD369:AD371"/>
    <mergeCell ref="AI369:AI371"/>
    <mergeCell ref="AW369:AW371"/>
    <mergeCell ref="U372:U373"/>
    <mergeCell ref="V372:V373"/>
    <mergeCell ref="AD372:AD373"/>
    <mergeCell ref="AI372:AI373"/>
    <mergeCell ref="AN372:AN373"/>
    <mergeCell ref="AO372:AO373"/>
    <mergeCell ref="AW372:AW373"/>
    <mergeCell ref="AR372:AR373"/>
    <mergeCell ref="AS372:AS373"/>
    <mergeCell ref="AR369:AR371"/>
    <mergeCell ref="AS369:AS371"/>
    <mergeCell ref="A374:A376"/>
    <mergeCell ref="B374:B376"/>
    <mergeCell ref="C374:C376"/>
    <mergeCell ref="D374:D376"/>
    <mergeCell ref="E374:E376"/>
    <mergeCell ref="F374:F376"/>
    <mergeCell ref="G374:G376"/>
    <mergeCell ref="H374:H376"/>
    <mergeCell ref="I374:I376"/>
    <mergeCell ref="J374:J376"/>
    <mergeCell ref="K374:K376"/>
    <mergeCell ref="L374:L376"/>
    <mergeCell ref="M374:M376"/>
    <mergeCell ref="N374:N376"/>
    <mergeCell ref="O374:O376"/>
    <mergeCell ref="P374:P376"/>
    <mergeCell ref="Q374:Q376"/>
    <mergeCell ref="AU372:AU373"/>
    <mergeCell ref="A372:A373"/>
    <mergeCell ref="B372:B373"/>
    <mergeCell ref="C372:C373"/>
    <mergeCell ref="D377:D379"/>
    <mergeCell ref="E377:E379"/>
    <mergeCell ref="F377:F379"/>
    <mergeCell ref="G377:G379"/>
    <mergeCell ref="H377:H379"/>
    <mergeCell ref="I377:I379"/>
    <mergeCell ref="J377:J379"/>
    <mergeCell ref="K377:K379"/>
    <mergeCell ref="L377:L379"/>
    <mergeCell ref="M377:M379"/>
    <mergeCell ref="N377:N379"/>
    <mergeCell ref="O377:O379"/>
    <mergeCell ref="P377:P379"/>
    <mergeCell ref="Q377:Q379"/>
    <mergeCell ref="R372:R373"/>
    <mergeCell ref="S372:S373"/>
    <mergeCell ref="T372:T373"/>
    <mergeCell ref="D372:D373"/>
    <mergeCell ref="E372:E373"/>
    <mergeCell ref="F372:F373"/>
    <mergeCell ref="G372:G373"/>
    <mergeCell ref="H372:H373"/>
    <mergeCell ref="I372:I373"/>
    <mergeCell ref="J372:J373"/>
    <mergeCell ref="K372:K373"/>
    <mergeCell ref="L372:L373"/>
    <mergeCell ref="M372:M373"/>
    <mergeCell ref="N372:N373"/>
    <mergeCell ref="O372:O373"/>
    <mergeCell ref="P372:P373"/>
    <mergeCell ref="Q372:Q373"/>
    <mergeCell ref="R374:R376"/>
    <mergeCell ref="S374:S376"/>
    <mergeCell ref="T374:T376"/>
    <mergeCell ref="U374:U376"/>
    <mergeCell ref="V374:V376"/>
    <mergeCell ref="AD374:AD376"/>
    <mergeCell ref="AI374:AI376"/>
    <mergeCell ref="AN374:AN376"/>
    <mergeCell ref="AO374:AO376"/>
    <mergeCell ref="AW374:AW376"/>
    <mergeCell ref="R377:R379"/>
    <mergeCell ref="S377:S379"/>
    <mergeCell ref="T377:T379"/>
    <mergeCell ref="U377:U379"/>
    <mergeCell ref="V377:V379"/>
    <mergeCell ref="AU374:AU376"/>
    <mergeCell ref="AR377:AR379"/>
    <mergeCell ref="AS377:AS379"/>
    <mergeCell ref="AT377:AT379"/>
    <mergeCell ref="AU377:AU379"/>
    <mergeCell ref="AS374:AS376"/>
    <mergeCell ref="AT374:AT376"/>
    <mergeCell ref="AO377:AO379"/>
    <mergeCell ref="AW377:AW379"/>
    <mergeCell ref="A380:A382"/>
    <mergeCell ref="B380:B382"/>
    <mergeCell ref="C380:C382"/>
    <mergeCell ref="D380:D382"/>
    <mergeCell ref="E380:E382"/>
    <mergeCell ref="F380:F382"/>
    <mergeCell ref="G380:G382"/>
    <mergeCell ref="H380:H382"/>
    <mergeCell ref="I380:I382"/>
    <mergeCell ref="J380:J382"/>
    <mergeCell ref="K380:K382"/>
    <mergeCell ref="L380:L382"/>
    <mergeCell ref="M380:M382"/>
    <mergeCell ref="N380:N382"/>
    <mergeCell ref="O380:O382"/>
    <mergeCell ref="P380:P382"/>
    <mergeCell ref="Q380:Q382"/>
    <mergeCell ref="R380:R382"/>
    <mergeCell ref="S380:S382"/>
    <mergeCell ref="T380:T382"/>
    <mergeCell ref="U380:U382"/>
    <mergeCell ref="V380:V382"/>
    <mergeCell ref="AD380:AD382"/>
    <mergeCell ref="AI380:AI382"/>
    <mergeCell ref="AN380:AN382"/>
    <mergeCell ref="AO380:AO382"/>
    <mergeCell ref="AW380:AW382"/>
    <mergeCell ref="A377:A379"/>
    <mergeCell ref="B377:B379"/>
    <mergeCell ref="C377:C379"/>
    <mergeCell ref="AW383:AW385"/>
    <mergeCell ref="A386:A387"/>
    <mergeCell ref="B386:B387"/>
    <mergeCell ref="C386:C387"/>
    <mergeCell ref="D386:D387"/>
    <mergeCell ref="E386:E387"/>
    <mergeCell ref="F386:F387"/>
    <mergeCell ref="G386:G387"/>
    <mergeCell ref="H386:H387"/>
    <mergeCell ref="I386:I387"/>
    <mergeCell ref="J386:J387"/>
    <mergeCell ref="K386:K387"/>
    <mergeCell ref="L386:L387"/>
    <mergeCell ref="M386:M387"/>
    <mergeCell ref="N386:N387"/>
    <mergeCell ref="O386:O387"/>
    <mergeCell ref="P386:P387"/>
    <mergeCell ref="Q386:Q387"/>
    <mergeCell ref="R386:R387"/>
    <mergeCell ref="S386:S387"/>
    <mergeCell ref="T386:T387"/>
    <mergeCell ref="U386:U387"/>
    <mergeCell ref="V386:V387"/>
    <mergeCell ref="A383:A385"/>
    <mergeCell ref="B383:B385"/>
    <mergeCell ref="C383:C385"/>
    <mergeCell ref="D383:D385"/>
    <mergeCell ref="E383:E385"/>
    <mergeCell ref="F383:F385"/>
    <mergeCell ref="P383:P385"/>
    <mergeCell ref="Q383:Q385"/>
    <mergeCell ref="AW386:AW387"/>
    <mergeCell ref="AW388:AW389"/>
    <mergeCell ref="AN386:AN387"/>
    <mergeCell ref="AO386:AO387"/>
    <mergeCell ref="AW390:AW392"/>
    <mergeCell ref="A393:A395"/>
    <mergeCell ref="B393:B395"/>
    <mergeCell ref="C393:C395"/>
    <mergeCell ref="D393:D395"/>
    <mergeCell ref="E393:E395"/>
    <mergeCell ref="F393:F395"/>
    <mergeCell ref="G393:G395"/>
    <mergeCell ref="H393:H395"/>
    <mergeCell ref="I393:I395"/>
    <mergeCell ref="J393:J395"/>
    <mergeCell ref="K393:K395"/>
    <mergeCell ref="L393:L395"/>
    <mergeCell ref="M393:M395"/>
    <mergeCell ref="N393:N395"/>
    <mergeCell ref="O393:O395"/>
    <mergeCell ref="P393:P395"/>
    <mergeCell ref="Q393:Q395"/>
    <mergeCell ref="R393:R395"/>
    <mergeCell ref="S393:S395"/>
    <mergeCell ref="A388:A389"/>
    <mergeCell ref="B388:B389"/>
    <mergeCell ref="C388:C389"/>
    <mergeCell ref="D388:D389"/>
    <mergeCell ref="E388:E389"/>
    <mergeCell ref="J388:J389"/>
    <mergeCell ref="K388:K389"/>
    <mergeCell ref="L388:L389"/>
    <mergeCell ref="M388:M389"/>
    <mergeCell ref="AW393:AW395"/>
    <mergeCell ref="A390:A392"/>
    <mergeCell ref="B390:B392"/>
    <mergeCell ref="C390:C392"/>
    <mergeCell ref="D390:D392"/>
    <mergeCell ref="A396:A398"/>
    <mergeCell ref="AW396:AW398"/>
    <mergeCell ref="AW399:AW401"/>
    <mergeCell ref="H402:H404"/>
    <mergeCell ref="I402:I404"/>
    <mergeCell ref="J402:J404"/>
    <mergeCell ref="K402:K404"/>
    <mergeCell ref="AW402:AW404"/>
    <mergeCell ref="AD390:AD392"/>
    <mergeCell ref="AI390:AI392"/>
    <mergeCell ref="AN390:AN392"/>
    <mergeCell ref="AO390:AO392"/>
    <mergeCell ref="D396:D398"/>
    <mergeCell ref="E396:E398"/>
    <mergeCell ref="F396:F398"/>
    <mergeCell ref="G396:G398"/>
    <mergeCell ref="H396:H398"/>
    <mergeCell ref="I396:I398"/>
    <mergeCell ref="J396:J398"/>
    <mergeCell ref="K396:K398"/>
    <mergeCell ref="F399:F401"/>
    <mergeCell ref="G399:G401"/>
    <mergeCell ref="H399:H401"/>
    <mergeCell ref="I399:I401"/>
    <mergeCell ref="J399:J401"/>
    <mergeCell ref="K399:K401"/>
    <mergeCell ref="L399:L401"/>
    <mergeCell ref="A363:A364"/>
    <mergeCell ref="B363:B364"/>
    <mergeCell ref="C363:C364"/>
    <mergeCell ref="D363:D364"/>
    <mergeCell ref="E363:E364"/>
    <mergeCell ref="F363:F364"/>
    <mergeCell ref="G363:G364"/>
    <mergeCell ref="H363:H364"/>
    <mergeCell ref="I363:I364"/>
    <mergeCell ref="J363:J364"/>
    <mergeCell ref="K363:K364"/>
    <mergeCell ref="L363:L364"/>
    <mergeCell ref="M363:M364"/>
    <mergeCell ref="N363:N364"/>
    <mergeCell ref="O363:O364"/>
    <mergeCell ref="P363:P364"/>
    <mergeCell ref="Q363:Q364"/>
    <mergeCell ref="A367:A368"/>
    <mergeCell ref="AI386:AI387"/>
    <mergeCell ref="E390:E392"/>
    <mergeCell ref="F390:F392"/>
    <mergeCell ref="G390:G392"/>
    <mergeCell ref="H390:H392"/>
    <mergeCell ref="I390:I392"/>
    <mergeCell ref="J390:J392"/>
    <mergeCell ref="K390:K392"/>
    <mergeCell ref="L390:L392"/>
    <mergeCell ref="M390:M392"/>
    <mergeCell ref="N390:N392"/>
    <mergeCell ref="O390:O392"/>
    <mergeCell ref="P390:P392"/>
    <mergeCell ref="Q390:Q392"/>
    <mergeCell ref="R390:R392"/>
    <mergeCell ref="S390:S392"/>
    <mergeCell ref="T390:T392"/>
    <mergeCell ref="U390:U392"/>
    <mergeCell ref="I383:I385"/>
    <mergeCell ref="J383:J385"/>
    <mergeCell ref="K383:K385"/>
    <mergeCell ref="L383:L385"/>
    <mergeCell ref="M383:M385"/>
    <mergeCell ref="N383:N385"/>
    <mergeCell ref="O383:O385"/>
    <mergeCell ref="V390:V392"/>
    <mergeCell ref="R388:R389"/>
    <mergeCell ref="S388:S389"/>
    <mergeCell ref="T388:T389"/>
    <mergeCell ref="U388:U389"/>
    <mergeCell ref="V388:V389"/>
    <mergeCell ref="M399:M401"/>
    <mergeCell ref="N399:N401"/>
    <mergeCell ref="O399:O401"/>
    <mergeCell ref="P399:P401"/>
    <mergeCell ref="Q399:Q401"/>
    <mergeCell ref="U399:U401"/>
    <mergeCell ref="V399:V401"/>
    <mergeCell ref="AD399:AD401"/>
    <mergeCell ref="AI399:AI401"/>
    <mergeCell ref="B396:B398"/>
    <mergeCell ref="C396:C398"/>
    <mergeCell ref="AP372:AP373"/>
    <mergeCell ref="AQ372:AQ373"/>
    <mergeCell ref="AP377:AP379"/>
    <mergeCell ref="AQ377:AQ379"/>
    <mergeCell ref="AP374:AP376"/>
    <mergeCell ref="AQ374:AQ376"/>
    <mergeCell ref="AP396:AP398"/>
    <mergeCell ref="AQ396:AQ398"/>
    <mergeCell ref="AQ388:AQ389"/>
    <mergeCell ref="AD393:AD395"/>
    <mergeCell ref="AI393:AI395"/>
    <mergeCell ref="AN393:AN395"/>
    <mergeCell ref="AO393:AO395"/>
    <mergeCell ref="AD388:AD389"/>
    <mergeCell ref="AI388:AI389"/>
    <mergeCell ref="AN388:AN389"/>
    <mergeCell ref="AO388:AO389"/>
    <mergeCell ref="N388:N389"/>
    <mergeCell ref="O388:O389"/>
    <mergeCell ref="P388:P389"/>
    <mergeCell ref="Q388:Q389"/>
    <mergeCell ref="AP369:AP371"/>
    <mergeCell ref="AQ369:AQ371"/>
    <mergeCell ref="B367:B368"/>
    <mergeCell ref="AD386:AD387"/>
    <mergeCell ref="R383:R385"/>
    <mergeCell ref="S383:S385"/>
    <mergeCell ref="T383:T385"/>
    <mergeCell ref="U383:U385"/>
    <mergeCell ref="V383:V385"/>
    <mergeCell ref="AD383:AD385"/>
    <mergeCell ref="G383:G385"/>
    <mergeCell ref="H383:H385"/>
    <mergeCell ref="L396:L398"/>
    <mergeCell ref="M396:M398"/>
    <mergeCell ref="N396:N398"/>
    <mergeCell ref="O396:O398"/>
    <mergeCell ref="P396:P398"/>
    <mergeCell ref="Q396:Q398"/>
    <mergeCell ref="R396:R398"/>
    <mergeCell ref="U396:U398"/>
    <mergeCell ref="V396:V398"/>
    <mergeCell ref="AD396:AD398"/>
    <mergeCell ref="AI396:AI398"/>
    <mergeCell ref="AN396:AN398"/>
    <mergeCell ref="F388:F389"/>
    <mergeCell ref="G388:G389"/>
    <mergeCell ref="H388:H389"/>
    <mergeCell ref="I388:I389"/>
    <mergeCell ref="T393:T395"/>
    <mergeCell ref="AD377:AD379"/>
    <mergeCell ref="AI377:AI379"/>
    <mergeCell ref="AN377:AN379"/>
    <mergeCell ref="AU399:AU401"/>
    <mergeCell ref="AP402:AP404"/>
    <mergeCell ref="AQ402:AQ404"/>
    <mergeCell ref="AR402:AR404"/>
    <mergeCell ref="AS402:AS404"/>
    <mergeCell ref="A402:A404"/>
    <mergeCell ref="B402:B404"/>
    <mergeCell ref="C402:C404"/>
    <mergeCell ref="D402:D404"/>
    <mergeCell ref="E402:E404"/>
    <mergeCell ref="F402:F404"/>
    <mergeCell ref="G402:G404"/>
    <mergeCell ref="L402:L404"/>
    <mergeCell ref="M402:M404"/>
    <mergeCell ref="N402:N404"/>
    <mergeCell ref="O402:O404"/>
    <mergeCell ref="P402:P404"/>
    <mergeCell ref="Q402:Q404"/>
    <mergeCell ref="R402:R404"/>
    <mergeCell ref="S402:S404"/>
    <mergeCell ref="T402:T404"/>
    <mergeCell ref="U402:U404"/>
    <mergeCell ref="AN399:AN401"/>
    <mergeCell ref="AO399:AO401"/>
    <mergeCell ref="R399:R401"/>
    <mergeCell ref="S399:S401"/>
    <mergeCell ref="T399:T401"/>
    <mergeCell ref="A399:A401"/>
    <mergeCell ref="B399:B401"/>
    <mergeCell ref="C399:C401"/>
    <mergeCell ref="D399:D401"/>
    <mergeCell ref="E399:E401"/>
    <mergeCell ref="AR396:AR398"/>
    <mergeCell ref="AS396:AS398"/>
    <mergeCell ref="AT396:AT398"/>
    <mergeCell ref="AU396:AU398"/>
    <mergeCell ref="AS388:AS389"/>
    <mergeCell ref="AT388:AT389"/>
    <mergeCell ref="AU388:AU389"/>
    <mergeCell ref="AU363:AU364"/>
    <mergeCell ref="AP367:AP368"/>
    <mergeCell ref="AQ367:AQ368"/>
    <mergeCell ref="AR367:AR368"/>
    <mergeCell ref="AS367:AS368"/>
    <mergeCell ref="AT367:AT368"/>
    <mergeCell ref="AU367:AU368"/>
    <mergeCell ref="AS365:AS366"/>
    <mergeCell ref="AT365:AT366"/>
    <mergeCell ref="AU365:AU366"/>
    <mergeCell ref="AR365:AR366"/>
    <mergeCell ref="AU393:AU395"/>
    <mergeCell ref="AP383:AP385"/>
    <mergeCell ref="AQ383:AQ385"/>
    <mergeCell ref="AR383:AR385"/>
    <mergeCell ref="AS383:AS385"/>
    <mergeCell ref="AT383:AT385"/>
    <mergeCell ref="AU383:AU385"/>
    <mergeCell ref="AP386:AP387"/>
    <mergeCell ref="AQ386:AQ387"/>
    <mergeCell ref="AR386:AR387"/>
    <mergeCell ref="AS386:AS387"/>
    <mergeCell ref="AT386:AT387"/>
    <mergeCell ref="AU386:AU387"/>
    <mergeCell ref="AP388:AP389"/>
    <mergeCell ref="AR388:AR389"/>
    <mergeCell ref="AT369:AT371"/>
    <mergeCell ref="AU369:AU371"/>
    <mergeCell ref="AP365:AP366"/>
    <mergeCell ref="AQ365:AQ366"/>
    <mergeCell ref="AT363:AT364"/>
    <mergeCell ref="AT402:AT404"/>
    <mergeCell ref="AU402:AU404"/>
    <mergeCell ref="A273:A276"/>
    <mergeCell ref="B273:B276"/>
    <mergeCell ref="C273:C276"/>
    <mergeCell ref="D273:D276"/>
    <mergeCell ref="E273:E276"/>
    <mergeCell ref="F273:F276"/>
    <mergeCell ref="G273:G276"/>
    <mergeCell ref="H273:H276"/>
    <mergeCell ref="I273:I276"/>
    <mergeCell ref="J273:J276"/>
    <mergeCell ref="K273:K276"/>
    <mergeCell ref="L273:L276"/>
    <mergeCell ref="M273:M276"/>
    <mergeCell ref="N273:N276"/>
    <mergeCell ref="O273:O276"/>
    <mergeCell ref="P273:P276"/>
    <mergeCell ref="Q273:Q276"/>
    <mergeCell ref="R273:R276"/>
    <mergeCell ref="S273:S276"/>
    <mergeCell ref="T273:T276"/>
    <mergeCell ref="AQ391:AQ392"/>
    <mergeCell ref="AR391:AR392"/>
    <mergeCell ref="AS391:AS392"/>
    <mergeCell ref="AU391:AU392"/>
    <mergeCell ref="U273:U276"/>
    <mergeCell ref="V273:V276"/>
    <mergeCell ref="AD273:AD276"/>
    <mergeCell ref="AI273:AI276"/>
    <mergeCell ref="AN273:AN276"/>
    <mergeCell ref="AP363:AP364"/>
    <mergeCell ref="AO273:AO276"/>
    <mergeCell ref="AP273:AP276"/>
    <mergeCell ref="AQ273:AQ276"/>
    <mergeCell ref="AR273:AR276"/>
    <mergeCell ref="AS273:AS276"/>
    <mergeCell ref="AT273:AT276"/>
    <mergeCell ref="AU273:AU276"/>
    <mergeCell ref="A277:A279"/>
    <mergeCell ref="B277:B279"/>
    <mergeCell ref="C277:C279"/>
    <mergeCell ref="D277:D279"/>
    <mergeCell ref="E277:E279"/>
    <mergeCell ref="F277:F279"/>
    <mergeCell ref="G277:G279"/>
    <mergeCell ref="H277:H279"/>
    <mergeCell ref="I277:I279"/>
    <mergeCell ref="J277:J279"/>
    <mergeCell ref="K277:K279"/>
    <mergeCell ref="L277:L279"/>
    <mergeCell ref="M277:M279"/>
    <mergeCell ref="N277:N279"/>
    <mergeCell ref="O277:O279"/>
    <mergeCell ref="P277:P279"/>
    <mergeCell ref="Q277:Q279"/>
    <mergeCell ref="R277:R279"/>
    <mergeCell ref="S277:S279"/>
    <mergeCell ref="T277:T279"/>
    <mergeCell ref="U277:U279"/>
    <mergeCell ref="V277:V279"/>
    <mergeCell ref="AD277:AD279"/>
    <mergeCell ref="AI277:AI279"/>
    <mergeCell ref="AN277:AN279"/>
    <mergeCell ref="AO277:AO279"/>
    <mergeCell ref="AP277:AP279"/>
    <mergeCell ref="AQ277:AQ279"/>
    <mergeCell ref="AR277:AR279"/>
    <mergeCell ref="AS277:AS279"/>
    <mergeCell ref="AT277:AT279"/>
    <mergeCell ref="AU277:AU279"/>
    <mergeCell ref="A280:A282"/>
    <mergeCell ref="B280:B282"/>
    <mergeCell ref="C280:C282"/>
    <mergeCell ref="D280:D282"/>
    <mergeCell ref="E280:E282"/>
    <mergeCell ref="F280:F282"/>
    <mergeCell ref="G280:G282"/>
    <mergeCell ref="H280:H282"/>
    <mergeCell ref="I280:I282"/>
    <mergeCell ref="J280:J282"/>
    <mergeCell ref="K280:K282"/>
    <mergeCell ref="L280:L282"/>
    <mergeCell ref="M280:M282"/>
    <mergeCell ref="N280:N282"/>
    <mergeCell ref="O280:O282"/>
    <mergeCell ref="P280:P282"/>
    <mergeCell ref="Q280:Q282"/>
    <mergeCell ref="R280:R282"/>
    <mergeCell ref="S280:S282"/>
    <mergeCell ref="T280:T282"/>
    <mergeCell ref="U280:U282"/>
    <mergeCell ref="V280:V282"/>
    <mergeCell ref="AD280:AD282"/>
    <mergeCell ref="AI280:AI282"/>
    <mergeCell ref="AN280:AN282"/>
    <mergeCell ref="AO280:AO282"/>
    <mergeCell ref="AP280:AP282"/>
    <mergeCell ref="AQ280:AQ282"/>
    <mergeCell ref="AR280:AR282"/>
    <mergeCell ref="AS280:AS282"/>
    <mergeCell ref="AT280:AT282"/>
    <mergeCell ref="AU280:AU282"/>
    <mergeCell ref="A283:A285"/>
    <mergeCell ref="B283:B285"/>
    <mergeCell ref="C283:C285"/>
    <mergeCell ref="D283:D285"/>
    <mergeCell ref="E283:E285"/>
    <mergeCell ref="F283:F285"/>
    <mergeCell ref="G283:G285"/>
    <mergeCell ref="H283:H285"/>
    <mergeCell ref="I283:I285"/>
    <mergeCell ref="J283:J285"/>
    <mergeCell ref="K283:K285"/>
    <mergeCell ref="L283:L285"/>
    <mergeCell ref="M283:M285"/>
    <mergeCell ref="N283:N285"/>
    <mergeCell ref="O283:O285"/>
    <mergeCell ref="P283:P285"/>
    <mergeCell ref="Q283:Q285"/>
    <mergeCell ref="R283:R285"/>
    <mergeCell ref="S283:S285"/>
    <mergeCell ref="T283:T285"/>
    <mergeCell ref="U283:U285"/>
    <mergeCell ref="V283:V285"/>
    <mergeCell ref="AD283:AD285"/>
    <mergeCell ref="AI283:AI285"/>
    <mergeCell ref="AN283:AN285"/>
    <mergeCell ref="AO283:AO285"/>
    <mergeCell ref="AP283:AP285"/>
    <mergeCell ref="AQ283:AQ285"/>
    <mergeCell ref="AR283:AR285"/>
    <mergeCell ref="AS283:AS285"/>
    <mergeCell ref="AT283:AT285"/>
    <mergeCell ref="AU283:AU285"/>
    <mergeCell ref="A286:A289"/>
    <mergeCell ref="B286:B289"/>
    <mergeCell ref="C286:C289"/>
    <mergeCell ref="D286:D289"/>
    <mergeCell ref="E286:E289"/>
    <mergeCell ref="F286:F289"/>
    <mergeCell ref="G286:G289"/>
    <mergeCell ref="H286:H289"/>
    <mergeCell ref="I286:I289"/>
    <mergeCell ref="J286:J289"/>
    <mergeCell ref="K286:K289"/>
    <mergeCell ref="L286:L289"/>
    <mergeCell ref="M286:M289"/>
    <mergeCell ref="N286:N289"/>
    <mergeCell ref="O286:O289"/>
    <mergeCell ref="P286:P289"/>
    <mergeCell ref="Q286:Q289"/>
    <mergeCell ref="R286:R289"/>
    <mergeCell ref="S286:S289"/>
    <mergeCell ref="T286:T289"/>
    <mergeCell ref="U286:U289"/>
    <mergeCell ref="V286:V289"/>
    <mergeCell ref="AD286:AD289"/>
    <mergeCell ref="AI286:AI289"/>
    <mergeCell ref="AN286:AN289"/>
    <mergeCell ref="AO286:AO289"/>
    <mergeCell ref="AP286:AP289"/>
    <mergeCell ref="AQ286:AQ289"/>
    <mergeCell ref="AR286:AR289"/>
    <mergeCell ref="AS286:AS289"/>
    <mergeCell ref="AT286:AT289"/>
    <mergeCell ref="AU286:AU289"/>
    <mergeCell ref="A290:A292"/>
    <mergeCell ref="B290:B292"/>
    <mergeCell ref="C290:C292"/>
    <mergeCell ref="D290:D292"/>
    <mergeCell ref="E290:E292"/>
    <mergeCell ref="F290:F292"/>
    <mergeCell ref="G290:G292"/>
    <mergeCell ref="H290:H292"/>
    <mergeCell ref="I290:I292"/>
    <mergeCell ref="J290:J292"/>
    <mergeCell ref="K290:K292"/>
    <mergeCell ref="L290:L292"/>
    <mergeCell ref="M290:M292"/>
    <mergeCell ref="N290:N292"/>
    <mergeCell ref="O290:O292"/>
    <mergeCell ref="P290:P292"/>
    <mergeCell ref="Q290:Q292"/>
    <mergeCell ref="R290:R292"/>
    <mergeCell ref="S290:S292"/>
    <mergeCell ref="T290:T292"/>
    <mergeCell ref="U290:U292"/>
    <mergeCell ref="V290:V292"/>
    <mergeCell ref="AD290:AD292"/>
    <mergeCell ref="AI290:AI292"/>
    <mergeCell ref="AN290:AN292"/>
    <mergeCell ref="AO290:AO292"/>
    <mergeCell ref="AP290:AP292"/>
    <mergeCell ref="AQ290:AQ292"/>
    <mergeCell ref="AR290:AR292"/>
    <mergeCell ref="AS290:AS292"/>
    <mergeCell ref="AT290:AT292"/>
    <mergeCell ref="AU290:AU292"/>
    <mergeCell ref="A293:A294"/>
    <mergeCell ref="B293:B294"/>
    <mergeCell ref="C293:C294"/>
    <mergeCell ref="D293:D294"/>
    <mergeCell ref="E293:E294"/>
    <mergeCell ref="F293:F294"/>
    <mergeCell ref="G293:G294"/>
    <mergeCell ref="H293:H294"/>
    <mergeCell ref="I293:I294"/>
    <mergeCell ref="J293:J294"/>
    <mergeCell ref="K293:K294"/>
    <mergeCell ref="L293:L294"/>
    <mergeCell ref="M293:M294"/>
    <mergeCell ref="N293:N294"/>
    <mergeCell ref="O293:O294"/>
    <mergeCell ref="P293:P294"/>
    <mergeCell ref="Q293:Q294"/>
    <mergeCell ref="R293:R294"/>
    <mergeCell ref="S293:S294"/>
    <mergeCell ref="T293:T294"/>
    <mergeCell ref="U293:U294"/>
    <mergeCell ref="V293:V294"/>
    <mergeCell ref="AD293:AD294"/>
    <mergeCell ref="AI293:AI294"/>
    <mergeCell ref="AN293:AN294"/>
    <mergeCell ref="AO293:AO294"/>
    <mergeCell ref="AP293:AP294"/>
    <mergeCell ref="AQ293:AQ294"/>
    <mergeCell ref="AR293:AR294"/>
    <mergeCell ref="AS293:AS294"/>
    <mergeCell ref="AT293:AT294"/>
    <mergeCell ref="AU293:AU294"/>
    <mergeCell ref="A295:A297"/>
    <mergeCell ref="B295:B297"/>
    <mergeCell ref="C295:C297"/>
    <mergeCell ref="D295:D297"/>
    <mergeCell ref="E295:E297"/>
    <mergeCell ref="F295:F297"/>
    <mergeCell ref="G295:G297"/>
    <mergeCell ref="H295:H297"/>
    <mergeCell ref="I295:I297"/>
    <mergeCell ref="J295:J297"/>
    <mergeCell ref="K295:K297"/>
    <mergeCell ref="L295:L297"/>
    <mergeCell ref="M295:M297"/>
    <mergeCell ref="N295:N297"/>
    <mergeCell ref="O295:O297"/>
    <mergeCell ref="P295:P297"/>
    <mergeCell ref="Q295:Q297"/>
    <mergeCell ref="R295:R297"/>
    <mergeCell ref="S295:S297"/>
    <mergeCell ref="T295:T297"/>
    <mergeCell ref="U295:U297"/>
    <mergeCell ref="V295:V297"/>
    <mergeCell ref="AD295:AD297"/>
    <mergeCell ref="AI295:AI297"/>
    <mergeCell ref="AN295:AN297"/>
    <mergeCell ref="AO295:AO297"/>
    <mergeCell ref="AP295:AP297"/>
    <mergeCell ref="AQ295:AQ297"/>
    <mergeCell ref="AR295:AR297"/>
    <mergeCell ref="AS295:AS297"/>
    <mergeCell ref="AT295:AT297"/>
    <mergeCell ref="AU295:AU297"/>
    <mergeCell ref="A298:A300"/>
    <mergeCell ref="B298:B300"/>
    <mergeCell ref="C298:C300"/>
    <mergeCell ref="D298:D300"/>
    <mergeCell ref="E298:E300"/>
    <mergeCell ref="F298:F300"/>
    <mergeCell ref="G298:G300"/>
    <mergeCell ref="H298:H300"/>
    <mergeCell ref="I298:I300"/>
    <mergeCell ref="J298:J300"/>
    <mergeCell ref="K298:K300"/>
    <mergeCell ref="L298:L300"/>
    <mergeCell ref="M298:M300"/>
    <mergeCell ref="N298:N300"/>
    <mergeCell ref="O298:O300"/>
    <mergeCell ref="P298:P300"/>
    <mergeCell ref="Q298:Q300"/>
    <mergeCell ref="R298:R300"/>
    <mergeCell ref="S298:S300"/>
    <mergeCell ref="T298:T300"/>
    <mergeCell ref="U298:U300"/>
    <mergeCell ref="V298:V300"/>
    <mergeCell ref="AD298:AD300"/>
    <mergeCell ref="AI298:AI300"/>
    <mergeCell ref="AN298:AN300"/>
    <mergeCell ref="AO298:AO300"/>
    <mergeCell ref="AP298:AP300"/>
    <mergeCell ref="AR298:AR300"/>
    <mergeCell ref="AS298:AS300"/>
    <mergeCell ref="AT298:AT300"/>
    <mergeCell ref="AU298:AU300"/>
    <mergeCell ref="A351:A354"/>
    <mergeCell ref="B351:B354"/>
    <mergeCell ref="C351:C354"/>
    <mergeCell ref="D351:D354"/>
    <mergeCell ref="E351:E354"/>
    <mergeCell ref="F351:F354"/>
    <mergeCell ref="G351:G354"/>
    <mergeCell ref="L351:L354"/>
    <mergeCell ref="M351:M354"/>
    <mergeCell ref="N351:N354"/>
    <mergeCell ref="O351:O354"/>
    <mergeCell ref="P351:P354"/>
    <mergeCell ref="Q351:Q354"/>
    <mergeCell ref="R351:R354"/>
    <mergeCell ref="S351:S354"/>
    <mergeCell ref="T351:T354"/>
    <mergeCell ref="U351:U354"/>
    <mergeCell ref="V351:V354"/>
    <mergeCell ref="AD351:AD354"/>
    <mergeCell ref="AI351:AI354"/>
    <mergeCell ref="AN351:AN354"/>
    <mergeCell ref="AO351:AO354"/>
    <mergeCell ref="AP351:AP354"/>
    <mergeCell ref="AQ351:AQ352"/>
    <mergeCell ref="AR351:AR352"/>
    <mergeCell ref="AS351:AS352"/>
    <mergeCell ref="AU351:AU352"/>
    <mergeCell ref="AQ353:AQ354"/>
    <mergeCell ref="AR353:AR354"/>
    <mergeCell ref="AS353:AS354"/>
    <mergeCell ref="AU353:AU354"/>
    <mergeCell ref="V355:V356"/>
    <mergeCell ref="AD355:AD356"/>
    <mergeCell ref="A355:A356"/>
    <mergeCell ref="B355:B356"/>
    <mergeCell ref="C355:C356"/>
    <mergeCell ref="D355:D356"/>
    <mergeCell ref="E355:E356"/>
    <mergeCell ref="F355:F356"/>
    <mergeCell ref="G355:G356"/>
    <mergeCell ref="L355:L356"/>
    <mergeCell ref="M355:M356"/>
    <mergeCell ref="N355:N356"/>
    <mergeCell ref="O355:O356"/>
    <mergeCell ref="P355:P356"/>
    <mergeCell ref="Q355:Q356"/>
    <mergeCell ref="R355:R356"/>
    <mergeCell ref="S355:S356"/>
    <mergeCell ref="T355:T356"/>
    <mergeCell ref="U355:U356"/>
    <mergeCell ref="AI355:AI356"/>
    <mergeCell ref="AN355:AN356"/>
    <mergeCell ref="AO355:AO356"/>
    <mergeCell ref="AP355:AP356"/>
    <mergeCell ref="AQ355:AQ356"/>
    <mergeCell ref="AR355:AR356"/>
    <mergeCell ref="AS355:AS356"/>
    <mergeCell ref="AT355:AT356"/>
    <mergeCell ref="AU355:AU356"/>
    <mergeCell ref="A357:A359"/>
    <mergeCell ref="B357:B359"/>
    <mergeCell ref="C357:C359"/>
    <mergeCell ref="D357:D359"/>
    <mergeCell ref="E357:E359"/>
    <mergeCell ref="F357:F359"/>
    <mergeCell ref="G357:G359"/>
    <mergeCell ref="H357:H359"/>
    <mergeCell ref="I357:I359"/>
    <mergeCell ref="J357:J359"/>
    <mergeCell ref="K357:K359"/>
    <mergeCell ref="L357:L359"/>
    <mergeCell ref="M357:M359"/>
    <mergeCell ref="N357:N359"/>
    <mergeCell ref="O357:O359"/>
    <mergeCell ref="P357:P359"/>
    <mergeCell ref="Q357:Q359"/>
    <mergeCell ref="R357:R359"/>
    <mergeCell ref="S357:S359"/>
    <mergeCell ref="T357:T359"/>
    <mergeCell ref="U357:U359"/>
    <mergeCell ref="V357:V359"/>
    <mergeCell ref="AD357:AD359"/>
    <mergeCell ref="AU357:AU359"/>
    <mergeCell ref="AI357:AI359"/>
    <mergeCell ref="AN357:AN359"/>
    <mergeCell ref="AO357:AO359"/>
    <mergeCell ref="AP357:AP359"/>
    <mergeCell ref="AQ357:AQ359"/>
    <mergeCell ref="AR357:AR359"/>
    <mergeCell ref="AS357:AS359"/>
    <mergeCell ref="A360:A362"/>
    <mergeCell ref="B360:B362"/>
    <mergeCell ref="C360:C362"/>
    <mergeCell ref="D360:D362"/>
    <mergeCell ref="E360:E362"/>
    <mergeCell ref="F360:F362"/>
    <mergeCell ref="G360:G362"/>
    <mergeCell ref="H360:H362"/>
    <mergeCell ref="I360:I362"/>
    <mergeCell ref="J360:J362"/>
    <mergeCell ref="K360:K362"/>
    <mergeCell ref="L360:L362"/>
    <mergeCell ref="M360:M362"/>
    <mergeCell ref="N360:N362"/>
    <mergeCell ref="O360:O362"/>
    <mergeCell ref="P360:P362"/>
    <mergeCell ref="Q360:Q362"/>
    <mergeCell ref="M594:M595"/>
    <mergeCell ref="N594:N595"/>
    <mergeCell ref="O594:O595"/>
    <mergeCell ref="P594:P595"/>
    <mergeCell ref="Q594:Q595"/>
    <mergeCell ref="AI360:AI362"/>
    <mergeCell ref="AN360:AN362"/>
    <mergeCell ref="AO360:AO362"/>
    <mergeCell ref="U496:U497"/>
    <mergeCell ref="AO496:AO497"/>
    <mergeCell ref="Y498:Y500"/>
    <mergeCell ref="Z498:Z500"/>
    <mergeCell ref="AA498:AA500"/>
    <mergeCell ref="AB498:AB500"/>
    <mergeCell ref="AC498:AC500"/>
    <mergeCell ref="AD498:AD500"/>
    <mergeCell ref="AO498:AO500"/>
    <mergeCell ref="S498:S500"/>
    <mergeCell ref="V402:V404"/>
    <mergeCell ref="AD402:AD404"/>
    <mergeCell ref="AI402:AI404"/>
    <mergeCell ref="AN402:AN404"/>
    <mergeCell ref="AO402:AO404"/>
    <mergeCell ref="S396:S398"/>
    <mergeCell ref="T396:T398"/>
    <mergeCell ref="V363:V364"/>
    <mergeCell ref="AD363:AD364"/>
    <mergeCell ref="AI363:AI364"/>
    <mergeCell ref="AN363:AN364"/>
    <mergeCell ref="AO363:AO364"/>
    <mergeCell ref="U393:U395"/>
    <mergeCell ref="V393:V395"/>
    <mergeCell ref="I594:I595"/>
    <mergeCell ref="AS596:AS597"/>
    <mergeCell ref="AT360:AT362"/>
    <mergeCell ref="N491:N492"/>
    <mergeCell ref="O491:O492"/>
    <mergeCell ref="P491:P492"/>
    <mergeCell ref="Q491:Q492"/>
    <mergeCell ref="R491:R492"/>
    <mergeCell ref="T491:T492"/>
    <mergeCell ref="V491:V492"/>
    <mergeCell ref="AO491:AO492"/>
    <mergeCell ref="AP491:AP492"/>
    <mergeCell ref="AQ491:AQ492"/>
    <mergeCell ref="AR491:AR492"/>
    <mergeCell ref="AS491:AS492"/>
    <mergeCell ref="AT491:AT492"/>
    <mergeCell ref="S496:S497"/>
    <mergeCell ref="T496:T497"/>
    <mergeCell ref="AO396:AO398"/>
    <mergeCell ref="AI383:AI385"/>
    <mergeCell ref="AN383:AN385"/>
    <mergeCell ref="AO383:AO385"/>
    <mergeCell ref="AN369:AN371"/>
    <mergeCell ref="AO369:AO371"/>
    <mergeCell ref="R360:R362"/>
    <mergeCell ref="S360:S362"/>
    <mergeCell ref="T360:T362"/>
    <mergeCell ref="U360:U362"/>
    <mergeCell ref="V360:V362"/>
    <mergeCell ref="AD360:AD362"/>
    <mergeCell ref="K594:K595"/>
    <mergeCell ref="L594:L595"/>
    <mergeCell ref="A594:A595"/>
    <mergeCell ref="AT357:AT359"/>
    <mergeCell ref="AP399:AP401"/>
    <mergeCell ref="AQ399:AQ401"/>
    <mergeCell ref="AR399:AR401"/>
    <mergeCell ref="AS399:AS401"/>
    <mergeCell ref="AT399:AT401"/>
    <mergeCell ref="AP393:AP395"/>
    <mergeCell ref="AR393:AR395"/>
    <mergeCell ref="AS393:AS395"/>
    <mergeCell ref="AQ393:AQ395"/>
    <mergeCell ref="AT393:AT395"/>
    <mergeCell ref="AT372:AT373"/>
    <mergeCell ref="AR374:AR376"/>
    <mergeCell ref="AT390:AT392"/>
    <mergeCell ref="AQ363:AQ364"/>
    <mergeCell ref="AR363:AR364"/>
    <mergeCell ref="AS363:AS364"/>
    <mergeCell ref="AP360:AP362"/>
    <mergeCell ref="AP594:AP595"/>
    <mergeCell ref="AP493:AP494"/>
    <mergeCell ref="V546:V547"/>
    <mergeCell ref="AD546:AD547"/>
    <mergeCell ref="AI546:AI547"/>
    <mergeCell ref="AN546:AN547"/>
    <mergeCell ref="AO546:AO547"/>
    <mergeCell ref="AP546:AP547"/>
    <mergeCell ref="D594:D595"/>
    <mergeCell ref="E594:E595"/>
    <mergeCell ref="F594:F595"/>
    <mergeCell ref="G594:G595"/>
    <mergeCell ref="H594:H595"/>
    <mergeCell ref="V600:V602"/>
    <mergeCell ref="W600:W602"/>
    <mergeCell ref="AT600:AT602"/>
    <mergeCell ref="AO596:AO597"/>
    <mergeCell ref="AP596:AP597"/>
    <mergeCell ref="AQ596:AQ597"/>
    <mergeCell ref="AR596:AR597"/>
    <mergeCell ref="V596:V597"/>
    <mergeCell ref="AD596:AD597"/>
    <mergeCell ref="AI596:AI597"/>
    <mergeCell ref="AN596:AN597"/>
    <mergeCell ref="A596:A597"/>
    <mergeCell ref="B596:B597"/>
    <mergeCell ref="C596:C597"/>
    <mergeCell ref="D596:D597"/>
    <mergeCell ref="E596:E597"/>
    <mergeCell ref="F596:F597"/>
    <mergeCell ref="G596:G597"/>
    <mergeCell ref="L596:L597"/>
    <mergeCell ref="M596:M597"/>
    <mergeCell ref="N596:N597"/>
    <mergeCell ref="O596:O597"/>
    <mergeCell ref="P596:P597"/>
    <mergeCell ref="Q596:Q597"/>
    <mergeCell ref="R596:R597"/>
    <mergeCell ref="S596:S597"/>
    <mergeCell ref="T596:T597"/>
    <mergeCell ref="U596:U597"/>
    <mergeCell ref="AT596:AT597"/>
    <mergeCell ref="B491:B492"/>
    <mergeCell ref="C491:C492"/>
    <mergeCell ref="D491:D492"/>
    <mergeCell ref="E491:E492"/>
    <mergeCell ref="F491:F492"/>
    <mergeCell ref="G491:G492"/>
    <mergeCell ref="L491:L492"/>
    <mergeCell ref="AQ493:AQ494"/>
    <mergeCell ref="AR493:AR494"/>
    <mergeCell ref="AS493:AS494"/>
    <mergeCell ref="AT493:AT494"/>
    <mergeCell ref="AU596:AU597"/>
    <mergeCell ref="B600:B602"/>
    <mergeCell ref="C600:C602"/>
    <mergeCell ref="D600:D602"/>
    <mergeCell ref="E600:E602"/>
    <mergeCell ref="F600:F602"/>
    <mergeCell ref="G600:G602"/>
    <mergeCell ref="H600:H602"/>
    <mergeCell ref="I600:I602"/>
    <mergeCell ref="J600:J602"/>
    <mergeCell ref="K600:K602"/>
    <mergeCell ref="L600:L602"/>
    <mergeCell ref="M600:M602"/>
    <mergeCell ref="N600:N602"/>
    <mergeCell ref="O600:O602"/>
    <mergeCell ref="P600:P602"/>
    <mergeCell ref="Q600:Q602"/>
    <mergeCell ref="R600:R602"/>
    <mergeCell ref="S600:S602"/>
    <mergeCell ref="T600:T602"/>
    <mergeCell ref="U600:U602"/>
    <mergeCell ref="AT507:AT509"/>
    <mergeCell ref="AD573:AD574"/>
    <mergeCell ref="AI573:AI574"/>
    <mergeCell ref="AN573:AN574"/>
    <mergeCell ref="U498:U500"/>
    <mergeCell ref="V498:V500"/>
    <mergeCell ref="W498:W500"/>
    <mergeCell ref="X498:X500"/>
    <mergeCell ref="AT594:AT595"/>
    <mergeCell ref="AO573:AO574"/>
    <mergeCell ref="AP573:AP574"/>
    <mergeCell ref="AU491:AU492"/>
    <mergeCell ref="AV491:AV492"/>
    <mergeCell ref="A493:A494"/>
    <mergeCell ref="B493:B494"/>
    <mergeCell ref="C493:C494"/>
    <mergeCell ref="D493:D494"/>
    <mergeCell ref="E493:E494"/>
    <mergeCell ref="F493:F494"/>
    <mergeCell ref="G493:G494"/>
    <mergeCell ref="L493:L494"/>
    <mergeCell ref="N493:N494"/>
    <mergeCell ref="O493:O494"/>
    <mergeCell ref="P493:P494"/>
    <mergeCell ref="Q493:Q494"/>
    <mergeCell ref="R493:R494"/>
    <mergeCell ref="S493:S494"/>
    <mergeCell ref="T493:T494"/>
    <mergeCell ref="U493:U494"/>
    <mergeCell ref="V493:V494"/>
    <mergeCell ref="AO493:AO494"/>
    <mergeCell ref="A491:A492"/>
    <mergeCell ref="R594:R595"/>
    <mergeCell ref="S594:S595"/>
    <mergeCell ref="T594:T595"/>
    <mergeCell ref="U594:U595"/>
    <mergeCell ref="V594:V595"/>
    <mergeCell ref="AD594:AD595"/>
    <mergeCell ref="AI594:AI595"/>
    <mergeCell ref="R551:R552"/>
    <mergeCell ref="S551:S552"/>
    <mergeCell ref="T551:T552"/>
    <mergeCell ref="U551:U552"/>
    <mergeCell ref="V551:V552"/>
    <mergeCell ref="AD551:AD552"/>
    <mergeCell ref="AI551:AI552"/>
    <mergeCell ref="AN577:AN579"/>
    <mergeCell ref="AO577:AO579"/>
    <mergeCell ref="AP577:AP579"/>
    <mergeCell ref="W553:W555"/>
    <mergeCell ref="X553:X555"/>
    <mergeCell ref="Y553:Y555"/>
    <mergeCell ref="Z553:Z555"/>
    <mergeCell ref="AA553:AA555"/>
    <mergeCell ref="AB553:AB555"/>
    <mergeCell ref="AP553:AP555"/>
    <mergeCell ref="AI556:AI558"/>
    <mergeCell ref="AN556:AN558"/>
    <mergeCell ref="AO556:AO558"/>
    <mergeCell ref="AN562:AN564"/>
    <mergeCell ref="AO562:AO564"/>
    <mergeCell ref="AP556:AP558"/>
    <mergeCell ref="AO565:AO566"/>
    <mergeCell ref="AP565:AP566"/>
    <mergeCell ref="AT577:AT579"/>
    <mergeCell ref="AP551:AP552"/>
    <mergeCell ref="AQ551:AQ552"/>
    <mergeCell ref="AR551:AR552"/>
    <mergeCell ref="AI553:AI555"/>
    <mergeCell ref="AN553:AN555"/>
    <mergeCell ref="AO553:AO555"/>
    <mergeCell ref="AN559:AN561"/>
    <mergeCell ref="AO559:AO561"/>
    <mergeCell ref="R556:R558"/>
    <mergeCell ref="S556:S558"/>
    <mergeCell ref="T556:T558"/>
    <mergeCell ref="U556:U558"/>
    <mergeCell ref="V556:V558"/>
    <mergeCell ref="E496:E497"/>
    <mergeCell ref="F496:F497"/>
    <mergeCell ref="G496:G497"/>
    <mergeCell ref="H496:H497"/>
    <mergeCell ref="I496:I497"/>
    <mergeCell ref="J496:J497"/>
    <mergeCell ref="K496:K497"/>
    <mergeCell ref="L496:L497"/>
    <mergeCell ref="N496:N497"/>
    <mergeCell ref="O496:O497"/>
    <mergeCell ref="P496:P497"/>
    <mergeCell ref="Q496:Q497"/>
    <mergeCell ref="R496:R497"/>
    <mergeCell ref="AP496:AP497"/>
    <mergeCell ref="AQ496:AQ497"/>
    <mergeCell ref="AR496:AR497"/>
    <mergeCell ref="AS496:AS497"/>
    <mergeCell ref="N542:N543"/>
    <mergeCell ref="AU493:AU494"/>
    <mergeCell ref="AV493:AV494"/>
    <mergeCell ref="AA600:AA602"/>
    <mergeCell ref="AB600:AB602"/>
    <mergeCell ref="AC600:AC602"/>
    <mergeCell ref="AD600:AD602"/>
    <mergeCell ref="AI600:AI602"/>
    <mergeCell ref="AN600:AN602"/>
    <mergeCell ref="A542:A543"/>
    <mergeCell ref="B542:B543"/>
    <mergeCell ref="C542:C543"/>
    <mergeCell ref="D542:D543"/>
    <mergeCell ref="E542:E543"/>
    <mergeCell ref="AT498:AT500"/>
    <mergeCell ref="AU496:AU497"/>
    <mergeCell ref="AV496:AV497"/>
    <mergeCell ref="B498:B500"/>
    <mergeCell ref="C498:C500"/>
    <mergeCell ref="D498:D500"/>
    <mergeCell ref="E498:E500"/>
    <mergeCell ref="F498:F500"/>
    <mergeCell ref="G498:G500"/>
    <mergeCell ref="H498:H500"/>
    <mergeCell ref="I498:I500"/>
    <mergeCell ref="J498:J500"/>
    <mergeCell ref="K498:K500"/>
    <mergeCell ref="L498:L500"/>
    <mergeCell ref="N498:N500"/>
    <mergeCell ref="O498:O500"/>
    <mergeCell ref="P498:P500"/>
    <mergeCell ref="Q498:Q500"/>
    <mergeCell ref="R498:R500"/>
    <mergeCell ref="C546:C547"/>
    <mergeCell ref="D546:D547"/>
    <mergeCell ref="E546:E547"/>
    <mergeCell ref="F546:F547"/>
    <mergeCell ref="G546:G547"/>
    <mergeCell ref="L546:L547"/>
    <mergeCell ref="M546:M547"/>
    <mergeCell ref="N546:N547"/>
    <mergeCell ref="O546:O547"/>
    <mergeCell ref="P546:P547"/>
    <mergeCell ref="A551:A552"/>
    <mergeCell ref="B551:B552"/>
    <mergeCell ref="C551:C552"/>
    <mergeCell ref="A498:A500"/>
    <mergeCell ref="M491:M492"/>
    <mergeCell ref="R546:R547"/>
    <mergeCell ref="D551:D552"/>
    <mergeCell ref="E551:E552"/>
    <mergeCell ref="F551:F552"/>
    <mergeCell ref="G551:G552"/>
    <mergeCell ref="H551:H552"/>
    <mergeCell ref="I551:I552"/>
    <mergeCell ref="J551:J552"/>
    <mergeCell ref="K551:K552"/>
    <mergeCell ref="L551:L552"/>
    <mergeCell ref="M551:M552"/>
    <mergeCell ref="N551:N552"/>
    <mergeCell ref="O551:O552"/>
    <mergeCell ref="A496:A497"/>
    <mergeCell ref="B496:B497"/>
    <mergeCell ref="C496:C497"/>
    <mergeCell ref="D496:D497"/>
    <mergeCell ref="M493:M494"/>
    <mergeCell ref="A507:A509"/>
    <mergeCell ref="A539:A541"/>
    <mergeCell ref="AD491:AD492"/>
    <mergeCell ref="AI491:AI492"/>
    <mergeCell ref="AD493:AD494"/>
    <mergeCell ref="AI493:AI494"/>
    <mergeCell ref="AN493:AN494"/>
    <mergeCell ref="M496:M497"/>
    <mergeCell ref="AD496:AD497"/>
    <mergeCell ref="AI496:AI497"/>
    <mergeCell ref="AN496:AN497"/>
    <mergeCell ref="M498:M500"/>
    <mergeCell ref="AI498:AI500"/>
    <mergeCell ref="AN498:AN500"/>
    <mergeCell ref="A265:A267"/>
    <mergeCell ref="B265:B267"/>
    <mergeCell ref="C265:C267"/>
    <mergeCell ref="D265:D267"/>
    <mergeCell ref="E265:E267"/>
    <mergeCell ref="F265:F267"/>
    <mergeCell ref="G265:G267"/>
    <mergeCell ref="H265:H267"/>
    <mergeCell ref="I265:I267"/>
    <mergeCell ref="J265:J267"/>
    <mergeCell ref="K265:K267"/>
    <mergeCell ref="L265:L267"/>
    <mergeCell ref="M265:M267"/>
    <mergeCell ref="N265:N267"/>
    <mergeCell ref="O265:O267"/>
    <mergeCell ref="P265:P267"/>
    <mergeCell ref="T498:T500"/>
    <mergeCell ref="Q265:Q267"/>
    <mergeCell ref="R265:R267"/>
    <mergeCell ref="S265:S267"/>
    <mergeCell ref="T265:T267"/>
    <mergeCell ref="U265:U267"/>
    <mergeCell ref="V265:V267"/>
    <mergeCell ref="AD265:AD267"/>
    <mergeCell ref="AI265:AI267"/>
    <mergeCell ref="AN265:AN267"/>
    <mergeCell ref="AO265:AO267"/>
    <mergeCell ref="A270:A272"/>
    <mergeCell ref="B270:B272"/>
    <mergeCell ref="AQ265:AQ267"/>
    <mergeCell ref="AR265:AR267"/>
    <mergeCell ref="AS265:AS267"/>
    <mergeCell ref="AT265:AT267"/>
    <mergeCell ref="C270:C272"/>
    <mergeCell ref="D270:D272"/>
    <mergeCell ref="E270:E272"/>
    <mergeCell ref="F270:F272"/>
    <mergeCell ref="G270:G272"/>
    <mergeCell ref="H270:H272"/>
    <mergeCell ref="I270:I272"/>
    <mergeCell ref="J270:J272"/>
    <mergeCell ref="K270:K272"/>
    <mergeCell ref="M270:M272"/>
    <mergeCell ref="N270:N272"/>
    <mergeCell ref="O270:O272"/>
    <mergeCell ref="P270:P272"/>
    <mergeCell ref="Q270:Q272"/>
    <mergeCell ref="R270:R272"/>
    <mergeCell ref="A268:A269"/>
    <mergeCell ref="B268:B269"/>
    <mergeCell ref="C268:C269"/>
    <mergeCell ref="D268:D269"/>
    <mergeCell ref="E268:E269"/>
    <mergeCell ref="F268:F269"/>
    <mergeCell ref="G268:G269"/>
    <mergeCell ref="H268:H269"/>
    <mergeCell ref="I268:I269"/>
    <mergeCell ref="J268:J269"/>
    <mergeCell ref="K268:K269"/>
    <mergeCell ref="L268:L269"/>
    <mergeCell ref="M268:M269"/>
    <mergeCell ref="N268:N269"/>
    <mergeCell ref="O268:O269"/>
    <mergeCell ref="Q268:Q269"/>
    <mergeCell ref="P268:P269"/>
    <mergeCell ref="S270:S272"/>
    <mergeCell ref="G542:G543"/>
    <mergeCell ref="L542:L543"/>
    <mergeCell ref="M542:M543"/>
    <mergeCell ref="AP265:AP267"/>
    <mergeCell ref="T270:T272"/>
    <mergeCell ref="U270:U272"/>
    <mergeCell ref="V270:V272"/>
    <mergeCell ref="AD270:AD272"/>
    <mergeCell ref="AI270:AI272"/>
    <mergeCell ref="AN270:AN272"/>
    <mergeCell ref="AO270:AO272"/>
    <mergeCell ref="AP270:AP272"/>
    <mergeCell ref="AR270:AR272"/>
    <mergeCell ref="AS270:AS272"/>
    <mergeCell ref="AT270:AT272"/>
    <mergeCell ref="AU270:AU272"/>
    <mergeCell ref="R268:R269"/>
    <mergeCell ref="S268:S269"/>
    <mergeCell ref="T268:T269"/>
    <mergeCell ref="U268:U269"/>
    <mergeCell ref="V268:V269"/>
    <mergeCell ref="AD268:AD269"/>
    <mergeCell ref="AI268:AI269"/>
    <mergeCell ref="AN268:AN269"/>
    <mergeCell ref="AO268:AO269"/>
    <mergeCell ref="AP268:AP269"/>
    <mergeCell ref="AQ268:AQ269"/>
    <mergeCell ref="AR268:AR269"/>
    <mergeCell ref="AS268:AS269"/>
    <mergeCell ref="AT268:AT269"/>
    <mergeCell ref="AU268:AU269"/>
    <mergeCell ref="AU265:AU267"/>
    <mergeCell ref="A544:A545"/>
    <mergeCell ref="B544:B545"/>
    <mergeCell ref="C544:C545"/>
    <mergeCell ref="D544:D545"/>
    <mergeCell ref="E544:E545"/>
    <mergeCell ref="F544:F545"/>
    <mergeCell ref="G544:G545"/>
    <mergeCell ref="L544:L545"/>
    <mergeCell ref="M544:M545"/>
    <mergeCell ref="N544:N545"/>
    <mergeCell ref="O544:O545"/>
    <mergeCell ref="P544:P545"/>
    <mergeCell ref="Q544:Q545"/>
    <mergeCell ref="R544:R545"/>
    <mergeCell ref="S544:S545"/>
    <mergeCell ref="T544:T545"/>
    <mergeCell ref="U544:U545"/>
    <mergeCell ref="O542:O543"/>
    <mergeCell ref="P542:P543"/>
    <mergeCell ref="Q542:Q543"/>
    <mergeCell ref="R542:R543"/>
    <mergeCell ref="S542:S543"/>
    <mergeCell ref="T542:T543"/>
    <mergeCell ref="U542:U543"/>
    <mergeCell ref="V542:V543"/>
    <mergeCell ref="AD542:AD543"/>
    <mergeCell ref="AI542:AI543"/>
    <mergeCell ref="AN542:AN543"/>
    <mergeCell ref="AO542:AO543"/>
    <mergeCell ref="AP542:AP543"/>
    <mergeCell ref="AS546:AS547"/>
    <mergeCell ref="S546:S547"/>
    <mergeCell ref="T546:T547"/>
    <mergeCell ref="AU546:AU547"/>
    <mergeCell ref="U546:U547"/>
    <mergeCell ref="AU542:AU543"/>
    <mergeCell ref="V544:V545"/>
    <mergeCell ref="AD544:AD545"/>
    <mergeCell ref="AI544:AI545"/>
    <mergeCell ref="AN544:AN545"/>
    <mergeCell ref="AO544:AO545"/>
    <mergeCell ref="AP544:AP545"/>
    <mergeCell ref="AQ544:AQ545"/>
    <mergeCell ref="AR544:AR545"/>
    <mergeCell ref="AS544:AS545"/>
    <mergeCell ref="AT544:AT545"/>
    <mergeCell ref="AU544:AU545"/>
    <mergeCell ref="A548:A550"/>
    <mergeCell ref="B548:B550"/>
    <mergeCell ref="C548:C550"/>
    <mergeCell ref="D548:D550"/>
    <mergeCell ref="E548:E550"/>
    <mergeCell ref="F548:F550"/>
    <mergeCell ref="G548:G550"/>
    <mergeCell ref="L548:L550"/>
    <mergeCell ref="M548:M550"/>
    <mergeCell ref="N548:N550"/>
    <mergeCell ref="O548:O550"/>
    <mergeCell ref="P548:P550"/>
    <mergeCell ref="Q548:Q550"/>
    <mergeCell ref="R548:R550"/>
    <mergeCell ref="S548:S550"/>
    <mergeCell ref="T548:T550"/>
    <mergeCell ref="U548:U550"/>
    <mergeCell ref="AO548:AO550"/>
    <mergeCell ref="AP548:AP550"/>
    <mergeCell ref="AQ548:AQ550"/>
    <mergeCell ref="AR548:AR550"/>
    <mergeCell ref="AS548:AS550"/>
    <mergeCell ref="AT548:AT550"/>
    <mergeCell ref="AU548:AU550"/>
    <mergeCell ref="A546:A547"/>
    <mergeCell ref="Q546:Q547"/>
    <mergeCell ref="B546:B547"/>
    <mergeCell ref="AU551:AU552"/>
    <mergeCell ref="B553:B555"/>
    <mergeCell ref="C553:C555"/>
    <mergeCell ref="D553:D555"/>
    <mergeCell ref="E553:E555"/>
    <mergeCell ref="F553:F555"/>
    <mergeCell ref="G553:G555"/>
    <mergeCell ref="H553:H555"/>
    <mergeCell ref="I553:I555"/>
    <mergeCell ref="J553:J555"/>
    <mergeCell ref="K553:K555"/>
    <mergeCell ref="L553:L555"/>
    <mergeCell ref="M553:M555"/>
    <mergeCell ref="N553:N555"/>
    <mergeCell ref="O553:O555"/>
    <mergeCell ref="P553:P555"/>
    <mergeCell ref="Q553:Q555"/>
    <mergeCell ref="R553:R555"/>
    <mergeCell ref="S553:S555"/>
    <mergeCell ref="T553:T555"/>
    <mergeCell ref="U553:U555"/>
    <mergeCell ref="V553:V555"/>
    <mergeCell ref="AT553:AT555"/>
    <mergeCell ref="A301:A304"/>
    <mergeCell ref="B301:B304"/>
    <mergeCell ref="C301:C304"/>
    <mergeCell ref="D301:D304"/>
    <mergeCell ref="E301:E304"/>
    <mergeCell ref="F301:F304"/>
    <mergeCell ref="G301:G304"/>
    <mergeCell ref="H301:H304"/>
    <mergeCell ref="I301:I304"/>
    <mergeCell ref="J301:J304"/>
    <mergeCell ref="K301:K304"/>
    <mergeCell ref="L301:L304"/>
    <mergeCell ref="M301:M304"/>
    <mergeCell ref="N301:N304"/>
    <mergeCell ref="O301:O304"/>
    <mergeCell ref="P301:P304"/>
    <mergeCell ref="Q301:Q304"/>
    <mergeCell ref="R301:R304"/>
    <mergeCell ref="S301:S304"/>
    <mergeCell ref="T301:T304"/>
    <mergeCell ref="U301:U304"/>
    <mergeCell ref="V301:V304"/>
    <mergeCell ref="AD301:AD304"/>
    <mergeCell ref="AI301:AI304"/>
    <mergeCell ref="AN301:AN304"/>
    <mergeCell ref="AO301:AO304"/>
    <mergeCell ref="AP301:AP304"/>
    <mergeCell ref="AQ301:AQ304"/>
    <mergeCell ref="AR301:AR304"/>
    <mergeCell ref="P551:P552"/>
    <mergeCell ref="Q551:Q552"/>
    <mergeCell ref="AS301:AS304"/>
    <mergeCell ref="AT301:AT304"/>
    <mergeCell ref="AU301:AU304"/>
    <mergeCell ref="R305:R307"/>
    <mergeCell ref="S305:S307"/>
    <mergeCell ref="T305:T307"/>
    <mergeCell ref="U305:U307"/>
    <mergeCell ref="V305:V307"/>
    <mergeCell ref="AD305:AD307"/>
    <mergeCell ref="AI305:AI307"/>
    <mergeCell ref="AN305:AN307"/>
    <mergeCell ref="AO305:AO307"/>
    <mergeCell ref="AP305:AP307"/>
    <mergeCell ref="AQ305:AQ307"/>
    <mergeCell ref="AR305:AR307"/>
    <mergeCell ref="AS305:AS307"/>
    <mergeCell ref="AT305:AT307"/>
    <mergeCell ref="AU305:AU307"/>
    <mergeCell ref="A305:A307"/>
    <mergeCell ref="B305:B307"/>
    <mergeCell ref="C305:C307"/>
    <mergeCell ref="D305:D307"/>
    <mergeCell ref="E305:E307"/>
    <mergeCell ref="F305:F307"/>
    <mergeCell ref="G305:G307"/>
    <mergeCell ref="H305:H307"/>
    <mergeCell ref="I305:I307"/>
    <mergeCell ref="J305:J307"/>
    <mergeCell ref="K305:K307"/>
    <mergeCell ref="L305:L307"/>
    <mergeCell ref="M305:M307"/>
    <mergeCell ref="N305:N307"/>
    <mergeCell ref="O305:O307"/>
    <mergeCell ref="P305:P307"/>
    <mergeCell ref="Q305:Q307"/>
    <mergeCell ref="U308:U311"/>
    <mergeCell ref="V308:V311"/>
    <mergeCell ref="AD308:AD311"/>
    <mergeCell ref="AI308:AI311"/>
    <mergeCell ref="AN308:AN311"/>
    <mergeCell ref="AO308:AO311"/>
    <mergeCell ref="AP308:AP311"/>
    <mergeCell ref="AQ308:AQ311"/>
    <mergeCell ref="AR308:AR311"/>
    <mergeCell ref="AS308:AS311"/>
    <mergeCell ref="AT308:AT311"/>
    <mergeCell ref="O316:O318"/>
    <mergeCell ref="P316:P318"/>
    <mergeCell ref="Q316:Q318"/>
    <mergeCell ref="A308:A311"/>
    <mergeCell ref="B308:B311"/>
    <mergeCell ref="C308:C311"/>
    <mergeCell ref="D308:D311"/>
    <mergeCell ref="E308:E311"/>
    <mergeCell ref="F308:F311"/>
    <mergeCell ref="G308:G311"/>
    <mergeCell ref="H308:H311"/>
    <mergeCell ref="I308:I311"/>
    <mergeCell ref="J308:J311"/>
    <mergeCell ref="K308:K311"/>
    <mergeCell ref="L308:L311"/>
    <mergeCell ref="M308:M311"/>
    <mergeCell ref="N308:N311"/>
    <mergeCell ref="O308:O311"/>
    <mergeCell ref="P308:P311"/>
    <mergeCell ref="Q308:Q311"/>
    <mergeCell ref="AU308:AU311"/>
    <mergeCell ref="A312:A315"/>
    <mergeCell ref="B312:B315"/>
    <mergeCell ref="C312:C315"/>
    <mergeCell ref="D312:D315"/>
    <mergeCell ref="E312:E315"/>
    <mergeCell ref="F312:F315"/>
    <mergeCell ref="G312:G315"/>
    <mergeCell ref="H312:H315"/>
    <mergeCell ref="I312:I315"/>
    <mergeCell ref="J312:J315"/>
    <mergeCell ref="K312:K315"/>
    <mergeCell ref="L312:L315"/>
    <mergeCell ref="M312:M315"/>
    <mergeCell ref="N312:N315"/>
    <mergeCell ref="O312:O315"/>
    <mergeCell ref="P312:P315"/>
    <mergeCell ref="Q312:Q315"/>
    <mergeCell ref="R312:R315"/>
    <mergeCell ref="S312:S315"/>
    <mergeCell ref="T312:T315"/>
    <mergeCell ref="U312:U315"/>
    <mergeCell ref="V312:V315"/>
    <mergeCell ref="AD312:AD315"/>
    <mergeCell ref="AI312:AI315"/>
    <mergeCell ref="AN312:AN315"/>
    <mergeCell ref="AO312:AO315"/>
    <mergeCell ref="AP312:AP315"/>
    <mergeCell ref="AT312:AT315"/>
    <mergeCell ref="R308:R311"/>
    <mergeCell ref="S308:S311"/>
    <mergeCell ref="T308:T311"/>
    <mergeCell ref="AU316:AU318"/>
    <mergeCell ref="A319:A321"/>
    <mergeCell ref="B319:B321"/>
    <mergeCell ref="C319:C321"/>
    <mergeCell ref="D319:D321"/>
    <mergeCell ref="E319:E321"/>
    <mergeCell ref="F319:F321"/>
    <mergeCell ref="G319:G321"/>
    <mergeCell ref="H319:H321"/>
    <mergeCell ref="I319:I321"/>
    <mergeCell ref="J319:J321"/>
    <mergeCell ref="K319:K321"/>
    <mergeCell ref="L319:L321"/>
    <mergeCell ref="M319:M321"/>
    <mergeCell ref="N319:N321"/>
    <mergeCell ref="O319:O321"/>
    <mergeCell ref="P319:P321"/>
    <mergeCell ref="Q319:Q321"/>
    <mergeCell ref="A316:A318"/>
    <mergeCell ref="B316:B318"/>
    <mergeCell ref="C316:C318"/>
    <mergeCell ref="D316:D318"/>
    <mergeCell ref="E316:E318"/>
    <mergeCell ref="F316:F318"/>
    <mergeCell ref="G316:G318"/>
    <mergeCell ref="H316:H318"/>
    <mergeCell ref="I316:I318"/>
    <mergeCell ref="J316:J318"/>
    <mergeCell ref="K316:K318"/>
    <mergeCell ref="L316:L318"/>
    <mergeCell ref="M316:M318"/>
    <mergeCell ref="N316:N318"/>
    <mergeCell ref="Q322:Q324"/>
    <mergeCell ref="R322:R324"/>
    <mergeCell ref="S322:S324"/>
    <mergeCell ref="T322:T324"/>
    <mergeCell ref="U322:U324"/>
    <mergeCell ref="R316:R318"/>
    <mergeCell ref="S316:S318"/>
    <mergeCell ref="T316:T318"/>
    <mergeCell ref="U316:U318"/>
    <mergeCell ref="V316:V318"/>
    <mergeCell ref="AD316:AD318"/>
    <mergeCell ref="AI316:AI318"/>
    <mergeCell ref="AN316:AN318"/>
    <mergeCell ref="AO316:AO318"/>
    <mergeCell ref="AP316:AP318"/>
    <mergeCell ref="AQ316:AQ318"/>
    <mergeCell ref="AR316:AR318"/>
    <mergeCell ref="Q325:Q326"/>
    <mergeCell ref="R325:R326"/>
    <mergeCell ref="S325:S326"/>
    <mergeCell ref="T325:T326"/>
    <mergeCell ref="U325:U326"/>
    <mergeCell ref="R319:R321"/>
    <mergeCell ref="S319:S321"/>
    <mergeCell ref="T319:T321"/>
    <mergeCell ref="U319:U321"/>
    <mergeCell ref="V319:V321"/>
    <mergeCell ref="AD319:AD321"/>
    <mergeCell ref="AI319:AI321"/>
    <mergeCell ref="AN319:AN321"/>
    <mergeCell ref="AO319:AO321"/>
    <mergeCell ref="AP319:AP321"/>
    <mergeCell ref="AT319:AT321"/>
    <mergeCell ref="A322:A324"/>
    <mergeCell ref="B322:B324"/>
    <mergeCell ref="C322:C324"/>
    <mergeCell ref="D322:D324"/>
    <mergeCell ref="E322:E324"/>
    <mergeCell ref="F322:F324"/>
    <mergeCell ref="G322:G324"/>
    <mergeCell ref="H322:H324"/>
    <mergeCell ref="I322:I324"/>
    <mergeCell ref="J322:J324"/>
    <mergeCell ref="K322:K324"/>
    <mergeCell ref="L322:L324"/>
    <mergeCell ref="M322:M324"/>
    <mergeCell ref="N322:N324"/>
    <mergeCell ref="O322:O324"/>
    <mergeCell ref="P322:P324"/>
    <mergeCell ref="Q327:Q329"/>
    <mergeCell ref="R327:R329"/>
    <mergeCell ref="S327:S329"/>
    <mergeCell ref="T327:T329"/>
    <mergeCell ref="U327:U329"/>
    <mergeCell ref="V322:V324"/>
    <mergeCell ref="AD322:AD324"/>
    <mergeCell ref="AI322:AI324"/>
    <mergeCell ref="AN322:AN324"/>
    <mergeCell ref="AO322:AO324"/>
    <mergeCell ref="AP322:AP324"/>
    <mergeCell ref="AQ322:AQ324"/>
    <mergeCell ref="AR322:AR324"/>
    <mergeCell ref="AS322:AS324"/>
    <mergeCell ref="AT322:AT324"/>
    <mergeCell ref="AU322:AU324"/>
    <mergeCell ref="A325:A326"/>
    <mergeCell ref="B325:B326"/>
    <mergeCell ref="C325:C326"/>
    <mergeCell ref="D325:D326"/>
    <mergeCell ref="E325:E326"/>
    <mergeCell ref="F325:F326"/>
    <mergeCell ref="G325:G326"/>
    <mergeCell ref="H325:H326"/>
    <mergeCell ref="I325:I326"/>
    <mergeCell ref="J325:J326"/>
    <mergeCell ref="K325:K326"/>
    <mergeCell ref="L325:L326"/>
    <mergeCell ref="M325:M326"/>
    <mergeCell ref="N325:N326"/>
    <mergeCell ref="O325:O326"/>
    <mergeCell ref="P325:P326"/>
    <mergeCell ref="Q330:Q333"/>
    <mergeCell ref="R330:R333"/>
    <mergeCell ref="S330:S333"/>
    <mergeCell ref="T330:T333"/>
    <mergeCell ref="U330:U333"/>
    <mergeCell ref="V325:V326"/>
    <mergeCell ref="AD325:AD326"/>
    <mergeCell ref="AI325:AI326"/>
    <mergeCell ref="AN325:AN326"/>
    <mergeCell ref="AO325:AO326"/>
    <mergeCell ref="AP325:AP326"/>
    <mergeCell ref="AQ325:AQ326"/>
    <mergeCell ref="AR325:AR326"/>
    <mergeCell ref="AS325:AS326"/>
    <mergeCell ref="AT325:AT326"/>
    <mergeCell ref="AU325:AU326"/>
    <mergeCell ref="A327:A329"/>
    <mergeCell ref="B327:B329"/>
    <mergeCell ref="C327:C329"/>
    <mergeCell ref="D327:D329"/>
    <mergeCell ref="E327:E329"/>
    <mergeCell ref="F327:F329"/>
    <mergeCell ref="G327:G329"/>
    <mergeCell ref="H327:H329"/>
    <mergeCell ref="I327:I329"/>
    <mergeCell ref="J327:J329"/>
    <mergeCell ref="K327:K329"/>
    <mergeCell ref="L327:L329"/>
    <mergeCell ref="M327:M329"/>
    <mergeCell ref="N327:N329"/>
    <mergeCell ref="O327:O329"/>
    <mergeCell ref="P327:P329"/>
    <mergeCell ref="Q334:Q336"/>
    <mergeCell ref="R334:R336"/>
    <mergeCell ref="S334:S336"/>
    <mergeCell ref="T334:T336"/>
    <mergeCell ref="U334:U336"/>
    <mergeCell ref="V327:V329"/>
    <mergeCell ref="AD327:AD329"/>
    <mergeCell ref="AI327:AI329"/>
    <mergeCell ref="AN327:AN329"/>
    <mergeCell ref="AO327:AO329"/>
    <mergeCell ref="AP327:AP329"/>
    <mergeCell ref="AQ327:AQ329"/>
    <mergeCell ref="AR327:AR329"/>
    <mergeCell ref="AS327:AS329"/>
    <mergeCell ref="AT327:AT329"/>
    <mergeCell ref="AU327:AU329"/>
    <mergeCell ref="A330:A333"/>
    <mergeCell ref="B330:B333"/>
    <mergeCell ref="C330:C333"/>
    <mergeCell ref="D330:D333"/>
    <mergeCell ref="E330:E333"/>
    <mergeCell ref="F330:F333"/>
    <mergeCell ref="G330:G333"/>
    <mergeCell ref="H330:H333"/>
    <mergeCell ref="I330:I333"/>
    <mergeCell ref="J330:J333"/>
    <mergeCell ref="K330:K333"/>
    <mergeCell ref="L330:L333"/>
    <mergeCell ref="M330:M333"/>
    <mergeCell ref="N330:N333"/>
    <mergeCell ref="O330:O333"/>
    <mergeCell ref="P330:P333"/>
    <mergeCell ref="R337:R340"/>
    <mergeCell ref="S337:S340"/>
    <mergeCell ref="T337:T340"/>
    <mergeCell ref="U337:U340"/>
    <mergeCell ref="V337:V340"/>
    <mergeCell ref="V330:V333"/>
    <mergeCell ref="AD330:AD333"/>
    <mergeCell ref="AI330:AI333"/>
    <mergeCell ref="AN330:AN333"/>
    <mergeCell ref="AO330:AO333"/>
    <mergeCell ref="AP330:AP333"/>
    <mergeCell ref="AQ330:AQ333"/>
    <mergeCell ref="AR330:AR333"/>
    <mergeCell ref="AS330:AS333"/>
    <mergeCell ref="AT330:AT333"/>
    <mergeCell ref="AU330:AU333"/>
    <mergeCell ref="A334:A336"/>
    <mergeCell ref="B334:B336"/>
    <mergeCell ref="C334:C336"/>
    <mergeCell ref="D334:D336"/>
    <mergeCell ref="E334:E336"/>
    <mergeCell ref="F334:F336"/>
    <mergeCell ref="G334:G336"/>
    <mergeCell ref="H334:H336"/>
    <mergeCell ref="I334:I336"/>
    <mergeCell ref="J334:J336"/>
    <mergeCell ref="K334:K336"/>
    <mergeCell ref="L334:L336"/>
    <mergeCell ref="M334:M336"/>
    <mergeCell ref="N334:N336"/>
    <mergeCell ref="O334:O336"/>
    <mergeCell ref="P334:P336"/>
    <mergeCell ref="R341:R342"/>
    <mergeCell ref="S341:S342"/>
    <mergeCell ref="T341:T342"/>
    <mergeCell ref="U341:U342"/>
    <mergeCell ref="V341:V342"/>
    <mergeCell ref="V334:V336"/>
    <mergeCell ref="AD334:AD336"/>
    <mergeCell ref="AI334:AI336"/>
    <mergeCell ref="AN334:AN336"/>
    <mergeCell ref="AO334:AO336"/>
    <mergeCell ref="AP334:AP336"/>
    <mergeCell ref="AQ334:AQ336"/>
    <mergeCell ref="AR334:AR336"/>
    <mergeCell ref="AS334:AS336"/>
    <mergeCell ref="AT334:AT336"/>
    <mergeCell ref="AU334:AU336"/>
    <mergeCell ref="A337:A340"/>
    <mergeCell ref="B337:B340"/>
    <mergeCell ref="C337:C340"/>
    <mergeCell ref="D337:D340"/>
    <mergeCell ref="E337:E340"/>
    <mergeCell ref="G337:G340"/>
    <mergeCell ref="H337:H340"/>
    <mergeCell ref="I337:I340"/>
    <mergeCell ref="J337:J340"/>
    <mergeCell ref="K337:K340"/>
    <mergeCell ref="L337:L340"/>
    <mergeCell ref="M337:M340"/>
    <mergeCell ref="N337:N340"/>
    <mergeCell ref="O337:O340"/>
    <mergeCell ref="P337:P340"/>
    <mergeCell ref="Q337:Q340"/>
    <mergeCell ref="R343:R344"/>
    <mergeCell ref="S343:S344"/>
    <mergeCell ref="T343:T344"/>
    <mergeCell ref="U343:U344"/>
    <mergeCell ref="V343:V344"/>
    <mergeCell ref="AD337:AD340"/>
    <mergeCell ref="AI337:AI340"/>
    <mergeCell ref="AN337:AN340"/>
    <mergeCell ref="AO337:AO340"/>
    <mergeCell ref="AP337:AP340"/>
    <mergeCell ref="AQ337:AQ340"/>
    <mergeCell ref="AR337:AR340"/>
    <mergeCell ref="AS337:AS340"/>
    <mergeCell ref="AT337:AT340"/>
    <mergeCell ref="AU337:AU340"/>
    <mergeCell ref="A341:A342"/>
    <mergeCell ref="B341:B342"/>
    <mergeCell ref="C341:C342"/>
    <mergeCell ref="D341:D342"/>
    <mergeCell ref="E341:E342"/>
    <mergeCell ref="F341:F342"/>
    <mergeCell ref="G341:G342"/>
    <mergeCell ref="H341:H342"/>
    <mergeCell ref="I341:I342"/>
    <mergeCell ref="J341:J342"/>
    <mergeCell ref="K341:K342"/>
    <mergeCell ref="L341:L342"/>
    <mergeCell ref="M341:M342"/>
    <mergeCell ref="N341:N342"/>
    <mergeCell ref="O341:O342"/>
    <mergeCell ref="P341:P342"/>
    <mergeCell ref="Q341:Q342"/>
    <mergeCell ref="R345:R346"/>
    <mergeCell ref="S345:S346"/>
    <mergeCell ref="T345:T346"/>
    <mergeCell ref="U345:U346"/>
    <mergeCell ref="V345:V346"/>
    <mergeCell ref="AD341:AD342"/>
    <mergeCell ref="AI341:AI342"/>
    <mergeCell ref="AN341:AN342"/>
    <mergeCell ref="AO341:AO342"/>
    <mergeCell ref="AP341:AP342"/>
    <mergeCell ref="AQ341:AQ342"/>
    <mergeCell ref="AR341:AR342"/>
    <mergeCell ref="AS341:AS342"/>
    <mergeCell ref="AT341:AT342"/>
    <mergeCell ref="AU341:AU342"/>
    <mergeCell ref="A343:A344"/>
    <mergeCell ref="B343:B344"/>
    <mergeCell ref="C343:C344"/>
    <mergeCell ref="D343:D344"/>
    <mergeCell ref="E343:E344"/>
    <mergeCell ref="F343:F344"/>
    <mergeCell ref="G343:G344"/>
    <mergeCell ref="H343:H344"/>
    <mergeCell ref="I343:I344"/>
    <mergeCell ref="J343:J344"/>
    <mergeCell ref="K343:K344"/>
    <mergeCell ref="L343:L344"/>
    <mergeCell ref="M343:M344"/>
    <mergeCell ref="N343:N344"/>
    <mergeCell ref="O343:O344"/>
    <mergeCell ref="P343:P344"/>
    <mergeCell ref="Q343:Q344"/>
    <mergeCell ref="R347:R350"/>
    <mergeCell ref="S347:S350"/>
    <mergeCell ref="T347:T350"/>
    <mergeCell ref="U347:U350"/>
    <mergeCell ref="V347:V350"/>
    <mergeCell ref="AD343:AD344"/>
    <mergeCell ref="AI343:AI344"/>
    <mergeCell ref="AN343:AN344"/>
    <mergeCell ref="AO343:AO344"/>
    <mergeCell ref="AP343:AP344"/>
    <mergeCell ref="AQ343:AQ344"/>
    <mergeCell ref="AR343:AR344"/>
    <mergeCell ref="AS343:AS344"/>
    <mergeCell ref="AT343:AT344"/>
    <mergeCell ref="AU343:AU344"/>
    <mergeCell ref="A345:A346"/>
    <mergeCell ref="B345:B346"/>
    <mergeCell ref="C345:C346"/>
    <mergeCell ref="D345:D346"/>
    <mergeCell ref="E345:E346"/>
    <mergeCell ref="F345:F346"/>
    <mergeCell ref="G345:G346"/>
    <mergeCell ref="H345:H346"/>
    <mergeCell ref="I345:I346"/>
    <mergeCell ref="J345:J346"/>
    <mergeCell ref="K345:K346"/>
    <mergeCell ref="L345:L346"/>
    <mergeCell ref="M345:M346"/>
    <mergeCell ref="N345:N346"/>
    <mergeCell ref="O345:O346"/>
    <mergeCell ref="P345:P346"/>
    <mergeCell ref="Q345:Q346"/>
    <mergeCell ref="A347:A350"/>
    <mergeCell ref="B347:B350"/>
    <mergeCell ref="C347:C350"/>
    <mergeCell ref="D347:D350"/>
    <mergeCell ref="E347:E350"/>
    <mergeCell ref="F347:F350"/>
    <mergeCell ref="G347:G350"/>
    <mergeCell ref="H347:H350"/>
    <mergeCell ref="I347:I350"/>
    <mergeCell ref="J347:J350"/>
    <mergeCell ref="K347:K350"/>
    <mergeCell ref="L347:L350"/>
    <mergeCell ref="M347:M350"/>
    <mergeCell ref="N347:N350"/>
    <mergeCell ref="O347:O350"/>
    <mergeCell ref="P347:P350"/>
    <mergeCell ref="Q347:Q350"/>
    <mergeCell ref="AD347:AD350"/>
    <mergeCell ref="AI347:AI350"/>
    <mergeCell ref="AN347:AN350"/>
    <mergeCell ref="AO347:AO350"/>
    <mergeCell ref="AP347:AP350"/>
    <mergeCell ref="AQ347:AQ350"/>
    <mergeCell ref="AR347:AR350"/>
    <mergeCell ref="AS347:AS350"/>
    <mergeCell ref="AT347:AT350"/>
    <mergeCell ref="AU347:AU350"/>
    <mergeCell ref="AQ312:AQ313"/>
    <mergeCell ref="AR312:AR313"/>
    <mergeCell ref="AS312:AS313"/>
    <mergeCell ref="AU312:AU313"/>
    <mergeCell ref="AT351:AT354"/>
    <mergeCell ref="AQ381:AQ382"/>
    <mergeCell ref="AR381:AR382"/>
    <mergeCell ref="AS381:AS382"/>
    <mergeCell ref="AT380:AT382"/>
    <mergeCell ref="AU381:AU382"/>
    <mergeCell ref="AD345:AD346"/>
    <mergeCell ref="AI345:AI346"/>
    <mergeCell ref="AN345:AN346"/>
    <mergeCell ref="AO345:AO346"/>
    <mergeCell ref="AP345:AP346"/>
    <mergeCell ref="AQ345:AQ346"/>
    <mergeCell ref="AR345:AR346"/>
    <mergeCell ref="AS345:AS346"/>
    <mergeCell ref="AT345:AT346"/>
    <mergeCell ref="AU345:AU346"/>
    <mergeCell ref="AS316:AS318"/>
    <mergeCell ref="AT316:AT318"/>
    <mergeCell ref="R671:R673"/>
    <mergeCell ref="S671:S673"/>
    <mergeCell ref="T671:T673"/>
    <mergeCell ref="U671:U673"/>
    <mergeCell ref="A669:A670"/>
    <mergeCell ref="B669:B670"/>
    <mergeCell ref="C669:C670"/>
    <mergeCell ref="D669:D670"/>
    <mergeCell ref="E669:E670"/>
    <mergeCell ref="F669:F670"/>
    <mergeCell ref="G669:G670"/>
    <mergeCell ref="L669:L670"/>
    <mergeCell ref="M669:M670"/>
    <mergeCell ref="N669:N670"/>
    <mergeCell ref="O669:O670"/>
    <mergeCell ref="P669:P670"/>
    <mergeCell ref="Q669:Q670"/>
    <mergeCell ref="R669:R670"/>
    <mergeCell ref="S669:S670"/>
    <mergeCell ref="T669:T670"/>
    <mergeCell ref="U669:U670"/>
    <mergeCell ref="V674:V676"/>
    <mergeCell ref="AD674:AD676"/>
    <mergeCell ref="AI674:AI676"/>
    <mergeCell ref="AN674:AN676"/>
    <mergeCell ref="V669:V670"/>
    <mergeCell ref="AD669:AD670"/>
    <mergeCell ref="AI669:AI670"/>
    <mergeCell ref="AN669:AN670"/>
    <mergeCell ref="AO669:AO670"/>
    <mergeCell ref="AP669:AP670"/>
    <mergeCell ref="AQ669:AQ670"/>
    <mergeCell ref="AR669:AR670"/>
    <mergeCell ref="AS669:AS670"/>
    <mergeCell ref="AT669:AT670"/>
    <mergeCell ref="AU669:AU670"/>
    <mergeCell ref="A671:A673"/>
    <mergeCell ref="B671:B673"/>
    <mergeCell ref="C671:C673"/>
    <mergeCell ref="D671:D673"/>
    <mergeCell ref="E671:E673"/>
    <mergeCell ref="F671:F673"/>
    <mergeCell ref="G671:G673"/>
    <mergeCell ref="H671:H673"/>
    <mergeCell ref="I671:I673"/>
    <mergeCell ref="J671:J673"/>
    <mergeCell ref="K671:K673"/>
    <mergeCell ref="L671:L673"/>
    <mergeCell ref="M671:M673"/>
    <mergeCell ref="N671:N673"/>
    <mergeCell ref="O671:O673"/>
    <mergeCell ref="P671:P673"/>
    <mergeCell ref="Q671:Q673"/>
    <mergeCell ref="A674:A676"/>
    <mergeCell ref="B674:B676"/>
    <mergeCell ref="C674:C676"/>
    <mergeCell ref="D674:D676"/>
    <mergeCell ref="E674:E676"/>
    <mergeCell ref="F674:F676"/>
    <mergeCell ref="G674:G676"/>
    <mergeCell ref="L674:L676"/>
    <mergeCell ref="M674:M676"/>
    <mergeCell ref="N674:N676"/>
    <mergeCell ref="O674:O676"/>
    <mergeCell ref="P674:P676"/>
    <mergeCell ref="Q674:Q676"/>
    <mergeCell ref="R674:R676"/>
    <mergeCell ref="S674:S676"/>
    <mergeCell ref="T674:T676"/>
    <mergeCell ref="U674:U676"/>
    <mergeCell ref="AN671:AN673"/>
    <mergeCell ref="AO671:AO673"/>
    <mergeCell ref="AP671:AP673"/>
    <mergeCell ref="AQ671:AQ673"/>
    <mergeCell ref="AR671:AR673"/>
    <mergeCell ref="AS671:AS673"/>
    <mergeCell ref="AA677:AA679"/>
    <mergeCell ref="AB677:AB679"/>
    <mergeCell ref="AC677:AC679"/>
    <mergeCell ref="AD677:AD679"/>
    <mergeCell ref="AE677:AE679"/>
    <mergeCell ref="AI677:AI679"/>
    <mergeCell ref="AN677:AN679"/>
    <mergeCell ref="AO677:AO679"/>
    <mergeCell ref="AP677:AP679"/>
    <mergeCell ref="AT671:AT673"/>
    <mergeCell ref="AU671:AU673"/>
    <mergeCell ref="AN627:AN628"/>
    <mergeCell ref="AO627:AO628"/>
    <mergeCell ref="AP627:AP628"/>
    <mergeCell ref="AQ627:AQ628"/>
    <mergeCell ref="B677:B679"/>
    <mergeCell ref="C677:C679"/>
    <mergeCell ref="D677:D679"/>
    <mergeCell ref="E677:E679"/>
    <mergeCell ref="F677:F679"/>
    <mergeCell ref="G677:G679"/>
    <mergeCell ref="H677:H679"/>
    <mergeCell ref="I677:I679"/>
    <mergeCell ref="J677:J679"/>
    <mergeCell ref="K677:K679"/>
    <mergeCell ref="L677:L679"/>
    <mergeCell ref="M677:M679"/>
    <mergeCell ref="N677:N679"/>
    <mergeCell ref="O677:O679"/>
    <mergeCell ref="P677:P679"/>
    <mergeCell ref="Q677:Q679"/>
    <mergeCell ref="R677:R679"/>
    <mergeCell ref="S677:S679"/>
    <mergeCell ref="T677:T679"/>
    <mergeCell ref="U677:U679"/>
    <mergeCell ref="V677:V679"/>
    <mergeCell ref="W677:W679"/>
    <mergeCell ref="X677:X679"/>
    <mergeCell ref="Y677:Y679"/>
    <mergeCell ref="Z677:Z679"/>
    <mergeCell ref="V671:V673"/>
    <mergeCell ref="AD671:AD673"/>
    <mergeCell ref="AI671:AI673"/>
    <mergeCell ref="Y629:Y630"/>
    <mergeCell ref="Z629:Z630"/>
    <mergeCell ref="AA629:AA630"/>
    <mergeCell ref="AB629:AB630"/>
    <mergeCell ref="AT677:AT679"/>
    <mergeCell ref="AO674:AO676"/>
    <mergeCell ref="AP674:AP676"/>
    <mergeCell ref="AQ674:AQ676"/>
    <mergeCell ref="AR674:AR676"/>
    <mergeCell ref="AS674:AS676"/>
    <mergeCell ref="AT674:AT676"/>
    <mergeCell ref="AU674:AU676"/>
    <mergeCell ref="A627:A628"/>
    <mergeCell ref="B627:B628"/>
    <mergeCell ref="C627:C628"/>
    <mergeCell ref="D627:D628"/>
    <mergeCell ref="E627:E628"/>
    <mergeCell ref="F627:F628"/>
    <mergeCell ref="G627:G628"/>
    <mergeCell ref="L627:L628"/>
    <mergeCell ref="M627:M628"/>
    <mergeCell ref="N627:N628"/>
    <mergeCell ref="O627:O628"/>
    <mergeCell ref="P627:P628"/>
    <mergeCell ref="Q627:Q628"/>
    <mergeCell ref="R627:R628"/>
    <mergeCell ref="S627:S628"/>
    <mergeCell ref="T627:T628"/>
    <mergeCell ref="U627:U628"/>
    <mergeCell ref="V627:V628"/>
    <mergeCell ref="AD627:AD628"/>
    <mergeCell ref="AI627:AI628"/>
    <mergeCell ref="X631:X633"/>
    <mergeCell ref="Y631:Y633"/>
    <mergeCell ref="Z631:Z633"/>
    <mergeCell ref="AA631:AA633"/>
    <mergeCell ref="AR627:AR628"/>
    <mergeCell ref="AS627:AS628"/>
    <mergeCell ref="AT627:AT628"/>
    <mergeCell ref="AU627:AU628"/>
    <mergeCell ref="A629:A630"/>
    <mergeCell ref="B629:B630"/>
    <mergeCell ref="C629:C630"/>
    <mergeCell ref="D629:D630"/>
    <mergeCell ref="E629:E630"/>
    <mergeCell ref="F629:F630"/>
    <mergeCell ref="G629:G630"/>
    <mergeCell ref="H629:H630"/>
    <mergeCell ref="I629:I630"/>
    <mergeCell ref="J629:J630"/>
    <mergeCell ref="K629:K630"/>
    <mergeCell ref="L629:L630"/>
    <mergeCell ref="M629:M630"/>
    <mergeCell ref="N629:N630"/>
    <mergeCell ref="O629:O630"/>
    <mergeCell ref="P629:P630"/>
    <mergeCell ref="Q629:Q630"/>
    <mergeCell ref="R629:R630"/>
    <mergeCell ref="S629:S630"/>
    <mergeCell ref="T629:T630"/>
    <mergeCell ref="U629:U630"/>
    <mergeCell ref="V629:V630"/>
    <mergeCell ref="W629:W630"/>
    <mergeCell ref="X629:X630"/>
    <mergeCell ref="R414:R416"/>
    <mergeCell ref="S414:S416"/>
    <mergeCell ref="T414:T416"/>
    <mergeCell ref="U414:U416"/>
    <mergeCell ref="AN629:AN630"/>
    <mergeCell ref="AO629:AO630"/>
    <mergeCell ref="AP629:AP630"/>
    <mergeCell ref="AR629:AR630"/>
    <mergeCell ref="AS629:AS630"/>
    <mergeCell ref="A631:A633"/>
    <mergeCell ref="B631:B633"/>
    <mergeCell ref="C631:C633"/>
    <mergeCell ref="D631:D633"/>
    <mergeCell ref="E631:E633"/>
    <mergeCell ref="F631:F633"/>
    <mergeCell ref="G631:G633"/>
    <mergeCell ref="H631:H633"/>
    <mergeCell ref="I631:I633"/>
    <mergeCell ref="J631:J633"/>
    <mergeCell ref="K631:K633"/>
    <mergeCell ref="L631:L633"/>
    <mergeCell ref="M631:M633"/>
    <mergeCell ref="N631:N633"/>
    <mergeCell ref="O631:O633"/>
    <mergeCell ref="P631:P633"/>
    <mergeCell ref="Q631:Q633"/>
    <mergeCell ref="R631:R633"/>
    <mergeCell ref="S631:S633"/>
    <mergeCell ref="T631:T633"/>
    <mergeCell ref="U631:U633"/>
    <mergeCell ref="V631:V633"/>
    <mergeCell ref="W631:W633"/>
    <mergeCell ref="AD417:AD419"/>
    <mergeCell ref="AI417:AI419"/>
    <mergeCell ref="AN417:AN419"/>
    <mergeCell ref="AO417:AO419"/>
    <mergeCell ref="AB631:AB633"/>
    <mergeCell ref="AC631:AC633"/>
    <mergeCell ref="AD631:AD633"/>
    <mergeCell ref="AE631:AE633"/>
    <mergeCell ref="AI631:AI633"/>
    <mergeCell ref="AN631:AN633"/>
    <mergeCell ref="AO631:AO633"/>
    <mergeCell ref="AP631:AP633"/>
    <mergeCell ref="AU629:AU630"/>
    <mergeCell ref="AT629:AT630"/>
    <mergeCell ref="AT631:AT633"/>
    <mergeCell ref="A414:A416"/>
    <mergeCell ref="B414:B416"/>
    <mergeCell ref="C414:C416"/>
    <mergeCell ref="D414:D416"/>
    <mergeCell ref="E414:E416"/>
    <mergeCell ref="F414:F416"/>
    <mergeCell ref="G414:G416"/>
    <mergeCell ref="H414:H416"/>
    <mergeCell ref="I414:I416"/>
    <mergeCell ref="J414:J416"/>
    <mergeCell ref="K414:K416"/>
    <mergeCell ref="L414:L416"/>
    <mergeCell ref="M414:M416"/>
    <mergeCell ref="N414:N416"/>
    <mergeCell ref="O414:O416"/>
    <mergeCell ref="P414:P416"/>
    <mergeCell ref="Q414:Q416"/>
    <mergeCell ref="AI420:AI422"/>
    <mergeCell ref="AN420:AN422"/>
    <mergeCell ref="AO420:AO422"/>
    <mergeCell ref="AP420:AP422"/>
    <mergeCell ref="V414:V416"/>
    <mergeCell ref="AD414:AD416"/>
    <mergeCell ref="AI414:AI416"/>
    <mergeCell ref="AN414:AN416"/>
    <mergeCell ref="AO414:AO416"/>
    <mergeCell ref="AP414:AP416"/>
    <mergeCell ref="A417:A419"/>
    <mergeCell ref="B417:B419"/>
    <mergeCell ref="C417:C419"/>
    <mergeCell ref="D417:D419"/>
    <mergeCell ref="E417:E419"/>
    <mergeCell ref="F417:F419"/>
    <mergeCell ref="G417:G419"/>
    <mergeCell ref="H417:H419"/>
    <mergeCell ref="I417:I419"/>
    <mergeCell ref="J417:J419"/>
    <mergeCell ref="K417:K419"/>
    <mergeCell ref="L417:L419"/>
    <mergeCell ref="M417:M419"/>
    <mergeCell ref="N417:N419"/>
    <mergeCell ref="O417:O419"/>
    <mergeCell ref="P417:P419"/>
    <mergeCell ref="Q417:Q419"/>
    <mergeCell ref="R417:R419"/>
    <mergeCell ref="S417:S419"/>
    <mergeCell ref="T417:T419"/>
    <mergeCell ref="U417:U419"/>
    <mergeCell ref="V417:V419"/>
    <mergeCell ref="R423:R424"/>
    <mergeCell ref="S423:S424"/>
    <mergeCell ref="T423:T424"/>
    <mergeCell ref="U423:U424"/>
    <mergeCell ref="V423:V424"/>
    <mergeCell ref="AD423:AD424"/>
    <mergeCell ref="AI423:AI424"/>
    <mergeCell ref="AN423:AN424"/>
    <mergeCell ref="AO423:AO424"/>
    <mergeCell ref="AP423:AP424"/>
    <mergeCell ref="AP417:AP419"/>
    <mergeCell ref="A420:A422"/>
    <mergeCell ref="B420:B422"/>
    <mergeCell ref="C420:C422"/>
    <mergeCell ref="D420:D422"/>
    <mergeCell ref="E420:E422"/>
    <mergeCell ref="F420:F422"/>
    <mergeCell ref="G420:G422"/>
    <mergeCell ref="I420:I422"/>
    <mergeCell ref="K420:K422"/>
    <mergeCell ref="L420:L422"/>
    <mergeCell ref="M420:M422"/>
    <mergeCell ref="N420:N422"/>
    <mergeCell ref="O420:O422"/>
    <mergeCell ref="P420:P422"/>
    <mergeCell ref="Q420:Q422"/>
    <mergeCell ref="R420:R422"/>
    <mergeCell ref="S420:S422"/>
    <mergeCell ref="T420:T422"/>
    <mergeCell ref="U420:U422"/>
    <mergeCell ref="V420:V422"/>
    <mergeCell ref="AD420:AD422"/>
    <mergeCell ref="A423:A424"/>
    <mergeCell ref="B423:B424"/>
    <mergeCell ref="C423:C424"/>
    <mergeCell ref="D423:D424"/>
    <mergeCell ref="E423:E424"/>
    <mergeCell ref="F423:F424"/>
    <mergeCell ref="G423:G424"/>
    <mergeCell ref="H423:H424"/>
    <mergeCell ref="I423:I424"/>
    <mergeCell ref="J423:J424"/>
    <mergeCell ref="K423:K424"/>
    <mergeCell ref="L423:L424"/>
    <mergeCell ref="M423:M424"/>
    <mergeCell ref="N423:N424"/>
    <mergeCell ref="O423:O424"/>
    <mergeCell ref="P423:P424"/>
    <mergeCell ref="Q423:Q424"/>
    <mergeCell ref="A425:A426"/>
    <mergeCell ref="B425:B426"/>
    <mergeCell ref="C425:C426"/>
    <mergeCell ref="D425:D426"/>
    <mergeCell ref="E425:E426"/>
    <mergeCell ref="F425:F426"/>
    <mergeCell ref="G425:G426"/>
    <mergeCell ref="I425:I427"/>
    <mergeCell ref="K425:K426"/>
    <mergeCell ref="L425:L426"/>
    <mergeCell ref="M425:M426"/>
    <mergeCell ref="N425:N426"/>
    <mergeCell ref="O425:O426"/>
    <mergeCell ref="P425:P426"/>
    <mergeCell ref="Q425:Q426"/>
    <mergeCell ref="R425:R426"/>
    <mergeCell ref="S425:S426"/>
    <mergeCell ref="T425:T426"/>
    <mergeCell ref="U425:U426"/>
    <mergeCell ref="V425:V426"/>
    <mergeCell ref="X425:X426"/>
    <mergeCell ref="Y425:Y426"/>
    <mergeCell ref="Z425:Z426"/>
    <mergeCell ref="AA425:AA426"/>
    <mergeCell ref="AB425:AB426"/>
    <mergeCell ref="AC425:AC426"/>
    <mergeCell ref="AD425:AD426"/>
    <mergeCell ref="AI425:AI426"/>
    <mergeCell ref="AN425:AN426"/>
    <mergeCell ref="AO425:AO426"/>
    <mergeCell ref="AP425:AP426"/>
    <mergeCell ref="AQ428:AQ430"/>
    <mergeCell ref="AQ431:AQ433"/>
    <mergeCell ref="E432:E433"/>
    <mergeCell ref="F432:F433"/>
    <mergeCell ref="A476:A477"/>
    <mergeCell ref="B476:B477"/>
    <mergeCell ref="C476:C477"/>
    <mergeCell ref="D476:D477"/>
    <mergeCell ref="E476:E477"/>
    <mergeCell ref="F476:F477"/>
    <mergeCell ref="G476:G477"/>
    <mergeCell ref="H476:H477"/>
    <mergeCell ref="I476:I477"/>
    <mergeCell ref="J476:J477"/>
    <mergeCell ref="K476:K477"/>
    <mergeCell ref="L476:L477"/>
    <mergeCell ref="M476:M477"/>
    <mergeCell ref="N476:N477"/>
    <mergeCell ref="O476:O477"/>
    <mergeCell ref="P476:P477"/>
    <mergeCell ref="Q476:Q477"/>
    <mergeCell ref="R476:R477"/>
    <mergeCell ref="S476:S477"/>
    <mergeCell ref="T476:T477"/>
    <mergeCell ref="U476:U477"/>
    <mergeCell ref="V476:V477"/>
    <mergeCell ref="AD476:AD477"/>
    <mergeCell ref="AI476:AI477"/>
    <mergeCell ref="AN476:AN477"/>
    <mergeCell ref="AO476:AO477"/>
    <mergeCell ref="AP476:AP477"/>
    <mergeCell ref="A478:A480"/>
    <mergeCell ref="B478:B480"/>
    <mergeCell ref="C478:C480"/>
    <mergeCell ref="D478:D480"/>
    <mergeCell ref="E478:E480"/>
    <mergeCell ref="F478:F480"/>
    <mergeCell ref="G478:G480"/>
    <mergeCell ref="H478:H480"/>
    <mergeCell ref="I478:I480"/>
    <mergeCell ref="J478:J480"/>
    <mergeCell ref="K478:K480"/>
    <mergeCell ref="L478:L480"/>
    <mergeCell ref="M478:M480"/>
    <mergeCell ref="N478:N480"/>
    <mergeCell ref="O478:O480"/>
    <mergeCell ref="P478:P480"/>
    <mergeCell ref="Q478:Q480"/>
    <mergeCell ref="R478:R480"/>
    <mergeCell ref="S478:S480"/>
    <mergeCell ref="T478:T480"/>
    <mergeCell ref="U478:U480"/>
    <mergeCell ref="V478:V480"/>
    <mergeCell ref="A481:A483"/>
    <mergeCell ref="B481:B483"/>
    <mergeCell ref="C481:C483"/>
    <mergeCell ref="D481:D483"/>
    <mergeCell ref="E481:E483"/>
    <mergeCell ref="F481:F483"/>
    <mergeCell ref="G481:G483"/>
    <mergeCell ref="H481:H483"/>
    <mergeCell ref="I481:I483"/>
    <mergeCell ref="J481:J483"/>
    <mergeCell ref="K481:K483"/>
    <mergeCell ref="L481:L483"/>
    <mergeCell ref="M481:M483"/>
    <mergeCell ref="N481:N483"/>
    <mergeCell ref="O481:O483"/>
    <mergeCell ref="P481:P483"/>
    <mergeCell ref="Q481:Q483"/>
    <mergeCell ref="AN481:AN483"/>
    <mergeCell ref="AO481:AO483"/>
    <mergeCell ref="AP481:AP483"/>
    <mergeCell ref="AQ481:AQ483"/>
    <mergeCell ref="AR481:AR483"/>
    <mergeCell ref="W478:W480"/>
    <mergeCell ref="X478:X480"/>
    <mergeCell ref="Y478:Y480"/>
    <mergeCell ref="Z478:Z480"/>
    <mergeCell ref="AA478:AA480"/>
    <mergeCell ref="AB478:AB480"/>
    <mergeCell ref="AC478:AC480"/>
    <mergeCell ref="AD478:AD480"/>
    <mergeCell ref="AE478:AE480"/>
    <mergeCell ref="AI478:AI480"/>
    <mergeCell ref="AN478:AN480"/>
    <mergeCell ref="AO478:AO480"/>
    <mergeCell ref="AP478:AP480"/>
    <mergeCell ref="AB484:AB485"/>
    <mergeCell ref="AC484:AC485"/>
    <mergeCell ref="AD484:AD485"/>
    <mergeCell ref="T481:T483"/>
    <mergeCell ref="U481:U483"/>
    <mergeCell ref="V481:V483"/>
    <mergeCell ref="W481:W483"/>
    <mergeCell ref="X481:X483"/>
    <mergeCell ref="Y481:Y483"/>
    <mergeCell ref="Z481:Z483"/>
    <mergeCell ref="AA481:AA483"/>
    <mergeCell ref="AB481:AB483"/>
    <mergeCell ref="AC481:AC483"/>
    <mergeCell ref="AD481:AD483"/>
    <mergeCell ref="R481:R483"/>
    <mergeCell ref="S481:S483"/>
    <mergeCell ref="AI481:AI483"/>
    <mergeCell ref="A484:A485"/>
    <mergeCell ref="B484:B485"/>
    <mergeCell ref="C484:C485"/>
    <mergeCell ref="D484:D485"/>
    <mergeCell ref="E484:E485"/>
    <mergeCell ref="F484:F485"/>
    <mergeCell ref="G484:G485"/>
    <mergeCell ref="H484:H485"/>
    <mergeCell ref="I484:I485"/>
    <mergeCell ref="J484:J485"/>
    <mergeCell ref="K484:K485"/>
    <mergeCell ref="L484:L485"/>
    <mergeCell ref="M484:M485"/>
    <mergeCell ref="N484:N485"/>
    <mergeCell ref="O484:O485"/>
    <mergeCell ref="P484:P485"/>
    <mergeCell ref="Q484:Q485"/>
    <mergeCell ref="A486:A487"/>
    <mergeCell ref="B486:B487"/>
    <mergeCell ref="C486:C487"/>
    <mergeCell ref="D486:D487"/>
    <mergeCell ref="E486:E487"/>
    <mergeCell ref="F486:F487"/>
    <mergeCell ref="G486:G487"/>
    <mergeCell ref="H486:H487"/>
    <mergeCell ref="I486:I487"/>
    <mergeCell ref="J486:J487"/>
    <mergeCell ref="K486:K487"/>
    <mergeCell ref="L486:L487"/>
    <mergeCell ref="M486:M487"/>
    <mergeCell ref="N486:N487"/>
    <mergeCell ref="O486:O487"/>
    <mergeCell ref="P486:P487"/>
    <mergeCell ref="Q486:Q487"/>
    <mergeCell ref="R489:R490"/>
    <mergeCell ref="S489:S490"/>
    <mergeCell ref="T489:T490"/>
    <mergeCell ref="U489:U490"/>
    <mergeCell ref="V489:V490"/>
    <mergeCell ref="AO489:AO490"/>
    <mergeCell ref="AP489:AP490"/>
    <mergeCell ref="AQ489:AQ490"/>
    <mergeCell ref="AI484:AI485"/>
    <mergeCell ref="AN484:AN485"/>
    <mergeCell ref="AO484:AO485"/>
    <mergeCell ref="AP484:AP485"/>
    <mergeCell ref="AQ484:AQ485"/>
    <mergeCell ref="AR484:AR485"/>
    <mergeCell ref="AS484:AS485"/>
    <mergeCell ref="AT484:AT485"/>
    <mergeCell ref="AU484:AU485"/>
    <mergeCell ref="R486:R487"/>
    <mergeCell ref="S486:S487"/>
    <mergeCell ref="T486:T487"/>
    <mergeCell ref="U486:U487"/>
    <mergeCell ref="V486:V487"/>
    <mergeCell ref="X486:X487"/>
    <mergeCell ref="R484:R485"/>
    <mergeCell ref="S484:S485"/>
    <mergeCell ref="T484:T485"/>
    <mergeCell ref="U484:U485"/>
    <mergeCell ref="V484:V485"/>
    <mergeCell ref="X484:X485"/>
    <mergeCell ref="Y484:Y485"/>
    <mergeCell ref="Z484:Z485"/>
    <mergeCell ref="AA484:AA485"/>
    <mergeCell ref="A489:A490"/>
    <mergeCell ref="B489:B490"/>
    <mergeCell ref="C489:C490"/>
    <mergeCell ref="D489:D490"/>
    <mergeCell ref="E489:E490"/>
    <mergeCell ref="F489:F490"/>
    <mergeCell ref="G489:G490"/>
    <mergeCell ref="H489:H490"/>
    <mergeCell ref="I489:I490"/>
    <mergeCell ref="J489:J490"/>
    <mergeCell ref="K489:K490"/>
    <mergeCell ref="L489:L490"/>
    <mergeCell ref="M489:M490"/>
    <mergeCell ref="N489:N490"/>
    <mergeCell ref="O489:O490"/>
    <mergeCell ref="P489:P490"/>
    <mergeCell ref="Q489:Q490"/>
    <mergeCell ref="AU489:AU490"/>
    <mergeCell ref="AT414:AT416"/>
    <mergeCell ref="AQ415:AQ416"/>
    <mergeCell ref="AU415:AU416"/>
    <mergeCell ref="AS415:AS416"/>
    <mergeCell ref="AR415:AR416"/>
    <mergeCell ref="AT417:AT419"/>
    <mergeCell ref="AT423:AT424"/>
    <mergeCell ref="AU423:AU424"/>
    <mergeCell ref="AT425:AT426"/>
    <mergeCell ref="AU476:AU477"/>
    <mergeCell ref="AT476:AT477"/>
    <mergeCell ref="AS476:AS477"/>
    <mergeCell ref="AR476:AR477"/>
    <mergeCell ref="AQ476:AQ477"/>
    <mergeCell ref="AT478:AT480"/>
    <mergeCell ref="AS481:AS483"/>
    <mergeCell ref="AT481:AT483"/>
    <mergeCell ref="AU481:AU483"/>
    <mergeCell ref="AQ420:AQ422"/>
    <mergeCell ref="AR420:AR422"/>
    <mergeCell ref="AS420:AS422"/>
    <mergeCell ref="AT420:AT422"/>
    <mergeCell ref="AU420:AU422"/>
    <mergeCell ref="AQ486:AQ487"/>
    <mergeCell ref="AU486:AU487"/>
    <mergeCell ref="A556:A558"/>
    <mergeCell ref="B556:B558"/>
    <mergeCell ref="C556:C558"/>
    <mergeCell ref="D556:D558"/>
    <mergeCell ref="E556:E558"/>
    <mergeCell ref="F556:F558"/>
    <mergeCell ref="G556:G558"/>
    <mergeCell ref="H556:H558"/>
    <mergeCell ref="I556:I558"/>
    <mergeCell ref="J556:J558"/>
    <mergeCell ref="K556:K558"/>
    <mergeCell ref="L556:L558"/>
    <mergeCell ref="M556:M558"/>
    <mergeCell ref="N556:N558"/>
    <mergeCell ref="O556:O558"/>
    <mergeCell ref="P556:P558"/>
    <mergeCell ref="Q556:Q558"/>
    <mergeCell ref="AQ556:AQ558"/>
    <mergeCell ref="AR556:AR558"/>
    <mergeCell ref="AS556:AS558"/>
    <mergeCell ref="AT556:AT558"/>
    <mergeCell ref="AN489:AN490"/>
    <mergeCell ref="AD489:AD490"/>
    <mergeCell ref="AI489:AI490"/>
    <mergeCell ref="Y486:Y487"/>
    <mergeCell ref="Z486:Z487"/>
    <mergeCell ref="AA486:AA487"/>
    <mergeCell ref="AB486:AB487"/>
    <mergeCell ref="AC486:AC487"/>
    <mergeCell ref="AD486:AD487"/>
    <mergeCell ref="AI486:AI487"/>
    <mergeCell ref="AN486:AN487"/>
    <mergeCell ref="AC553:AC555"/>
    <mergeCell ref="AD553:AD555"/>
    <mergeCell ref="AR486:AR487"/>
    <mergeCell ref="AS486:AS487"/>
    <mergeCell ref="AT486:AT487"/>
    <mergeCell ref="AS551:AS552"/>
    <mergeCell ref="AT551:AT552"/>
    <mergeCell ref="AT546:AT547"/>
    <mergeCell ref="AS542:AS543"/>
    <mergeCell ref="AT542:AT543"/>
    <mergeCell ref="AT496:AT497"/>
    <mergeCell ref="AN491:AN492"/>
    <mergeCell ref="AR489:AR490"/>
    <mergeCell ref="AS489:AS490"/>
    <mergeCell ref="AT489:AT490"/>
    <mergeCell ref="AO486:AO487"/>
    <mergeCell ref="AP486:AP487"/>
    <mergeCell ref="AU556:AU558"/>
    <mergeCell ref="A559:A561"/>
    <mergeCell ref="B559:B561"/>
    <mergeCell ref="C559:C561"/>
    <mergeCell ref="D559:D561"/>
    <mergeCell ref="E559:E561"/>
    <mergeCell ref="F559:F561"/>
    <mergeCell ref="G559:G561"/>
    <mergeCell ref="H559:H561"/>
    <mergeCell ref="I559:I561"/>
    <mergeCell ref="J559:J561"/>
    <mergeCell ref="K559:K561"/>
    <mergeCell ref="L559:L561"/>
    <mergeCell ref="M559:M561"/>
    <mergeCell ref="N559:N561"/>
    <mergeCell ref="O559:O561"/>
    <mergeCell ref="P559:P561"/>
    <mergeCell ref="Q559:Q561"/>
    <mergeCell ref="R559:R561"/>
    <mergeCell ref="S559:S561"/>
    <mergeCell ref="T559:T561"/>
    <mergeCell ref="U559:U561"/>
    <mergeCell ref="V559:V561"/>
    <mergeCell ref="AD559:AD561"/>
    <mergeCell ref="AI559:AI561"/>
    <mergeCell ref="Y556:Y558"/>
    <mergeCell ref="Z556:Z558"/>
    <mergeCell ref="AA556:AA558"/>
    <mergeCell ref="AB556:AB558"/>
    <mergeCell ref="AC556:AC558"/>
    <mergeCell ref="AD556:AD558"/>
    <mergeCell ref="AE556:AE558"/>
    <mergeCell ref="AP559:AP561"/>
    <mergeCell ref="AQ559:AQ561"/>
    <mergeCell ref="AR559:AR561"/>
    <mergeCell ref="AS559:AS561"/>
    <mergeCell ref="AT559:AT561"/>
    <mergeCell ref="AU559:AU561"/>
    <mergeCell ref="A562:A564"/>
    <mergeCell ref="B562:B564"/>
    <mergeCell ref="C562:C564"/>
    <mergeCell ref="D562:D564"/>
    <mergeCell ref="E562:E564"/>
    <mergeCell ref="F562:F564"/>
    <mergeCell ref="G562:G564"/>
    <mergeCell ref="H562:H564"/>
    <mergeCell ref="I562:I564"/>
    <mergeCell ref="J562:J564"/>
    <mergeCell ref="K562:K564"/>
    <mergeCell ref="L562:L564"/>
    <mergeCell ref="M562:M564"/>
    <mergeCell ref="N562:N564"/>
    <mergeCell ref="O562:O564"/>
    <mergeCell ref="P562:P564"/>
    <mergeCell ref="Q562:Q564"/>
    <mergeCell ref="R562:R564"/>
    <mergeCell ref="S562:S564"/>
    <mergeCell ref="T562:T564"/>
    <mergeCell ref="U562:U564"/>
    <mergeCell ref="V562:V564"/>
    <mergeCell ref="AD562:AD564"/>
    <mergeCell ref="AI562:AI564"/>
    <mergeCell ref="AT565:AT566"/>
    <mergeCell ref="AU565:AU566"/>
    <mergeCell ref="AP562:AP564"/>
    <mergeCell ref="AR562:AR564"/>
    <mergeCell ref="AS562:AS564"/>
    <mergeCell ref="AT562:AT564"/>
    <mergeCell ref="AU562:AU564"/>
    <mergeCell ref="A565:A566"/>
    <mergeCell ref="B565:B566"/>
    <mergeCell ref="C565:C566"/>
    <mergeCell ref="D565:D566"/>
    <mergeCell ref="E565:E566"/>
    <mergeCell ref="F565:F566"/>
    <mergeCell ref="G565:G566"/>
    <mergeCell ref="H565:H566"/>
    <mergeCell ref="I565:I566"/>
    <mergeCell ref="J565:J566"/>
    <mergeCell ref="K565:K566"/>
    <mergeCell ref="L565:L566"/>
    <mergeCell ref="M565:M566"/>
    <mergeCell ref="N565:N566"/>
    <mergeCell ref="O565:O566"/>
    <mergeCell ref="P565:P566"/>
    <mergeCell ref="Q565:Q566"/>
    <mergeCell ref="R565:R566"/>
    <mergeCell ref="S565:S566"/>
    <mergeCell ref="T565:T566"/>
    <mergeCell ref="U565:U566"/>
    <mergeCell ref="V565:V566"/>
    <mergeCell ref="AD565:AD566"/>
    <mergeCell ref="AI565:AI566"/>
    <mergeCell ref="AN565:AN566"/>
    <mergeCell ref="V568:V571"/>
    <mergeCell ref="AD568:AD571"/>
    <mergeCell ref="AI568:AI571"/>
    <mergeCell ref="AN568:AN571"/>
    <mergeCell ref="AO568:AO571"/>
    <mergeCell ref="AP568:AP571"/>
    <mergeCell ref="AR568:AR571"/>
    <mergeCell ref="AS568:AS571"/>
    <mergeCell ref="AT568:AT571"/>
    <mergeCell ref="AQ569:AQ571"/>
    <mergeCell ref="B568:B571"/>
    <mergeCell ref="C568:C571"/>
    <mergeCell ref="L568:L571"/>
    <mergeCell ref="M568:M571"/>
    <mergeCell ref="N568:N571"/>
    <mergeCell ref="O568:O571"/>
    <mergeCell ref="P568:P571"/>
    <mergeCell ref="R568:R571"/>
    <mergeCell ref="S568:S571"/>
    <mergeCell ref="T568:T571"/>
    <mergeCell ref="U568:U571"/>
    <mergeCell ref="Q568:Q571"/>
    <mergeCell ref="A568:A571"/>
    <mergeCell ref="D568:D571"/>
    <mergeCell ref="A661:A662"/>
    <mergeCell ref="B661:B662"/>
    <mergeCell ref="C661:C662"/>
    <mergeCell ref="D661:D662"/>
    <mergeCell ref="E661:E662"/>
    <mergeCell ref="F661:F662"/>
    <mergeCell ref="G661:G662"/>
    <mergeCell ref="H661:H662"/>
    <mergeCell ref="I661:I662"/>
    <mergeCell ref="J661:J662"/>
    <mergeCell ref="K661:K662"/>
    <mergeCell ref="L661:L662"/>
    <mergeCell ref="M661:M662"/>
    <mergeCell ref="N661:N662"/>
    <mergeCell ref="O661:O662"/>
    <mergeCell ref="A611:A613"/>
    <mergeCell ref="B611:B613"/>
    <mergeCell ref="C611:C613"/>
    <mergeCell ref="D611:D613"/>
    <mergeCell ref="E611:E613"/>
    <mergeCell ref="F611:F613"/>
    <mergeCell ref="G611:G613"/>
    <mergeCell ref="L611:L613"/>
    <mergeCell ref="M611:M613"/>
    <mergeCell ref="J594:J595"/>
    <mergeCell ref="A577:A579"/>
    <mergeCell ref="A600:A602"/>
    <mergeCell ref="A622:A626"/>
    <mergeCell ref="B594:B595"/>
    <mergeCell ref="C594:C595"/>
    <mergeCell ref="P661:P662"/>
    <mergeCell ref="Q661:Q662"/>
    <mergeCell ref="R661:R662"/>
    <mergeCell ref="S661:S662"/>
    <mergeCell ref="T661:T662"/>
    <mergeCell ref="U661:U662"/>
    <mergeCell ref="V661:V662"/>
    <mergeCell ref="AD661:AD662"/>
    <mergeCell ref="AI661:AI662"/>
    <mergeCell ref="AN661:AN662"/>
    <mergeCell ref="AO661:AO662"/>
    <mergeCell ref="AP661:AP662"/>
    <mergeCell ref="AQ661:AQ662"/>
    <mergeCell ref="AR661:AR662"/>
    <mergeCell ref="AS661:AS662"/>
    <mergeCell ref="AT661:AT662"/>
    <mergeCell ref="AU661:AU662"/>
    <mergeCell ref="AN664:AN666"/>
    <mergeCell ref="AO664:AO666"/>
    <mergeCell ref="AP664:AP666"/>
    <mergeCell ref="A664:A666"/>
    <mergeCell ref="B664:B666"/>
    <mergeCell ref="C664:C666"/>
    <mergeCell ref="D664:D666"/>
    <mergeCell ref="E664:E666"/>
    <mergeCell ref="F664:F666"/>
    <mergeCell ref="G664:G666"/>
    <mergeCell ref="H664:H666"/>
    <mergeCell ref="I664:I666"/>
    <mergeCell ref="J664:J666"/>
    <mergeCell ref="K664:K666"/>
    <mergeCell ref="L664:L666"/>
    <mergeCell ref="M664:M666"/>
    <mergeCell ref="N664:N666"/>
    <mergeCell ref="O664:O666"/>
    <mergeCell ref="P664:P666"/>
    <mergeCell ref="Q664:Q666"/>
    <mergeCell ref="X667:X668"/>
    <mergeCell ref="Y667:Y668"/>
    <mergeCell ref="Z667:Z668"/>
    <mergeCell ref="AA667:AA668"/>
    <mergeCell ref="AB667:AB668"/>
    <mergeCell ref="AC667:AC668"/>
    <mergeCell ref="AD667:AD668"/>
    <mergeCell ref="AE667:AE668"/>
    <mergeCell ref="AI667:AI668"/>
    <mergeCell ref="R664:R666"/>
    <mergeCell ref="S664:S666"/>
    <mergeCell ref="T664:T666"/>
    <mergeCell ref="U664:U666"/>
    <mergeCell ref="V664:V666"/>
    <mergeCell ref="W664:W666"/>
    <mergeCell ref="X664:X666"/>
    <mergeCell ref="Y664:Y666"/>
    <mergeCell ref="Z664:Z666"/>
    <mergeCell ref="AA664:AA666"/>
    <mergeCell ref="AB664:AB666"/>
    <mergeCell ref="AC664:AC666"/>
    <mergeCell ref="AD664:AD666"/>
    <mergeCell ref="AI664:AI666"/>
    <mergeCell ref="Q407:Q408"/>
    <mergeCell ref="R407:R408"/>
    <mergeCell ref="S407:S408"/>
    <mergeCell ref="T407:T408"/>
    <mergeCell ref="U407:U408"/>
    <mergeCell ref="V407:V408"/>
    <mergeCell ref="AD407:AD408"/>
    <mergeCell ref="AI407:AI408"/>
    <mergeCell ref="AN407:AN408"/>
    <mergeCell ref="AT664:AT666"/>
    <mergeCell ref="B667:B668"/>
    <mergeCell ref="C667:C668"/>
    <mergeCell ref="D667:D668"/>
    <mergeCell ref="E667:E668"/>
    <mergeCell ref="F667:F668"/>
    <mergeCell ref="G667:G668"/>
    <mergeCell ref="H667:H668"/>
    <mergeCell ref="I667:I668"/>
    <mergeCell ref="J667:J668"/>
    <mergeCell ref="K667:K668"/>
    <mergeCell ref="L667:L668"/>
    <mergeCell ref="M667:M668"/>
    <mergeCell ref="N667:N668"/>
    <mergeCell ref="O667:O668"/>
    <mergeCell ref="P667:P668"/>
    <mergeCell ref="Q667:Q668"/>
    <mergeCell ref="R667:R668"/>
    <mergeCell ref="S667:S668"/>
    <mergeCell ref="T667:T668"/>
    <mergeCell ref="U667:U668"/>
    <mergeCell ref="V667:V668"/>
    <mergeCell ref="W667:W668"/>
    <mergeCell ref="AO407:AO408"/>
    <mergeCell ref="AP407:AP408"/>
    <mergeCell ref="AQ407:AQ408"/>
    <mergeCell ref="AR407:AR408"/>
    <mergeCell ref="AS407:AS408"/>
    <mergeCell ref="AT407:AT408"/>
    <mergeCell ref="AU407:AU408"/>
    <mergeCell ref="L132:L133"/>
    <mergeCell ref="AQ132:AQ133"/>
    <mergeCell ref="L240:L241"/>
    <mergeCell ref="AQ240:AQ241"/>
    <mergeCell ref="AQ298:AQ300"/>
    <mergeCell ref="L270:L272"/>
    <mergeCell ref="AQ270:AQ272"/>
    <mergeCell ref="AN667:AN668"/>
    <mergeCell ref="A667:A668"/>
    <mergeCell ref="A407:A408"/>
    <mergeCell ref="B407:B408"/>
    <mergeCell ref="C407:C408"/>
    <mergeCell ref="D407:D408"/>
    <mergeCell ref="E407:E408"/>
    <mergeCell ref="F407:F408"/>
    <mergeCell ref="G407:G408"/>
    <mergeCell ref="H407:H408"/>
    <mergeCell ref="I407:I408"/>
    <mergeCell ref="J407:J408"/>
    <mergeCell ref="K407:K408"/>
    <mergeCell ref="L407:L408"/>
    <mergeCell ref="M407:M408"/>
    <mergeCell ref="N407:N408"/>
    <mergeCell ref="O407:O408"/>
    <mergeCell ref="P407:P408"/>
    <mergeCell ref="F93:F94"/>
    <mergeCell ref="G93:G94"/>
    <mergeCell ref="H93:H94"/>
    <mergeCell ref="I93:I94"/>
    <mergeCell ref="J93:J94"/>
    <mergeCell ref="K93:K94"/>
    <mergeCell ref="L93:L94"/>
    <mergeCell ref="M93:M94"/>
    <mergeCell ref="N93:N94"/>
    <mergeCell ref="O93:O94"/>
    <mergeCell ref="P93:P94"/>
    <mergeCell ref="Q93:Q94"/>
    <mergeCell ref="R93:R94"/>
    <mergeCell ref="S93:S94"/>
    <mergeCell ref="T93:T94"/>
    <mergeCell ref="U93:U94"/>
    <mergeCell ref="V93:V94"/>
    <mergeCell ref="AD93:AD94"/>
    <mergeCell ref="AI93:AI94"/>
    <mergeCell ref="AN93:AN94"/>
    <mergeCell ref="AO93:AO94"/>
    <mergeCell ref="AP93:AP94"/>
    <mergeCell ref="AQ93:AQ94"/>
    <mergeCell ref="AR93:AR94"/>
    <mergeCell ref="AS93:AS94"/>
    <mergeCell ref="AT93:AT94"/>
    <mergeCell ref="AU93:AU94"/>
    <mergeCell ref="A95:A96"/>
    <mergeCell ref="B95:B96"/>
    <mergeCell ref="C95:C96"/>
    <mergeCell ref="D95:D96"/>
    <mergeCell ref="E95:E96"/>
    <mergeCell ref="F95:F96"/>
    <mergeCell ref="G95:G96"/>
    <mergeCell ref="H95:H96"/>
    <mergeCell ref="I95:I96"/>
    <mergeCell ref="J95:J96"/>
    <mergeCell ref="K95:K96"/>
    <mergeCell ref="L95:L96"/>
    <mergeCell ref="M95:M96"/>
    <mergeCell ref="N95:N96"/>
    <mergeCell ref="O95:O96"/>
    <mergeCell ref="P95:P96"/>
    <mergeCell ref="Q95:Q96"/>
    <mergeCell ref="R95:R96"/>
    <mergeCell ref="S95:S96"/>
    <mergeCell ref="T95:T96"/>
    <mergeCell ref="U95:U96"/>
    <mergeCell ref="V95:V96"/>
    <mergeCell ref="AD95:AD96"/>
    <mergeCell ref="AI95:AI96"/>
    <mergeCell ref="AN95:AN96"/>
    <mergeCell ref="AO95:AO96"/>
    <mergeCell ref="AP95:AP96"/>
    <mergeCell ref="AQ95:AQ96"/>
    <mergeCell ref="AR95:AR96"/>
    <mergeCell ref="AS95:AS96"/>
    <mergeCell ref="AT95:AT96"/>
    <mergeCell ref="AU95:AU96"/>
    <mergeCell ref="A97:A98"/>
    <mergeCell ref="B97:B98"/>
    <mergeCell ref="C97:C98"/>
    <mergeCell ref="D97:D98"/>
    <mergeCell ref="E97:E98"/>
    <mergeCell ref="F97:F98"/>
    <mergeCell ref="G97:G98"/>
    <mergeCell ref="H97:H98"/>
    <mergeCell ref="I97:I98"/>
    <mergeCell ref="J97:J98"/>
    <mergeCell ref="K97:K98"/>
    <mergeCell ref="L97:L98"/>
    <mergeCell ref="M97:M98"/>
    <mergeCell ref="N97:N98"/>
    <mergeCell ref="O97:O98"/>
    <mergeCell ref="P97:P98"/>
    <mergeCell ref="Q97:Q98"/>
    <mergeCell ref="R97:R98"/>
    <mergeCell ref="S97:S98"/>
    <mergeCell ref="T97:T98"/>
    <mergeCell ref="U97:U98"/>
    <mergeCell ref="V97:V98"/>
    <mergeCell ref="AD97:AD98"/>
    <mergeCell ref="AI97:AI98"/>
    <mergeCell ref="AN97:AN98"/>
    <mergeCell ref="AO97:AO98"/>
    <mergeCell ref="AP97:AP98"/>
    <mergeCell ref="AQ97:AQ98"/>
    <mergeCell ref="AR97:AR98"/>
    <mergeCell ref="AS97:AS98"/>
    <mergeCell ref="AT97:AT98"/>
    <mergeCell ref="AU97:AU98"/>
    <mergeCell ref="A99:A101"/>
    <mergeCell ref="B99:B101"/>
    <mergeCell ref="C99:C101"/>
    <mergeCell ref="D99:D101"/>
    <mergeCell ref="E99:E101"/>
    <mergeCell ref="F99:F101"/>
    <mergeCell ref="G99:G101"/>
    <mergeCell ref="H99:H101"/>
    <mergeCell ref="I99:I101"/>
    <mergeCell ref="J99:J101"/>
    <mergeCell ref="K99:K101"/>
    <mergeCell ref="L99:L101"/>
    <mergeCell ref="M99:M101"/>
    <mergeCell ref="N99:N101"/>
    <mergeCell ref="O99:O101"/>
    <mergeCell ref="P99:P101"/>
    <mergeCell ref="Q99:Q101"/>
    <mergeCell ref="R99:R101"/>
    <mergeCell ref="S99:S101"/>
    <mergeCell ref="T99:T101"/>
    <mergeCell ref="U99:U101"/>
    <mergeCell ref="V99:V101"/>
    <mergeCell ref="AD99:AD101"/>
    <mergeCell ref="AI99:AI101"/>
    <mergeCell ref="AN99:AN101"/>
    <mergeCell ref="AO99:AO101"/>
    <mergeCell ref="AP99:AP101"/>
    <mergeCell ref="AQ99:AQ101"/>
    <mergeCell ref="AR99:AR101"/>
    <mergeCell ref="AS99:AS101"/>
    <mergeCell ref="AT99:AT101"/>
    <mergeCell ref="AU99:AU101"/>
    <mergeCell ref="A103:A104"/>
    <mergeCell ref="B103:B104"/>
    <mergeCell ref="C103:C104"/>
    <mergeCell ref="D103:D104"/>
    <mergeCell ref="E103:E104"/>
    <mergeCell ref="F103:F104"/>
    <mergeCell ref="G103:G104"/>
    <mergeCell ref="H103:H104"/>
    <mergeCell ref="I103:I104"/>
    <mergeCell ref="J103:J104"/>
    <mergeCell ref="K103:K104"/>
    <mergeCell ref="L103:L104"/>
    <mergeCell ref="M103:M104"/>
    <mergeCell ref="N103:N104"/>
    <mergeCell ref="O103:O104"/>
    <mergeCell ref="P103:P104"/>
    <mergeCell ref="Q103:Q104"/>
    <mergeCell ref="R103:R104"/>
    <mergeCell ref="S103:S104"/>
    <mergeCell ref="T103:T104"/>
    <mergeCell ref="U103:U104"/>
    <mergeCell ref="V103:V104"/>
    <mergeCell ref="AD103:AD104"/>
    <mergeCell ref="AI103:AI104"/>
    <mergeCell ref="AN103:AN104"/>
    <mergeCell ref="AO103:AO104"/>
    <mergeCell ref="AP103:AP104"/>
    <mergeCell ref="AQ103:AQ104"/>
    <mergeCell ref="AR103:AR104"/>
    <mergeCell ref="AS103:AS104"/>
    <mergeCell ref="AT103:AT104"/>
    <mergeCell ref="AU103:AU104"/>
    <mergeCell ref="A105:A106"/>
    <mergeCell ref="B105:B106"/>
    <mergeCell ref="C105:C106"/>
    <mergeCell ref="D105:D106"/>
    <mergeCell ref="E105:E106"/>
    <mergeCell ref="F105:F106"/>
    <mergeCell ref="G105:G106"/>
    <mergeCell ref="H105:H106"/>
    <mergeCell ref="I105:I106"/>
    <mergeCell ref="J105:J106"/>
    <mergeCell ref="K105:K106"/>
    <mergeCell ref="L105:L106"/>
    <mergeCell ref="M105:M106"/>
    <mergeCell ref="N105:N106"/>
    <mergeCell ref="O105:O106"/>
    <mergeCell ref="P105:P106"/>
    <mergeCell ref="Q105:Q106"/>
    <mergeCell ref="R105:R106"/>
    <mergeCell ref="S105:S106"/>
    <mergeCell ref="T105:T106"/>
    <mergeCell ref="U105:U106"/>
    <mergeCell ref="V105:V106"/>
    <mergeCell ref="AD105:AD106"/>
    <mergeCell ref="AI105:AI106"/>
    <mergeCell ref="AN105:AN106"/>
    <mergeCell ref="AO105:AO106"/>
    <mergeCell ref="AP105:AP106"/>
    <mergeCell ref="AQ105:AQ106"/>
    <mergeCell ref="AR105:AR106"/>
    <mergeCell ref="AS105:AS106"/>
    <mergeCell ref="AT105:AT106"/>
    <mergeCell ref="AU105:AU106"/>
    <mergeCell ref="A107:A108"/>
    <mergeCell ref="B107:B108"/>
    <mergeCell ref="C107:C108"/>
    <mergeCell ref="D107:D108"/>
    <mergeCell ref="E107:E108"/>
    <mergeCell ref="F107:F108"/>
    <mergeCell ref="G107:G108"/>
    <mergeCell ref="H107:H108"/>
    <mergeCell ref="I107:I108"/>
    <mergeCell ref="J107:J108"/>
    <mergeCell ref="K107:K108"/>
    <mergeCell ref="L107:L108"/>
    <mergeCell ref="M107:M108"/>
    <mergeCell ref="N107:N108"/>
    <mergeCell ref="O107:O108"/>
    <mergeCell ref="P107:P108"/>
    <mergeCell ref="Q107:Q108"/>
    <mergeCell ref="R107:R108"/>
    <mergeCell ref="S107:S108"/>
    <mergeCell ref="T107:T108"/>
    <mergeCell ref="U107:U108"/>
    <mergeCell ref="V107:V108"/>
    <mergeCell ref="AQ107:AQ108"/>
    <mergeCell ref="AT107:AT108"/>
    <mergeCell ref="AU107:AU108"/>
    <mergeCell ref="A109:A111"/>
    <mergeCell ref="B109:B111"/>
    <mergeCell ref="C109:C111"/>
    <mergeCell ref="D109:D111"/>
    <mergeCell ref="E109:E111"/>
    <mergeCell ref="F109:F111"/>
    <mergeCell ref="G109:G111"/>
    <mergeCell ref="H109:H111"/>
    <mergeCell ref="I109:I111"/>
    <mergeCell ref="J109:J111"/>
    <mergeCell ref="K109:K111"/>
    <mergeCell ref="L109:L111"/>
    <mergeCell ref="M109:M111"/>
    <mergeCell ref="N109:N111"/>
    <mergeCell ref="O109:O111"/>
    <mergeCell ref="P109:P111"/>
    <mergeCell ref="Q109:Q111"/>
    <mergeCell ref="R109:R111"/>
    <mergeCell ref="S109:S111"/>
    <mergeCell ref="T109:T111"/>
    <mergeCell ref="U109:U111"/>
    <mergeCell ref="V109:V111"/>
    <mergeCell ref="AD109:AD111"/>
    <mergeCell ref="AI109:AI111"/>
    <mergeCell ref="R21:R22"/>
    <mergeCell ref="S21:S22"/>
    <mergeCell ref="AN109:AN111"/>
    <mergeCell ref="AO109:AO111"/>
    <mergeCell ref="AP109:AP111"/>
    <mergeCell ref="AQ109:AQ111"/>
    <mergeCell ref="AR109:AR111"/>
    <mergeCell ref="AS109:AS111"/>
    <mergeCell ref="AT109:AT111"/>
    <mergeCell ref="AU109:AU111"/>
    <mergeCell ref="AR107:AR108"/>
    <mergeCell ref="AS107:AS108"/>
    <mergeCell ref="A528:A529"/>
    <mergeCell ref="B528:B529"/>
    <mergeCell ref="C528:C529"/>
    <mergeCell ref="D528:D529"/>
    <mergeCell ref="E528:E529"/>
    <mergeCell ref="F528:F529"/>
    <mergeCell ref="G528:G529"/>
    <mergeCell ref="H528:H529"/>
    <mergeCell ref="I528:I529"/>
    <mergeCell ref="J528:J529"/>
    <mergeCell ref="K528:K529"/>
    <mergeCell ref="L528:L529"/>
    <mergeCell ref="M528:M529"/>
    <mergeCell ref="N528:N529"/>
    <mergeCell ref="O528:O529"/>
    <mergeCell ref="P528:P529"/>
    <mergeCell ref="Q528:Q529"/>
    <mergeCell ref="R528:R529"/>
    <mergeCell ref="S528:S529"/>
    <mergeCell ref="T528:T529"/>
    <mergeCell ref="A21:A22"/>
    <mergeCell ref="B21:B22"/>
    <mergeCell ref="C21:C22"/>
    <mergeCell ref="D21:D22"/>
    <mergeCell ref="E21:E22"/>
    <mergeCell ref="F21:F22"/>
    <mergeCell ref="G21:G22"/>
    <mergeCell ref="H21:H22"/>
    <mergeCell ref="I21:I22"/>
    <mergeCell ref="J21:J22"/>
    <mergeCell ref="K21:K22"/>
    <mergeCell ref="L21:L22"/>
    <mergeCell ref="M21:M22"/>
    <mergeCell ref="N21:N22"/>
    <mergeCell ref="O21:O22"/>
    <mergeCell ref="P21:P22"/>
    <mergeCell ref="Q21:Q22"/>
    <mergeCell ref="T21:T22"/>
    <mergeCell ref="U21:U22"/>
    <mergeCell ref="V21:V22"/>
    <mergeCell ref="AD21:AD22"/>
    <mergeCell ref="AI21:AI22"/>
    <mergeCell ref="AN21:AN22"/>
    <mergeCell ref="AO21:AO22"/>
    <mergeCell ref="AP21:AP22"/>
    <mergeCell ref="AQ21:AQ22"/>
    <mergeCell ref="AR21:AR22"/>
    <mergeCell ref="AS21:AS22"/>
    <mergeCell ref="AT21:AT22"/>
    <mergeCell ref="AU21:AU22"/>
    <mergeCell ref="W528:W529"/>
    <mergeCell ref="X528:X529"/>
    <mergeCell ref="Y528:Y529"/>
    <mergeCell ref="Z528:Z529"/>
    <mergeCell ref="AA528:AA529"/>
    <mergeCell ref="AB528:AB529"/>
    <mergeCell ref="AC528:AC529"/>
    <mergeCell ref="AD528:AD529"/>
    <mergeCell ref="AI528:AI529"/>
    <mergeCell ref="AN528:AN529"/>
    <mergeCell ref="AO528:AO529"/>
    <mergeCell ref="AP528:AP529"/>
    <mergeCell ref="U528:U529"/>
    <mergeCell ref="V528:V529"/>
    <mergeCell ref="AD107:AD108"/>
    <mergeCell ref="AI107:AI108"/>
    <mergeCell ref="AN107:AN108"/>
    <mergeCell ref="AO107:AO108"/>
    <mergeCell ref="AP107:AP108"/>
    <mergeCell ref="A603:A604"/>
    <mergeCell ref="B603:B604"/>
    <mergeCell ref="C603:C604"/>
    <mergeCell ref="D603:D604"/>
    <mergeCell ref="E603:E604"/>
    <mergeCell ref="F603:F604"/>
    <mergeCell ref="G603:G604"/>
    <mergeCell ref="L603:L604"/>
    <mergeCell ref="M603:M604"/>
    <mergeCell ref="N603:N604"/>
    <mergeCell ref="O603:O604"/>
    <mergeCell ref="P603:P604"/>
    <mergeCell ref="Q603:Q604"/>
    <mergeCell ref="R603:R604"/>
    <mergeCell ref="S603:S604"/>
    <mergeCell ref="T603:T604"/>
    <mergeCell ref="U603:U604"/>
    <mergeCell ref="V603:V604"/>
    <mergeCell ref="AD603:AD604"/>
    <mergeCell ref="AI603:AI604"/>
    <mergeCell ref="AN603:AN604"/>
    <mergeCell ref="AO603:AO604"/>
    <mergeCell ref="AP603:AP604"/>
    <mergeCell ref="AQ603:AQ604"/>
    <mergeCell ref="AR603:AR604"/>
    <mergeCell ref="AS603:AS604"/>
    <mergeCell ref="AT603:AT604"/>
    <mergeCell ref="AU603:AU604"/>
    <mergeCell ref="A605:A606"/>
    <mergeCell ref="B605:B606"/>
    <mergeCell ref="C605:C606"/>
    <mergeCell ref="D605:D606"/>
    <mergeCell ref="E605:E606"/>
    <mergeCell ref="F605:F606"/>
    <mergeCell ref="G605:G606"/>
    <mergeCell ref="H605:H606"/>
    <mergeCell ref="I605:I606"/>
    <mergeCell ref="J605:J606"/>
    <mergeCell ref="K605:K606"/>
    <mergeCell ref="L605:L606"/>
    <mergeCell ref="M605:M606"/>
    <mergeCell ref="N605:N606"/>
    <mergeCell ref="O605:O606"/>
    <mergeCell ref="P605:P606"/>
    <mergeCell ref="Q605:Q606"/>
    <mergeCell ref="R605:R606"/>
    <mergeCell ref="S605:S606"/>
    <mergeCell ref="T605:T606"/>
    <mergeCell ref="U605:U606"/>
    <mergeCell ref="AO605:AO606"/>
    <mergeCell ref="AP605:AP606"/>
    <mergeCell ref="AQ605:AQ606"/>
    <mergeCell ref="AR605:AR606"/>
    <mergeCell ref="AS605:AS606"/>
    <mergeCell ref="AT605:AT606"/>
    <mergeCell ref="AU605:AU606"/>
    <mergeCell ref="L608:L610"/>
    <mergeCell ref="M608:M610"/>
    <mergeCell ref="N608:N610"/>
    <mergeCell ref="O608:O610"/>
    <mergeCell ref="P608:P610"/>
    <mergeCell ref="Q608:Q610"/>
    <mergeCell ref="R608:R610"/>
    <mergeCell ref="S608:S610"/>
    <mergeCell ref="T608:T610"/>
    <mergeCell ref="AT608:AT610"/>
    <mergeCell ref="AU608:AU610"/>
    <mergeCell ref="AO608:AO610"/>
    <mergeCell ref="AP608:AP610"/>
    <mergeCell ref="AN608:AN610"/>
    <mergeCell ref="AN605:AN606"/>
    <mergeCell ref="D608:D610"/>
    <mergeCell ref="B608:B610"/>
    <mergeCell ref="U608:U610"/>
    <mergeCell ref="V608:V610"/>
    <mergeCell ref="W608:W610"/>
    <mergeCell ref="X608:X610"/>
    <mergeCell ref="Y608:Y610"/>
    <mergeCell ref="Z608:Z610"/>
    <mergeCell ref="AA608:AA610"/>
    <mergeCell ref="AB608:AB610"/>
    <mergeCell ref="AC608:AC610"/>
    <mergeCell ref="AD608:AD610"/>
    <mergeCell ref="AI608:AI610"/>
    <mergeCell ref="C608:C610"/>
    <mergeCell ref="V605:V606"/>
    <mergeCell ref="AD605:AD606"/>
    <mergeCell ref="AI605:AI606"/>
    <mergeCell ref="AO634:AO635"/>
    <mergeCell ref="AP634:AP635"/>
    <mergeCell ref="AQ634:AQ635"/>
    <mergeCell ref="AR634:AR635"/>
    <mergeCell ref="AS634:AS635"/>
    <mergeCell ref="AT634:AT635"/>
    <mergeCell ref="AU634:AU635"/>
    <mergeCell ref="A634:A635"/>
    <mergeCell ref="B634:B635"/>
    <mergeCell ref="C634:C635"/>
    <mergeCell ref="D634:D635"/>
    <mergeCell ref="E634:E635"/>
    <mergeCell ref="F634:F635"/>
    <mergeCell ref="G634:G635"/>
    <mergeCell ref="H634:H635"/>
    <mergeCell ref="I634:I635"/>
    <mergeCell ref="J634:J635"/>
    <mergeCell ref="K634:K635"/>
    <mergeCell ref="L634:L635"/>
    <mergeCell ref="M634:M635"/>
    <mergeCell ref="N634:N635"/>
    <mergeCell ref="O634:O635"/>
    <mergeCell ref="P634:P635"/>
    <mergeCell ref="Q634:Q635"/>
    <mergeCell ref="J637:J638"/>
    <mergeCell ref="K637:K638"/>
    <mergeCell ref="L637:L638"/>
    <mergeCell ref="M637:M638"/>
    <mergeCell ref="N637:N638"/>
    <mergeCell ref="O637:O638"/>
    <mergeCell ref="P637:P638"/>
    <mergeCell ref="Q637:Q638"/>
    <mergeCell ref="U634:U635"/>
    <mergeCell ref="V634:V635"/>
    <mergeCell ref="AD634:AD635"/>
    <mergeCell ref="AI634:AI635"/>
    <mergeCell ref="AN634:AN635"/>
    <mergeCell ref="T637:T638"/>
    <mergeCell ref="AD637:AD638"/>
    <mergeCell ref="AI637:AI638"/>
    <mergeCell ref="AN637:AN638"/>
    <mergeCell ref="AP637:AP638"/>
    <mergeCell ref="AQ637:AQ638"/>
    <mergeCell ref="AR637:AR638"/>
    <mergeCell ref="AS637:AS638"/>
    <mergeCell ref="AT637:AT638"/>
    <mergeCell ref="AU637:AU638"/>
    <mergeCell ref="A639:A640"/>
    <mergeCell ref="B639:B640"/>
    <mergeCell ref="C639:C640"/>
    <mergeCell ref="D639:D640"/>
    <mergeCell ref="E639:E640"/>
    <mergeCell ref="F639:F640"/>
    <mergeCell ref="G639:G640"/>
    <mergeCell ref="H639:H640"/>
    <mergeCell ref="I639:I640"/>
    <mergeCell ref="J639:J640"/>
    <mergeCell ref="K639:K640"/>
    <mergeCell ref="L639:L640"/>
    <mergeCell ref="M639:M640"/>
    <mergeCell ref="N639:N640"/>
    <mergeCell ref="O639:O640"/>
    <mergeCell ref="P639:P640"/>
    <mergeCell ref="Q639:Q640"/>
    <mergeCell ref="A637:A638"/>
    <mergeCell ref="B637:B638"/>
    <mergeCell ref="C637:C638"/>
    <mergeCell ref="D637:D638"/>
    <mergeCell ref="E637:E638"/>
    <mergeCell ref="F637:F638"/>
    <mergeCell ref="G637:G638"/>
    <mergeCell ref="H637:H638"/>
    <mergeCell ref="I637:I638"/>
    <mergeCell ref="A641:A643"/>
    <mergeCell ref="B641:B643"/>
    <mergeCell ref="C641:C643"/>
    <mergeCell ref="D641:D643"/>
    <mergeCell ref="E641:E643"/>
    <mergeCell ref="F641:F643"/>
    <mergeCell ref="G641:G643"/>
    <mergeCell ref="H641:H643"/>
    <mergeCell ref="I641:I643"/>
    <mergeCell ref="J641:J643"/>
    <mergeCell ref="K641:K643"/>
    <mergeCell ref="L641:L643"/>
    <mergeCell ref="M641:M643"/>
    <mergeCell ref="N641:N643"/>
    <mergeCell ref="O641:O643"/>
    <mergeCell ref="P641:P643"/>
    <mergeCell ref="Q641:Q643"/>
    <mergeCell ref="AU36:AU38"/>
    <mergeCell ref="U641:U643"/>
    <mergeCell ref="V641:V643"/>
    <mergeCell ref="AD641:AD643"/>
    <mergeCell ref="AI641:AI643"/>
    <mergeCell ref="AN641:AN643"/>
    <mergeCell ref="AO641:AO643"/>
    <mergeCell ref="AP641:AP643"/>
    <mergeCell ref="AT641:AT643"/>
    <mergeCell ref="AU641:AU643"/>
    <mergeCell ref="W641:W643"/>
    <mergeCell ref="X641:X643"/>
    <mergeCell ref="Y641:Y643"/>
    <mergeCell ref="Z641:Z643"/>
    <mergeCell ref="AA641:AA643"/>
    <mergeCell ref="AB641:AB643"/>
    <mergeCell ref="AC641:AC643"/>
    <mergeCell ref="U639:U640"/>
    <mergeCell ref="V639:V640"/>
    <mergeCell ref="AD639:AD640"/>
    <mergeCell ref="AI639:AI640"/>
    <mergeCell ref="AN639:AN640"/>
    <mergeCell ref="AO639:AO640"/>
    <mergeCell ref="AP639:AP640"/>
    <mergeCell ref="AQ639:AQ640"/>
    <mergeCell ref="AR639:AR640"/>
    <mergeCell ref="AS639:AS640"/>
    <mergeCell ref="AT639:AT640"/>
    <mergeCell ref="AU639:AU640"/>
    <mergeCell ref="U637:U638"/>
    <mergeCell ref="V637:V638"/>
    <mergeCell ref="AO637:AO638"/>
  </mergeCells>
  <phoneticPr fontId="44" type="noConversion"/>
  <conditionalFormatting sqref="G393">
    <cfRule type="containsText" dxfId="835" priority="665" operator="containsText" text="Bajo">
      <formula>NOT(ISERROR(SEARCH("Bajo",G393)))</formula>
    </cfRule>
    <cfRule type="containsText" dxfId="834" priority="666" operator="containsText" text="Moderado">
      <formula>NOT(ISERROR(SEARCH("Moderado",G393)))</formula>
    </cfRule>
    <cfRule type="containsText" dxfId="833" priority="667" operator="containsText" text="Alto">
      <formula>NOT(ISERROR(SEARCH("Alto",G393)))</formula>
    </cfRule>
    <cfRule type="containsText" dxfId="832" priority="668" operator="containsText" text="Extremo">
      <formula>NOT(ISERROR(SEARCH("Extremo",G393)))</formula>
    </cfRule>
  </conditionalFormatting>
  <conditionalFormatting sqref="V9 V11 V13 V510">
    <cfRule type="containsText" dxfId="831" priority="929" operator="containsText" text="Bajo">
      <formula>NOT(ISERROR(SEARCH("Bajo",V9)))</formula>
    </cfRule>
    <cfRule type="containsText" dxfId="830" priority="930" operator="containsText" text="Moderado">
      <formula>NOT(ISERROR(SEARCH("Moderado",V9)))</formula>
    </cfRule>
    <cfRule type="containsText" dxfId="829" priority="931" operator="containsText" text="Alto">
      <formula>NOT(ISERROR(SEARCH("Alto",V9)))</formula>
    </cfRule>
    <cfRule type="containsText" dxfId="828" priority="932" operator="containsText" text="Extremo">
      <formula>NOT(ISERROR(SEARCH("Extremo",V9)))</formula>
    </cfRule>
  </conditionalFormatting>
  <conditionalFormatting sqref="V16:V21">
    <cfRule type="containsText" dxfId="827" priority="97" operator="containsText" text="Bajo">
      <formula>NOT(ISERROR(SEARCH("Bajo",V16)))</formula>
    </cfRule>
    <cfRule type="containsText" dxfId="826" priority="98" operator="containsText" text="Moderado">
      <formula>NOT(ISERROR(SEARCH("Moderado",V16)))</formula>
    </cfRule>
    <cfRule type="containsText" dxfId="825" priority="99" operator="containsText" text="Alto">
      <formula>NOT(ISERROR(SEARCH("Alto",V16)))</formula>
    </cfRule>
    <cfRule type="containsText" dxfId="824" priority="100" operator="containsText" text="Extremo">
      <formula>NOT(ISERROR(SEARCH("Extremo",V16)))</formula>
    </cfRule>
  </conditionalFormatting>
  <conditionalFormatting sqref="V23:V24 V27 V30 V33 V39:V40">
    <cfRule type="containsText" dxfId="823" priority="33" operator="containsText" text="Bajo">
      <formula>NOT(ISERROR(SEARCH("Bajo",V23)))</formula>
    </cfRule>
    <cfRule type="containsText" dxfId="822" priority="34" operator="containsText" text="Moderado">
      <formula>NOT(ISERROR(SEARCH("Moderado",V23)))</formula>
    </cfRule>
    <cfRule type="containsText" dxfId="821" priority="35" operator="containsText" text="Alto">
      <formula>NOT(ISERROR(SEARCH("Alto",V23)))</formula>
    </cfRule>
    <cfRule type="containsText" dxfId="820" priority="36" operator="containsText" text="Extremo">
      <formula>NOT(ISERROR(SEARCH("Extremo",V23)))</formula>
    </cfRule>
  </conditionalFormatting>
  <conditionalFormatting sqref="V36:V37">
    <cfRule type="containsText" dxfId="819" priority="25" operator="containsText" text="Bajo">
      <formula>NOT(ISERROR(SEARCH("Bajo",V36)))</formula>
    </cfRule>
    <cfRule type="containsText" dxfId="818" priority="26" operator="containsText" text="Moderado">
      <formula>NOT(ISERROR(SEARCH("Moderado",V36)))</formula>
    </cfRule>
    <cfRule type="containsText" dxfId="817" priority="27" operator="containsText" text="Alto">
      <formula>NOT(ISERROR(SEARCH("Alto",V36)))</formula>
    </cfRule>
    <cfRule type="containsText" dxfId="816" priority="28" operator="containsText" text="Extremo">
      <formula>NOT(ISERROR(SEARCH("Extremo",V36)))</formula>
    </cfRule>
  </conditionalFormatting>
  <conditionalFormatting sqref="V42:V44">
    <cfRule type="containsText" dxfId="815" priority="905" operator="containsText" text="Bajo">
      <formula>NOT(ISERROR(SEARCH("Bajo",V42)))</formula>
    </cfRule>
    <cfRule type="containsText" dxfId="814" priority="906" operator="containsText" text="Moderado">
      <formula>NOT(ISERROR(SEARCH("Moderado",V42)))</formula>
    </cfRule>
    <cfRule type="containsText" dxfId="813" priority="907" operator="containsText" text="Alto">
      <formula>NOT(ISERROR(SEARCH("Alto",V42)))</formula>
    </cfRule>
    <cfRule type="containsText" dxfId="812" priority="908" operator="containsText" text="Extremo">
      <formula>NOT(ISERROR(SEARCH("Extremo",V42)))</formula>
    </cfRule>
  </conditionalFormatting>
  <conditionalFormatting sqref="V91:V93 V95 V97 V99 V102:V103 V105 V107 V109:V110">
    <cfRule type="containsText" dxfId="811" priority="125" operator="containsText" text="Bajo">
      <formula>NOT(ISERROR(SEARCH("Bajo",V91)))</formula>
    </cfRule>
    <cfRule type="containsText" dxfId="810" priority="126" operator="containsText" text="Moderado">
      <formula>NOT(ISERROR(SEARCH("Moderado",V91)))</formula>
    </cfRule>
    <cfRule type="containsText" dxfId="809" priority="127" operator="containsText" text="Alto">
      <formula>NOT(ISERROR(SEARCH("Alto",V91)))</formula>
    </cfRule>
    <cfRule type="containsText" dxfId="808" priority="128" operator="containsText" text="Extremo">
      <formula>NOT(ISERROR(SEARCH("Extremo",V91)))</formula>
    </cfRule>
  </conditionalFormatting>
  <conditionalFormatting sqref="V113 G396">
    <cfRule type="containsText" dxfId="807" priority="661" operator="containsText" text="Bajo">
      <formula>NOT(ISERROR(SEARCH("Bajo",G113)))</formula>
    </cfRule>
    <cfRule type="containsText" dxfId="806" priority="662" operator="containsText" text="Moderado">
      <formula>NOT(ISERROR(SEARCH("Moderado",G113)))</formula>
    </cfRule>
    <cfRule type="containsText" dxfId="805" priority="663" operator="containsText" text="Alto">
      <formula>NOT(ISERROR(SEARCH("Alto",G113)))</formula>
    </cfRule>
    <cfRule type="containsText" dxfId="804" priority="664" operator="containsText" text="Extremo">
      <formula>NOT(ISERROR(SEARCH("Extremo",G113)))</formula>
    </cfRule>
  </conditionalFormatting>
  <conditionalFormatting sqref="V117">
    <cfRule type="containsText" dxfId="803" priority="893" operator="containsText" text="Bajo">
      <formula>NOT(ISERROR(SEARCH("Bajo",V117)))</formula>
    </cfRule>
    <cfRule type="containsText" dxfId="802" priority="894" operator="containsText" text="Moderado">
      <formula>NOT(ISERROR(SEARCH("Moderado",V117)))</formula>
    </cfRule>
    <cfRule type="containsText" dxfId="801" priority="895" operator="containsText" text="Alto">
      <formula>NOT(ISERROR(SEARCH("Alto",V117)))</formula>
    </cfRule>
    <cfRule type="containsText" dxfId="800" priority="896" operator="containsText" text="Extremo">
      <formula>NOT(ISERROR(SEARCH("Extremo",V117)))</formula>
    </cfRule>
  </conditionalFormatting>
  <conditionalFormatting sqref="V121:V123 V126 V128 V130 V132">
    <cfRule type="containsText" dxfId="799" priority="385" operator="containsText" text="Bajo">
      <formula>NOT(ISERROR(SEARCH("Bajo",V121)))</formula>
    </cfRule>
    <cfRule type="containsText" dxfId="798" priority="386" operator="containsText" text="Moderado">
      <formula>NOT(ISERROR(SEARCH("Moderado",V121)))</formula>
    </cfRule>
    <cfRule type="containsText" dxfId="797" priority="387" operator="containsText" text="Alto">
      <formula>NOT(ISERROR(SEARCH("Alto",V121)))</formula>
    </cfRule>
    <cfRule type="containsText" dxfId="796" priority="388" operator="containsText" text="Extremo">
      <formula>NOT(ISERROR(SEARCH("Extremo",V121)))</formula>
    </cfRule>
  </conditionalFormatting>
  <conditionalFormatting sqref="V134">
    <cfRule type="containsText" dxfId="795" priority="85" operator="containsText" text="Bajo">
      <formula>NOT(ISERROR(SEARCH("Bajo",V134)))</formula>
    </cfRule>
    <cfRule type="containsText" dxfId="794" priority="86" operator="containsText" text="Moderado">
      <formula>NOT(ISERROR(SEARCH("Moderado",V134)))</formula>
    </cfRule>
    <cfRule type="containsText" dxfId="793" priority="87" operator="containsText" text="Alto">
      <formula>NOT(ISERROR(SEARCH("Alto",V134)))</formula>
    </cfRule>
    <cfRule type="containsText" dxfId="792" priority="88" operator="containsText" text="Extremo">
      <formula>NOT(ISERROR(SEARCH("Extremo",V134)))</formula>
    </cfRule>
  </conditionalFormatting>
  <conditionalFormatting sqref="V137 V140 V142 V145 V147 V149">
    <cfRule type="containsText" dxfId="791" priority="81" operator="containsText" text="Bajo">
      <formula>NOT(ISERROR(SEARCH("Bajo",V137)))</formula>
    </cfRule>
    <cfRule type="containsText" dxfId="790" priority="82" operator="containsText" text="Moderado">
      <formula>NOT(ISERROR(SEARCH("Moderado",V137)))</formula>
    </cfRule>
    <cfRule type="containsText" dxfId="789" priority="83" operator="containsText" text="Alto">
      <formula>NOT(ISERROR(SEARCH("Alto",V137)))</formula>
    </cfRule>
    <cfRule type="containsText" dxfId="788" priority="84" operator="containsText" text="Extremo">
      <formula>NOT(ISERROR(SEARCH("Extremo",V137)))</formula>
    </cfRule>
  </conditionalFormatting>
  <conditionalFormatting sqref="V151">
    <cfRule type="containsText" dxfId="787" priority="73" operator="containsText" text="Bajo">
      <formula>NOT(ISERROR(SEARCH("Bajo",V151)))</formula>
    </cfRule>
    <cfRule type="containsText" dxfId="786" priority="74" operator="containsText" text="Moderado">
      <formula>NOT(ISERROR(SEARCH("Moderado",V151)))</formula>
    </cfRule>
    <cfRule type="containsText" dxfId="785" priority="75" operator="containsText" text="Alto">
      <formula>NOT(ISERROR(SEARCH("Alto",V151)))</formula>
    </cfRule>
    <cfRule type="containsText" dxfId="784" priority="76" operator="containsText" text="Extremo">
      <formula>NOT(ISERROR(SEARCH("Extremo",V151)))</formula>
    </cfRule>
  </conditionalFormatting>
  <conditionalFormatting sqref="V157:V160 V164 V167 V169">
    <cfRule type="containsText" dxfId="783" priority="377" operator="containsText" text="Bajo">
      <formula>NOT(ISERROR(SEARCH("Bajo",V157)))</formula>
    </cfRule>
    <cfRule type="containsText" dxfId="782" priority="378" operator="containsText" text="Moderado">
      <formula>NOT(ISERROR(SEARCH("Moderado",V157)))</formula>
    </cfRule>
    <cfRule type="containsText" dxfId="781" priority="379" operator="containsText" text="Alto">
      <formula>NOT(ISERROR(SEARCH("Alto",V157)))</formula>
    </cfRule>
    <cfRule type="containsText" dxfId="780" priority="380" operator="containsText" text="Extremo">
      <formula>NOT(ISERROR(SEARCH("Extremo",V157)))</formula>
    </cfRule>
  </conditionalFormatting>
  <conditionalFormatting sqref="V171">
    <cfRule type="containsText" dxfId="779" priority="365" operator="containsText" text="Bajo">
      <formula>NOT(ISERROR(SEARCH("Bajo",V171)))</formula>
    </cfRule>
    <cfRule type="containsText" dxfId="778" priority="366" operator="containsText" text="Moderado">
      <formula>NOT(ISERROR(SEARCH("Moderado",V171)))</formula>
    </cfRule>
    <cfRule type="containsText" dxfId="777" priority="367" operator="containsText" text="Alto">
      <formula>NOT(ISERROR(SEARCH("Alto",V171)))</formula>
    </cfRule>
    <cfRule type="containsText" dxfId="776" priority="368" operator="containsText" text="Extremo">
      <formula>NOT(ISERROR(SEARCH("Extremo",V171)))</formula>
    </cfRule>
  </conditionalFormatting>
  <conditionalFormatting sqref="V173">
    <cfRule type="containsText" dxfId="775" priority="369" operator="containsText" text="Bajo">
      <formula>NOT(ISERROR(SEARCH("Bajo",V173)))</formula>
    </cfRule>
    <cfRule type="containsText" dxfId="774" priority="370" operator="containsText" text="Moderado">
      <formula>NOT(ISERROR(SEARCH("Moderado",V173)))</formula>
    </cfRule>
    <cfRule type="containsText" dxfId="773" priority="371" operator="containsText" text="Alto">
      <formula>NOT(ISERROR(SEARCH("Alto",V173)))</formula>
    </cfRule>
    <cfRule type="containsText" dxfId="772" priority="372" operator="containsText" text="Extremo">
      <formula>NOT(ISERROR(SEARCH("Extremo",V173)))</formula>
    </cfRule>
  </conditionalFormatting>
  <conditionalFormatting sqref="V176 V178 V180:V183 V187">
    <cfRule type="containsText" dxfId="771" priority="229" operator="containsText" text="Bajo">
      <formula>NOT(ISERROR(SEARCH("Bajo",V176)))</formula>
    </cfRule>
    <cfRule type="containsText" dxfId="770" priority="230" operator="containsText" text="Moderado">
      <formula>NOT(ISERROR(SEARCH("Moderado",V176)))</formula>
    </cfRule>
    <cfRule type="containsText" dxfId="769" priority="231" operator="containsText" text="Alto">
      <formula>NOT(ISERROR(SEARCH("Alto",V176)))</formula>
    </cfRule>
    <cfRule type="containsText" dxfId="768" priority="232" operator="containsText" text="Extremo">
      <formula>NOT(ISERROR(SEARCH("Extremo",V176)))</formula>
    </cfRule>
  </conditionalFormatting>
  <conditionalFormatting sqref="V191">
    <cfRule type="containsText" dxfId="767" priority="225" operator="containsText" text="Bajo">
      <formula>NOT(ISERROR(SEARCH("Bajo",V191)))</formula>
    </cfRule>
    <cfRule type="containsText" dxfId="766" priority="226" operator="containsText" text="Moderado">
      <formula>NOT(ISERROR(SEARCH("Moderado",V191)))</formula>
    </cfRule>
    <cfRule type="containsText" dxfId="765" priority="227" operator="containsText" text="Alto">
      <formula>NOT(ISERROR(SEARCH("Alto",V191)))</formula>
    </cfRule>
    <cfRule type="containsText" dxfId="764" priority="228" operator="containsText" text="Extremo">
      <formula>NOT(ISERROR(SEARCH("Extremo",V191)))</formula>
    </cfRule>
  </conditionalFormatting>
  <conditionalFormatting sqref="V195">
    <cfRule type="containsText" dxfId="763" priority="209" operator="containsText" text="Bajo">
      <formula>NOT(ISERROR(SEARCH("Bajo",V195)))</formula>
    </cfRule>
    <cfRule type="containsText" dxfId="762" priority="210" operator="containsText" text="Moderado">
      <formula>NOT(ISERROR(SEARCH("Moderado",V195)))</formula>
    </cfRule>
    <cfRule type="containsText" dxfId="761" priority="211" operator="containsText" text="Alto">
      <formula>NOT(ISERROR(SEARCH("Alto",V195)))</formula>
    </cfRule>
    <cfRule type="containsText" dxfId="760" priority="212" operator="containsText" text="Extremo">
      <formula>NOT(ISERROR(SEARCH("Extremo",V195)))</formula>
    </cfRule>
  </conditionalFormatting>
  <conditionalFormatting sqref="V199">
    <cfRule type="containsText" dxfId="759" priority="213" operator="containsText" text="Bajo">
      <formula>NOT(ISERROR(SEARCH("Bajo",V199)))</formula>
    </cfRule>
    <cfRule type="containsText" dxfId="758" priority="214" operator="containsText" text="Moderado">
      <formula>NOT(ISERROR(SEARCH("Moderado",V199)))</formula>
    </cfRule>
    <cfRule type="containsText" dxfId="757" priority="215" operator="containsText" text="Alto">
      <formula>NOT(ISERROR(SEARCH("Alto",V199)))</formula>
    </cfRule>
    <cfRule type="containsText" dxfId="756" priority="216" operator="containsText" text="Extremo">
      <formula>NOT(ISERROR(SEARCH("Extremo",V199)))</formula>
    </cfRule>
  </conditionalFormatting>
  <conditionalFormatting sqref="V203">
    <cfRule type="containsText" dxfId="755" priority="217" operator="containsText" text="Bajo">
      <formula>NOT(ISERROR(SEARCH("Bajo",V203)))</formula>
    </cfRule>
    <cfRule type="containsText" dxfId="754" priority="218" operator="containsText" text="Moderado">
      <formula>NOT(ISERROR(SEARCH("Moderado",V203)))</formula>
    </cfRule>
    <cfRule type="containsText" dxfId="753" priority="219" operator="containsText" text="Alto">
      <formula>NOT(ISERROR(SEARCH("Alto",V203)))</formula>
    </cfRule>
    <cfRule type="containsText" dxfId="752" priority="220" operator="containsText" text="Extremo">
      <formula>NOT(ISERROR(SEARCH("Extremo",V203)))</formula>
    </cfRule>
  </conditionalFormatting>
  <conditionalFormatting sqref="V206">
    <cfRule type="containsText" dxfId="751" priority="221" operator="containsText" text="Bajo">
      <formula>NOT(ISERROR(SEARCH("Bajo",V206)))</formula>
    </cfRule>
    <cfRule type="containsText" dxfId="750" priority="222" operator="containsText" text="Moderado">
      <formula>NOT(ISERROR(SEARCH("Moderado",V206)))</formula>
    </cfRule>
    <cfRule type="containsText" dxfId="749" priority="223" operator="containsText" text="Alto">
      <formula>NOT(ISERROR(SEARCH("Alto",V206)))</formula>
    </cfRule>
    <cfRule type="containsText" dxfId="748" priority="224" operator="containsText" text="Extremo">
      <formula>NOT(ISERROR(SEARCH("Extremo",V206)))</formula>
    </cfRule>
  </conditionalFormatting>
  <conditionalFormatting sqref="V209">
    <cfRule type="containsText" dxfId="747" priority="205" operator="containsText" text="Bajo">
      <formula>NOT(ISERROR(SEARCH("Bajo",V209)))</formula>
    </cfRule>
    <cfRule type="containsText" dxfId="746" priority="206" operator="containsText" text="Moderado">
      <formula>NOT(ISERROR(SEARCH("Moderado",V209)))</formula>
    </cfRule>
    <cfRule type="containsText" dxfId="745" priority="207" operator="containsText" text="Alto">
      <formula>NOT(ISERROR(SEARCH("Alto",V209)))</formula>
    </cfRule>
    <cfRule type="containsText" dxfId="744" priority="208" operator="containsText" text="Extremo">
      <formula>NOT(ISERROR(SEARCH("Extremo",V209)))</formula>
    </cfRule>
  </conditionalFormatting>
  <conditionalFormatting sqref="V211">
    <cfRule type="containsText" dxfId="743" priority="201" operator="containsText" text="Bajo">
      <formula>NOT(ISERROR(SEARCH("Bajo",V211)))</formula>
    </cfRule>
    <cfRule type="containsText" dxfId="742" priority="202" operator="containsText" text="Moderado">
      <formula>NOT(ISERROR(SEARCH("Moderado",V211)))</formula>
    </cfRule>
    <cfRule type="containsText" dxfId="741" priority="203" operator="containsText" text="Alto">
      <formula>NOT(ISERROR(SEARCH("Alto",V211)))</formula>
    </cfRule>
    <cfRule type="containsText" dxfId="740" priority="204" operator="containsText" text="Extremo">
      <formula>NOT(ISERROR(SEARCH("Extremo",V211)))</formula>
    </cfRule>
  </conditionalFormatting>
  <conditionalFormatting sqref="V213">
    <cfRule type="containsText" dxfId="739" priority="197" operator="containsText" text="Bajo">
      <formula>NOT(ISERROR(SEARCH("Bajo",V213)))</formula>
    </cfRule>
    <cfRule type="containsText" dxfId="738" priority="198" operator="containsText" text="Moderado">
      <formula>NOT(ISERROR(SEARCH("Moderado",V213)))</formula>
    </cfRule>
    <cfRule type="containsText" dxfId="737" priority="199" operator="containsText" text="Alto">
      <formula>NOT(ISERROR(SEARCH("Alto",V213)))</formula>
    </cfRule>
    <cfRule type="containsText" dxfId="736" priority="200" operator="containsText" text="Extremo">
      <formula>NOT(ISERROR(SEARCH("Extremo",V213)))</formula>
    </cfRule>
  </conditionalFormatting>
  <conditionalFormatting sqref="V216">
    <cfRule type="containsText" dxfId="735" priority="193" operator="containsText" text="Bajo">
      <formula>NOT(ISERROR(SEARCH("Bajo",V216)))</formula>
    </cfRule>
    <cfRule type="containsText" dxfId="734" priority="194" operator="containsText" text="Moderado">
      <formula>NOT(ISERROR(SEARCH("Moderado",V216)))</formula>
    </cfRule>
    <cfRule type="containsText" dxfId="733" priority="195" operator="containsText" text="Alto">
      <formula>NOT(ISERROR(SEARCH("Alto",V216)))</formula>
    </cfRule>
    <cfRule type="containsText" dxfId="732" priority="196" operator="containsText" text="Extremo">
      <formula>NOT(ISERROR(SEARCH("Extremo",V216)))</formula>
    </cfRule>
  </conditionalFormatting>
  <conditionalFormatting sqref="V219">
    <cfRule type="containsText" dxfId="731" priority="189" operator="containsText" text="Bajo">
      <formula>NOT(ISERROR(SEARCH("Bajo",V219)))</formula>
    </cfRule>
    <cfRule type="containsText" dxfId="730" priority="190" operator="containsText" text="Moderado">
      <formula>NOT(ISERROR(SEARCH("Moderado",V219)))</formula>
    </cfRule>
    <cfRule type="containsText" dxfId="729" priority="191" operator="containsText" text="Alto">
      <formula>NOT(ISERROR(SEARCH("Alto",V219)))</formula>
    </cfRule>
    <cfRule type="containsText" dxfId="728" priority="192" operator="containsText" text="Extremo">
      <formula>NOT(ISERROR(SEARCH("Extremo",V219)))</formula>
    </cfRule>
  </conditionalFormatting>
  <conditionalFormatting sqref="V222">
    <cfRule type="containsText" dxfId="727" priority="185" operator="containsText" text="Bajo">
      <formula>NOT(ISERROR(SEARCH("Bajo",V222)))</formula>
    </cfRule>
    <cfRule type="containsText" dxfId="726" priority="186" operator="containsText" text="Moderado">
      <formula>NOT(ISERROR(SEARCH("Moderado",V222)))</formula>
    </cfRule>
    <cfRule type="containsText" dxfId="725" priority="187" operator="containsText" text="Alto">
      <formula>NOT(ISERROR(SEARCH("Alto",V222)))</formula>
    </cfRule>
    <cfRule type="containsText" dxfId="724" priority="188" operator="containsText" text="Extremo">
      <formula>NOT(ISERROR(SEARCH("Extremo",V222)))</formula>
    </cfRule>
  </conditionalFormatting>
  <conditionalFormatting sqref="V224">
    <cfRule type="containsText" dxfId="723" priority="181" operator="containsText" text="Bajo">
      <formula>NOT(ISERROR(SEARCH("Bajo",V224)))</formula>
    </cfRule>
    <cfRule type="containsText" dxfId="722" priority="182" operator="containsText" text="Moderado">
      <formula>NOT(ISERROR(SEARCH("Moderado",V224)))</formula>
    </cfRule>
    <cfRule type="containsText" dxfId="721" priority="183" operator="containsText" text="Alto">
      <formula>NOT(ISERROR(SEARCH("Alto",V224)))</formula>
    </cfRule>
    <cfRule type="containsText" dxfId="720" priority="184" operator="containsText" text="Extremo">
      <formula>NOT(ISERROR(SEARCH("Extremo",V224)))</formula>
    </cfRule>
  </conditionalFormatting>
  <conditionalFormatting sqref="V235:V236 G390 V501:V503">
    <cfRule type="containsText" dxfId="719" priority="669" operator="containsText" text="Bajo">
      <formula>NOT(ISERROR(SEARCH("Bajo",G235)))</formula>
    </cfRule>
    <cfRule type="containsText" dxfId="718" priority="670" operator="containsText" text="Moderado">
      <formula>NOT(ISERROR(SEARCH("Moderado",G235)))</formula>
    </cfRule>
    <cfRule type="containsText" dxfId="717" priority="671" operator="containsText" text="Alto">
      <formula>NOT(ISERROR(SEARCH("Alto",G235)))</formula>
    </cfRule>
    <cfRule type="containsText" dxfId="716" priority="672" operator="containsText" text="Extremo">
      <formula>NOT(ISERROR(SEARCH("Extremo",G235)))</formula>
    </cfRule>
  </conditionalFormatting>
  <conditionalFormatting sqref="V238:V240">
    <cfRule type="containsText" dxfId="715" priority="869" operator="containsText" text="Bajo">
      <formula>NOT(ISERROR(SEARCH("Bajo",V238)))</formula>
    </cfRule>
    <cfRule type="containsText" dxfId="714" priority="870" operator="containsText" text="Moderado">
      <formula>NOT(ISERROR(SEARCH("Moderado",V238)))</formula>
    </cfRule>
    <cfRule type="containsText" dxfId="713" priority="871" operator="containsText" text="Alto">
      <formula>NOT(ISERROR(SEARCH("Alto",V238)))</formula>
    </cfRule>
    <cfRule type="containsText" dxfId="712" priority="872" operator="containsText" text="Extremo">
      <formula>NOT(ISERROR(SEARCH("Extremo",V238)))</formula>
    </cfRule>
  </conditionalFormatting>
  <conditionalFormatting sqref="V242 V245 V248 V251 V254 V257 V259:V261">
    <cfRule type="containsText" dxfId="711" priority="853" operator="containsText" text="Bajo">
      <formula>NOT(ISERROR(SEARCH("Bajo",V242)))</formula>
    </cfRule>
    <cfRule type="containsText" dxfId="710" priority="854" operator="containsText" text="Moderado">
      <formula>NOT(ISERROR(SEARCH("Moderado",V242)))</formula>
    </cfRule>
    <cfRule type="containsText" dxfId="709" priority="855" operator="containsText" text="Alto">
      <formula>NOT(ISERROR(SEARCH("Alto",V242)))</formula>
    </cfRule>
    <cfRule type="containsText" dxfId="708" priority="856" operator="containsText" text="Extremo">
      <formula>NOT(ISERROR(SEARCH("Extremo",V242)))</formula>
    </cfRule>
  </conditionalFormatting>
  <conditionalFormatting sqref="V263">
    <cfRule type="containsText" dxfId="707" priority="861" operator="containsText" text="Bajo">
      <formula>NOT(ISERROR(SEARCH("Bajo",V263)))</formula>
    </cfRule>
    <cfRule type="containsText" dxfId="706" priority="862" operator="containsText" text="Moderado">
      <formula>NOT(ISERROR(SEARCH("Moderado",V263)))</formula>
    </cfRule>
    <cfRule type="containsText" dxfId="705" priority="863" operator="containsText" text="Alto">
      <formula>NOT(ISERROR(SEARCH("Alto",V263)))</formula>
    </cfRule>
    <cfRule type="containsText" dxfId="704" priority="864" operator="containsText" text="Extremo">
      <formula>NOT(ISERROR(SEARCH("Extremo",V263)))</formula>
    </cfRule>
  </conditionalFormatting>
  <conditionalFormatting sqref="V265 V268">
    <cfRule type="containsText" dxfId="703" priority="449" operator="containsText" text="Bajo">
      <formula>NOT(ISERROR(SEARCH("Bajo",V265)))</formula>
    </cfRule>
    <cfRule type="containsText" dxfId="702" priority="450" operator="containsText" text="Moderado">
      <formula>NOT(ISERROR(SEARCH("Moderado",V265)))</formula>
    </cfRule>
    <cfRule type="containsText" dxfId="701" priority="451" operator="containsText" text="Alto">
      <formula>NOT(ISERROR(SEARCH("Alto",V265)))</formula>
    </cfRule>
    <cfRule type="containsText" dxfId="700" priority="452" operator="containsText" text="Extremo">
      <formula>NOT(ISERROR(SEARCH("Extremo",V265)))</formula>
    </cfRule>
  </conditionalFormatting>
  <conditionalFormatting sqref="V270">
    <cfRule type="containsText" dxfId="699" priority="441" operator="containsText" text="Bajo">
      <formula>NOT(ISERROR(SEARCH("Bajo",V270)))</formula>
    </cfRule>
    <cfRule type="containsText" dxfId="698" priority="442" operator="containsText" text="Moderado">
      <formula>NOT(ISERROR(SEARCH("Moderado",V270)))</formula>
    </cfRule>
    <cfRule type="containsText" dxfId="697" priority="443" operator="containsText" text="Alto">
      <formula>NOT(ISERROR(SEARCH("Alto",V270)))</formula>
    </cfRule>
    <cfRule type="containsText" dxfId="696" priority="444" operator="containsText" text="Extremo">
      <formula>NOT(ISERROR(SEARCH("Extremo",V270)))</formula>
    </cfRule>
  </conditionalFormatting>
  <conditionalFormatting sqref="V273">
    <cfRule type="containsText" dxfId="695" priority="513" operator="containsText" text="Bajo">
      <formula>NOT(ISERROR(SEARCH("Bajo",V273)))</formula>
    </cfRule>
    <cfRule type="containsText" dxfId="694" priority="514" operator="containsText" text="Moderado">
      <formula>NOT(ISERROR(SEARCH("Moderado",V273)))</formula>
    </cfRule>
    <cfRule type="containsText" dxfId="693" priority="515" operator="containsText" text="Alto">
      <formula>NOT(ISERROR(SEARCH("Alto",V273)))</formula>
    </cfRule>
    <cfRule type="containsText" dxfId="692" priority="516" operator="containsText" text="Extremo">
      <formula>NOT(ISERROR(SEARCH("Extremo",V273)))</formula>
    </cfRule>
  </conditionalFormatting>
  <conditionalFormatting sqref="V277">
    <cfRule type="containsText" dxfId="691" priority="505" operator="containsText" text="Bajo">
      <formula>NOT(ISERROR(SEARCH("Bajo",V277)))</formula>
    </cfRule>
    <cfRule type="containsText" dxfId="690" priority="506" operator="containsText" text="Moderado">
      <formula>NOT(ISERROR(SEARCH("Moderado",V277)))</formula>
    </cfRule>
    <cfRule type="containsText" dxfId="689" priority="507" operator="containsText" text="Alto">
      <formula>NOT(ISERROR(SEARCH("Alto",V277)))</formula>
    </cfRule>
    <cfRule type="containsText" dxfId="688" priority="508" operator="containsText" text="Extremo">
      <formula>NOT(ISERROR(SEARCH("Extremo",V277)))</formula>
    </cfRule>
  </conditionalFormatting>
  <conditionalFormatting sqref="V280 V283 V286 V290 V293 V295">
    <cfRule type="containsText" dxfId="687" priority="529" operator="containsText" text="Bajo">
      <formula>NOT(ISERROR(SEARCH("Bajo",V280)))</formula>
    </cfRule>
    <cfRule type="containsText" dxfId="686" priority="530" operator="containsText" text="Moderado">
      <formula>NOT(ISERROR(SEARCH("Moderado",V280)))</formula>
    </cfRule>
    <cfRule type="containsText" dxfId="685" priority="531" operator="containsText" text="Alto">
      <formula>NOT(ISERROR(SEARCH("Alto",V280)))</formula>
    </cfRule>
    <cfRule type="containsText" dxfId="684" priority="532" operator="containsText" text="Extremo">
      <formula>NOT(ISERROR(SEARCH("Extremo",V280)))</formula>
    </cfRule>
  </conditionalFormatting>
  <conditionalFormatting sqref="V298">
    <cfRule type="containsText" dxfId="683" priority="521" operator="containsText" text="Bajo">
      <formula>NOT(ISERROR(SEARCH("Bajo",V298)))</formula>
    </cfRule>
    <cfRule type="containsText" dxfId="682" priority="522" operator="containsText" text="Moderado">
      <formula>NOT(ISERROR(SEARCH("Moderado",V298)))</formula>
    </cfRule>
    <cfRule type="containsText" dxfId="681" priority="523" operator="containsText" text="Alto">
      <formula>NOT(ISERROR(SEARCH("Alto",V298)))</formula>
    </cfRule>
    <cfRule type="containsText" dxfId="680" priority="524" operator="containsText" text="Extremo">
      <formula>NOT(ISERROR(SEARCH("Extremo",V298)))</formula>
    </cfRule>
  </conditionalFormatting>
  <conditionalFormatting sqref="V301:V302 V305 V308:V309 V312:V314 V316 V319 V322 V325 V327:V328">
    <cfRule type="containsText" dxfId="679" priority="417" operator="containsText" text="Bajo">
      <formula>NOT(ISERROR(SEARCH("Bajo",V301)))</formula>
    </cfRule>
    <cfRule type="containsText" dxfId="678" priority="418" operator="containsText" text="Moderado">
      <formula>NOT(ISERROR(SEARCH("Moderado",V301)))</formula>
    </cfRule>
    <cfRule type="containsText" dxfId="677" priority="419" operator="containsText" text="Alto">
      <formula>NOT(ISERROR(SEARCH("Alto",V301)))</formula>
    </cfRule>
    <cfRule type="containsText" dxfId="676" priority="420" operator="containsText" text="Extremo">
      <formula>NOT(ISERROR(SEARCH("Extremo",V301)))</formula>
    </cfRule>
  </conditionalFormatting>
  <conditionalFormatting sqref="V330:V331 V334 V337 V341 V343 V345 V347:V348">
    <cfRule type="containsText" dxfId="675" priority="409" operator="containsText" text="Bajo">
      <formula>NOT(ISERROR(SEARCH("Bajo",V330)))</formula>
    </cfRule>
    <cfRule type="containsText" dxfId="674" priority="410" operator="containsText" text="Moderado">
      <formula>NOT(ISERROR(SEARCH("Moderado",V330)))</formula>
    </cfRule>
    <cfRule type="containsText" dxfId="673" priority="411" operator="containsText" text="Alto">
      <formula>NOT(ISERROR(SEARCH("Alto",V330)))</formula>
    </cfRule>
    <cfRule type="containsText" dxfId="672" priority="412" operator="containsText" text="Extremo">
      <formula>NOT(ISERROR(SEARCH("Extremo",V330)))</formula>
    </cfRule>
  </conditionalFormatting>
  <conditionalFormatting sqref="V351 V355 V357">
    <cfRule type="containsText" dxfId="671" priority="497" operator="containsText" text="Bajo">
      <formula>NOT(ISERROR(SEARCH("Bajo",V351)))</formula>
    </cfRule>
    <cfRule type="containsText" dxfId="670" priority="498" operator="containsText" text="Moderado">
      <formula>NOT(ISERROR(SEARCH("Moderado",V351)))</formula>
    </cfRule>
    <cfRule type="containsText" dxfId="669" priority="499" operator="containsText" text="Alto">
      <formula>NOT(ISERROR(SEARCH("Alto",V351)))</formula>
    </cfRule>
    <cfRule type="containsText" dxfId="668" priority="500" operator="containsText" text="Extremo">
      <formula>NOT(ISERROR(SEARCH("Extremo",V351)))</formula>
    </cfRule>
  </conditionalFormatting>
  <conditionalFormatting sqref="V360">
    <cfRule type="containsText" dxfId="667" priority="489" operator="containsText" text="Bajo">
      <formula>NOT(ISERROR(SEARCH("Bajo",V360)))</formula>
    </cfRule>
    <cfRule type="containsText" dxfId="666" priority="490" operator="containsText" text="Moderado">
      <formula>NOT(ISERROR(SEARCH("Moderado",V360)))</formula>
    </cfRule>
    <cfRule type="containsText" dxfId="665" priority="491" operator="containsText" text="Alto">
      <formula>NOT(ISERROR(SEARCH("Alto",V360)))</formula>
    </cfRule>
    <cfRule type="containsText" dxfId="664" priority="492" operator="containsText" text="Extremo">
      <formula>NOT(ISERROR(SEARCH("Extremo",V360)))</formula>
    </cfRule>
  </conditionalFormatting>
  <conditionalFormatting sqref="V363">
    <cfRule type="containsText" dxfId="663" priority="657" operator="containsText" text="Bajo">
      <formula>NOT(ISERROR(SEARCH("Bajo",V363)))</formula>
    </cfRule>
    <cfRule type="containsText" dxfId="662" priority="658" operator="containsText" text="Moderado">
      <formula>NOT(ISERROR(SEARCH("Moderado",V363)))</formula>
    </cfRule>
    <cfRule type="containsText" dxfId="661" priority="659" operator="containsText" text="Alto">
      <formula>NOT(ISERROR(SEARCH("Alto",V363)))</formula>
    </cfRule>
    <cfRule type="containsText" dxfId="660" priority="660" operator="containsText" text="Extremo">
      <formula>NOT(ISERROR(SEARCH("Extremo",V363)))</formula>
    </cfRule>
  </conditionalFormatting>
  <conditionalFormatting sqref="V365">
    <cfRule type="containsText" dxfId="659" priority="653" operator="containsText" text="Bajo">
      <formula>NOT(ISERROR(SEARCH("Bajo",V365)))</formula>
    </cfRule>
    <cfRule type="containsText" dxfId="658" priority="654" operator="containsText" text="Moderado">
      <formula>NOT(ISERROR(SEARCH("Moderado",V365)))</formula>
    </cfRule>
    <cfRule type="containsText" dxfId="657" priority="655" operator="containsText" text="Alto">
      <formula>NOT(ISERROR(SEARCH("Alto",V365)))</formula>
    </cfRule>
    <cfRule type="containsText" dxfId="656" priority="656" operator="containsText" text="Extremo">
      <formula>NOT(ISERROR(SEARCH("Extremo",V365)))</formula>
    </cfRule>
  </conditionalFormatting>
  <conditionalFormatting sqref="V367">
    <cfRule type="containsText" dxfId="655" priority="649" operator="containsText" text="Bajo">
      <formula>NOT(ISERROR(SEARCH("Bajo",V367)))</formula>
    </cfRule>
    <cfRule type="containsText" dxfId="654" priority="650" operator="containsText" text="Moderado">
      <formula>NOT(ISERROR(SEARCH("Moderado",V367)))</formula>
    </cfRule>
    <cfRule type="containsText" dxfId="653" priority="651" operator="containsText" text="Alto">
      <formula>NOT(ISERROR(SEARCH("Alto",V367)))</formula>
    </cfRule>
    <cfRule type="containsText" dxfId="652" priority="652" operator="containsText" text="Extremo">
      <formula>NOT(ISERROR(SEARCH("Extremo",V367)))</formula>
    </cfRule>
  </conditionalFormatting>
  <conditionalFormatting sqref="V369">
    <cfRule type="containsText" dxfId="651" priority="645" operator="containsText" text="Bajo">
      <formula>NOT(ISERROR(SEARCH("Bajo",V369)))</formula>
    </cfRule>
    <cfRule type="containsText" dxfId="650" priority="646" operator="containsText" text="Moderado">
      <formula>NOT(ISERROR(SEARCH("Moderado",V369)))</formula>
    </cfRule>
    <cfRule type="containsText" dxfId="649" priority="647" operator="containsText" text="Alto">
      <formula>NOT(ISERROR(SEARCH("Alto",V369)))</formula>
    </cfRule>
    <cfRule type="containsText" dxfId="648" priority="648" operator="containsText" text="Extremo">
      <formula>NOT(ISERROR(SEARCH("Extremo",V369)))</formula>
    </cfRule>
  </conditionalFormatting>
  <conditionalFormatting sqref="V372">
    <cfRule type="containsText" dxfId="647" priority="641" operator="containsText" text="Bajo">
      <formula>NOT(ISERROR(SEARCH("Bajo",V372)))</formula>
    </cfRule>
    <cfRule type="containsText" dxfId="646" priority="642" operator="containsText" text="Moderado">
      <formula>NOT(ISERROR(SEARCH("Moderado",V372)))</formula>
    </cfRule>
    <cfRule type="containsText" dxfId="645" priority="643" operator="containsText" text="Alto">
      <formula>NOT(ISERROR(SEARCH("Alto",V372)))</formula>
    </cfRule>
    <cfRule type="containsText" dxfId="644" priority="644" operator="containsText" text="Extremo">
      <formula>NOT(ISERROR(SEARCH("Extremo",V372)))</formula>
    </cfRule>
  </conditionalFormatting>
  <conditionalFormatting sqref="V374">
    <cfRule type="containsText" dxfId="643" priority="637" operator="containsText" text="Bajo">
      <formula>NOT(ISERROR(SEARCH("Bajo",V374)))</formula>
    </cfRule>
    <cfRule type="containsText" dxfId="642" priority="638" operator="containsText" text="Moderado">
      <formula>NOT(ISERROR(SEARCH("Moderado",V374)))</formula>
    </cfRule>
    <cfRule type="containsText" dxfId="641" priority="639" operator="containsText" text="Alto">
      <formula>NOT(ISERROR(SEARCH("Alto",V374)))</formula>
    </cfRule>
    <cfRule type="containsText" dxfId="640" priority="640" operator="containsText" text="Extremo">
      <formula>NOT(ISERROR(SEARCH("Extremo",V374)))</formula>
    </cfRule>
  </conditionalFormatting>
  <conditionalFormatting sqref="V377">
    <cfRule type="containsText" dxfId="639" priority="633" operator="containsText" text="Bajo">
      <formula>NOT(ISERROR(SEARCH("Bajo",V377)))</formula>
    </cfRule>
    <cfRule type="containsText" dxfId="638" priority="634" operator="containsText" text="Moderado">
      <formula>NOT(ISERROR(SEARCH("Moderado",V377)))</formula>
    </cfRule>
    <cfRule type="containsText" dxfId="637" priority="635" operator="containsText" text="Alto">
      <formula>NOT(ISERROR(SEARCH("Alto",V377)))</formula>
    </cfRule>
    <cfRule type="containsText" dxfId="636" priority="636" operator="containsText" text="Extremo">
      <formula>NOT(ISERROR(SEARCH("Extremo",V377)))</formula>
    </cfRule>
  </conditionalFormatting>
  <conditionalFormatting sqref="V380">
    <cfRule type="containsText" dxfId="635" priority="629" operator="containsText" text="Bajo">
      <formula>NOT(ISERROR(SEARCH("Bajo",V380)))</formula>
    </cfRule>
    <cfRule type="containsText" dxfId="634" priority="630" operator="containsText" text="Moderado">
      <formula>NOT(ISERROR(SEARCH("Moderado",V380)))</formula>
    </cfRule>
    <cfRule type="containsText" dxfId="633" priority="631" operator="containsText" text="Alto">
      <formula>NOT(ISERROR(SEARCH("Alto",V380)))</formula>
    </cfRule>
    <cfRule type="containsText" dxfId="632" priority="632" operator="containsText" text="Extremo">
      <formula>NOT(ISERROR(SEARCH("Extremo",V380)))</formula>
    </cfRule>
  </conditionalFormatting>
  <conditionalFormatting sqref="V383">
    <cfRule type="containsText" dxfId="631" priority="625" operator="containsText" text="Bajo">
      <formula>NOT(ISERROR(SEARCH("Bajo",V383)))</formula>
    </cfRule>
    <cfRule type="containsText" dxfId="630" priority="626" operator="containsText" text="Moderado">
      <formula>NOT(ISERROR(SEARCH("Moderado",V383)))</formula>
    </cfRule>
    <cfRule type="containsText" dxfId="629" priority="627" operator="containsText" text="Alto">
      <formula>NOT(ISERROR(SEARCH("Alto",V383)))</formula>
    </cfRule>
    <cfRule type="containsText" dxfId="628" priority="628" operator="containsText" text="Extremo">
      <formula>NOT(ISERROR(SEARCH("Extremo",V383)))</formula>
    </cfRule>
  </conditionalFormatting>
  <conditionalFormatting sqref="V386">
    <cfRule type="containsText" dxfId="627" priority="621" operator="containsText" text="Bajo">
      <formula>NOT(ISERROR(SEARCH("Bajo",V386)))</formula>
    </cfRule>
    <cfRule type="containsText" dxfId="626" priority="622" operator="containsText" text="Moderado">
      <formula>NOT(ISERROR(SEARCH("Moderado",V386)))</formula>
    </cfRule>
    <cfRule type="containsText" dxfId="625" priority="623" operator="containsText" text="Alto">
      <formula>NOT(ISERROR(SEARCH("Alto",V386)))</formula>
    </cfRule>
    <cfRule type="containsText" dxfId="624" priority="624" operator="containsText" text="Extremo">
      <formula>NOT(ISERROR(SEARCH("Extremo",V386)))</formula>
    </cfRule>
  </conditionalFormatting>
  <conditionalFormatting sqref="V388">
    <cfRule type="containsText" dxfId="623" priority="617" operator="containsText" text="Bajo">
      <formula>NOT(ISERROR(SEARCH("Bajo",V388)))</formula>
    </cfRule>
    <cfRule type="containsText" dxfId="622" priority="618" operator="containsText" text="Moderado">
      <formula>NOT(ISERROR(SEARCH("Moderado",V388)))</formula>
    </cfRule>
    <cfRule type="containsText" dxfId="621" priority="619" operator="containsText" text="Alto">
      <formula>NOT(ISERROR(SEARCH("Alto",V388)))</formula>
    </cfRule>
    <cfRule type="containsText" dxfId="620" priority="620" operator="containsText" text="Extremo">
      <formula>NOT(ISERROR(SEARCH("Extremo",V388)))</formula>
    </cfRule>
  </conditionalFormatting>
  <conditionalFormatting sqref="V390">
    <cfRule type="containsText" dxfId="619" priority="613" operator="containsText" text="Bajo">
      <formula>NOT(ISERROR(SEARCH("Bajo",V390)))</formula>
    </cfRule>
    <cfRule type="containsText" dxfId="618" priority="614" operator="containsText" text="Moderado">
      <formula>NOT(ISERROR(SEARCH("Moderado",V390)))</formula>
    </cfRule>
    <cfRule type="containsText" dxfId="617" priority="615" operator="containsText" text="Alto">
      <formula>NOT(ISERROR(SEARCH("Alto",V390)))</formula>
    </cfRule>
    <cfRule type="containsText" dxfId="616" priority="616" operator="containsText" text="Extremo">
      <formula>NOT(ISERROR(SEARCH("Extremo",V390)))</formula>
    </cfRule>
  </conditionalFormatting>
  <conditionalFormatting sqref="V393">
    <cfRule type="containsText" dxfId="615" priority="609" operator="containsText" text="Bajo">
      <formula>NOT(ISERROR(SEARCH("Bajo",V393)))</formula>
    </cfRule>
    <cfRule type="containsText" dxfId="614" priority="610" operator="containsText" text="Moderado">
      <formula>NOT(ISERROR(SEARCH("Moderado",V393)))</formula>
    </cfRule>
    <cfRule type="containsText" dxfId="613" priority="611" operator="containsText" text="Alto">
      <formula>NOT(ISERROR(SEARCH("Alto",V393)))</formula>
    </cfRule>
    <cfRule type="containsText" dxfId="612" priority="612" operator="containsText" text="Extremo">
      <formula>NOT(ISERROR(SEARCH("Extremo",V393)))</formula>
    </cfRule>
  </conditionalFormatting>
  <conditionalFormatting sqref="V396">
    <cfRule type="containsText" dxfId="611" priority="605" operator="containsText" text="Bajo">
      <formula>NOT(ISERROR(SEARCH("Bajo",V396)))</formula>
    </cfRule>
    <cfRule type="containsText" dxfId="610" priority="606" operator="containsText" text="Moderado">
      <formula>NOT(ISERROR(SEARCH("Moderado",V396)))</formula>
    </cfRule>
    <cfRule type="containsText" dxfId="609" priority="607" operator="containsText" text="Alto">
      <formula>NOT(ISERROR(SEARCH("Alto",V396)))</formula>
    </cfRule>
    <cfRule type="containsText" dxfId="608" priority="608" operator="containsText" text="Extremo">
      <formula>NOT(ISERROR(SEARCH("Extremo",V396)))</formula>
    </cfRule>
  </conditionalFormatting>
  <conditionalFormatting sqref="V399">
    <cfRule type="containsText" dxfId="607" priority="601" operator="containsText" text="Bajo">
      <formula>NOT(ISERROR(SEARCH("Bajo",V399)))</formula>
    </cfRule>
    <cfRule type="containsText" dxfId="606" priority="602" operator="containsText" text="Moderado">
      <formula>NOT(ISERROR(SEARCH("Moderado",V399)))</formula>
    </cfRule>
    <cfRule type="containsText" dxfId="605" priority="603" operator="containsText" text="Alto">
      <formula>NOT(ISERROR(SEARCH("Alto",V399)))</formula>
    </cfRule>
    <cfRule type="containsText" dxfId="604" priority="604" operator="containsText" text="Extremo">
      <formula>NOT(ISERROR(SEARCH("Extremo",V399)))</formula>
    </cfRule>
  </conditionalFormatting>
  <conditionalFormatting sqref="V402">
    <cfRule type="containsText" dxfId="603" priority="597" operator="containsText" text="Bajo">
      <formula>NOT(ISERROR(SEARCH("Bajo",V402)))</formula>
    </cfRule>
    <cfRule type="containsText" dxfId="602" priority="598" operator="containsText" text="Moderado">
      <formula>NOT(ISERROR(SEARCH("Moderado",V402)))</formula>
    </cfRule>
    <cfRule type="containsText" dxfId="601" priority="599" operator="containsText" text="Alto">
      <formula>NOT(ISERROR(SEARCH("Alto",V402)))</formula>
    </cfRule>
    <cfRule type="containsText" dxfId="600" priority="600" operator="containsText" text="Extremo">
      <formula>NOT(ISERROR(SEARCH("Extremo",V402)))</formula>
    </cfRule>
  </conditionalFormatting>
  <conditionalFormatting sqref="V405 V411">
    <cfRule type="containsText" dxfId="599" priority="845" operator="containsText" text="Bajo">
      <formula>NOT(ISERROR(SEARCH("Bajo",V405)))</formula>
    </cfRule>
    <cfRule type="containsText" dxfId="598" priority="846" operator="containsText" text="Moderado">
      <formula>NOT(ISERROR(SEARCH("Moderado",V405)))</formula>
    </cfRule>
    <cfRule type="containsText" dxfId="597" priority="847" operator="containsText" text="Alto">
      <formula>NOT(ISERROR(SEARCH("Alto",V405)))</formula>
    </cfRule>
    <cfRule type="containsText" dxfId="596" priority="848" operator="containsText" text="Extremo">
      <formula>NOT(ISERROR(SEARCH("Extremo",V405)))</formula>
    </cfRule>
  </conditionalFormatting>
  <conditionalFormatting sqref="V407">
    <cfRule type="containsText" dxfId="595" priority="233" operator="containsText" text="Bajo">
      <formula>NOT(ISERROR(SEARCH("Bajo",V407)))</formula>
    </cfRule>
    <cfRule type="containsText" dxfId="594" priority="234" operator="containsText" text="Moderado">
      <formula>NOT(ISERROR(SEARCH("Moderado",V407)))</formula>
    </cfRule>
    <cfRule type="containsText" dxfId="593" priority="235" operator="containsText" text="Alto">
      <formula>NOT(ISERROR(SEARCH("Alto",V407)))</formula>
    </cfRule>
    <cfRule type="containsText" dxfId="592" priority="236" operator="containsText" text="Extremo">
      <formula>NOT(ISERROR(SEARCH("Extremo",V407)))</formula>
    </cfRule>
  </conditionalFormatting>
  <conditionalFormatting sqref="V409">
    <cfRule type="containsText" dxfId="591" priority="833" operator="containsText" text="Bajo">
      <formula>NOT(ISERROR(SEARCH("Bajo",V409)))</formula>
    </cfRule>
    <cfRule type="containsText" dxfId="590" priority="834" operator="containsText" text="Moderado">
      <formula>NOT(ISERROR(SEARCH("Moderado",V409)))</formula>
    </cfRule>
    <cfRule type="containsText" dxfId="589" priority="835" operator="containsText" text="Alto">
      <formula>NOT(ISERROR(SEARCH("Alto",V409)))</formula>
    </cfRule>
    <cfRule type="containsText" dxfId="588" priority="836" operator="containsText" text="Extremo">
      <formula>NOT(ISERROR(SEARCH("Extremo",V409)))</formula>
    </cfRule>
  </conditionalFormatting>
  <conditionalFormatting sqref="V413:V414 V417 V420 V423 V425">
    <cfRule type="containsText" dxfId="587" priority="341" operator="containsText" text="Bajo">
      <formula>NOT(ISERROR(SEARCH("Bajo",V413)))</formula>
    </cfRule>
    <cfRule type="containsText" dxfId="586" priority="342" operator="containsText" text="Moderado">
      <formula>NOT(ISERROR(SEARCH("Moderado",V413)))</formula>
    </cfRule>
    <cfRule type="containsText" dxfId="585" priority="343" operator="containsText" text="Alto">
      <formula>NOT(ISERROR(SEARCH("Alto",V413)))</formula>
    </cfRule>
    <cfRule type="containsText" dxfId="584" priority="344" operator="containsText" text="Extremo">
      <formula>NOT(ISERROR(SEARCH("Extremo",V413)))</formula>
    </cfRule>
  </conditionalFormatting>
  <conditionalFormatting sqref="V476">
    <cfRule type="containsText" dxfId="583" priority="333" operator="containsText" text="Bajo">
      <formula>NOT(ISERROR(SEARCH("Bajo",V476)))</formula>
    </cfRule>
    <cfRule type="containsText" dxfId="582" priority="334" operator="containsText" text="Moderado">
      <formula>NOT(ISERROR(SEARCH("Moderado",V476)))</formula>
    </cfRule>
    <cfRule type="containsText" dxfId="581" priority="335" operator="containsText" text="Alto">
      <formula>NOT(ISERROR(SEARCH("Alto",V476)))</formula>
    </cfRule>
    <cfRule type="containsText" dxfId="580" priority="336" operator="containsText" text="Extremo">
      <formula>NOT(ISERROR(SEARCH("Extremo",V476)))</formula>
    </cfRule>
  </conditionalFormatting>
  <conditionalFormatting sqref="V478">
    <cfRule type="containsText" dxfId="579" priority="325" operator="containsText" text="Bajo">
      <formula>NOT(ISERROR(SEARCH("Bajo",V478)))</formula>
    </cfRule>
    <cfRule type="containsText" dxfId="578" priority="326" operator="containsText" text="Moderado">
      <formula>NOT(ISERROR(SEARCH("Moderado",V478)))</formula>
    </cfRule>
    <cfRule type="containsText" dxfId="577" priority="327" operator="containsText" text="Alto">
      <formula>NOT(ISERROR(SEARCH("Alto",V478)))</formula>
    </cfRule>
    <cfRule type="containsText" dxfId="576" priority="328" operator="containsText" text="Extremo">
      <formula>NOT(ISERROR(SEARCH("Extremo",V478)))</formula>
    </cfRule>
  </conditionalFormatting>
  <conditionalFormatting sqref="V481">
    <cfRule type="containsText" dxfId="575" priority="317" operator="containsText" text="Bajo">
      <formula>NOT(ISERROR(SEARCH("Bajo",V481)))</formula>
    </cfRule>
    <cfRule type="containsText" dxfId="574" priority="318" operator="containsText" text="Moderado">
      <formula>NOT(ISERROR(SEARCH("Moderado",V481)))</formula>
    </cfRule>
    <cfRule type="containsText" dxfId="573" priority="319" operator="containsText" text="Alto">
      <formula>NOT(ISERROR(SEARCH("Alto",V481)))</formula>
    </cfRule>
    <cfRule type="containsText" dxfId="572" priority="320" operator="containsText" text="Extremo">
      <formula>NOT(ISERROR(SEARCH("Extremo",V481)))</formula>
    </cfRule>
  </conditionalFormatting>
  <conditionalFormatting sqref="V484">
    <cfRule type="containsText" dxfId="571" priority="305" operator="containsText" text="Bajo">
      <formula>NOT(ISERROR(SEARCH("Bajo",V484)))</formula>
    </cfRule>
    <cfRule type="containsText" dxfId="570" priority="306" operator="containsText" text="Moderado">
      <formula>NOT(ISERROR(SEARCH("Moderado",V484)))</formula>
    </cfRule>
    <cfRule type="containsText" dxfId="569" priority="307" operator="containsText" text="Alto">
      <formula>NOT(ISERROR(SEARCH("Alto",V484)))</formula>
    </cfRule>
    <cfRule type="containsText" dxfId="568" priority="308" operator="containsText" text="Extremo">
      <formula>NOT(ISERROR(SEARCH("Extremo",V484)))</formula>
    </cfRule>
  </conditionalFormatting>
  <conditionalFormatting sqref="V486">
    <cfRule type="containsText" dxfId="567" priority="301" operator="containsText" text="Bajo">
      <formula>NOT(ISERROR(SEARCH("Bajo",V486)))</formula>
    </cfRule>
    <cfRule type="containsText" dxfId="566" priority="302" operator="containsText" text="Moderado">
      <formula>NOT(ISERROR(SEARCH("Moderado",V486)))</formula>
    </cfRule>
    <cfRule type="containsText" dxfId="565" priority="303" operator="containsText" text="Alto">
      <formula>NOT(ISERROR(SEARCH("Alto",V486)))</formula>
    </cfRule>
    <cfRule type="containsText" dxfId="564" priority="304" operator="containsText" text="Extremo">
      <formula>NOT(ISERROR(SEARCH("Extremo",V486)))</formula>
    </cfRule>
  </conditionalFormatting>
  <conditionalFormatting sqref="V488:V489">
    <cfRule type="containsText" dxfId="563" priority="293" operator="containsText" text="Bajo">
      <formula>NOT(ISERROR(SEARCH("Bajo",V488)))</formula>
    </cfRule>
    <cfRule type="containsText" dxfId="562" priority="294" operator="containsText" text="Moderado">
      <formula>NOT(ISERROR(SEARCH("Moderado",V488)))</formula>
    </cfRule>
    <cfRule type="containsText" dxfId="561" priority="295" operator="containsText" text="Alto">
      <formula>NOT(ISERROR(SEARCH("Alto",V488)))</formula>
    </cfRule>
    <cfRule type="containsText" dxfId="560" priority="296" operator="containsText" text="Extremo">
      <formula>NOT(ISERROR(SEARCH("Extremo",V488)))</formula>
    </cfRule>
  </conditionalFormatting>
  <conditionalFormatting sqref="V505">
    <cfRule type="containsText" dxfId="559" priority="701" operator="containsText" text="Bajo">
      <formula>NOT(ISERROR(SEARCH("Bajo",V505)))</formula>
    </cfRule>
    <cfRule type="containsText" dxfId="558" priority="702" operator="containsText" text="Moderado">
      <formula>NOT(ISERROR(SEARCH("Moderado",V505)))</formula>
    </cfRule>
    <cfRule type="containsText" dxfId="557" priority="703" operator="containsText" text="Alto">
      <formula>NOT(ISERROR(SEARCH("Alto",V505)))</formula>
    </cfRule>
    <cfRule type="containsText" dxfId="556" priority="704" operator="containsText" text="Extremo">
      <formula>NOT(ISERROR(SEARCH("Extremo",V505)))</formula>
    </cfRule>
  </conditionalFormatting>
  <conditionalFormatting sqref="V507">
    <cfRule type="containsText" dxfId="555" priority="693" operator="containsText" text="Bajo">
      <formula>NOT(ISERROR(SEARCH("Bajo",V507)))</formula>
    </cfRule>
    <cfRule type="containsText" dxfId="554" priority="694" operator="containsText" text="Moderado">
      <formula>NOT(ISERROR(SEARCH("Moderado",V507)))</formula>
    </cfRule>
    <cfRule type="containsText" dxfId="553" priority="695" operator="containsText" text="Alto">
      <formula>NOT(ISERROR(SEARCH("Alto",V507)))</formula>
    </cfRule>
    <cfRule type="containsText" dxfId="552" priority="696" operator="containsText" text="Extremo">
      <formula>NOT(ISERROR(SEARCH("Extremo",V507)))</formula>
    </cfRule>
  </conditionalFormatting>
  <conditionalFormatting sqref="V513 V516 V518">
    <cfRule type="containsText" dxfId="551" priority="829" operator="containsText" text="Bajo">
      <formula>NOT(ISERROR(SEARCH("Bajo",V513)))</formula>
    </cfRule>
    <cfRule type="containsText" dxfId="550" priority="830" operator="containsText" text="Moderado">
      <formula>NOT(ISERROR(SEARCH("Moderado",V513)))</formula>
    </cfRule>
    <cfRule type="containsText" dxfId="549" priority="831" operator="containsText" text="Alto">
      <formula>NOT(ISERROR(SEARCH("Alto",V513)))</formula>
    </cfRule>
    <cfRule type="containsText" dxfId="548" priority="832" operator="containsText" text="Extremo">
      <formula>NOT(ISERROR(SEARCH("Extremo",V513)))</formula>
    </cfRule>
  </conditionalFormatting>
  <conditionalFormatting sqref="V520">
    <cfRule type="containsText" dxfId="547" priority="821" operator="containsText" text="Bajo">
      <formula>NOT(ISERROR(SEARCH("Bajo",V520)))</formula>
    </cfRule>
    <cfRule type="containsText" dxfId="546" priority="822" operator="containsText" text="Moderado">
      <formula>NOT(ISERROR(SEARCH("Moderado",V520)))</formula>
    </cfRule>
    <cfRule type="containsText" dxfId="545" priority="823" operator="containsText" text="Alto">
      <formula>NOT(ISERROR(SEARCH("Alto",V520)))</formula>
    </cfRule>
    <cfRule type="containsText" dxfId="544" priority="824" operator="containsText" text="Extremo">
      <formula>NOT(ISERROR(SEARCH("Extremo",V520)))</formula>
    </cfRule>
  </conditionalFormatting>
  <conditionalFormatting sqref="V523:V528">
    <cfRule type="containsText" dxfId="543" priority="109" operator="containsText" text="Bajo">
      <formula>NOT(ISERROR(SEARCH("Bajo",V523)))</formula>
    </cfRule>
    <cfRule type="containsText" dxfId="542" priority="110" operator="containsText" text="Moderado">
      <formula>NOT(ISERROR(SEARCH("Moderado",V523)))</formula>
    </cfRule>
    <cfRule type="containsText" dxfId="541" priority="111" operator="containsText" text="Alto">
      <formula>NOT(ISERROR(SEARCH("Alto",V523)))</formula>
    </cfRule>
    <cfRule type="containsText" dxfId="540" priority="112" operator="containsText" text="Extremo">
      <formula>NOT(ISERROR(SEARCH("Extremo",V523)))</formula>
    </cfRule>
  </conditionalFormatting>
  <conditionalFormatting sqref="V530">
    <cfRule type="containsText" dxfId="539" priority="725" operator="containsText" text="Bajo">
      <formula>NOT(ISERROR(SEARCH("Bajo",V530)))</formula>
    </cfRule>
    <cfRule type="containsText" dxfId="538" priority="726" operator="containsText" text="Moderado">
      <formula>NOT(ISERROR(SEARCH("Moderado",V530)))</formula>
    </cfRule>
    <cfRule type="containsText" dxfId="537" priority="727" operator="containsText" text="Alto">
      <formula>NOT(ISERROR(SEARCH("Alto",V530)))</formula>
    </cfRule>
    <cfRule type="containsText" dxfId="536" priority="728" operator="containsText" text="Extremo">
      <formula>NOT(ISERROR(SEARCH("Extremo",V530)))</formula>
    </cfRule>
  </conditionalFormatting>
  <conditionalFormatting sqref="V533 V536">
    <cfRule type="containsText" dxfId="535" priority="717" operator="containsText" text="Bajo">
      <formula>NOT(ISERROR(SEARCH("Bajo",V533)))</formula>
    </cfRule>
    <cfRule type="containsText" dxfId="534" priority="718" operator="containsText" text="Moderado">
      <formula>NOT(ISERROR(SEARCH("Moderado",V533)))</formula>
    </cfRule>
    <cfRule type="containsText" dxfId="533" priority="719" operator="containsText" text="Alto">
      <formula>NOT(ISERROR(SEARCH("Alto",V533)))</formula>
    </cfRule>
    <cfRule type="containsText" dxfId="532" priority="720" operator="containsText" text="Extremo">
      <formula>NOT(ISERROR(SEARCH("Extremo",V533)))</formula>
    </cfRule>
  </conditionalFormatting>
  <conditionalFormatting sqref="V539">
    <cfRule type="containsText" dxfId="531" priority="709" operator="containsText" text="Bajo">
      <formula>NOT(ISERROR(SEARCH("Bajo",V539)))</formula>
    </cfRule>
    <cfRule type="containsText" dxfId="530" priority="710" operator="containsText" text="Moderado">
      <formula>NOT(ISERROR(SEARCH("Moderado",V539)))</formula>
    </cfRule>
    <cfRule type="containsText" dxfId="529" priority="711" operator="containsText" text="Alto">
      <formula>NOT(ISERROR(SEARCH("Alto",V539)))</formula>
    </cfRule>
    <cfRule type="containsText" dxfId="528" priority="712" operator="containsText" text="Extremo">
      <formula>NOT(ISERROR(SEARCH("Extremo",V539)))</formula>
    </cfRule>
  </conditionalFormatting>
  <conditionalFormatting sqref="V542 V544 V546 V548 V551">
    <cfRule type="containsText" dxfId="527" priority="433" operator="containsText" text="Bajo">
      <formula>NOT(ISERROR(SEARCH("Bajo",V542)))</formula>
    </cfRule>
    <cfRule type="containsText" dxfId="526" priority="434" operator="containsText" text="Moderado">
      <formula>NOT(ISERROR(SEARCH("Moderado",V542)))</formula>
    </cfRule>
    <cfRule type="containsText" dxfId="525" priority="435" operator="containsText" text="Alto">
      <formula>NOT(ISERROR(SEARCH("Alto",V542)))</formula>
    </cfRule>
    <cfRule type="containsText" dxfId="524" priority="436" operator="containsText" text="Extremo">
      <formula>NOT(ISERROR(SEARCH("Extremo",V542)))</formula>
    </cfRule>
  </conditionalFormatting>
  <conditionalFormatting sqref="V553">
    <cfRule type="containsText" dxfId="523" priority="425" operator="containsText" text="Bajo">
      <formula>NOT(ISERROR(SEARCH("Bajo",V553)))</formula>
    </cfRule>
    <cfRule type="containsText" dxfId="522" priority="426" operator="containsText" text="Moderado">
      <formula>NOT(ISERROR(SEARCH("Moderado",V553)))</formula>
    </cfRule>
    <cfRule type="containsText" dxfId="521" priority="427" operator="containsText" text="Alto">
      <formula>NOT(ISERROR(SEARCH("Alto",V553)))</formula>
    </cfRule>
    <cfRule type="containsText" dxfId="520" priority="428" operator="containsText" text="Extremo">
      <formula>NOT(ISERROR(SEARCH("Extremo",V553)))</formula>
    </cfRule>
  </conditionalFormatting>
  <conditionalFormatting sqref="V556 V559 V562 V565">
    <cfRule type="containsText" dxfId="519" priority="285" operator="containsText" text="Bajo">
      <formula>NOT(ISERROR(SEARCH("Bajo",V556)))</formula>
    </cfRule>
    <cfRule type="containsText" dxfId="518" priority="286" operator="containsText" text="Moderado">
      <formula>NOT(ISERROR(SEARCH("Moderado",V556)))</formula>
    </cfRule>
    <cfRule type="containsText" dxfId="517" priority="287" operator="containsText" text="Alto">
      <formula>NOT(ISERROR(SEARCH("Alto",V556)))</formula>
    </cfRule>
    <cfRule type="containsText" dxfId="516" priority="288" operator="containsText" text="Extremo">
      <formula>NOT(ISERROR(SEARCH("Extremo",V556)))</formula>
    </cfRule>
  </conditionalFormatting>
  <conditionalFormatting sqref="V567:V568">
    <cfRule type="containsText" dxfId="515" priority="277" operator="containsText" text="Bajo">
      <formula>NOT(ISERROR(SEARCH("Bajo",V567)))</formula>
    </cfRule>
    <cfRule type="containsText" dxfId="514" priority="278" operator="containsText" text="Moderado">
      <formula>NOT(ISERROR(SEARCH("Moderado",V567)))</formula>
    </cfRule>
    <cfRule type="containsText" dxfId="513" priority="279" operator="containsText" text="Alto">
      <formula>NOT(ISERROR(SEARCH("Alto",V567)))</formula>
    </cfRule>
    <cfRule type="containsText" dxfId="512" priority="280" operator="containsText" text="Extremo">
      <formula>NOT(ISERROR(SEARCH("Extremo",V567)))</formula>
    </cfRule>
  </conditionalFormatting>
  <conditionalFormatting sqref="V572:V573 V575">
    <cfRule type="containsText" dxfId="511" priority="685" operator="containsText" text="Bajo">
      <formula>NOT(ISERROR(SEARCH("Bajo",V572)))</formula>
    </cfRule>
    <cfRule type="containsText" dxfId="510" priority="686" operator="containsText" text="Moderado">
      <formula>NOT(ISERROR(SEARCH("Moderado",V572)))</formula>
    </cfRule>
    <cfRule type="containsText" dxfId="509" priority="687" operator="containsText" text="Alto">
      <formula>NOT(ISERROR(SEARCH("Alto",V572)))</formula>
    </cfRule>
    <cfRule type="containsText" dxfId="508" priority="688" operator="containsText" text="Extremo">
      <formula>NOT(ISERROR(SEARCH("Extremo",V572)))</formula>
    </cfRule>
  </conditionalFormatting>
  <conditionalFormatting sqref="V577">
    <cfRule type="containsText" dxfId="507" priority="677" operator="containsText" text="Bajo">
      <formula>NOT(ISERROR(SEARCH("Bajo",V577)))</formula>
    </cfRule>
    <cfRule type="containsText" dxfId="506" priority="678" operator="containsText" text="Moderado">
      <formula>NOT(ISERROR(SEARCH("Moderado",V577)))</formula>
    </cfRule>
    <cfRule type="containsText" dxfId="505" priority="679" operator="containsText" text="Alto">
      <formula>NOT(ISERROR(SEARCH("Alto",V577)))</formula>
    </cfRule>
    <cfRule type="containsText" dxfId="504" priority="680" operator="containsText" text="Extremo">
      <formula>NOT(ISERROR(SEARCH("Extremo",V577)))</formula>
    </cfRule>
  </conditionalFormatting>
  <conditionalFormatting sqref="V580 V582 V584 V586 V589">
    <cfRule type="containsText" dxfId="503" priority="813" operator="containsText" text="Bajo">
      <formula>NOT(ISERROR(SEARCH("Bajo",V580)))</formula>
    </cfRule>
    <cfRule type="containsText" dxfId="502" priority="814" operator="containsText" text="Moderado">
      <formula>NOT(ISERROR(SEARCH("Moderado",V580)))</formula>
    </cfRule>
    <cfRule type="containsText" dxfId="501" priority="815" operator="containsText" text="Alto">
      <formula>NOT(ISERROR(SEARCH("Alto",V580)))</formula>
    </cfRule>
    <cfRule type="containsText" dxfId="500" priority="816" operator="containsText" text="Extremo">
      <formula>NOT(ISERROR(SEARCH("Extremo",V580)))</formula>
    </cfRule>
  </conditionalFormatting>
  <conditionalFormatting sqref="V593:V594 V596">
    <cfRule type="containsText" dxfId="499" priority="481" operator="containsText" text="Bajo">
      <formula>NOT(ISERROR(SEARCH("Bajo",V593)))</formula>
    </cfRule>
    <cfRule type="containsText" dxfId="498" priority="482" operator="containsText" text="Moderado">
      <formula>NOT(ISERROR(SEARCH("Moderado",V593)))</formula>
    </cfRule>
    <cfRule type="containsText" dxfId="497" priority="483" operator="containsText" text="Alto">
      <formula>NOT(ISERROR(SEARCH("Alto",V593)))</formula>
    </cfRule>
    <cfRule type="containsText" dxfId="496" priority="484" operator="containsText" text="Extremo">
      <formula>NOT(ISERROR(SEARCH("Extremo",V593)))</formula>
    </cfRule>
  </conditionalFormatting>
  <conditionalFormatting sqref="V598:V600">
    <cfRule type="containsText" dxfId="495" priority="473" operator="containsText" text="Bajo">
      <formula>NOT(ISERROR(SEARCH("Bajo",V598)))</formula>
    </cfRule>
    <cfRule type="containsText" dxfId="494" priority="474" operator="containsText" text="Moderado">
      <formula>NOT(ISERROR(SEARCH("Moderado",V598)))</formula>
    </cfRule>
    <cfRule type="containsText" dxfId="493" priority="475" operator="containsText" text="Alto">
      <formula>NOT(ISERROR(SEARCH("Alto",V598)))</formula>
    </cfRule>
    <cfRule type="containsText" dxfId="492" priority="476" operator="containsText" text="Extremo">
      <formula>NOT(ISERROR(SEARCH("Extremo",V598)))</formula>
    </cfRule>
  </conditionalFormatting>
  <conditionalFormatting sqref="V603">
    <cfRule type="containsText" dxfId="491" priority="65" operator="containsText" text="Bajo">
      <formula>NOT(ISERROR(SEARCH("Bajo",V603)))</formula>
    </cfRule>
    <cfRule type="containsText" dxfId="490" priority="66" operator="containsText" text="Moderado">
      <formula>NOT(ISERROR(SEARCH("Moderado",V603)))</formula>
    </cfRule>
    <cfRule type="containsText" dxfId="489" priority="67" operator="containsText" text="Alto">
      <formula>NOT(ISERROR(SEARCH("Alto",V603)))</formula>
    </cfRule>
    <cfRule type="containsText" dxfId="488" priority="68" operator="containsText" text="Extremo">
      <formula>NOT(ISERROR(SEARCH("Extremo",V603)))</formula>
    </cfRule>
  </conditionalFormatting>
  <conditionalFormatting sqref="V605">
    <cfRule type="containsText" dxfId="487" priority="57" operator="containsText" text="Bajo">
      <formula>NOT(ISERROR(SEARCH("Bajo",V605)))</formula>
    </cfRule>
    <cfRule type="containsText" dxfId="486" priority="58" operator="containsText" text="Moderado">
      <formula>NOT(ISERROR(SEARCH("Moderado",V605)))</formula>
    </cfRule>
    <cfRule type="containsText" dxfId="485" priority="59" operator="containsText" text="Alto">
      <formula>NOT(ISERROR(SEARCH("Alto",V605)))</formula>
    </cfRule>
    <cfRule type="containsText" dxfId="484" priority="60" operator="containsText" text="Extremo">
      <formula>NOT(ISERROR(SEARCH("Extremo",V605)))</formula>
    </cfRule>
  </conditionalFormatting>
  <conditionalFormatting sqref="V607:V608">
    <cfRule type="containsText" dxfId="483" priority="49" operator="containsText" text="Bajo">
      <formula>NOT(ISERROR(SEARCH("Bajo",V607)))</formula>
    </cfRule>
    <cfRule type="containsText" dxfId="482" priority="50" operator="containsText" text="Moderado">
      <formula>NOT(ISERROR(SEARCH("Moderado",V607)))</formula>
    </cfRule>
    <cfRule type="containsText" dxfId="481" priority="51" operator="containsText" text="Alto">
      <formula>NOT(ISERROR(SEARCH("Alto",V607)))</formula>
    </cfRule>
    <cfRule type="containsText" dxfId="480" priority="52" operator="containsText" text="Extremo">
      <formula>NOT(ISERROR(SEARCH("Extremo",V607)))</formula>
    </cfRule>
  </conditionalFormatting>
  <conditionalFormatting sqref="V611">
    <cfRule type="containsText" dxfId="479" priority="805" operator="containsText" text="Bajo">
      <formula>NOT(ISERROR(SEARCH("Bajo",V611)))</formula>
    </cfRule>
    <cfRule type="containsText" dxfId="478" priority="806" operator="containsText" text="Moderado">
      <formula>NOT(ISERROR(SEARCH("Moderado",V611)))</formula>
    </cfRule>
    <cfRule type="containsText" dxfId="477" priority="807" operator="containsText" text="Alto">
      <formula>NOT(ISERROR(SEARCH("Alto",V611)))</formula>
    </cfRule>
    <cfRule type="containsText" dxfId="476" priority="808" operator="containsText" text="Extremo">
      <formula>NOT(ISERROR(SEARCH("Extremo",V611)))</formula>
    </cfRule>
  </conditionalFormatting>
  <conditionalFormatting sqref="V614 V616 V619">
    <cfRule type="containsText" dxfId="475" priority="797" operator="containsText" text="Bajo">
      <formula>NOT(ISERROR(SEARCH("Bajo",V614)))</formula>
    </cfRule>
    <cfRule type="containsText" dxfId="474" priority="798" operator="containsText" text="Moderado">
      <formula>NOT(ISERROR(SEARCH("Moderado",V614)))</formula>
    </cfRule>
    <cfRule type="containsText" dxfId="473" priority="799" operator="containsText" text="Alto">
      <formula>NOT(ISERROR(SEARCH("Alto",V614)))</formula>
    </cfRule>
    <cfRule type="containsText" dxfId="472" priority="800" operator="containsText" text="Extremo">
      <formula>NOT(ISERROR(SEARCH("Extremo",V614)))</formula>
    </cfRule>
  </conditionalFormatting>
  <conditionalFormatting sqref="V622">
    <cfRule type="containsText" dxfId="471" priority="789" operator="containsText" text="Bajo">
      <formula>NOT(ISERROR(SEARCH("Bajo",V622)))</formula>
    </cfRule>
    <cfRule type="containsText" dxfId="470" priority="790" operator="containsText" text="Moderado">
      <formula>NOT(ISERROR(SEARCH("Moderado",V622)))</formula>
    </cfRule>
    <cfRule type="containsText" dxfId="469" priority="791" operator="containsText" text="Alto">
      <formula>NOT(ISERROR(SEARCH("Alto",V622)))</formula>
    </cfRule>
    <cfRule type="containsText" dxfId="468" priority="792" operator="containsText" text="Extremo">
      <formula>NOT(ISERROR(SEARCH("Extremo",V622)))</formula>
    </cfRule>
  </conditionalFormatting>
  <conditionalFormatting sqref="V627 V629">
    <cfRule type="containsText" dxfId="467" priority="357" operator="containsText" text="Bajo">
      <formula>NOT(ISERROR(SEARCH("Bajo",V627)))</formula>
    </cfRule>
    <cfRule type="containsText" dxfId="466" priority="358" operator="containsText" text="Moderado">
      <formula>NOT(ISERROR(SEARCH("Moderado",V627)))</formula>
    </cfRule>
    <cfRule type="containsText" dxfId="465" priority="359" operator="containsText" text="Alto">
      <formula>NOT(ISERROR(SEARCH("Alto",V627)))</formula>
    </cfRule>
    <cfRule type="containsText" dxfId="464" priority="360" operator="containsText" text="Extremo">
      <formula>NOT(ISERROR(SEARCH("Extremo",V627)))</formula>
    </cfRule>
  </conditionalFormatting>
  <conditionalFormatting sqref="V631">
    <cfRule type="containsText" dxfId="463" priority="349" operator="containsText" text="Bajo">
      <formula>NOT(ISERROR(SEARCH("Bajo",V631)))</formula>
    </cfRule>
    <cfRule type="containsText" dxfId="462" priority="350" operator="containsText" text="Moderado">
      <formula>NOT(ISERROR(SEARCH("Moderado",V631)))</formula>
    </cfRule>
    <cfRule type="containsText" dxfId="461" priority="351" operator="containsText" text="Alto">
      <formula>NOT(ISERROR(SEARCH("Alto",V631)))</formula>
    </cfRule>
    <cfRule type="containsText" dxfId="460" priority="352" operator="containsText" text="Extremo">
      <formula>NOT(ISERROR(SEARCH("Extremo",V631)))</formula>
    </cfRule>
  </conditionalFormatting>
  <conditionalFormatting sqref="V634 V636:V637 V639 V641">
    <cfRule type="containsText" dxfId="459" priority="41" operator="containsText" text="Bajo">
      <formula>NOT(ISERROR(SEARCH("Bajo",V634)))</formula>
    </cfRule>
    <cfRule type="containsText" dxfId="458" priority="42" operator="containsText" text="Moderado">
      <formula>NOT(ISERROR(SEARCH("Moderado",V634)))</formula>
    </cfRule>
    <cfRule type="containsText" dxfId="457" priority="43" operator="containsText" text="Alto">
      <formula>NOT(ISERROR(SEARCH("Alto",V634)))</formula>
    </cfRule>
    <cfRule type="containsText" dxfId="456" priority="44" operator="containsText" text="Extremo">
      <formula>NOT(ISERROR(SEARCH("Extremo",V634)))</formula>
    </cfRule>
  </conditionalFormatting>
  <conditionalFormatting sqref="V644:V648">
    <cfRule type="containsText" dxfId="455" priority="781" operator="containsText" text="Bajo">
      <formula>NOT(ISERROR(SEARCH("Bajo",V644)))</formula>
    </cfRule>
    <cfRule type="containsText" dxfId="454" priority="782" operator="containsText" text="Moderado">
      <formula>NOT(ISERROR(SEARCH("Moderado",V644)))</formula>
    </cfRule>
    <cfRule type="containsText" dxfId="453" priority="783" operator="containsText" text="Alto">
      <formula>NOT(ISERROR(SEARCH("Alto",V644)))</formula>
    </cfRule>
    <cfRule type="containsText" dxfId="452" priority="784" operator="containsText" text="Extremo">
      <formula>NOT(ISERROR(SEARCH("Extremo",V644)))</formula>
    </cfRule>
  </conditionalFormatting>
  <conditionalFormatting sqref="V651:V655">
    <cfRule type="containsText" dxfId="451" priority="773" operator="containsText" text="Bajo">
      <formula>NOT(ISERROR(SEARCH("Bajo",V651)))</formula>
    </cfRule>
    <cfRule type="containsText" dxfId="450" priority="774" operator="containsText" text="Moderado">
      <formula>NOT(ISERROR(SEARCH("Moderado",V651)))</formula>
    </cfRule>
    <cfRule type="containsText" dxfId="449" priority="775" operator="containsText" text="Alto">
      <formula>NOT(ISERROR(SEARCH("Alto",V651)))</formula>
    </cfRule>
    <cfRule type="containsText" dxfId="448" priority="776" operator="containsText" text="Extremo">
      <formula>NOT(ISERROR(SEARCH("Extremo",V651)))</formula>
    </cfRule>
  </conditionalFormatting>
  <conditionalFormatting sqref="V658:V661">
    <cfRule type="containsText" dxfId="447" priority="269" operator="containsText" text="Bajo">
      <formula>NOT(ISERROR(SEARCH("Bajo",V658)))</formula>
    </cfRule>
    <cfRule type="containsText" dxfId="446" priority="270" operator="containsText" text="Moderado">
      <formula>NOT(ISERROR(SEARCH("Moderado",V658)))</formula>
    </cfRule>
    <cfRule type="containsText" dxfId="445" priority="271" operator="containsText" text="Alto">
      <formula>NOT(ISERROR(SEARCH("Alto",V658)))</formula>
    </cfRule>
    <cfRule type="containsText" dxfId="444" priority="272" operator="containsText" text="Extremo">
      <formula>NOT(ISERROR(SEARCH("Extremo",V658)))</formula>
    </cfRule>
  </conditionalFormatting>
  <conditionalFormatting sqref="V663:V664">
    <cfRule type="containsText" dxfId="443" priority="261" operator="containsText" text="Bajo">
      <formula>NOT(ISERROR(SEARCH("Bajo",V663)))</formula>
    </cfRule>
    <cfRule type="containsText" dxfId="442" priority="262" operator="containsText" text="Moderado">
      <formula>NOT(ISERROR(SEARCH("Moderado",V663)))</formula>
    </cfRule>
    <cfRule type="containsText" dxfId="441" priority="263" operator="containsText" text="Alto">
      <formula>NOT(ISERROR(SEARCH("Alto",V663)))</formula>
    </cfRule>
    <cfRule type="containsText" dxfId="440" priority="264" operator="containsText" text="Extremo">
      <formula>NOT(ISERROR(SEARCH("Extremo",V663)))</formula>
    </cfRule>
  </conditionalFormatting>
  <conditionalFormatting sqref="V667">
    <cfRule type="containsText" dxfId="439" priority="245" operator="containsText" text="Bajo">
      <formula>NOT(ISERROR(SEARCH("Bajo",V667)))</formula>
    </cfRule>
    <cfRule type="containsText" dxfId="438" priority="246" operator="containsText" text="Moderado">
      <formula>NOT(ISERROR(SEARCH("Moderado",V667)))</formula>
    </cfRule>
    <cfRule type="containsText" dxfId="437" priority="247" operator="containsText" text="Alto">
      <formula>NOT(ISERROR(SEARCH("Alto",V667)))</formula>
    </cfRule>
    <cfRule type="containsText" dxfId="436" priority="248" operator="containsText" text="Extremo">
      <formula>NOT(ISERROR(SEARCH("Extremo",V667)))</formula>
    </cfRule>
  </conditionalFormatting>
  <conditionalFormatting sqref="V669 V671 V674">
    <cfRule type="containsText" dxfId="435" priority="401" operator="containsText" text="Bajo">
      <formula>NOT(ISERROR(SEARCH("Bajo",V669)))</formula>
    </cfRule>
    <cfRule type="containsText" dxfId="434" priority="402" operator="containsText" text="Moderado">
      <formula>NOT(ISERROR(SEARCH("Moderado",V669)))</formula>
    </cfRule>
    <cfRule type="containsText" dxfId="433" priority="403" operator="containsText" text="Alto">
      <formula>NOT(ISERROR(SEARCH("Alto",V669)))</formula>
    </cfRule>
    <cfRule type="containsText" dxfId="432" priority="404" operator="containsText" text="Extremo">
      <formula>NOT(ISERROR(SEARCH("Extremo",V669)))</formula>
    </cfRule>
  </conditionalFormatting>
  <conditionalFormatting sqref="V677">
    <cfRule type="containsText" dxfId="431" priority="393" operator="containsText" text="Bajo">
      <formula>NOT(ISERROR(SEARCH("Bajo",V677)))</formula>
    </cfRule>
    <cfRule type="containsText" dxfId="430" priority="394" operator="containsText" text="Moderado">
      <formula>NOT(ISERROR(SEARCH("Moderado",V677)))</formula>
    </cfRule>
    <cfRule type="containsText" dxfId="429" priority="395" operator="containsText" text="Alto">
      <formula>NOT(ISERROR(SEARCH("Alto",V677)))</formula>
    </cfRule>
    <cfRule type="containsText" dxfId="428" priority="396" operator="containsText" text="Extremo">
      <formula>NOT(ISERROR(SEARCH("Extremo",V677)))</formula>
    </cfRule>
  </conditionalFormatting>
  <conditionalFormatting sqref="V686">
    <cfRule type="containsText" dxfId="427" priority="757" operator="containsText" text="Bajo">
      <formula>NOT(ISERROR(SEARCH("Bajo",V686)))</formula>
    </cfRule>
    <cfRule type="containsText" dxfId="426" priority="758" operator="containsText" text="Moderado">
      <formula>NOT(ISERROR(SEARCH("Moderado",V686)))</formula>
    </cfRule>
    <cfRule type="containsText" dxfId="425" priority="759" operator="containsText" text="Alto">
      <formula>NOT(ISERROR(SEARCH("Alto",V686)))</formula>
    </cfRule>
    <cfRule type="containsText" dxfId="424" priority="760" operator="containsText" text="Extremo">
      <formula>NOT(ISERROR(SEARCH("Extremo",V686)))</formula>
    </cfRule>
  </conditionalFormatting>
  <conditionalFormatting sqref="V689:V700">
    <cfRule type="containsText" dxfId="423" priority="17" operator="containsText" text="Bajo">
      <formula>NOT(ISERROR(SEARCH("Bajo",V689)))</formula>
    </cfRule>
    <cfRule type="containsText" dxfId="422" priority="18" operator="containsText" text="Moderado">
      <formula>NOT(ISERROR(SEARCH("Moderado",V689)))</formula>
    </cfRule>
    <cfRule type="containsText" dxfId="421" priority="19" operator="containsText" text="Alto">
      <formula>NOT(ISERROR(SEARCH("Alto",V689)))</formula>
    </cfRule>
    <cfRule type="containsText" dxfId="420" priority="20" operator="containsText" text="Extremo">
      <formula>NOT(ISERROR(SEARCH("Extremo",V689)))</formula>
    </cfRule>
  </conditionalFormatting>
  <conditionalFormatting sqref="V491:W491 V493:W493 V495:W496">
    <cfRule type="containsText" dxfId="419" priority="465" operator="containsText" text="Bajo">
      <formula>NOT(ISERROR(SEARCH("Bajo",V491)))</formula>
    </cfRule>
    <cfRule type="containsText" dxfId="418" priority="466" operator="containsText" text="Moderado">
      <formula>NOT(ISERROR(SEARCH("Moderado",V491)))</formula>
    </cfRule>
    <cfRule type="containsText" dxfId="417" priority="467" operator="containsText" text="Alto">
      <formula>NOT(ISERROR(SEARCH("Alto",V491)))</formula>
    </cfRule>
    <cfRule type="containsText" dxfId="416" priority="468" operator="containsText" text="Extremo">
      <formula>NOT(ISERROR(SEARCH("Extremo",V491)))</formula>
    </cfRule>
  </conditionalFormatting>
  <conditionalFormatting sqref="V498:W498">
    <cfRule type="containsText" dxfId="415" priority="457" operator="containsText" text="Bajo">
      <formula>NOT(ISERROR(SEARCH("Bajo",V498)))</formula>
    </cfRule>
    <cfRule type="containsText" dxfId="414" priority="458" operator="containsText" text="Moderado">
      <formula>NOT(ISERROR(SEARCH("Moderado",V498)))</formula>
    </cfRule>
    <cfRule type="containsText" dxfId="413" priority="459" operator="containsText" text="Alto">
      <formula>NOT(ISERROR(SEARCH("Alto",V498)))</formula>
    </cfRule>
    <cfRule type="containsText" dxfId="412" priority="460" operator="containsText" text="Extremo">
      <formula>NOT(ISERROR(SEARCH("Extremo",V498)))</formula>
    </cfRule>
  </conditionalFormatting>
  <conditionalFormatting sqref="AN9 AN11 AN13 AN113 AN235:AN236 AN501:AN503 AN510">
    <cfRule type="containsText" dxfId="411" priority="925" operator="containsText" text="Bajo">
      <formula>NOT(ISERROR(SEARCH("Bajo",AN9)))</formula>
    </cfRule>
    <cfRule type="containsText" dxfId="410" priority="926" operator="containsText" text="Moderado">
      <formula>NOT(ISERROR(SEARCH("Moderado",AN9)))</formula>
    </cfRule>
    <cfRule type="containsText" dxfId="409" priority="927" operator="containsText" text="Alto">
      <formula>NOT(ISERROR(SEARCH("Alto",AN9)))</formula>
    </cfRule>
    <cfRule type="containsText" dxfId="408" priority="928" operator="containsText" text="Extremo">
      <formula>NOT(ISERROR(SEARCH("Extremo",AN9)))</formula>
    </cfRule>
  </conditionalFormatting>
  <conditionalFormatting sqref="AN16:AN21">
    <cfRule type="containsText" dxfId="407" priority="101" operator="containsText" text="Bajo">
      <formula>NOT(ISERROR(SEARCH("Bajo",AN16)))</formula>
    </cfRule>
    <cfRule type="containsText" dxfId="406" priority="102" operator="containsText" text="Moderado">
      <formula>NOT(ISERROR(SEARCH("Moderado",AN16)))</formula>
    </cfRule>
    <cfRule type="containsText" dxfId="405" priority="103" operator="containsText" text="Alto">
      <formula>NOT(ISERROR(SEARCH("Alto",AN16)))</formula>
    </cfRule>
    <cfRule type="containsText" dxfId="404" priority="104" operator="containsText" text="Extremo">
      <formula>NOT(ISERROR(SEARCH("Extremo",AN16)))</formula>
    </cfRule>
  </conditionalFormatting>
  <conditionalFormatting sqref="AN23:AN24 AN27 AN30 AN33 AN39:AN44">
    <cfRule type="containsText" dxfId="403" priority="29" operator="containsText" text="Bajo">
      <formula>NOT(ISERROR(SEARCH("Bajo",AN23)))</formula>
    </cfRule>
    <cfRule type="containsText" dxfId="402" priority="30" operator="containsText" text="Moderado">
      <formula>NOT(ISERROR(SEARCH("Moderado",AN23)))</formula>
    </cfRule>
    <cfRule type="containsText" dxfId="401" priority="31" operator="containsText" text="Alto">
      <formula>NOT(ISERROR(SEARCH("Alto",AN23)))</formula>
    </cfRule>
    <cfRule type="containsText" dxfId="400" priority="32" operator="containsText" text="Extremo">
      <formula>NOT(ISERROR(SEARCH("Extremo",AN23)))</formula>
    </cfRule>
  </conditionalFormatting>
  <conditionalFormatting sqref="AN36:AN37">
    <cfRule type="containsText" dxfId="399" priority="21" operator="containsText" text="Bajo">
      <formula>NOT(ISERROR(SEARCH("Bajo",AN36)))</formula>
    </cfRule>
    <cfRule type="containsText" dxfId="398" priority="22" operator="containsText" text="Moderado">
      <formula>NOT(ISERROR(SEARCH("Moderado",AN36)))</formula>
    </cfRule>
    <cfRule type="containsText" dxfId="397" priority="23" operator="containsText" text="Alto">
      <formula>NOT(ISERROR(SEARCH("Alto",AN36)))</formula>
    </cfRule>
    <cfRule type="containsText" dxfId="396" priority="24" operator="containsText" text="Extremo">
      <formula>NOT(ISERROR(SEARCH("Extremo",AN36)))</formula>
    </cfRule>
  </conditionalFormatting>
  <conditionalFormatting sqref="AN91:AN93 AN95 AN97 AN99 AN102:AN103 AN105 AN107 AN109:AN110">
    <cfRule type="containsText" dxfId="395" priority="121" operator="containsText" text="Bajo">
      <formula>NOT(ISERROR(SEARCH("Bajo",AN91)))</formula>
    </cfRule>
    <cfRule type="containsText" dxfId="394" priority="122" operator="containsText" text="Moderado">
      <formula>NOT(ISERROR(SEARCH("Moderado",AN91)))</formula>
    </cfRule>
    <cfRule type="containsText" dxfId="393" priority="123" operator="containsText" text="Alto">
      <formula>NOT(ISERROR(SEARCH("Alto",AN91)))</formula>
    </cfRule>
    <cfRule type="containsText" dxfId="392" priority="124" operator="containsText" text="Extremo">
      <formula>NOT(ISERROR(SEARCH("Extremo",AN91)))</formula>
    </cfRule>
  </conditionalFormatting>
  <conditionalFormatting sqref="AN117">
    <cfRule type="containsText" dxfId="391" priority="889" operator="containsText" text="Bajo">
      <formula>NOT(ISERROR(SEARCH("Bajo",AN117)))</formula>
    </cfRule>
    <cfRule type="containsText" dxfId="390" priority="890" operator="containsText" text="Moderado">
      <formula>NOT(ISERROR(SEARCH("Moderado",AN117)))</formula>
    </cfRule>
    <cfRule type="containsText" dxfId="389" priority="891" operator="containsText" text="Alto">
      <formula>NOT(ISERROR(SEARCH("Alto",AN117)))</formula>
    </cfRule>
    <cfRule type="containsText" dxfId="388" priority="892" operator="containsText" text="Extremo">
      <formula>NOT(ISERROR(SEARCH("Extremo",AN117)))</formula>
    </cfRule>
  </conditionalFormatting>
  <conditionalFormatting sqref="AN121:AN123 AN126 AN128 AN130 AN132">
    <cfRule type="containsText" dxfId="387" priority="381" operator="containsText" text="Bajo">
      <formula>NOT(ISERROR(SEARCH("Bajo",AN121)))</formula>
    </cfRule>
    <cfRule type="containsText" dxfId="386" priority="382" operator="containsText" text="Moderado">
      <formula>NOT(ISERROR(SEARCH("Moderado",AN121)))</formula>
    </cfRule>
    <cfRule type="containsText" dxfId="385" priority="383" operator="containsText" text="Alto">
      <formula>NOT(ISERROR(SEARCH("Alto",AN121)))</formula>
    </cfRule>
    <cfRule type="containsText" dxfId="384" priority="384" operator="containsText" text="Extremo">
      <formula>NOT(ISERROR(SEARCH("Extremo",AN121)))</formula>
    </cfRule>
  </conditionalFormatting>
  <conditionalFormatting sqref="AN134">
    <cfRule type="containsText" dxfId="383" priority="89" operator="containsText" text="Bajo">
      <formula>NOT(ISERROR(SEARCH("Bajo",AN134)))</formula>
    </cfRule>
    <cfRule type="containsText" dxfId="382" priority="90" operator="containsText" text="Moderado">
      <formula>NOT(ISERROR(SEARCH("Moderado",AN134)))</formula>
    </cfRule>
    <cfRule type="containsText" dxfId="381" priority="91" operator="containsText" text="Alto">
      <formula>NOT(ISERROR(SEARCH("Alto",AN134)))</formula>
    </cfRule>
    <cfRule type="containsText" dxfId="380" priority="92" operator="containsText" text="Extremo">
      <formula>NOT(ISERROR(SEARCH("Extremo",AN134)))</formula>
    </cfRule>
  </conditionalFormatting>
  <conditionalFormatting sqref="AN137 AN140 AN142 AN145 AN147 AN149">
    <cfRule type="containsText" dxfId="379" priority="77" operator="containsText" text="Bajo">
      <formula>NOT(ISERROR(SEARCH("Bajo",AN137)))</formula>
    </cfRule>
    <cfRule type="containsText" dxfId="378" priority="78" operator="containsText" text="Moderado">
      <formula>NOT(ISERROR(SEARCH("Moderado",AN137)))</formula>
    </cfRule>
    <cfRule type="containsText" dxfId="377" priority="79" operator="containsText" text="Alto">
      <formula>NOT(ISERROR(SEARCH("Alto",AN137)))</formula>
    </cfRule>
    <cfRule type="containsText" dxfId="376" priority="80" operator="containsText" text="Extremo">
      <formula>NOT(ISERROR(SEARCH("Extremo",AN137)))</formula>
    </cfRule>
  </conditionalFormatting>
  <conditionalFormatting sqref="AN151">
    <cfRule type="containsText" dxfId="375" priority="69" operator="containsText" text="Bajo">
      <formula>NOT(ISERROR(SEARCH("Bajo",AN151)))</formula>
    </cfRule>
    <cfRule type="containsText" dxfId="374" priority="70" operator="containsText" text="Moderado">
      <formula>NOT(ISERROR(SEARCH("Moderado",AN151)))</formula>
    </cfRule>
    <cfRule type="containsText" dxfId="373" priority="71" operator="containsText" text="Alto">
      <formula>NOT(ISERROR(SEARCH("Alto",AN151)))</formula>
    </cfRule>
    <cfRule type="containsText" dxfId="372" priority="72" operator="containsText" text="Extremo">
      <formula>NOT(ISERROR(SEARCH("Extremo",AN151)))</formula>
    </cfRule>
  </conditionalFormatting>
  <conditionalFormatting sqref="AN157:AN160 AN164 AN167 AN169">
    <cfRule type="containsText" dxfId="371" priority="373" operator="containsText" text="Bajo">
      <formula>NOT(ISERROR(SEARCH("Bajo",AN157)))</formula>
    </cfRule>
    <cfRule type="containsText" dxfId="370" priority="374" operator="containsText" text="Moderado">
      <formula>NOT(ISERROR(SEARCH("Moderado",AN157)))</formula>
    </cfRule>
    <cfRule type="containsText" dxfId="369" priority="375" operator="containsText" text="Alto">
      <formula>NOT(ISERROR(SEARCH("Alto",AN157)))</formula>
    </cfRule>
    <cfRule type="containsText" dxfId="368" priority="376" operator="containsText" text="Extremo">
      <formula>NOT(ISERROR(SEARCH("Extremo",AN157)))</formula>
    </cfRule>
  </conditionalFormatting>
  <conditionalFormatting sqref="AN171 AN173">
    <cfRule type="containsText" dxfId="367" priority="361" operator="containsText" text="Bajo">
      <formula>NOT(ISERROR(SEARCH("Bajo",AN171)))</formula>
    </cfRule>
    <cfRule type="containsText" dxfId="366" priority="362" operator="containsText" text="Moderado">
      <formula>NOT(ISERROR(SEARCH("Moderado",AN171)))</formula>
    </cfRule>
    <cfRule type="containsText" dxfId="365" priority="363" operator="containsText" text="Alto">
      <formula>NOT(ISERROR(SEARCH("Alto",AN171)))</formula>
    </cfRule>
    <cfRule type="containsText" dxfId="364" priority="364" operator="containsText" text="Extremo">
      <formula>NOT(ISERROR(SEARCH("Extremo",AN171)))</formula>
    </cfRule>
  </conditionalFormatting>
  <conditionalFormatting sqref="AN176 AN178 AN180:AN183 AN187">
    <cfRule type="containsText" dxfId="363" priority="177" operator="containsText" text="Bajo">
      <formula>NOT(ISERROR(SEARCH("Bajo",AN176)))</formula>
    </cfRule>
    <cfRule type="containsText" dxfId="362" priority="178" operator="containsText" text="Moderado">
      <formula>NOT(ISERROR(SEARCH("Moderado",AN176)))</formula>
    </cfRule>
    <cfRule type="containsText" dxfId="361" priority="179" operator="containsText" text="Alto">
      <formula>NOT(ISERROR(SEARCH("Alto",AN176)))</formula>
    </cfRule>
    <cfRule type="containsText" dxfId="360" priority="180" operator="containsText" text="Extremo">
      <formula>NOT(ISERROR(SEARCH("Extremo",AN176)))</formula>
    </cfRule>
  </conditionalFormatting>
  <conditionalFormatting sqref="AN191">
    <cfRule type="containsText" dxfId="359" priority="173" operator="containsText" text="Bajo">
      <formula>NOT(ISERROR(SEARCH("Bajo",AN191)))</formula>
    </cfRule>
    <cfRule type="containsText" dxfId="358" priority="174" operator="containsText" text="Moderado">
      <formula>NOT(ISERROR(SEARCH("Moderado",AN191)))</formula>
    </cfRule>
    <cfRule type="containsText" dxfId="357" priority="175" operator="containsText" text="Alto">
      <formula>NOT(ISERROR(SEARCH("Alto",AN191)))</formula>
    </cfRule>
    <cfRule type="containsText" dxfId="356" priority="176" operator="containsText" text="Extremo">
      <formula>NOT(ISERROR(SEARCH("Extremo",AN191)))</formula>
    </cfRule>
  </conditionalFormatting>
  <conditionalFormatting sqref="AN195">
    <cfRule type="containsText" dxfId="355" priority="157" operator="containsText" text="Bajo">
      <formula>NOT(ISERROR(SEARCH("Bajo",AN195)))</formula>
    </cfRule>
    <cfRule type="containsText" dxfId="354" priority="158" operator="containsText" text="Moderado">
      <formula>NOT(ISERROR(SEARCH("Moderado",AN195)))</formula>
    </cfRule>
    <cfRule type="containsText" dxfId="353" priority="159" operator="containsText" text="Alto">
      <formula>NOT(ISERROR(SEARCH("Alto",AN195)))</formula>
    </cfRule>
    <cfRule type="containsText" dxfId="352" priority="160" operator="containsText" text="Extremo">
      <formula>NOT(ISERROR(SEARCH("Extremo",AN195)))</formula>
    </cfRule>
  </conditionalFormatting>
  <conditionalFormatting sqref="AN199">
    <cfRule type="containsText" dxfId="351" priority="161" operator="containsText" text="Bajo">
      <formula>NOT(ISERROR(SEARCH("Bajo",AN199)))</formula>
    </cfRule>
    <cfRule type="containsText" dxfId="350" priority="162" operator="containsText" text="Moderado">
      <formula>NOT(ISERROR(SEARCH("Moderado",AN199)))</formula>
    </cfRule>
    <cfRule type="containsText" dxfId="349" priority="163" operator="containsText" text="Alto">
      <formula>NOT(ISERROR(SEARCH("Alto",AN199)))</formula>
    </cfRule>
    <cfRule type="containsText" dxfId="348" priority="164" operator="containsText" text="Extremo">
      <formula>NOT(ISERROR(SEARCH("Extremo",AN199)))</formula>
    </cfRule>
  </conditionalFormatting>
  <conditionalFormatting sqref="AN203">
    <cfRule type="containsText" dxfId="347" priority="165" operator="containsText" text="Bajo">
      <formula>NOT(ISERROR(SEARCH("Bajo",AN203)))</formula>
    </cfRule>
    <cfRule type="containsText" dxfId="346" priority="166" operator="containsText" text="Moderado">
      <formula>NOT(ISERROR(SEARCH("Moderado",AN203)))</formula>
    </cfRule>
    <cfRule type="containsText" dxfId="345" priority="167" operator="containsText" text="Alto">
      <formula>NOT(ISERROR(SEARCH("Alto",AN203)))</formula>
    </cfRule>
    <cfRule type="containsText" dxfId="344" priority="168" operator="containsText" text="Extremo">
      <formula>NOT(ISERROR(SEARCH("Extremo",AN203)))</formula>
    </cfRule>
  </conditionalFormatting>
  <conditionalFormatting sqref="AN206">
    <cfRule type="containsText" dxfId="343" priority="169" operator="containsText" text="Bajo">
      <formula>NOT(ISERROR(SEARCH("Bajo",AN206)))</formula>
    </cfRule>
    <cfRule type="containsText" dxfId="342" priority="170" operator="containsText" text="Moderado">
      <formula>NOT(ISERROR(SEARCH("Moderado",AN206)))</formula>
    </cfRule>
    <cfRule type="containsText" dxfId="341" priority="171" operator="containsText" text="Alto">
      <formula>NOT(ISERROR(SEARCH("Alto",AN206)))</formula>
    </cfRule>
    <cfRule type="containsText" dxfId="340" priority="172" operator="containsText" text="Extremo">
      <formula>NOT(ISERROR(SEARCH("Extremo",AN206)))</formula>
    </cfRule>
  </conditionalFormatting>
  <conditionalFormatting sqref="AN209">
    <cfRule type="containsText" dxfId="339" priority="153" operator="containsText" text="Bajo">
      <formula>NOT(ISERROR(SEARCH("Bajo",AN209)))</formula>
    </cfRule>
    <cfRule type="containsText" dxfId="338" priority="154" operator="containsText" text="Moderado">
      <formula>NOT(ISERROR(SEARCH("Moderado",AN209)))</formula>
    </cfRule>
    <cfRule type="containsText" dxfId="337" priority="155" operator="containsText" text="Alto">
      <formula>NOT(ISERROR(SEARCH("Alto",AN209)))</formula>
    </cfRule>
    <cfRule type="containsText" dxfId="336" priority="156" operator="containsText" text="Extremo">
      <formula>NOT(ISERROR(SEARCH("Extremo",AN209)))</formula>
    </cfRule>
  </conditionalFormatting>
  <conditionalFormatting sqref="AN211">
    <cfRule type="containsText" dxfId="335" priority="149" operator="containsText" text="Bajo">
      <formula>NOT(ISERROR(SEARCH("Bajo",AN211)))</formula>
    </cfRule>
    <cfRule type="containsText" dxfId="334" priority="150" operator="containsText" text="Moderado">
      <formula>NOT(ISERROR(SEARCH("Moderado",AN211)))</formula>
    </cfRule>
    <cfRule type="containsText" dxfId="333" priority="151" operator="containsText" text="Alto">
      <formula>NOT(ISERROR(SEARCH("Alto",AN211)))</formula>
    </cfRule>
    <cfRule type="containsText" dxfId="332" priority="152" operator="containsText" text="Extremo">
      <formula>NOT(ISERROR(SEARCH("Extremo",AN211)))</formula>
    </cfRule>
  </conditionalFormatting>
  <conditionalFormatting sqref="AN213">
    <cfRule type="containsText" dxfId="331" priority="145" operator="containsText" text="Bajo">
      <formula>NOT(ISERROR(SEARCH("Bajo",AN213)))</formula>
    </cfRule>
    <cfRule type="containsText" dxfId="330" priority="146" operator="containsText" text="Moderado">
      <formula>NOT(ISERROR(SEARCH("Moderado",AN213)))</formula>
    </cfRule>
    <cfRule type="containsText" dxfId="329" priority="147" operator="containsText" text="Alto">
      <formula>NOT(ISERROR(SEARCH("Alto",AN213)))</formula>
    </cfRule>
    <cfRule type="containsText" dxfId="328" priority="148" operator="containsText" text="Extremo">
      <formula>NOT(ISERROR(SEARCH("Extremo",AN213)))</formula>
    </cfRule>
  </conditionalFormatting>
  <conditionalFormatting sqref="AN216">
    <cfRule type="containsText" dxfId="327" priority="141" operator="containsText" text="Bajo">
      <formula>NOT(ISERROR(SEARCH("Bajo",AN216)))</formula>
    </cfRule>
    <cfRule type="containsText" dxfId="326" priority="142" operator="containsText" text="Moderado">
      <formula>NOT(ISERROR(SEARCH("Moderado",AN216)))</formula>
    </cfRule>
    <cfRule type="containsText" dxfId="325" priority="143" operator="containsText" text="Alto">
      <formula>NOT(ISERROR(SEARCH("Alto",AN216)))</formula>
    </cfRule>
    <cfRule type="containsText" dxfId="324" priority="144" operator="containsText" text="Extremo">
      <formula>NOT(ISERROR(SEARCH("Extremo",AN216)))</formula>
    </cfRule>
  </conditionalFormatting>
  <conditionalFormatting sqref="AN219">
    <cfRule type="containsText" dxfId="323" priority="137" operator="containsText" text="Bajo">
      <formula>NOT(ISERROR(SEARCH("Bajo",AN219)))</formula>
    </cfRule>
    <cfRule type="containsText" dxfId="322" priority="138" operator="containsText" text="Moderado">
      <formula>NOT(ISERROR(SEARCH("Moderado",AN219)))</formula>
    </cfRule>
    <cfRule type="containsText" dxfId="321" priority="139" operator="containsText" text="Alto">
      <formula>NOT(ISERROR(SEARCH("Alto",AN219)))</formula>
    </cfRule>
    <cfRule type="containsText" dxfId="320" priority="140" operator="containsText" text="Extremo">
      <formula>NOT(ISERROR(SEARCH("Extremo",AN219)))</formula>
    </cfRule>
  </conditionalFormatting>
  <conditionalFormatting sqref="AN222">
    <cfRule type="containsText" dxfId="319" priority="133" operator="containsText" text="Bajo">
      <formula>NOT(ISERROR(SEARCH("Bajo",AN222)))</formula>
    </cfRule>
    <cfRule type="containsText" dxfId="318" priority="134" operator="containsText" text="Moderado">
      <formula>NOT(ISERROR(SEARCH("Moderado",AN222)))</formula>
    </cfRule>
    <cfRule type="containsText" dxfId="317" priority="135" operator="containsText" text="Alto">
      <formula>NOT(ISERROR(SEARCH("Alto",AN222)))</formula>
    </cfRule>
    <cfRule type="containsText" dxfId="316" priority="136" operator="containsText" text="Extremo">
      <formula>NOT(ISERROR(SEARCH("Extremo",AN222)))</formula>
    </cfRule>
  </conditionalFormatting>
  <conditionalFormatting sqref="AN224">
    <cfRule type="containsText" dxfId="315" priority="129" operator="containsText" text="Bajo">
      <formula>NOT(ISERROR(SEARCH("Bajo",AN224)))</formula>
    </cfRule>
    <cfRule type="containsText" dxfId="314" priority="130" operator="containsText" text="Moderado">
      <formula>NOT(ISERROR(SEARCH("Moderado",AN224)))</formula>
    </cfRule>
    <cfRule type="containsText" dxfId="313" priority="131" operator="containsText" text="Alto">
      <formula>NOT(ISERROR(SEARCH("Alto",AN224)))</formula>
    </cfRule>
    <cfRule type="containsText" dxfId="312" priority="132" operator="containsText" text="Extremo">
      <formula>NOT(ISERROR(SEARCH("Extremo",AN224)))</formula>
    </cfRule>
  </conditionalFormatting>
  <conditionalFormatting sqref="AN238:AN240">
    <cfRule type="containsText" dxfId="311" priority="865" operator="containsText" text="Bajo">
      <formula>NOT(ISERROR(SEARCH("Bajo",AN238)))</formula>
    </cfRule>
    <cfRule type="containsText" dxfId="310" priority="866" operator="containsText" text="Moderado">
      <formula>NOT(ISERROR(SEARCH("Moderado",AN238)))</formula>
    </cfRule>
    <cfRule type="containsText" dxfId="309" priority="867" operator="containsText" text="Alto">
      <formula>NOT(ISERROR(SEARCH("Alto",AN238)))</formula>
    </cfRule>
    <cfRule type="containsText" dxfId="308" priority="868" operator="containsText" text="Extremo">
      <formula>NOT(ISERROR(SEARCH("Extremo",AN238)))</formula>
    </cfRule>
  </conditionalFormatting>
  <conditionalFormatting sqref="AN242 AN245 AN248 AN251 AN254 AN257 AN259:AN261">
    <cfRule type="containsText" dxfId="307" priority="849" operator="containsText" text="Bajo">
      <formula>NOT(ISERROR(SEARCH("Bajo",AN242)))</formula>
    </cfRule>
    <cfRule type="containsText" dxfId="306" priority="850" operator="containsText" text="Moderado">
      <formula>NOT(ISERROR(SEARCH("Moderado",AN242)))</formula>
    </cfRule>
    <cfRule type="containsText" dxfId="305" priority="851" operator="containsText" text="Alto">
      <formula>NOT(ISERROR(SEARCH("Alto",AN242)))</formula>
    </cfRule>
    <cfRule type="containsText" dxfId="304" priority="852" operator="containsText" text="Extremo">
      <formula>NOT(ISERROR(SEARCH("Extremo",AN242)))</formula>
    </cfRule>
  </conditionalFormatting>
  <conditionalFormatting sqref="AN263">
    <cfRule type="containsText" dxfId="303" priority="857" operator="containsText" text="Bajo">
      <formula>NOT(ISERROR(SEARCH("Bajo",AN263)))</formula>
    </cfRule>
    <cfRule type="containsText" dxfId="302" priority="858" operator="containsText" text="Moderado">
      <formula>NOT(ISERROR(SEARCH("Moderado",AN263)))</formula>
    </cfRule>
    <cfRule type="containsText" dxfId="301" priority="859" operator="containsText" text="Alto">
      <formula>NOT(ISERROR(SEARCH("Alto",AN263)))</formula>
    </cfRule>
    <cfRule type="containsText" dxfId="300" priority="860" operator="containsText" text="Extremo">
      <formula>NOT(ISERROR(SEARCH("Extremo",AN263)))</formula>
    </cfRule>
  </conditionalFormatting>
  <conditionalFormatting sqref="AN265 AN268">
    <cfRule type="containsText" dxfId="299" priority="445" operator="containsText" text="Bajo">
      <formula>NOT(ISERROR(SEARCH("Bajo",AN265)))</formula>
    </cfRule>
    <cfRule type="containsText" dxfId="298" priority="446" operator="containsText" text="Moderado">
      <formula>NOT(ISERROR(SEARCH("Moderado",AN265)))</formula>
    </cfRule>
    <cfRule type="containsText" dxfId="297" priority="447" operator="containsText" text="Alto">
      <formula>NOT(ISERROR(SEARCH("Alto",AN265)))</formula>
    </cfRule>
    <cfRule type="containsText" dxfId="296" priority="448" operator="containsText" text="Extremo">
      <formula>NOT(ISERROR(SEARCH("Extremo",AN265)))</formula>
    </cfRule>
  </conditionalFormatting>
  <conditionalFormatting sqref="AN270">
    <cfRule type="containsText" dxfId="295" priority="437" operator="containsText" text="Bajo">
      <formula>NOT(ISERROR(SEARCH("Bajo",AN270)))</formula>
    </cfRule>
    <cfRule type="containsText" dxfId="294" priority="438" operator="containsText" text="Moderado">
      <formula>NOT(ISERROR(SEARCH("Moderado",AN270)))</formula>
    </cfRule>
    <cfRule type="containsText" dxfId="293" priority="439" operator="containsText" text="Alto">
      <formula>NOT(ISERROR(SEARCH("Alto",AN270)))</formula>
    </cfRule>
    <cfRule type="containsText" dxfId="292" priority="440" operator="containsText" text="Extremo">
      <formula>NOT(ISERROR(SEARCH("Extremo",AN270)))</formula>
    </cfRule>
  </conditionalFormatting>
  <conditionalFormatting sqref="AN273">
    <cfRule type="containsText" dxfId="291" priority="509" operator="containsText" text="Bajo">
      <formula>NOT(ISERROR(SEARCH("Bajo",AN273)))</formula>
    </cfRule>
    <cfRule type="containsText" dxfId="290" priority="510" operator="containsText" text="Moderado">
      <formula>NOT(ISERROR(SEARCH("Moderado",AN273)))</formula>
    </cfRule>
    <cfRule type="containsText" dxfId="289" priority="511" operator="containsText" text="Alto">
      <formula>NOT(ISERROR(SEARCH("Alto",AN273)))</formula>
    </cfRule>
    <cfRule type="containsText" dxfId="288" priority="512" operator="containsText" text="Extremo">
      <formula>NOT(ISERROR(SEARCH("Extremo",AN273)))</formula>
    </cfRule>
  </conditionalFormatting>
  <conditionalFormatting sqref="AN277">
    <cfRule type="containsText" dxfId="287" priority="501" operator="containsText" text="Bajo">
      <formula>NOT(ISERROR(SEARCH("Bajo",AN277)))</formula>
    </cfRule>
    <cfRule type="containsText" dxfId="286" priority="502" operator="containsText" text="Moderado">
      <formula>NOT(ISERROR(SEARCH("Moderado",AN277)))</formula>
    </cfRule>
    <cfRule type="containsText" dxfId="285" priority="503" operator="containsText" text="Alto">
      <formula>NOT(ISERROR(SEARCH("Alto",AN277)))</formula>
    </cfRule>
    <cfRule type="containsText" dxfId="284" priority="504" operator="containsText" text="Extremo">
      <formula>NOT(ISERROR(SEARCH("Extremo",AN277)))</formula>
    </cfRule>
  </conditionalFormatting>
  <conditionalFormatting sqref="AN280 AN283 AN286 AN290 AN293 AN295">
    <cfRule type="containsText" dxfId="283" priority="525" operator="containsText" text="Bajo">
      <formula>NOT(ISERROR(SEARCH("Bajo",AN280)))</formula>
    </cfRule>
    <cfRule type="containsText" dxfId="282" priority="526" operator="containsText" text="Moderado">
      <formula>NOT(ISERROR(SEARCH("Moderado",AN280)))</formula>
    </cfRule>
    <cfRule type="containsText" dxfId="281" priority="527" operator="containsText" text="Alto">
      <formula>NOT(ISERROR(SEARCH("Alto",AN280)))</formula>
    </cfRule>
    <cfRule type="containsText" dxfId="280" priority="528" operator="containsText" text="Extremo">
      <formula>NOT(ISERROR(SEARCH("Extremo",AN280)))</formula>
    </cfRule>
  </conditionalFormatting>
  <conditionalFormatting sqref="AN298">
    <cfRule type="containsText" dxfId="279" priority="517" operator="containsText" text="Bajo">
      <formula>NOT(ISERROR(SEARCH("Bajo",AN298)))</formula>
    </cfRule>
    <cfRule type="containsText" dxfId="278" priority="518" operator="containsText" text="Moderado">
      <formula>NOT(ISERROR(SEARCH("Moderado",AN298)))</formula>
    </cfRule>
    <cfRule type="containsText" dxfId="277" priority="519" operator="containsText" text="Alto">
      <formula>NOT(ISERROR(SEARCH("Alto",AN298)))</formula>
    </cfRule>
    <cfRule type="containsText" dxfId="276" priority="520" operator="containsText" text="Extremo">
      <formula>NOT(ISERROR(SEARCH("Extremo",AN298)))</formula>
    </cfRule>
  </conditionalFormatting>
  <conditionalFormatting sqref="AN301:AN302 AN305 AN308:AN309 AN312:AN314 AN316 AN319:AN320 AN322 AN325 AN327:AN328">
    <cfRule type="containsText" dxfId="275" priority="413" operator="containsText" text="Bajo">
      <formula>NOT(ISERROR(SEARCH("Bajo",AN301)))</formula>
    </cfRule>
    <cfRule type="containsText" dxfId="274" priority="414" operator="containsText" text="Moderado">
      <formula>NOT(ISERROR(SEARCH("Moderado",AN301)))</formula>
    </cfRule>
    <cfRule type="containsText" dxfId="273" priority="415" operator="containsText" text="Alto">
      <formula>NOT(ISERROR(SEARCH("Alto",AN301)))</formula>
    </cfRule>
    <cfRule type="containsText" dxfId="272" priority="416" operator="containsText" text="Extremo">
      <formula>NOT(ISERROR(SEARCH("Extremo",AN301)))</formula>
    </cfRule>
  </conditionalFormatting>
  <conditionalFormatting sqref="AN330:AN331 AN334 AN337 AN341 AN343 AN345 AN347:AN348">
    <cfRule type="containsText" dxfId="271" priority="405" operator="containsText" text="Bajo">
      <formula>NOT(ISERROR(SEARCH("Bajo",AN330)))</formula>
    </cfRule>
    <cfRule type="containsText" dxfId="270" priority="406" operator="containsText" text="Moderado">
      <formula>NOT(ISERROR(SEARCH("Moderado",AN330)))</formula>
    </cfRule>
    <cfRule type="containsText" dxfId="269" priority="407" operator="containsText" text="Alto">
      <formula>NOT(ISERROR(SEARCH("Alto",AN330)))</formula>
    </cfRule>
    <cfRule type="containsText" dxfId="268" priority="408" operator="containsText" text="Extremo">
      <formula>NOT(ISERROR(SEARCH("Extremo",AN330)))</formula>
    </cfRule>
  </conditionalFormatting>
  <conditionalFormatting sqref="AN351 AN355 AN357">
    <cfRule type="containsText" dxfId="267" priority="493" operator="containsText" text="Bajo">
      <formula>NOT(ISERROR(SEARCH("Bajo",AN351)))</formula>
    </cfRule>
    <cfRule type="containsText" dxfId="266" priority="494" operator="containsText" text="Moderado">
      <formula>NOT(ISERROR(SEARCH("Moderado",AN351)))</formula>
    </cfRule>
    <cfRule type="containsText" dxfId="265" priority="495" operator="containsText" text="Alto">
      <formula>NOT(ISERROR(SEARCH("Alto",AN351)))</formula>
    </cfRule>
    <cfRule type="containsText" dxfId="264" priority="496" operator="containsText" text="Extremo">
      <formula>NOT(ISERROR(SEARCH("Extremo",AN351)))</formula>
    </cfRule>
  </conditionalFormatting>
  <conditionalFormatting sqref="AN360">
    <cfRule type="containsText" dxfId="263" priority="485" operator="containsText" text="Bajo">
      <formula>NOT(ISERROR(SEARCH("Bajo",AN360)))</formula>
    </cfRule>
    <cfRule type="containsText" dxfId="262" priority="486" operator="containsText" text="Moderado">
      <formula>NOT(ISERROR(SEARCH("Moderado",AN360)))</formula>
    </cfRule>
    <cfRule type="containsText" dxfId="261" priority="487" operator="containsText" text="Alto">
      <formula>NOT(ISERROR(SEARCH("Alto",AN360)))</formula>
    </cfRule>
    <cfRule type="containsText" dxfId="260" priority="488" operator="containsText" text="Extremo">
      <formula>NOT(ISERROR(SEARCH("Extremo",AN360)))</formula>
    </cfRule>
  </conditionalFormatting>
  <conditionalFormatting sqref="AN363">
    <cfRule type="containsText" dxfId="259" priority="593" operator="containsText" text="Bajo">
      <formula>NOT(ISERROR(SEARCH("Bajo",AN363)))</formula>
    </cfRule>
    <cfRule type="containsText" dxfId="258" priority="594" operator="containsText" text="Moderado">
      <formula>NOT(ISERROR(SEARCH("Moderado",AN363)))</formula>
    </cfRule>
    <cfRule type="containsText" dxfId="257" priority="595" operator="containsText" text="Alto">
      <formula>NOT(ISERROR(SEARCH("Alto",AN363)))</formula>
    </cfRule>
    <cfRule type="containsText" dxfId="256" priority="596" operator="containsText" text="Extremo">
      <formula>NOT(ISERROR(SEARCH("Extremo",AN363)))</formula>
    </cfRule>
  </conditionalFormatting>
  <conditionalFormatting sqref="AN365">
    <cfRule type="containsText" dxfId="255" priority="589" operator="containsText" text="Bajo">
      <formula>NOT(ISERROR(SEARCH("Bajo",AN365)))</formula>
    </cfRule>
    <cfRule type="containsText" dxfId="254" priority="590" operator="containsText" text="Moderado">
      <formula>NOT(ISERROR(SEARCH("Moderado",AN365)))</formula>
    </cfRule>
    <cfRule type="containsText" dxfId="253" priority="591" operator="containsText" text="Alto">
      <formula>NOT(ISERROR(SEARCH("Alto",AN365)))</formula>
    </cfRule>
    <cfRule type="containsText" dxfId="252" priority="592" operator="containsText" text="Extremo">
      <formula>NOT(ISERROR(SEARCH("Extremo",AN365)))</formula>
    </cfRule>
  </conditionalFormatting>
  <conditionalFormatting sqref="AN367">
    <cfRule type="containsText" dxfId="251" priority="585" operator="containsText" text="Bajo">
      <formula>NOT(ISERROR(SEARCH("Bajo",AN367)))</formula>
    </cfRule>
    <cfRule type="containsText" dxfId="250" priority="586" operator="containsText" text="Moderado">
      <formula>NOT(ISERROR(SEARCH("Moderado",AN367)))</formula>
    </cfRule>
    <cfRule type="containsText" dxfId="249" priority="587" operator="containsText" text="Alto">
      <formula>NOT(ISERROR(SEARCH("Alto",AN367)))</formula>
    </cfRule>
    <cfRule type="containsText" dxfId="248" priority="588" operator="containsText" text="Extremo">
      <formula>NOT(ISERROR(SEARCH("Extremo",AN367)))</formula>
    </cfRule>
  </conditionalFormatting>
  <conditionalFormatting sqref="AN369">
    <cfRule type="containsText" dxfId="247" priority="581" operator="containsText" text="Bajo">
      <formula>NOT(ISERROR(SEARCH("Bajo",AN369)))</formula>
    </cfRule>
    <cfRule type="containsText" dxfId="246" priority="582" operator="containsText" text="Moderado">
      <formula>NOT(ISERROR(SEARCH("Moderado",AN369)))</formula>
    </cfRule>
    <cfRule type="containsText" dxfId="245" priority="583" operator="containsText" text="Alto">
      <formula>NOT(ISERROR(SEARCH("Alto",AN369)))</formula>
    </cfRule>
    <cfRule type="containsText" dxfId="244" priority="584" operator="containsText" text="Extremo">
      <formula>NOT(ISERROR(SEARCH("Extremo",AN369)))</formula>
    </cfRule>
  </conditionalFormatting>
  <conditionalFormatting sqref="AN372">
    <cfRule type="containsText" dxfId="243" priority="577" operator="containsText" text="Bajo">
      <formula>NOT(ISERROR(SEARCH("Bajo",AN372)))</formula>
    </cfRule>
    <cfRule type="containsText" dxfId="242" priority="578" operator="containsText" text="Moderado">
      <formula>NOT(ISERROR(SEARCH("Moderado",AN372)))</formula>
    </cfRule>
    <cfRule type="containsText" dxfId="241" priority="579" operator="containsText" text="Alto">
      <formula>NOT(ISERROR(SEARCH("Alto",AN372)))</formula>
    </cfRule>
    <cfRule type="containsText" dxfId="240" priority="580" operator="containsText" text="Extremo">
      <formula>NOT(ISERROR(SEARCH("Extremo",AN372)))</formula>
    </cfRule>
  </conditionalFormatting>
  <conditionalFormatting sqref="AN374">
    <cfRule type="containsText" dxfId="239" priority="573" operator="containsText" text="Bajo">
      <formula>NOT(ISERROR(SEARCH("Bajo",AN374)))</formula>
    </cfRule>
    <cfRule type="containsText" dxfId="238" priority="574" operator="containsText" text="Moderado">
      <formula>NOT(ISERROR(SEARCH("Moderado",AN374)))</formula>
    </cfRule>
    <cfRule type="containsText" dxfId="237" priority="575" operator="containsText" text="Alto">
      <formula>NOT(ISERROR(SEARCH("Alto",AN374)))</formula>
    </cfRule>
    <cfRule type="containsText" dxfId="236" priority="576" operator="containsText" text="Extremo">
      <formula>NOT(ISERROR(SEARCH("Extremo",AN374)))</formula>
    </cfRule>
  </conditionalFormatting>
  <conditionalFormatting sqref="AN377">
    <cfRule type="containsText" dxfId="235" priority="569" operator="containsText" text="Bajo">
      <formula>NOT(ISERROR(SEARCH("Bajo",AN377)))</formula>
    </cfRule>
    <cfRule type="containsText" dxfId="234" priority="570" operator="containsText" text="Moderado">
      <formula>NOT(ISERROR(SEARCH("Moderado",AN377)))</formula>
    </cfRule>
    <cfRule type="containsText" dxfId="233" priority="571" operator="containsText" text="Alto">
      <formula>NOT(ISERROR(SEARCH("Alto",AN377)))</formula>
    </cfRule>
    <cfRule type="containsText" dxfId="232" priority="572" operator="containsText" text="Extremo">
      <formula>NOT(ISERROR(SEARCH("Extremo",AN377)))</formula>
    </cfRule>
  </conditionalFormatting>
  <conditionalFormatting sqref="AN380">
    <cfRule type="containsText" dxfId="231" priority="565" operator="containsText" text="Bajo">
      <formula>NOT(ISERROR(SEARCH("Bajo",AN380)))</formula>
    </cfRule>
    <cfRule type="containsText" dxfId="230" priority="566" operator="containsText" text="Moderado">
      <formula>NOT(ISERROR(SEARCH("Moderado",AN380)))</formula>
    </cfRule>
    <cfRule type="containsText" dxfId="229" priority="567" operator="containsText" text="Alto">
      <formula>NOT(ISERROR(SEARCH("Alto",AN380)))</formula>
    </cfRule>
    <cfRule type="containsText" dxfId="228" priority="568" operator="containsText" text="Extremo">
      <formula>NOT(ISERROR(SEARCH("Extremo",AN380)))</formula>
    </cfRule>
  </conditionalFormatting>
  <conditionalFormatting sqref="AN383">
    <cfRule type="containsText" dxfId="227" priority="561" operator="containsText" text="Bajo">
      <formula>NOT(ISERROR(SEARCH("Bajo",AN383)))</formula>
    </cfRule>
    <cfRule type="containsText" dxfId="226" priority="562" operator="containsText" text="Moderado">
      <formula>NOT(ISERROR(SEARCH("Moderado",AN383)))</formula>
    </cfRule>
    <cfRule type="containsText" dxfId="225" priority="563" operator="containsText" text="Alto">
      <formula>NOT(ISERROR(SEARCH("Alto",AN383)))</formula>
    </cfRule>
    <cfRule type="containsText" dxfId="224" priority="564" operator="containsText" text="Extremo">
      <formula>NOT(ISERROR(SEARCH("Extremo",AN383)))</formula>
    </cfRule>
  </conditionalFormatting>
  <conditionalFormatting sqref="AN386">
    <cfRule type="containsText" dxfId="223" priority="557" operator="containsText" text="Bajo">
      <formula>NOT(ISERROR(SEARCH("Bajo",AN386)))</formula>
    </cfRule>
    <cfRule type="containsText" dxfId="222" priority="558" operator="containsText" text="Moderado">
      <formula>NOT(ISERROR(SEARCH("Moderado",AN386)))</formula>
    </cfRule>
    <cfRule type="containsText" dxfId="221" priority="559" operator="containsText" text="Alto">
      <formula>NOT(ISERROR(SEARCH("Alto",AN386)))</formula>
    </cfRule>
    <cfRule type="containsText" dxfId="220" priority="560" operator="containsText" text="Extremo">
      <formula>NOT(ISERROR(SEARCH("Extremo",AN386)))</formula>
    </cfRule>
  </conditionalFormatting>
  <conditionalFormatting sqref="AN388">
    <cfRule type="containsText" dxfId="219" priority="553" operator="containsText" text="Bajo">
      <formula>NOT(ISERROR(SEARCH("Bajo",AN388)))</formula>
    </cfRule>
    <cfRule type="containsText" dxfId="218" priority="554" operator="containsText" text="Moderado">
      <formula>NOT(ISERROR(SEARCH("Moderado",AN388)))</formula>
    </cfRule>
    <cfRule type="containsText" dxfId="217" priority="555" operator="containsText" text="Alto">
      <formula>NOT(ISERROR(SEARCH("Alto",AN388)))</formula>
    </cfRule>
    <cfRule type="containsText" dxfId="216" priority="556" operator="containsText" text="Extremo">
      <formula>NOT(ISERROR(SEARCH("Extremo",AN388)))</formula>
    </cfRule>
  </conditionalFormatting>
  <conditionalFormatting sqref="AN390">
    <cfRule type="containsText" dxfId="215" priority="549" operator="containsText" text="Bajo">
      <formula>NOT(ISERROR(SEARCH("Bajo",AN390)))</formula>
    </cfRule>
    <cfRule type="containsText" dxfId="214" priority="550" operator="containsText" text="Moderado">
      <formula>NOT(ISERROR(SEARCH("Moderado",AN390)))</formula>
    </cfRule>
    <cfRule type="containsText" dxfId="213" priority="551" operator="containsText" text="Alto">
      <formula>NOT(ISERROR(SEARCH("Alto",AN390)))</formula>
    </cfRule>
    <cfRule type="containsText" dxfId="212" priority="552" operator="containsText" text="Extremo">
      <formula>NOT(ISERROR(SEARCH("Extremo",AN390)))</formula>
    </cfRule>
  </conditionalFormatting>
  <conditionalFormatting sqref="AN393">
    <cfRule type="containsText" dxfId="211" priority="545" operator="containsText" text="Bajo">
      <formula>NOT(ISERROR(SEARCH("Bajo",AN393)))</formula>
    </cfRule>
    <cfRule type="containsText" dxfId="210" priority="546" operator="containsText" text="Moderado">
      <formula>NOT(ISERROR(SEARCH("Moderado",AN393)))</formula>
    </cfRule>
    <cfRule type="containsText" dxfId="209" priority="547" operator="containsText" text="Alto">
      <formula>NOT(ISERROR(SEARCH("Alto",AN393)))</formula>
    </cfRule>
    <cfRule type="containsText" dxfId="208" priority="548" operator="containsText" text="Extremo">
      <formula>NOT(ISERROR(SEARCH("Extremo",AN393)))</formula>
    </cfRule>
  </conditionalFormatting>
  <conditionalFormatting sqref="AN396">
    <cfRule type="containsText" dxfId="207" priority="541" operator="containsText" text="Bajo">
      <formula>NOT(ISERROR(SEARCH("Bajo",AN396)))</formula>
    </cfRule>
    <cfRule type="containsText" dxfId="206" priority="542" operator="containsText" text="Moderado">
      <formula>NOT(ISERROR(SEARCH("Moderado",AN396)))</formula>
    </cfRule>
    <cfRule type="containsText" dxfId="205" priority="543" operator="containsText" text="Alto">
      <formula>NOT(ISERROR(SEARCH("Alto",AN396)))</formula>
    </cfRule>
    <cfRule type="containsText" dxfId="204" priority="544" operator="containsText" text="Extremo">
      <formula>NOT(ISERROR(SEARCH("Extremo",AN396)))</formula>
    </cfRule>
  </conditionalFormatting>
  <conditionalFormatting sqref="AN399">
    <cfRule type="containsText" dxfId="203" priority="537" operator="containsText" text="Bajo">
      <formula>NOT(ISERROR(SEARCH("Bajo",AN399)))</formula>
    </cfRule>
    <cfRule type="containsText" dxfId="202" priority="538" operator="containsText" text="Moderado">
      <formula>NOT(ISERROR(SEARCH("Moderado",AN399)))</formula>
    </cfRule>
    <cfRule type="containsText" dxfId="201" priority="539" operator="containsText" text="Alto">
      <formula>NOT(ISERROR(SEARCH("Alto",AN399)))</formula>
    </cfRule>
    <cfRule type="containsText" dxfId="200" priority="540" operator="containsText" text="Extremo">
      <formula>NOT(ISERROR(SEARCH("Extremo",AN399)))</formula>
    </cfRule>
  </conditionalFormatting>
  <conditionalFormatting sqref="AN402">
    <cfRule type="containsText" dxfId="199" priority="533" operator="containsText" text="Bajo">
      <formula>NOT(ISERROR(SEARCH("Bajo",AN402)))</formula>
    </cfRule>
    <cfRule type="containsText" dxfId="198" priority="534" operator="containsText" text="Moderado">
      <formula>NOT(ISERROR(SEARCH("Moderado",AN402)))</formula>
    </cfRule>
    <cfRule type="containsText" dxfId="197" priority="535" operator="containsText" text="Alto">
      <formula>NOT(ISERROR(SEARCH("Alto",AN402)))</formula>
    </cfRule>
    <cfRule type="containsText" dxfId="196" priority="536" operator="containsText" text="Extremo">
      <formula>NOT(ISERROR(SEARCH("Extremo",AN402)))</formula>
    </cfRule>
  </conditionalFormatting>
  <conditionalFormatting sqref="AN405 AN409 AN411">
    <cfRule type="containsText" dxfId="195" priority="841" operator="containsText" text="Bajo">
      <formula>NOT(ISERROR(SEARCH("Bajo",AN405)))</formula>
    </cfRule>
    <cfRule type="containsText" dxfId="194" priority="842" operator="containsText" text="Moderado">
      <formula>NOT(ISERROR(SEARCH("Moderado",AN405)))</formula>
    </cfRule>
    <cfRule type="containsText" dxfId="193" priority="843" operator="containsText" text="Alto">
      <formula>NOT(ISERROR(SEARCH("Alto",AN405)))</formula>
    </cfRule>
    <cfRule type="containsText" dxfId="192" priority="844" operator="containsText" text="Extremo">
      <formula>NOT(ISERROR(SEARCH("Extremo",AN405)))</formula>
    </cfRule>
  </conditionalFormatting>
  <conditionalFormatting sqref="AN407">
    <cfRule type="containsText" dxfId="191" priority="237" operator="containsText" text="Bajo">
      <formula>NOT(ISERROR(SEARCH("Bajo",AN407)))</formula>
    </cfRule>
    <cfRule type="containsText" dxfId="190" priority="238" operator="containsText" text="Moderado">
      <formula>NOT(ISERROR(SEARCH("Moderado",AN407)))</formula>
    </cfRule>
    <cfRule type="containsText" dxfId="189" priority="239" operator="containsText" text="Alto">
      <formula>NOT(ISERROR(SEARCH("Alto",AN407)))</formula>
    </cfRule>
    <cfRule type="containsText" dxfId="188" priority="240" operator="containsText" text="Extremo">
      <formula>NOT(ISERROR(SEARCH("Extremo",AN407)))</formula>
    </cfRule>
  </conditionalFormatting>
  <conditionalFormatting sqref="AN413:AN414 AN417 AN420 AN423 AN425">
    <cfRule type="containsText" dxfId="187" priority="337" operator="containsText" text="Bajo">
      <formula>NOT(ISERROR(SEARCH("Bajo",AN413)))</formula>
    </cfRule>
    <cfRule type="containsText" dxfId="186" priority="338" operator="containsText" text="Moderado">
      <formula>NOT(ISERROR(SEARCH("Moderado",AN413)))</formula>
    </cfRule>
    <cfRule type="containsText" dxfId="185" priority="339" operator="containsText" text="Alto">
      <formula>NOT(ISERROR(SEARCH("Alto",AN413)))</formula>
    </cfRule>
    <cfRule type="containsText" dxfId="184" priority="340" operator="containsText" text="Extremo">
      <formula>NOT(ISERROR(SEARCH("Extremo",AN413)))</formula>
    </cfRule>
  </conditionalFormatting>
  <conditionalFormatting sqref="AN476">
    <cfRule type="containsText" dxfId="183" priority="329" operator="containsText" text="Bajo">
      <formula>NOT(ISERROR(SEARCH("Bajo",AN476)))</formula>
    </cfRule>
    <cfRule type="containsText" dxfId="182" priority="330" operator="containsText" text="Moderado">
      <formula>NOT(ISERROR(SEARCH("Moderado",AN476)))</formula>
    </cfRule>
    <cfRule type="containsText" dxfId="181" priority="331" operator="containsText" text="Alto">
      <formula>NOT(ISERROR(SEARCH("Alto",AN476)))</formula>
    </cfRule>
    <cfRule type="containsText" dxfId="180" priority="332" operator="containsText" text="Extremo">
      <formula>NOT(ISERROR(SEARCH("Extremo",AN476)))</formula>
    </cfRule>
  </conditionalFormatting>
  <conditionalFormatting sqref="AN478">
    <cfRule type="containsText" dxfId="179" priority="321" operator="containsText" text="Bajo">
      <formula>NOT(ISERROR(SEARCH("Bajo",AN478)))</formula>
    </cfRule>
    <cfRule type="containsText" dxfId="178" priority="322" operator="containsText" text="Moderado">
      <formula>NOT(ISERROR(SEARCH("Moderado",AN478)))</formula>
    </cfRule>
    <cfRule type="containsText" dxfId="177" priority="323" operator="containsText" text="Alto">
      <formula>NOT(ISERROR(SEARCH("Alto",AN478)))</formula>
    </cfRule>
    <cfRule type="containsText" dxfId="176" priority="324" operator="containsText" text="Extremo">
      <formula>NOT(ISERROR(SEARCH("Extremo",AN478)))</formula>
    </cfRule>
  </conditionalFormatting>
  <conditionalFormatting sqref="AN481">
    <cfRule type="containsText" dxfId="175" priority="313" operator="containsText" text="Bajo">
      <formula>NOT(ISERROR(SEARCH("Bajo",AN481)))</formula>
    </cfRule>
    <cfRule type="containsText" dxfId="174" priority="314" operator="containsText" text="Moderado">
      <formula>NOT(ISERROR(SEARCH("Moderado",AN481)))</formula>
    </cfRule>
    <cfRule type="containsText" dxfId="173" priority="315" operator="containsText" text="Alto">
      <formula>NOT(ISERROR(SEARCH("Alto",AN481)))</formula>
    </cfRule>
    <cfRule type="containsText" dxfId="172" priority="316" operator="containsText" text="Extremo">
      <formula>NOT(ISERROR(SEARCH("Extremo",AN481)))</formula>
    </cfRule>
  </conditionalFormatting>
  <conditionalFormatting sqref="AN484">
    <cfRule type="containsText" dxfId="171" priority="309" operator="containsText" text="Bajo">
      <formula>NOT(ISERROR(SEARCH("Bajo",AN484)))</formula>
    </cfRule>
    <cfRule type="containsText" dxfId="170" priority="310" operator="containsText" text="Moderado">
      <formula>NOT(ISERROR(SEARCH("Moderado",AN484)))</formula>
    </cfRule>
    <cfRule type="containsText" dxfId="169" priority="311" operator="containsText" text="Alto">
      <formula>NOT(ISERROR(SEARCH("Alto",AN484)))</formula>
    </cfRule>
    <cfRule type="containsText" dxfId="168" priority="312" operator="containsText" text="Extremo">
      <formula>NOT(ISERROR(SEARCH("Extremo",AN484)))</formula>
    </cfRule>
  </conditionalFormatting>
  <conditionalFormatting sqref="AN486">
    <cfRule type="containsText" dxfId="167" priority="297" operator="containsText" text="Bajo">
      <formula>NOT(ISERROR(SEARCH("Bajo",AN486)))</formula>
    </cfRule>
    <cfRule type="containsText" dxfId="166" priority="298" operator="containsText" text="Moderado">
      <formula>NOT(ISERROR(SEARCH("Moderado",AN486)))</formula>
    </cfRule>
    <cfRule type="containsText" dxfId="165" priority="299" operator="containsText" text="Alto">
      <formula>NOT(ISERROR(SEARCH("Alto",AN486)))</formula>
    </cfRule>
    <cfRule type="containsText" dxfId="164" priority="300" operator="containsText" text="Extremo">
      <formula>NOT(ISERROR(SEARCH("Extremo",AN486)))</formula>
    </cfRule>
  </conditionalFormatting>
  <conditionalFormatting sqref="AN488:AN489">
    <cfRule type="containsText" dxfId="163" priority="289" operator="containsText" text="Bajo">
      <formula>NOT(ISERROR(SEARCH("Bajo",AN488)))</formula>
    </cfRule>
    <cfRule type="containsText" dxfId="162" priority="290" operator="containsText" text="Moderado">
      <formula>NOT(ISERROR(SEARCH("Moderado",AN488)))</formula>
    </cfRule>
    <cfRule type="containsText" dxfId="161" priority="291" operator="containsText" text="Alto">
      <formula>NOT(ISERROR(SEARCH("Alto",AN488)))</formula>
    </cfRule>
    <cfRule type="containsText" dxfId="160" priority="292" operator="containsText" text="Extremo">
      <formula>NOT(ISERROR(SEARCH("Extremo",AN488)))</formula>
    </cfRule>
  </conditionalFormatting>
  <conditionalFormatting sqref="AN505">
    <cfRule type="containsText" dxfId="159" priority="697" operator="containsText" text="Bajo">
      <formula>NOT(ISERROR(SEARCH("Bajo",AN505)))</formula>
    </cfRule>
    <cfRule type="containsText" dxfId="158" priority="698" operator="containsText" text="Moderado">
      <formula>NOT(ISERROR(SEARCH("Moderado",AN505)))</formula>
    </cfRule>
    <cfRule type="containsText" dxfId="157" priority="699" operator="containsText" text="Alto">
      <formula>NOT(ISERROR(SEARCH("Alto",AN505)))</formula>
    </cfRule>
    <cfRule type="containsText" dxfId="156" priority="700" operator="containsText" text="Extremo">
      <formula>NOT(ISERROR(SEARCH("Extremo",AN505)))</formula>
    </cfRule>
  </conditionalFormatting>
  <conditionalFormatting sqref="AN507">
    <cfRule type="containsText" dxfId="155" priority="689" operator="containsText" text="Bajo">
      <formula>NOT(ISERROR(SEARCH("Bajo",AN507)))</formula>
    </cfRule>
    <cfRule type="containsText" dxfId="154" priority="690" operator="containsText" text="Moderado">
      <formula>NOT(ISERROR(SEARCH("Moderado",AN507)))</formula>
    </cfRule>
    <cfRule type="containsText" dxfId="153" priority="691" operator="containsText" text="Alto">
      <formula>NOT(ISERROR(SEARCH("Alto",AN507)))</formula>
    </cfRule>
    <cfRule type="containsText" dxfId="152" priority="692" operator="containsText" text="Extremo">
      <formula>NOT(ISERROR(SEARCH("Extremo",AN507)))</formula>
    </cfRule>
  </conditionalFormatting>
  <conditionalFormatting sqref="AN513 AN516 AN518">
    <cfRule type="containsText" dxfId="151" priority="825" operator="containsText" text="Bajo">
      <formula>NOT(ISERROR(SEARCH("Bajo",AN513)))</formula>
    </cfRule>
    <cfRule type="containsText" dxfId="150" priority="826" operator="containsText" text="Moderado">
      <formula>NOT(ISERROR(SEARCH("Moderado",AN513)))</formula>
    </cfRule>
    <cfRule type="containsText" dxfId="149" priority="827" operator="containsText" text="Alto">
      <formula>NOT(ISERROR(SEARCH("Alto",AN513)))</formula>
    </cfRule>
    <cfRule type="containsText" dxfId="148" priority="828" operator="containsText" text="Extremo">
      <formula>NOT(ISERROR(SEARCH("Extremo",AN513)))</formula>
    </cfRule>
  </conditionalFormatting>
  <conditionalFormatting sqref="AN520">
    <cfRule type="containsText" dxfId="147" priority="817" operator="containsText" text="Bajo">
      <formula>NOT(ISERROR(SEARCH("Bajo",AN520)))</formula>
    </cfRule>
    <cfRule type="containsText" dxfId="146" priority="818" operator="containsText" text="Moderado">
      <formula>NOT(ISERROR(SEARCH("Moderado",AN520)))</formula>
    </cfRule>
    <cfRule type="containsText" dxfId="145" priority="819" operator="containsText" text="Alto">
      <formula>NOT(ISERROR(SEARCH("Alto",AN520)))</formula>
    </cfRule>
    <cfRule type="containsText" dxfId="144" priority="820" operator="containsText" text="Extremo">
      <formula>NOT(ISERROR(SEARCH("Extremo",AN520)))</formula>
    </cfRule>
  </conditionalFormatting>
  <conditionalFormatting sqref="AN523:AN528">
    <cfRule type="containsText" dxfId="143" priority="105" operator="containsText" text="Bajo">
      <formula>NOT(ISERROR(SEARCH("Bajo",AN523)))</formula>
    </cfRule>
    <cfRule type="containsText" dxfId="142" priority="106" operator="containsText" text="Moderado">
      <formula>NOT(ISERROR(SEARCH("Moderado",AN523)))</formula>
    </cfRule>
    <cfRule type="containsText" dxfId="141" priority="107" operator="containsText" text="Alto">
      <formula>NOT(ISERROR(SEARCH("Alto",AN523)))</formula>
    </cfRule>
    <cfRule type="containsText" dxfId="140" priority="108" operator="containsText" text="Extremo">
      <formula>NOT(ISERROR(SEARCH("Extremo",AN523)))</formula>
    </cfRule>
  </conditionalFormatting>
  <conditionalFormatting sqref="AN530">
    <cfRule type="containsText" dxfId="139" priority="721" operator="containsText" text="Bajo">
      <formula>NOT(ISERROR(SEARCH("Bajo",AN530)))</formula>
    </cfRule>
    <cfRule type="containsText" dxfId="138" priority="722" operator="containsText" text="Moderado">
      <formula>NOT(ISERROR(SEARCH("Moderado",AN530)))</formula>
    </cfRule>
    <cfRule type="containsText" dxfId="137" priority="723" operator="containsText" text="Alto">
      <formula>NOT(ISERROR(SEARCH("Alto",AN530)))</formula>
    </cfRule>
    <cfRule type="containsText" dxfId="136" priority="724" operator="containsText" text="Extremo">
      <formula>NOT(ISERROR(SEARCH("Extremo",AN530)))</formula>
    </cfRule>
  </conditionalFormatting>
  <conditionalFormatting sqref="AN533 AN536">
    <cfRule type="containsText" dxfId="135" priority="713" operator="containsText" text="Bajo">
      <formula>NOT(ISERROR(SEARCH("Bajo",AN533)))</formula>
    </cfRule>
    <cfRule type="containsText" dxfId="134" priority="714" operator="containsText" text="Moderado">
      <formula>NOT(ISERROR(SEARCH("Moderado",AN533)))</formula>
    </cfRule>
    <cfRule type="containsText" dxfId="133" priority="715" operator="containsText" text="Alto">
      <formula>NOT(ISERROR(SEARCH("Alto",AN533)))</formula>
    </cfRule>
    <cfRule type="containsText" dxfId="132" priority="716" operator="containsText" text="Extremo">
      <formula>NOT(ISERROR(SEARCH("Extremo",AN533)))</formula>
    </cfRule>
  </conditionalFormatting>
  <conditionalFormatting sqref="AN539">
    <cfRule type="containsText" dxfId="131" priority="705" operator="containsText" text="Bajo">
      <formula>NOT(ISERROR(SEARCH("Bajo",AN539)))</formula>
    </cfRule>
    <cfRule type="containsText" dxfId="130" priority="706" operator="containsText" text="Moderado">
      <formula>NOT(ISERROR(SEARCH("Moderado",AN539)))</formula>
    </cfRule>
    <cfRule type="containsText" dxfId="129" priority="707" operator="containsText" text="Alto">
      <formula>NOT(ISERROR(SEARCH("Alto",AN539)))</formula>
    </cfRule>
    <cfRule type="containsText" dxfId="128" priority="708" operator="containsText" text="Extremo">
      <formula>NOT(ISERROR(SEARCH("Extremo",AN539)))</formula>
    </cfRule>
  </conditionalFormatting>
  <conditionalFormatting sqref="AN542 AN544 AN546 AN548 AN551">
    <cfRule type="containsText" dxfId="127" priority="429" operator="containsText" text="Bajo">
      <formula>NOT(ISERROR(SEARCH("Bajo",AN542)))</formula>
    </cfRule>
    <cfRule type="containsText" dxfId="126" priority="430" operator="containsText" text="Moderado">
      <formula>NOT(ISERROR(SEARCH("Moderado",AN542)))</formula>
    </cfRule>
    <cfRule type="containsText" dxfId="125" priority="431" operator="containsText" text="Alto">
      <formula>NOT(ISERROR(SEARCH("Alto",AN542)))</formula>
    </cfRule>
    <cfRule type="containsText" dxfId="124" priority="432" operator="containsText" text="Extremo">
      <formula>NOT(ISERROR(SEARCH("Extremo",AN542)))</formula>
    </cfRule>
  </conditionalFormatting>
  <conditionalFormatting sqref="AN553">
    <cfRule type="containsText" dxfId="123" priority="421" operator="containsText" text="Bajo">
      <formula>NOT(ISERROR(SEARCH("Bajo",AN553)))</formula>
    </cfRule>
    <cfRule type="containsText" dxfId="122" priority="422" operator="containsText" text="Moderado">
      <formula>NOT(ISERROR(SEARCH("Moderado",AN553)))</formula>
    </cfRule>
    <cfRule type="containsText" dxfId="121" priority="423" operator="containsText" text="Alto">
      <formula>NOT(ISERROR(SEARCH("Alto",AN553)))</formula>
    </cfRule>
    <cfRule type="containsText" dxfId="120" priority="424" operator="containsText" text="Extremo">
      <formula>NOT(ISERROR(SEARCH("Extremo",AN553)))</formula>
    </cfRule>
  </conditionalFormatting>
  <conditionalFormatting sqref="AN556 AN559 AN562 AN565">
    <cfRule type="containsText" dxfId="119" priority="281" operator="containsText" text="Bajo">
      <formula>NOT(ISERROR(SEARCH("Bajo",AN556)))</formula>
    </cfRule>
    <cfRule type="containsText" dxfId="118" priority="282" operator="containsText" text="Moderado">
      <formula>NOT(ISERROR(SEARCH("Moderado",AN556)))</formula>
    </cfRule>
    <cfRule type="containsText" dxfId="117" priority="283" operator="containsText" text="Alto">
      <formula>NOT(ISERROR(SEARCH("Alto",AN556)))</formula>
    </cfRule>
    <cfRule type="containsText" dxfId="116" priority="284" operator="containsText" text="Extremo">
      <formula>NOT(ISERROR(SEARCH("Extremo",AN556)))</formula>
    </cfRule>
  </conditionalFormatting>
  <conditionalFormatting sqref="AN567:AN568">
    <cfRule type="containsText" dxfId="115" priority="273" operator="containsText" text="Bajo">
      <formula>NOT(ISERROR(SEARCH("Bajo",AN567)))</formula>
    </cfRule>
    <cfRule type="containsText" dxfId="114" priority="274" operator="containsText" text="Moderado">
      <formula>NOT(ISERROR(SEARCH("Moderado",AN567)))</formula>
    </cfRule>
    <cfRule type="containsText" dxfId="113" priority="275" operator="containsText" text="Alto">
      <formula>NOT(ISERROR(SEARCH("Alto",AN567)))</formula>
    </cfRule>
    <cfRule type="containsText" dxfId="112" priority="276" operator="containsText" text="Extremo">
      <formula>NOT(ISERROR(SEARCH("Extremo",AN567)))</formula>
    </cfRule>
  </conditionalFormatting>
  <conditionalFormatting sqref="AN572:AN573 AN575">
    <cfRule type="containsText" dxfId="111" priority="681" operator="containsText" text="Bajo">
      <formula>NOT(ISERROR(SEARCH("Bajo",AN572)))</formula>
    </cfRule>
    <cfRule type="containsText" dxfId="110" priority="682" operator="containsText" text="Moderado">
      <formula>NOT(ISERROR(SEARCH("Moderado",AN572)))</formula>
    </cfRule>
    <cfRule type="containsText" dxfId="109" priority="683" operator="containsText" text="Alto">
      <formula>NOT(ISERROR(SEARCH("Alto",AN572)))</formula>
    </cfRule>
    <cfRule type="containsText" dxfId="108" priority="684" operator="containsText" text="Extremo">
      <formula>NOT(ISERROR(SEARCH("Extremo",AN572)))</formula>
    </cfRule>
  </conditionalFormatting>
  <conditionalFormatting sqref="AN577">
    <cfRule type="containsText" dxfId="107" priority="673" operator="containsText" text="Bajo">
      <formula>NOT(ISERROR(SEARCH("Bajo",AN577)))</formula>
    </cfRule>
    <cfRule type="containsText" dxfId="106" priority="674" operator="containsText" text="Moderado">
      <formula>NOT(ISERROR(SEARCH("Moderado",AN577)))</formula>
    </cfRule>
    <cfRule type="containsText" dxfId="105" priority="675" operator="containsText" text="Alto">
      <formula>NOT(ISERROR(SEARCH("Alto",AN577)))</formula>
    </cfRule>
    <cfRule type="containsText" dxfId="104" priority="676" operator="containsText" text="Extremo">
      <formula>NOT(ISERROR(SEARCH("Extremo",AN577)))</formula>
    </cfRule>
  </conditionalFormatting>
  <conditionalFormatting sqref="AN580 AN582 AN584 AN586 AN589">
    <cfRule type="containsText" dxfId="103" priority="809" operator="containsText" text="Bajo">
      <formula>NOT(ISERROR(SEARCH("Bajo",AN580)))</formula>
    </cfRule>
    <cfRule type="containsText" dxfId="102" priority="810" operator="containsText" text="Moderado">
      <formula>NOT(ISERROR(SEARCH("Moderado",AN580)))</formula>
    </cfRule>
    <cfRule type="containsText" dxfId="101" priority="811" operator="containsText" text="Alto">
      <formula>NOT(ISERROR(SEARCH("Alto",AN580)))</formula>
    </cfRule>
    <cfRule type="containsText" dxfId="100" priority="812" operator="containsText" text="Extremo">
      <formula>NOT(ISERROR(SEARCH("Extremo",AN580)))</formula>
    </cfRule>
  </conditionalFormatting>
  <conditionalFormatting sqref="AN593:AN594 AN596">
    <cfRule type="containsText" dxfId="99" priority="477" operator="containsText" text="Bajo">
      <formula>NOT(ISERROR(SEARCH("Bajo",AN593)))</formula>
    </cfRule>
    <cfRule type="containsText" dxfId="98" priority="478" operator="containsText" text="Moderado">
      <formula>NOT(ISERROR(SEARCH("Moderado",AN593)))</formula>
    </cfRule>
    <cfRule type="containsText" dxfId="97" priority="479" operator="containsText" text="Alto">
      <formula>NOT(ISERROR(SEARCH("Alto",AN593)))</formula>
    </cfRule>
    <cfRule type="containsText" dxfId="96" priority="480" operator="containsText" text="Extremo">
      <formula>NOT(ISERROR(SEARCH("Extremo",AN593)))</formula>
    </cfRule>
  </conditionalFormatting>
  <conditionalFormatting sqref="AN598:AN600">
    <cfRule type="containsText" dxfId="95" priority="469" operator="containsText" text="Bajo">
      <formula>NOT(ISERROR(SEARCH("Bajo",AN598)))</formula>
    </cfRule>
    <cfRule type="containsText" dxfId="94" priority="470" operator="containsText" text="Moderado">
      <formula>NOT(ISERROR(SEARCH("Moderado",AN598)))</formula>
    </cfRule>
    <cfRule type="containsText" dxfId="93" priority="471" operator="containsText" text="Alto">
      <formula>NOT(ISERROR(SEARCH("Alto",AN598)))</formula>
    </cfRule>
    <cfRule type="containsText" dxfId="92" priority="472" operator="containsText" text="Extremo">
      <formula>NOT(ISERROR(SEARCH("Extremo",AN598)))</formula>
    </cfRule>
  </conditionalFormatting>
  <conditionalFormatting sqref="AN603">
    <cfRule type="containsText" dxfId="91" priority="61" operator="containsText" text="Bajo">
      <formula>NOT(ISERROR(SEARCH("Bajo",AN603)))</formula>
    </cfRule>
    <cfRule type="containsText" dxfId="90" priority="62" operator="containsText" text="Moderado">
      <formula>NOT(ISERROR(SEARCH("Moderado",AN603)))</formula>
    </cfRule>
    <cfRule type="containsText" dxfId="89" priority="63" operator="containsText" text="Alto">
      <formula>NOT(ISERROR(SEARCH("Alto",AN603)))</formula>
    </cfRule>
    <cfRule type="containsText" dxfId="88" priority="64" operator="containsText" text="Extremo">
      <formula>NOT(ISERROR(SEARCH("Extremo",AN603)))</formula>
    </cfRule>
  </conditionalFormatting>
  <conditionalFormatting sqref="AN605">
    <cfRule type="containsText" dxfId="87" priority="53" operator="containsText" text="Bajo">
      <formula>NOT(ISERROR(SEARCH("Bajo",AN605)))</formula>
    </cfRule>
    <cfRule type="containsText" dxfId="86" priority="54" operator="containsText" text="Moderado">
      <formula>NOT(ISERROR(SEARCH("Moderado",AN605)))</formula>
    </cfRule>
    <cfRule type="containsText" dxfId="85" priority="55" operator="containsText" text="Alto">
      <formula>NOT(ISERROR(SEARCH("Alto",AN605)))</formula>
    </cfRule>
    <cfRule type="containsText" dxfId="84" priority="56" operator="containsText" text="Extremo">
      <formula>NOT(ISERROR(SEARCH("Extremo",AN605)))</formula>
    </cfRule>
  </conditionalFormatting>
  <conditionalFormatting sqref="AN607:AN608">
    <cfRule type="containsText" dxfId="83" priority="45" operator="containsText" text="Bajo">
      <formula>NOT(ISERROR(SEARCH("Bajo",AN607)))</formula>
    </cfRule>
    <cfRule type="containsText" dxfId="82" priority="46" operator="containsText" text="Moderado">
      <formula>NOT(ISERROR(SEARCH("Moderado",AN607)))</formula>
    </cfRule>
    <cfRule type="containsText" dxfId="81" priority="47" operator="containsText" text="Alto">
      <formula>NOT(ISERROR(SEARCH("Alto",AN607)))</formula>
    </cfRule>
    <cfRule type="containsText" dxfId="80" priority="48" operator="containsText" text="Extremo">
      <formula>NOT(ISERROR(SEARCH("Extremo",AN607)))</formula>
    </cfRule>
  </conditionalFormatting>
  <conditionalFormatting sqref="AN611">
    <cfRule type="containsText" dxfId="79" priority="801" operator="containsText" text="Bajo">
      <formula>NOT(ISERROR(SEARCH("Bajo",AN611)))</formula>
    </cfRule>
    <cfRule type="containsText" dxfId="78" priority="802" operator="containsText" text="Moderado">
      <formula>NOT(ISERROR(SEARCH("Moderado",AN611)))</formula>
    </cfRule>
    <cfRule type="containsText" dxfId="77" priority="803" operator="containsText" text="Alto">
      <formula>NOT(ISERROR(SEARCH("Alto",AN611)))</formula>
    </cfRule>
    <cfRule type="containsText" dxfId="76" priority="804" operator="containsText" text="Extremo">
      <formula>NOT(ISERROR(SEARCH("Extremo",AN611)))</formula>
    </cfRule>
  </conditionalFormatting>
  <conditionalFormatting sqref="AN614 AN616 AN619">
    <cfRule type="containsText" dxfId="75" priority="793" operator="containsText" text="Bajo">
      <formula>NOT(ISERROR(SEARCH("Bajo",AN614)))</formula>
    </cfRule>
    <cfRule type="containsText" dxfId="74" priority="794" operator="containsText" text="Moderado">
      <formula>NOT(ISERROR(SEARCH("Moderado",AN614)))</formula>
    </cfRule>
    <cfRule type="containsText" dxfId="73" priority="795" operator="containsText" text="Alto">
      <formula>NOT(ISERROR(SEARCH("Alto",AN614)))</formula>
    </cfRule>
    <cfRule type="containsText" dxfId="72" priority="796" operator="containsText" text="Extremo">
      <formula>NOT(ISERROR(SEARCH("Extremo",AN614)))</formula>
    </cfRule>
  </conditionalFormatting>
  <conditionalFormatting sqref="AN622">
    <cfRule type="containsText" dxfId="71" priority="785" operator="containsText" text="Bajo">
      <formula>NOT(ISERROR(SEARCH("Bajo",AN622)))</formula>
    </cfRule>
    <cfRule type="containsText" dxfId="70" priority="786" operator="containsText" text="Moderado">
      <formula>NOT(ISERROR(SEARCH("Moderado",AN622)))</formula>
    </cfRule>
    <cfRule type="containsText" dxfId="69" priority="787" operator="containsText" text="Alto">
      <formula>NOT(ISERROR(SEARCH("Alto",AN622)))</formula>
    </cfRule>
    <cfRule type="containsText" dxfId="68" priority="788" operator="containsText" text="Extremo">
      <formula>NOT(ISERROR(SEARCH("Extremo",AN622)))</formula>
    </cfRule>
  </conditionalFormatting>
  <conditionalFormatting sqref="AN627 AN629">
    <cfRule type="containsText" dxfId="67" priority="353" operator="containsText" text="Bajo">
      <formula>NOT(ISERROR(SEARCH("Bajo",AN627)))</formula>
    </cfRule>
    <cfRule type="containsText" dxfId="66" priority="354" operator="containsText" text="Moderado">
      <formula>NOT(ISERROR(SEARCH("Moderado",AN627)))</formula>
    </cfRule>
    <cfRule type="containsText" dxfId="65" priority="355" operator="containsText" text="Alto">
      <formula>NOT(ISERROR(SEARCH("Alto",AN627)))</formula>
    </cfRule>
    <cfRule type="containsText" dxfId="64" priority="356" operator="containsText" text="Extremo">
      <formula>NOT(ISERROR(SEARCH("Extremo",AN627)))</formula>
    </cfRule>
  </conditionalFormatting>
  <conditionalFormatting sqref="AN631">
    <cfRule type="containsText" dxfId="63" priority="345" operator="containsText" text="Bajo">
      <formula>NOT(ISERROR(SEARCH("Bajo",AN631)))</formula>
    </cfRule>
    <cfRule type="containsText" dxfId="62" priority="346" operator="containsText" text="Moderado">
      <formula>NOT(ISERROR(SEARCH("Moderado",AN631)))</formula>
    </cfRule>
    <cfRule type="containsText" dxfId="61" priority="347" operator="containsText" text="Alto">
      <formula>NOT(ISERROR(SEARCH("Alto",AN631)))</formula>
    </cfRule>
    <cfRule type="containsText" dxfId="60" priority="348" operator="containsText" text="Extremo">
      <formula>NOT(ISERROR(SEARCH("Extremo",AN631)))</formula>
    </cfRule>
  </conditionalFormatting>
  <conditionalFormatting sqref="AN634 AN636:AN637 AN639 AN641">
    <cfRule type="containsText" dxfId="59" priority="37" operator="containsText" text="Bajo">
      <formula>NOT(ISERROR(SEARCH("Bajo",AN634)))</formula>
    </cfRule>
    <cfRule type="containsText" dxfId="58" priority="38" operator="containsText" text="Moderado">
      <formula>NOT(ISERROR(SEARCH("Moderado",AN634)))</formula>
    </cfRule>
    <cfRule type="containsText" dxfId="57" priority="39" operator="containsText" text="Alto">
      <formula>NOT(ISERROR(SEARCH("Alto",AN634)))</formula>
    </cfRule>
    <cfRule type="containsText" dxfId="56" priority="40" operator="containsText" text="Extremo">
      <formula>NOT(ISERROR(SEARCH("Extremo",AN634)))</formula>
    </cfRule>
  </conditionalFormatting>
  <conditionalFormatting sqref="AN644:AN648">
    <cfRule type="containsText" dxfId="55" priority="777" operator="containsText" text="Bajo">
      <formula>NOT(ISERROR(SEARCH("Bajo",AN644)))</formula>
    </cfRule>
    <cfRule type="containsText" dxfId="54" priority="778" operator="containsText" text="Moderado">
      <formula>NOT(ISERROR(SEARCH("Moderado",AN644)))</formula>
    </cfRule>
    <cfRule type="containsText" dxfId="53" priority="779" operator="containsText" text="Alto">
      <formula>NOT(ISERROR(SEARCH("Alto",AN644)))</formula>
    </cfRule>
    <cfRule type="containsText" dxfId="52" priority="780" operator="containsText" text="Extremo">
      <formula>NOT(ISERROR(SEARCH("Extremo",AN644)))</formula>
    </cfRule>
  </conditionalFormatting>
  <conditionalFormatting sqref="AN651:AN655">
    <cfRule type="containsText" dxfId="51" priority="769" operator="containsText" text="Bajo">
      <formula>NOT(ISERROR(SEARCH("Bajo",AN651)))</formula>
    </cfRule>
    <cfRule type="containsText" dxfId="50" priority="770" operator="containsText" text="Moderado">
      <formula>NOT(ISERROR(SEARCH("Moderado",AN651)))</formula>
    </cfRule>
    <cfRule type="containsText" dxfId="49" priority="771" operator="containsText" text="Alto">
      <formula>NOT(ISERROR(SEARCH("Alto",AN651)))</formula>
    </cfRule>
    <cfRule type="containsText" dxfId="48" priority="772" operator="containsText" text="Extremo">
      <formula>NOT(ISERROR(SEARCH("Extremo",AN651)))</formula>
    </cfRule>
  </conditionalFormatting>
  <conditionalFormatting sqref="AN658:AN661">
    <cfRule type="containsText" dxfId="47" priority="265" operator="containsText" text="Bajo">
      <formula>NOT(ISERROR(SEARCH("Bajo",AN658)))</formula>
    </cfRule>
    <cfRule type="containsText" dxfId="46" priority="266" operator="containsText" text="Moderado">
      <formula>NOT(ISERROR(SEARCH("Moderado",AN658)))</formula>
    </cfRule>
    <cfRule type="containsText" dxfId="45" priority="267" operator="containsText" text="Alto">
      <formula>NOT(ISERROR(SEARCH("Alto",AN658)))</formula>
    </cfRule>
    <cfRule type="containsText" dxfId="44" priority="268" operator="containsText" text="Extremo">
      <formula>NOT(ISERROR(SEARCH("Extremo",AN658)))</formula>
    </cfRule>
  </conditionalFormatting>
  <conditionalFormatting sqref="AN663:AN664">
    <cfRule type="containsText" dxfId="43" priority="257" operator="containsText" text="Bajo">
      <formula>NOT(ISERROR(SEARCH("Bajo",AN663)))</formula>
    </cfRule>
    <cfRule type="containsText" dxfId="42" priority="258" operator="containsText" text="Moderado">
      <formula>NOT(ISERROR(SEARCH("Moderado",AN663)))</formula>
    </cfRule>
    <cfRule type="containsText" dxfId="41" priority="259" operator="containsText" text="Alto">
      <formula>NOT(ISERROR(SEARCH("Alto",AN663)))</formula>
    </cfRule>
    <cfRule type="containsText" dxfId="40" priority="260" operator="containsText" text="Extremo">
      <formula>NOT(ISERROR(SEARCH("Extremo",AN663)))</formula>
    </cfRule>
  </conditionalFormatting>
  <conditionalFormatting sqref="AN667">
    <cfRule type="containsText" dxfId="39" priority="241" operator="containsText" text="Bajo">
      <formula>NOT(ISERROR(SEARCH("Bajo",AN667)))</formula>
    </cfRule>
    <cfRule type="containsText" dxfId="38" priority="242" operator="containsText" text="Moderado">
      <formula>NOT(ISERROR(SEARCH("Moderado",AN667)))</formula>
    </cfRule>
    <cfRule type="containsText" dxfId="37" priority="243" operator="containsText" text="Alto">
      <formula>NOT(ISERROR(SEARCH("Alto",AN667)))</formula>
    </cfRule>
    <cfRule type="containsText" dxfId="36" priority="244" operator="containsText" text="Extremo">
      <formula>NOT(ISERROR(SEARCH("Extremo",AN667)))</formula>
    </cfRule>
  </conditionalFormatting>
  <conditionalFormatting sqref="AN669 AN671 AN674">
    <cfRule type="containsText" dxfId="35" priority="397" operator="containsText" text="Bajo">
      <formula>NOT(ISERROR(SEARCH("Bajo",AN669)))</formula>
    </cfRule>
    <cfRule type="containsText" dxfId="34" priority="398" operator="containsText" text="Moderado">
      <formula>NOT(ISERROR(SEARCH("Moderado",AN669)))</formula>
    </cfRule>
    <cfRule type="containsText" dxfId="33" priority="399" operator="containsText" text="Alto">
      <formula>NOT(ISERROR(SEARCH("Alto",AN669)))</formula>
    </cfRule>
    <cfRule type="containsText" dxfId="32" priority="400" operator="containsText" text="Extremo">
      <formula>NOT(ISERROR(SEARCH("Extremo",AN669)))</formula>
    </cfRule>
  </conditionalFormatting>
  <conditionalFormatting sqref="AN677">
    <cfRule type="containsText" dxfId="31" priority="389" operator="containsText" text="Bajo">
      <formula>NOT(ISERROR(SEARCH("Bajo",AN677)))</formula>
    </cfRule>
    <cfRule type="containsText" dxfId="30" priority="390" operator="containsText" text="Moderado">
      <formula>NOT(ISERROR(SEARCH("Moderado",AN677)))</formula>
    </cfRule>
    <cfRule type="containsText" dxfId="29" priority="391" operator="containsText" text="Alto">
      <formula>NOT(ISERROR(SEARCH("Alto",AN677)))</formula>
    </cfRule>
    <cfRule type="containsText" dxfId="28" priority="392" operator="containsText" text="Extremo">
      <formula>NOT(ISERROR(SEARCH("Extremo",AN677)))</formula>
    </cfRule>
  </conditionalFormatting>
  <conditionalFormatting sqref="AN686">
    <cfRule type="containsText" dxfId="27" priority="753" operator="containsText" text="Bajo">
      <formula>NOT(ISERROR(SEARCH("Bajo",AN686)))</formula>
    </cfRule>
    <cfRule type="containsText" dxfId="26" priority="754" operator="containsText" text="Moderado">
      <formula>NOT(ISERROR(SEARCH("Moderado",AN686)))</formula>
    </cfRule>
    <cfRule type="containsText" dxfId="25" priority="755" operator="containsText" text="Alto">
      <formula>NOT(ISERROR(SEARCH("Alto",AN686)))</formula>
    </cfRule>
    <cfRule type="containsText" dxfId="24" priority="756" operator="containsText" text="Extremo">
      <formula>NOT(ISERROR(SEARCH("Extremo",AN686)))</formula>
    </cfRule>
  </conditionalFormatting>
  <conditionalFormatting sqref="AN695:AN700">
    <cfRule type="containsText" dxfId="23" priority="13" operator="containsText" text="Bajo">
      <formula>NOT(ISERROR(SEARCH("Bajo",AN695)))</formula>
    </cfRule>
    <cfRule type="containsText" dxfId="22" priority="14" operator="containsText" text="Moderado">
      <formula>NOT(ISERROR(SEARCH("Moderado",AN695)))</formula>
    </cfRule>
    <cfRule type="containsText" dxfId="21" priority="15" operator="containsText" text="Alto">
      <formula>NOT(ISERROR(SEARCH("Alto",AN695)))</formula>
    </cfRule>
    <cfRule type="containsText" dxfId="20" priority="16" operator="containsText" text="Extremo">
      <formula>NOT(ISERROR(SEARCH("Extremo",AN695)))</formula>
    </cfRule>
  </conditionalFormatting>
  <conditionalFormatting sqref="AN491:AO491 AN493:AO493 AN495:AO496">
    <cfRule type="containsText" dxfId="19" priority="461" operator="containsText" text="Bajo">
      <formula>NOT(ISERROR(SEARCH("Bajo",AN491)))</formula>
    </cfRule>
    <cfRule type="containsText" dxfId="18" priority="462" operator="containsText" text="Moderado">
      <formula>NOT(ISERROR(SEARCH("Moderado",AN491)))</formula>
    </cfRule>
    <cfRule type="containsText" dxfId="17" priority="463" operator="containsText" text="Alto">
      <formula>NOT(ISERROR(SEARCH("Alto",AN491)))</formula>
    </cfRule>
    <cfRule type="containsText" dxfId="16" priority="464" operator="containsText" text="Extremo">
      <formula>NOT(ISERROR(SEARCH("Extremo",AN491)))</formula>
    </cfRule>
  </conditionalFormatting>
  <conditionalFormatting sqref="AN498:AO498">
    <cfRule type="containsText" dxfId="15" priority="453" operator="containsText" text="Bajo">
      <formula>NOT(ISERROR(SEARCH("Bajo",AN498)))</formula>
    </cfRule>
    <cfRule type="containsText" dxfId="14" priority="454" operator="containsText" text="Moderado">
      <formula>NOT(ISERROR(SEARCH("Moderado",AN498)))</formula>
    </cfRule>
    <cfRule type="containsText" dxfId="13" priority="455" operator="containsText" text="Alto">
      <formula>NOT(ISERROR(SEARCH("Alto",AN498)))</formula>
    </cfRule>
    <cfRule type="containsText" dxfId="12" priority="456" operator="containsText" text="Extremo">
      <formula>NOT(ISERROR(SEARCH("Extremo",AN498)))</formula>
    </cfRule>
  </conditionalFormatting>
  <conditionalFormatting sqref="V227 V231">
    <cfRule type="containsText" dxfId="11" priority="9" operator="containsText" text="Bajo">
      <formula>NOT(ISERROR(SEARCH("Bajo",V227)))</formula>
    </cfRule>
    <cfRule type="containsText" dxfId="10" priority="10" operator="containsText" text="Moderado">
      <formula>NOT(ISERROR(SEARCH("Moderado",V227)))</formula>
    </cfRule>
    <cfRule type="containsText" dxfId="9" priority="11" operator="containsText" text="Alto">
      <formula>NOT(ISERROR(SEARCH("Alto",V227)))</formula>
    </cfRule>
    <cfRule type="containsText" dxfId="8" priority="12" operator="containsText" text="Extremo">
      <formula>NOT(ISERROR(SEARCH("Extremo",V227)))</formula>
    </cfRule>
  </conditionalFormatting>
  <conditionalFormatting sqref="AN227">
    <cfRule type="containsText" dxfId="7" priority="5" operator="containsText" text="Bajo">
      <formula>NOT(ISERROR(SEARCH("Bajo",AN227)))</formula>
    </cfRule>
    <cfRule type="containsText" dxfId="6" priority="6" operator="containsText" text="Moderado">
      <formula>NOT(ISERROR(SEARCH("Moderado",AN227)))</formula>
    </cfRule>
    <cfRule type="containsText" dxfId="5" priority="7" operator="containsText" text="Alto">
      <formula>NOT(ISERROR(SEARCH("Alto",AN227)))</formula>
    </cfRule>
    <cfRule type="containsText" dxfId="4" priority="8" operator="containsText" text="Extremo">
      <formula>NOT(ISERROR(SEARCH("Extremo",AN227)))</formula>
    </cfRule>
  </conditionalFormatting>
  <conditionalFormatting sqref="AN231:AN232">
    <cfRule type="containsText" dxfId="3" priority="1" operator="containsText" text="Bajo">
      <formula>NOT(ISERROR(SEARCH("Bajo",AN231)))</formula>
    </cfRule>
    <cfRule type="containsText" dxfId="2" priority="2" operator="containsText" text="Moderado">
      <formula>NOT(ISERROR(SEARCH("Moderado",AN231)))</formula>
    </cfRule>
    <cfRule type="containsText" dxfId="1" priority="3" operator="containsText" text="Alto">
      <formula>NOT(ISERROR(SEARCH("Alto",AN231)))</formula>
    </cfRule>
    <cfRule type="containsText" dxfId="0" priority="4" operator="containsText" text="Extremo">
      <formula>NOT(ISERROR(SEARCH("Extremo",AN231)))</formula>
    </cfRule>
  </conditionalFormatting>
  <dataValidations count="337">
    <dataValidation type="list" allowBlank="1" showInputMessage="1" showErrorMessage="1" sqref="O13 T9 T11 T13 R9 R11 E9 E11 M9 M11 B9 B11 O9:P9 O11:P11 M157:M163 V9 AN9:AO9 V11 AN11:AO11 V13 AN13:AO13 Y236:AC236 E236 P236:P237 M236:M237 T236 R236 O236 Y240:AC245 P242:P260 O242 O257 O254 O251 O248 O245 O259:O260 T242 T257 T254 T251 T248 T245 V242 AN257:AO257 AN254:AO254 AN251:AO251 AN248:AO248 AN245:AO245 AN242:AO242 V257 AN259:AO261 V251 V248 V245 Y257:AC257 Y248:AC248 Y251:AC252 Y254:AC254 T259:T261 T263 V263 V259:V261 AN263:AO263 O261:P261 O263:P263 M242:M261 M263 E242:E261 E263 R242:R261 R263 O405 T409 O411 T405 AN409:AO409 T411 V405 V409 AN411:AO411 Y409:AC409 V411 AN405:AO405 Y655:AC655 O655 T655 V655 AN655:AO655 V360 E409:E413 P360:P362 O298 T298 V298 AN298:AO298 M360:M362 O293 O295 O290 O286 O283 O280 T295 T293 T290 T286 T283 T280 AN293:AO293 AN290:AO290 AN283:AO283 AN280:AO280 V295 V293 AN295 V286 V283 V280 E360:E362 R360:R362 E273:E286 AN273:AO273 O273 T273 V273 O277 T277 AN277:AO277 V277 M273:M286 P273:P286 R273:R286 AO286 Y360:AC362 O360 T360 AN360:AO360 Y259:AC264 O130 R121:R122 O121:P122 AN121:AO122 P409:P413 R409:R413 M409:M413 P655:P657 O413 T413 V413 AN413:AO413 Y411:AC413 O337 O345 O343 O341 E337 E343 E345 E341 R337 R341 R343 R345 P347:P350 AO327:AO328 AO312:AO314 O327:O328 O347:O348 O330:O331 O334 O301:O302 O305 O308:O309 O312:O314 O316 O322 O325 O319 R290:R302 R347:R348 R330:R331 R334 R305 R308:R309 R312:R314 R316 R325 R319 R327:R328 R322 T301:T302 T343 T347:T348 T337 T341 T330:T331 T334 T345 T308:T309 T312:T314 T316 T325 T319 T327:T328 T322 V301:V302 AN337:AO337 AN341:AO341 AN330:AN331 AN334 V343 V347:V348 V337 V345 V341 V330:V331 V334 AN301:AO302 AN305:AO305 AN308:AO309 AN343:AO343 AN316:AO316 AN325:AO325 AN347:AO348 AN322:AO322 AN345:AO345 V308:V309 V312:V314 V316 V325 V319 V327:V328 V322 E290:E302 E347:E348 E305 E308:E309 E312:E314 E316 E322 E325 E319 E327:E328 Y337:AC350 AO319 Y273:AC329 P290:P336 M290:M350 O169 O157:O160 O164 O167 T169 T157:T160 T164 T167 V157:V160 V164 V167 V169 P157:P170 AN169:AO169 AN164:AO164 AN167:AO167 AO157:AO160 AN159:AN160 O173 T173 T171 V171 V173 AN173 AN171:AO171 O171:P171 E167:E171 O409 R157:R171 M167:M171 Y9:AC15 V121:V123 AN123 V126 AN126 V128 AN128 V130 AN130 V132 AN132 T121:T123 T128 T126 T132 O132 O123 O126 O128 R655:R657 B651:B657 M405:M406 R405:R406 P405:P406 E405:E406 Y405:AC406 R173:R175 M173:M175 P173:P175 Y173:AC175 P13:P15 B13:B15 M13:M15 E13:E15 R13:R15 Y121:AC133 M121:M133 E121:E133 E157:E163 Y157:AC171 E173:E226" xr:uid="{00000000-0002-0000-0000-000000000000}">
      <formula1>#REF!</formula1>
    </dataValidation>
    <dataValidation type="list" allowBlank="1" showInputMessage="1" showErrorMessage="1" sqref="O539 O91:O92" xr:uid="{0BA081CF-D198-4DBE-AE6A-18FC91A26410}">
      <formula1>$L$41:$L$45</formula1>
    </dataValidation>
    <dataValidation type="list" allowBlank="1" showInputMessage="1" showErrorMessage="1" sqref="T539 T91 T478 T484" xr:uid="{DF2614D6-3977-4F2B-854F-50B5BE1CBC31}">
      <formula1>$O$46:$O$50</formula1>
    </dataValidation>
    <dataValidation type="list" allowBlank="1" showInputMessage="1" showErrorMessage="1" sqref="AN539 AN91:AN92 V539 V91 V478 V484 AN478" xr:uid="{C8FC4007-6678-46AF-AEBB-4B12A897E6CB}">
      <formula1>$R$46:$R$49</formula1>
    </dataValidation>
    <dataValidation type="list" allowBlank="1" showInputMessage="1" showErrorMessage="1" sqref="AO539 AO91:AO92 AO478" xr:uid="{6A3BCB87-EF37-499A-857D-995DAA272991}">
      <formula1>$O$51:$O$54</formula1>
    </dataValidation>
    <dataValidation type="list" allowBlank="1" showInputMessage="1" showErrorMessage="1" sqref="Y539 Y91:Y92 Y478" xr:uid="{56E78C79-993B-4BC7-A6F6-EE702DF8E3F1}">
      <formula1>$T$46:$T$48</formula1>
    </dataValidation>
    <dataValidation type="list" allowBlank="1" showInputMessage="1" showErrorMessage="1" sqref="Z539 Z91:Z92 AA631 Z478" xr:uid="{22FE4725-3794-4A5B-8E07-541339765999}">
      <formula1>$V$46:$V$47</formula1>
    </dataValidation>
    <dataValidation type="list" allowBlank="1" showInputMessage="1" showErrorMessage="1" sqref="Z213:Z221 Z528 AA91:AA92 AA539 AA478" xr:uid="{3C1BAC3F-3A99-4AFF-AB3A-145C21AB889A}">
      <formula1>$V$48:$V$49</formula1>
    </dataValidation>
    <dataValidation type="list" allowBlank="1" showInputMessage="1" showErrorMessage="1" sqref="AC478 AC91:AC92 AC539 AB222:AB226" xr:uid="{0688C3B8-C5D6-42FE-B2E9-9CBEFE55D745}">
      <formula1>$W$50:$W$51</formula1>
    </dataValidation>
    <dataValidation type="list" allowBlank="1" showInputMessage="1" showErrorMessage="1" sqref="AB539 AB91:AB92 AB478" xr:uid="{505A6CF5-74E4-4DE4-AB8A-F1B73A125E8D}">
      <formula1>$W$46:$W$47</formula1>
    </dataValidation>
    <dataValidation type="list" allowBlank="1" showInputMessage="1" showErrorMessage="1" sqref="P539:P541 P91:P92 P478:P481" xr:uid="{3FD03836-F6E8-4512-B241-873E99907990}">
      <formula1>$X$46:$X$53</formula1>
    </dataValidation>
    <dataValidation type="list" allowBlank="1" showInputMessage="1" showErrorMessage="1" sqref="R539:R541 R91:R92 R478:R480 R484" xr:uid="{9D67863E-6F5A-4A1B-90FA-3C7C0F7DDBD1}">
      <formula1>$L$46:$L$55</formula1>
    </dataValidation>
    <dataValidation type="list" allowBlank="1" showInputMessage="1" showErrorMessage="1" sqref="M539:M541 M91:M92" xr:uid="{888A44C8-02D8-48A6-91EF-ABA263214B7B}">
      <formula1>$M$11:$M$41</formula1>
    </dataValidation>
    <dataValidation type="list" allowBlank="1" showInputMessage="1" showErrorMessage="1" sqref="E539:E541 E91:E92" xr:uid="{2E7F62F6-0AE1-4BB3-A499-0194B9C1337E}">
      <formula1>$N$11:$N$42</formula1>
    </dataValidation>
    <dataValidation type="list" allowBlank="1" showInputMessage="1" showErrorMessage="1" sqref="B40 B91:B92 B42:B44 B622:B626" xr:uid="{A0D75B81-C918-4213-95EA-51ED9A6AAF9F}">
      <formula1>$E$44:$E$81</formula1>
    </dataValidation>
    <dataValidation type="list" allowBlank="1" showInputMessage="1" showErrorMessage="1" sqref="B113 B518 B513 B516 B510 B117 B121:B122" xr:uid="{72898693-31A6-4E80-9CF3-A5271F9838BE}">
      <formula1>$E$2061:$E$2098</formula1>
    </dataValidation>
    <dataValidation type="list" allowBlank="1" showInputMessage="1" showErrorMessage="1" sqref="B235:B236 B238:B240" xr:uid="{8408A250-3851-4038-84E0-2DBA2BE1C96A}">
      <formula1>$E$2058:$E$2095</formula1>
    </dataValidation>
    <dataValidation type="list" allowBlank="1" showInputMessage="1" showErrorMessage="1" sqref="B259:B261 B263 B242 B245 B248 B251 B254 B257" xr:uid="{CCD89AFE-4790-45C2-85DC-E7A074A72D04}">
      <formula1>$E$2074:$E$2111</formula1>
    </dataValidation>
    <dataValidation type="list" allowBlank="1" showInputMessage="1" showErrorMessage="1" sqref="B405 B409 B411 B413" xr:uid="{FBCFA32D-6F34-4B1F-85FD-88EAECF5B7C8}">
      <formula1>$E$2059:$E$2096</formula1>
    </dataValidation>
    <dataValidation type="list" allowBlank="1" showInputMessage="1" showErrorMessage="1" sqref="O520 O211 O209 O407 O648 O686 O507 O577 O600 O498 O677 O667" xr:uid="{562591C2-C2B7-44D2-85DA-97A712E84106}">
      <formula1>$L$42:$L$46</formula1>
    </dataValidation>
    <dataValidation type="list" allowBlank="1" showInputMessage="1" showErrorMessage="1" sqref="T520 T211 T209 T407 T648 T686 T507 T577 T600 T677 T667" xr:uid="{8E348847-74C4-4EEC-A712-80AE4C82A557}">
      <formula1>$O$47:$O$51</formula1>
    </dataValidation>
    <dataValidation type="list" allowBlank="1" showInputMessage="1" showErrorMessage="1" sqref="V520 AN211 AN209 V211 V209 V407 AN407 AN520 V648 AN648 V686 AN686 V507 AN507 V577 AN577 V600 AN600 V677 AN677 V667 AN667" xr:uid="{51160368-517C-4B82-904E-62E7B86D67D7}">
      <formula1>$R$47:$R$50</formula1>
    </dataValidation>
    <dataValidation type="list" allowBlank="1" showInputMessage="1" showErrorMessage="1" sqref="Y520 Y209:Y212 Y407:Y408 Y648 Y686 Y507 Y577 Y600 Y677 Y667" xr:uid="{032710BF-BBD9-44D8-AF06-E1DFA8FCBCAD}">
      <formula1>$T$47:$T$49</formula1>
    </dataValidation>
    <dataValidation type="list" allowBlank="1" showInputMessage="1" showErrorMessage="1" sqref="Z520 Z209:Z212 Z407:Z408 Z648 Z686 Z507 Z577 Z600 AA553 Z677 Z667" xr:uid="{83C8DF89-3D9D-43D4-8FE4-FABC4EC71BF8}">
      <formula1>$V$47:$V$48</formula1>
    </dataValidation>
    <dataValidation type="list" allowBlank="1" showInputMessage="1" showErrorMessage="1" sqref="AA520 AA209:AA212 AA407:AA408 Z622 AA648 AA686 AA507 AA577 AA600 AA677 AA667" xr:uid="{459F371D-292C-404C-AFDA-5AB0C65CAACA}">
      <formula1>$V$49:$V$50</formula1>
    </dataValidation>
    <dataValidation type="list" allowBlank="1" showInputMessage="1" showErrorMessage="1" sqref="AC520 AC209:AC212 AC407:AC408 AC648 AC686 AC507 AC577 AC600 AC677 AC667" xr:uid="{5E0A256A-5ABE-4918-9997-D9F1412380D3}">
      <formula1>$W$51:$W$52</formula1>
    </dataValidation>
    <dataValidation type="list" allowBlank="1" showInputMessage="1" showErrorMessage="1" sqref="AO520 AO211 AO209 AO407 AO648 AO686 AO507 AO577 AO600 AO677 AO667" xr:uid="{08FCC3F3-8BA5-4CE0-87E2-8A5941B0A54E}">
      <formula1>$O$52:$O$55</formula1>
    </dataValidation>
    <dataValidation type="list" allowBlank="1" showInputMessage="1" showErrorMessage="1" sqref="AB520 AB209:AB212 AB407:AB408 AB648 AB686 AB507 AB577 AB600 Z498 AB677 AB667" xr:uid="{FB5E54FE-CCD6-4862-9974-0409AB66AF87}">
      <formula1>$W$47:$W$48</formula1>
    </dataValidation>
    <dataValidation type="list" allowBlank="1" showInputMessage="1" showErrorMessage="1" sqref="P686:P688 P600:P602 P407:P408 P648:P650 P209:P212 P507:P509 P577:P579 P520:P522 P677:P679 P667:P668" xr:uid="{72F17907-7D85-4E30-96C9-03B910C70816}">
      <formula1>$X$47:$X$54</formula1>
    </dataValidation>
    <dataValidation type="list" allowBlank="1" showInputMessage="1" showErrorMessage="1" sqref="B686:B688 B600:B602 B407:B408 B648:B650 B209:B212 B507:B509 B577:B579 B520:B522 B498:B500 B677:B679 B667:B668" xr:uid="{99CA7987-6B65-4628-92E3-6DB50D935646}">
      <formula1>$E$42:$E$79</formula1>
    </dataValidation>
    <dataValidation type="list" allowBlank="1" showInputMessage="1" showErrorMessage="1" sqref="M686:M688 M600:M602 M648:M650 M507:M509 M577:M579 M520:M522 M677:M679 M667:M668" xr:uid="{DE43B91C-48C4-47AB-9878-40C7223D6B13}">
      <formula1>$M$12:$M$42</formula1>
    </dataValidation>
    <dataValidation type="list" allowBlank="1" showInputMessage="1" showErrorMessage="1" sqref="E686:E688 E610 E600:E602 E648:E650 E507:E509 E577:E579 E520:E522 E677:E679 E667:E668" xr:uid="{D1BF90AB-1CC9-4F53-BBBC-1439BFD7434E}">
      <formula1>$N$12:$N$43</formula1>
    </dataValidation>
    <dataValidation type="list" allowBlank="1" showInputMessage="1" showErrorMessage="1" sqref="R686:R688 R600:R602 R407:R408 R648:R650 R209:R212 R507:R509 R577:R579 R520:R522 R498 R677:R679 R667:R668" xr:uid="{75970733-50FE-4B81-9DC7-EF708062C93B}">
      <formula1>$L$47:$L$56</formula1>
    </dataValidation>
    <dataValidation type="list" allowBlank="1" showInputMessage="1" showErrorMessage="1" sqref="AO580 AO589 AO586 AO584 AO582" xr:uid="{66CB6B65-E33E-41B2-AEE5-5D5B72BCF1E7}">
      <formula1>$O$511:$O$514</formula1>
    </dataValidation>
    <dataValidation type="list" allowBlank="1" showInputMessage="1" showErrorMessage="1" sqref="V580 AN580 V582 AN582 V584 AN584 V586 AN586 V589 AN589" xr:uid="{0BF1784D-8A75-400F-A401-9537AD1D50E0}">
      <formula1>$R$410:$R$413</formula1>
    </dataValidation>
    <dataValidation type="list" allowBlank="1" showInputMessage="1" showErrorMessage="1" sqref="T580 T589 T586 T584 T582" xr:uid="{6C14BED9-C0E6-4DC1-B78F-0BCAF59B54C7}">
      <formula1>$O$410:$O$510</formula1>
    </dataValidation>
    <dataValidation type="list" allowBlank="1" showInputMessage="1" showErrorMessage="1" sqref="O580 O582 O584 O586 O589" xr:uid="{8C18D33C-0379-4666-9E1E-1C87CB94470F}">
      <formula1>$L$405:$L$409</formula1>
    </dataValidation>
    <dataValidation type="list" allowBlank="1" showInputMessage="1" showErrorMessage="1" sqref="O622" xr:uid="{2383793E-DB53-4358-8D71-11B73E0F233B}">
      <formula1>$L$44:$L$48</formula1>
    </dataValidation>
    <dataValidation type="list" allowBlank="1" showInputMessage="1" showErrorMessage="1" sqref="T622" xr:uid="{5F2B402D-BEB1-4D0C-93BD-B2CB72F2C2C6}">
      <formula1>$O$49:$O$53</formula1>
    </dataValidation>
    <dataValidation type="list" allowBlank="1" showInputMessage="1" showErrorMessage="1" sqref="V622 AN622" xr:uid="{07C24E69-BC87-4BF4-9749-1ED754E3F701}">
      <formula1>$R$49:$R$52</formula1>
    </dataValidation>
    <dataValidation type="list" allowBlank="1" showInputMessage="1" showErrorMessage="1" sqref="Y622" xr:uid="{B33BBC6C-25F0-4A4C-95C3-CB8CCA8493B6}">
      <formula1>$T$49:$T$51</formula1>
    </dataValidation>
    <dataValidation type="list" allowBlank="1" showInputMessage="1" showErrorMessage="1" sqref="AA622" xr:uid="{4F6D6EB6-B792-42A5-AD5D-594C79CAF3BF}">
      <formula1>$V$51:$V$52</formula1>
    </dataValidation>
    <dataValidation type="list" allowBlank="1" showInputMessage="1" showErrorMessage="1" sqref="AC622" xr:uid="{F1247CF4-FFA6-4353-9A52-30ACDB6CD41A}">
      <formula1>$W$53:$W$54</formula1>
    </dataValidation>
    <dataValidation type="list" allowBlank="1" showInputMessage="1" showErrorMessage="1" sqref="AO622" xr:uid="{1E611FE3-61E3-45F3-9892-3862C9DC5FFB}">
      <formula1>$O$54:$O$57</formula1>
    </dataValidation>
    <dataValidation type="list" allowBlank="1" showInputMessage="1" showErrorMessage="1" sqref="AB622 AA498 AC553" xr:uid="{12FC49EA-7D57-455B-95D4-944D1D7EA8C5}">
      <formula1>$W$49:$W$50</formula1>
    </dataValidation>
    <dataValidation type="list" allowBlank="1" showInputMessage="1" showErrorMessage="1" sqref="P622:P626" xr:uid="{95099E08-8D14-47D9-9A7C-9D87CC55D049}">
      <formula1>$X$49:$X$56</formula1>
    </dataValidation>
    <dataValidation type="list" allowBlank="1" showInputMessage="1" showErrorMessage="1" sqref="M622:M626" xr:uid="{6B0CF900-3095-4D5D-8526-D17128BB80C0}">
      <formula1>$M$14:$M$44</formula1>
    </dataValidation>
    <dataValidation type="list" allowBlank="1" showInputMessage="1" showErrorMessage="1" sqref="E622:E626" xr:uid="{4F806FC3-0B58-48EE-99C9-3CDD16D5D4DD}">
      <formula1>$N$14:$N$45</formula1>
    </dataValidation>
    <dataValidation type="list" allowBlank="1" showInputMessage="1" showErrorMessage="1" sqref="R622:R626" xr:uid="{A00B288E-F08F-4C57-A7C8-5EB9E0494A2A}">
      <formula1>$L$49:$L$58</formula1>
    </dataValidation>
    <dataValidation type="list" allowBlank="1" showInputMessage="1" showErrorMessage="1" sqref="B611 B619 B614 B616" xr:uid="{84B1AA57-A0A8-4339-A3A4-98E4F4D6DE0F}">
      <formula1>$E$2062:$E$2099</formula1>
    </dataValidation>
    <dataValidation type="list" allowBlank="1" showInputMessage="1" showErrorMessage="1" sqref="B644:B647" xr:uid="{05AC01B0-6D1E-4BFE-8BEB-17C321E0A1C2}">
      <formula1>$E$2055:$E$2092</formula1>
    </dataValidation>
    <dataValidation type="list" allowBlank="1" showInputMessage="1" showErrorMessage="1" sqref="E655:E657" xr:uid="{DAF264B6-23F8-4260-B3F0-E9F19A67EF3A}">
      <formula1>$N$12:$N$15</formula1>
    </dataValidation>
    <dataValidation type="list" allowBlank="1" showInputMessage="1" showErrorMessage="1" sqref="M655:M657 M631:M633" xr:uid="{1BF6C5E5-796C-4DD5-A9E7-724D14CB026F}">
      <formula1>$M$12:$M$15</formula1>
    </dataValidation>
    <dataValidation type="list" allowBlank="1" showInputMessage="1" showErrorMessage="1" sqref="B682 B684 B680" xr:uid="{1D6D9055-C3DA-4C5F-BF69-141642D3602E}">
      <formula1>$E$2057:$E$2094</formula1>
    </dataValidation>
    <dataValidation type="list" allowBlank="1" showInputMessage="1" showErrorMessage="1" sqref="B539:B541" xr:uid="{B2E8DAF4-A8FC-4854-99DF-3BD983665AD8}">
      <formula1>$E$41:$E$78</formula1>
    </dataValidation>
    <dataValidation type="list" allowBlank="1" showInputMessage="1" showErrorMessage="1" sqref="B530 B533 B536" xr:uid="{8601E54C-D689-4F84-8A80-B347DB88745C}">
      <formula1>$E$2014:$E$2051</formula1>
    </dataValidation>
    <dataValidation type="list" allowBlank="1" showInputMessage="1" showErrorMessage="1" sqref="R580:R592" xr:uid="{E6A60309-CB05-4C1C-A6B4-D0D1BBEB013A}">
      <formula1>$L$410:$L$515</formula1>
    </dataValidation>
    <dataValidation type="list" allowBlank="1" showInputMessage="1" showErrorMessage="1" sqref="E580:E592" xr:uid="{7EE7F35D-A52B-47B7-AF35-8447740334BE}">
      <formula1>$N$258:$N$406</formula1>
    </dataValidation>
    <dataValidation type="list" allowBlank="1" showInputMessage="1" showErrorMessage="1" sqref="M580:M592" xr:uid="{778065E2-B405-48E7-8895-0F9A0229E22D}">
      <formula1>$M$258:$M$405</formula1>
    </dataValidation>
    <dataValidation type="list" allowBlank="1" showInputMessage="1" showErrorMessage="1" sqref="B580:B592" xr:uid="{5876E3BE-45BE-431B-A5EC-2C6AA87DF2EA}">
      <formula1>$E$405:$E$592</formula1>
    </dataValidation>
    <dataValidation type="list" allowBlank="1" showInputMessage="1" showErrorMessage="1" sqref="P580:P592" xr:uid="{B801E3A3-9C6D-4F26-B232-3F798383B598}">
      <formula1>$X$410:$X$513</formula1>
    </dataValidation>
    <dataValidation type="list" allowBlank="1" showInputMessage="1" showErrorMessage="1" sqref="AB580:AB592" xr:uid="{32FA6ECC-954A-47FC-8BE6-56143252F88C}">
      <formula1>$W$410:$W$411</formula1>
    </dataValidation>
    <dataValidation type="list" allowBlank="1" showInputMessage="1" showErrorMessage="1" sqref="AC580:AC592" xr:uid="{ED1E773F-1B89-4918-9D7F-6B41A49EDEE3}">
      <formula1>$W$510:$W$511</formula1>
    </dataValidation>
    <dataValidation type="list" allowBlank="1" showInputMessage="1" showErrorMessage="1" sqref="AA580:AA592" xr:uid="{26C05139-D072-4623-95F0-CB87D44E7788}">
      <formula1>$V$412:$V$413</formula1>
    </dataValidation>
    <dataValidation type="list" allowBlank="1" showInputMessage="1" showErrorMessage="1" sqref="Z580:Z592" xr:uid="{B5D29E79-9DFE-4F29-952A-22CA34C4DB10}">
      <formula1>$V$410:$V$411</formula1>
    </dataValidation>
    <dataValidation type="list" allowBlank="1" showInputMessage="1" showErrorMessage="1" sqref="Y580:Y592" xr:uid="{2DEB25EF-3769-409E-B154-E405FF68B2F7}">
      <formula1>$T$410:$T$412</formula1>
    </dataValidation>
    <dataValidation type="list" allowBlank="1" showInputMessage="1" showErrorMessage="1" sqref="B505 B501:B503" xr:uid="{ECC354C5-12D7-4A8C-9A4F-766F6FCFB222}">
      <formula1>$E$2009:$E$2046</formula1>
    </dataValidation>
    <dataValidation type="list" allowBlank="1" showInputMessage="1" showErrorMessage="1" sqref="B572:B573 B575" xr:uid="{83AF6698-D39D-4053-A6A7-97DDF4E62480}">
      <formula1>$E$2020:$E$2057</formula1>
    </dataValidation>
    <dataValidation type="list" allowBlank="1" showInputMessage="1" showErrorMessage="1" sqref="AO380 AO393 AO377 AO396 AO383 AO363" xr:uid="{D0756CB1-7401-4693-B5F6-68C30F0EF65D}">
      <formula1>$K$365:$K$366</formula1>
    </dataValidation>
    <dataValidation type="list" allowBlank="1" showInputMessage="1" showErrorMessage="1" sqref="AO374 AO372 AO369 AO367 AO365" xr:uid="{E46EB619-6188-40BA-B34F-7B8EDE2A0134}">
      <formula1>$K$367:$K$368</formula1>
    </dataValidation>
    <dataValidation type="list" allowBlank="1" showInputMessage="1" showErrorMessage="1" sqref="AO390 AO388 AO386 AO399" xr:uid="{F91FDF29-4E61-480F-A54F-991DF4363548}">
      <formula1>$K$365:$K$367</formula1>
    </dataValidation>
    <dataValidation type="list" allowBlank="1" showInputMessage="1" showErrorMessage="1" sqref="M393:M395" xr:uid="{D023CC63-D042-43C8-9B5C-1D5C64FE5643}">
      <formula1>$I$254:$I$259</formula1>
    </dataValidation>
    <dataValidation type="list" allowBlank="1" showInputMessage="1" showErrorMessage="1" sqref="E402" xr:uid="{2B8B350A-F557-47E4-8E87-1930E3EB067F}">
      <formula1>$H$253:$H$255</formula1>
    </dataValidation>
    <dataValidation type="list" allowBlank="1" showInputMessage="1" showErrorMessage="1" sqref="E393 E386 E383 E399 E388 E396 E390 E380 E377" xr:uid="{65F53DA8-05C0-43D4-8611-79A946150AF3}">
      <formula1>$H$254:$H$256</formula1>
    </dataValidation>
    <dataValidation type="list" allowBlank="1" showInputMessage="1" showErrorMessage="1" sqref="E374 E363 E372 E369 E367 E365" xr:uid="{4DA3F631-3E19-4B9F-98DA-32C39C0015B4}">
      <formula1>$Y$263:$Y$363</formula1>
    </dataValidation>
    <dataValidation type="list" allowBlank="1" showInputMessage="1" showErrorMessage="1" sqref="M396:M404 M363:M392" xr:uid="{A8301835-FA16-4CA8-B3D0-66F234E01BE7}">
      <formula1>$M$251:$M$258</formula1>
    </dataValidation>
    <dataValidation type="list" allowBlank="1" showInputMessage="1" showErrorMessage="1" sqref="AO402" xr:uid="{1AD1ABFA-2A79-477D-BE69-6D38D335E5F9}">
      <formula1>$O$365:$O$367</formula1>
    </dataValidation>
    <dataValidation type="list" allowBlank="1" showInputMessage="1" showErrorMessage="1" sqref="Y363:Y404" xr:uid="{520B8065-7369-4005-9659-6D5FFBFC566B}">
      <formula1>$T$263:$T$363</formula1>
    </dataValidation>
    <dataValidation type="list" allowBlank="1" showInputMessage="1" showErrorMessage="1" sqref="AN402 AN396 AN393 AN390 AN399 AN386 AN383 AN380 AN377 AN374 AN372 AN369 AN367 AN365 AN363 V402 V396 V393 V390 V388 V386 V383 V380 V377 V374 V372 V369 V367 V365 V363 V399" xr:uid="{52860BF8-B902-4B20-BD6A-51629B8F0BE6}">
      <formula1>$R$263:$R$364</formula1>
    </dataValidation>
    <dataValidation type="list" allowBlank="1" showInputMessage="1" showErrorMessage="1" sqref="T402 T399 T363 T365 T367 T369 T372 T374 T377 T380 T383 T386 T388 T390 T393 T396" xr:uid="{C0DC9B21-1F0C-4FA6-80E0-6C8A4C7D547B}">
      <formula1>$O$263:$O$364</formula1>
    </dataValidation>
    <dataValidation type="list" allowBlank="1" showInputMessage="1" showErrorMessage="1" sqref="O399 O390 O372 O369 O367 O402 O393 O388 O386 O383 O380 O377 O374 O365 O363 O396" xr:uid="{A1C49767-369F-48C2-A16E-9A242567E4D2}">
      <formula1>$L$258:$L$262</formula1>
    </dataValidation>
    <dataValidation type="list" allowBlank="1" showInputMessage="1" showErrorMessage="1" sqref="R363:R404" xr:uid="{DC058BB1-E7F9-4C9D-AD0E-D03078DFA50D}">
      <formula1>$L$263:$L$368</formula1>
    </dataValidation>
    <dataValidation type="list" allowBlank="1" showInputMessage="1" showErrorMessage="1" sqref="B363:B404" xr:uid="{CE5E73C0-C872-455E-B9B9-7DBC15FE3B47}">
      <formula1>$E$258:$E$388</formula1>
    </dataValidation>
    <dataValidation type="list" allowBlank="1" showInputMessage="1" showErrorMessage="1" sqref="P363:P404" xr:uid="{3D47AA6A-1E2C-4B48-8533-528853A6CBF8}">
      <formula1>$X$263:$X$366</formula1>
    </dataValidation>
    <dataValidation type="list" allowBlank="1" showInputMessage="1" showErrorMessage="1" sqref="AB363:AB404" xr:uid="{01528E7A-826F-45FC-8B8C-4C22911684C4}">
      <formula1>$W$263:$W$264</formula1>
    </dataValidation>
    <dataValidation type="list" allowBlank="1" showInputMessage="1" showErrorMessage="1" sqref="AC363:AC404" xr:uid="{E9F5E93B-D3AE-48D2-8FE8-64A70071D83B}">
      <formula1>$W$365:$W$365</formula1>
    </dataValidation>
    <dataValidation type="list" allowBlank="1" showInputMessage="1" showErrorMessage="1" sqref="AA363:AA404" xr:uid="{FF7AA7D6-BDFF-494B-895E-D78563EA5057}">
      <formula1>$V$363:$V$364</formula1>
    </dataValidation>
    <dataValidation type="list" allowBlank="1" showInputMessage="1" showErrorMessage="1" sqref="Z363:Z404" xr:uid="{248F558B-7891-4567-A9D9-918C09663856}">
      <formula1>$V$263:$V$264</formula1>
    </dataValidation>
    <dataValidation type="list" allowBlank="1" showInputMessage="1" showErrorMessage="1" sqref="B273" xr:uid="{840F2B86-5503-419A-A45D-D8E1E2BAFA32}">
      <formula1>$E$1976:$E$2013</formula1>
    </dataValidation>
    <dataValidation type="list" allowBlank="1" showInputMessage="1" showErrorMessage="1" sqref="B277 B280 B283 B286 B290 B293 B295 B298" xr:uid="{C7DA12E8-BDD0-4154-B68A-79F3C2E182FC}">
      <formula1>$E$1973:$E$2010</formula1>
    </dataValidation>
    <dataValidation type="list" allowBlank="1" showInputMessage="1" showErrorMessage="1" sqref="B351 B360 B357 B355" xr:uid="{E2B1831B-5352-40FB-9822-F647180274C3}">
      <formula1>$E$1877:$E$1914</formula1>
    </dataValidation>
    <dataValidation type="list" allowBlank="1" showInputMessage="1" showErrorMessage="1" sqref="B596 B598:B599 B593:B594" xr:uid="{493BEC92-7C24-45C6-A1F8-D14C9AEFAF9C}">
      <formula1>$E$1887:$E$1924</formula1>
    </dataValidation>
    <dataValidation type="list" allowBlank="1" showInputMessage="1" showErrorMessage="1" sqref="T498" xr:uid="{40FA291A-7508-4FF5-91B3-17469D4E1B00}">
      <formula1>$P$47:$P$51</formula1>
    </dataValidation>
    <dataValidation type="list" allowBlank="1" showInputMessage="1" showErrorMessage="1" sqref="V498 AN498" xr:uid="{8BFCADF2-E18A-4147-BE92-DD3D858EE6B5}">
      <formula1>$S$47:$S$50</formula1>
    </dataValidation>
    <dataValidation type="list" allowBlank="1" showInputMessage="1" showErrorMessage="1" sqref="Y498" xr:uid="{334F310D-CA0E-466C-981F-A280B0F85362}">
      <formula1>$U$47:$U$49</formula1>
    </dataValidation>
    <dataValidation type="list" allowBlank="1" showInputMessage="1" showErrorMessage="1" sqref="AC498" xr:uid="{36351E2E-E24C-4116-95D9-72E7462636C5}">
      <formula1>$X$51:$X$52</formula1>
    </dataValidation>
    <dataValidation type="list" allowBlank="1" showInputMessage="1" showErrorMessage="1" sqref="AO498" xr:uid="{53FB55FD-B121-48F9-B574-3FFE6FC8410F}">
      <formula1>$P$52:$P$55</formula1>
    </dataValidation>
    <dataValidation type="list" allowBlank="1" showInputMessage="1" showErrorMessage="1" sqref="AB498" xr:uid="{E31616AC-B097-44C9-92C3-4C144B01E144}">
      <formula1>$X$47:$X$48</formula1>
    </dataValidation>
    <dataValidation type="list" allowBlank="1" showInputMessage="1" showErrorMessage="1" sqref="P498" xr:uid="{34D79E16-BA0F-41B4-BF2F-759750C7DAE1}">
      <formula1>$Y$47:$Y$54</formula1>
    </dataValidation>
    <dataValidation type="list" allowBlank="1" showInputMessage="1" showErrorMessage="1" sqref="M498 E478:E481" xr:uid="{7EE93DBE-6937-4F80-9431-2CD0C673F738}">
      <formula1>$N$12:$N$42</formula1>
    </dataValidation>
    <dataValidation type="list" allowBlank="1" showInputMessage="1" showErrorMessage="1" sqref="E498:E500" xr:uid="{5493D3F0-676C-4CDE-A327-CE85D76554AB}">
      <formula1>$O$12:$O$43</formula1>
    </dataValidation>
    <dataValidation type="list" allowBlank="1" showInputMessage="1" showErrorMessage="1" sqref="B491 B495:B496 B493" xr:uid="{5BF20C2C-9544-4BD2-88E8-4CE38129FB19}">
      <formula1>$E$1902:$E$1939</formula1>
    </dataValidation>
    <dataValidation type="list" allowBlank="1" showInputMessage="1" showErrorMessage="1" sqref="B265 B268 B270" xr:uid="{376E6A04-0A44-4222-8DCB-646A3791AAC4}">
      <formula1>$E$1888:$E$1925</formula1>
    </dataValidation>
    <dataValidation type="list" allowBlank="1" showInputMessage="1" showErrorMessage="1" sqref="O553" xr:uid="{8CFC4F6E-569E-475A-8C3F-FFF091C43429}">
      <formula1>$L$40:$L$44</formula1>
    </dataValidation>
    <dataValidation type="list" allowBlank="1" showInputMessage="1" showErrorMessage="1" sqref="T553" xr:uid="{A4E4B275-AE9D-4B51-BFFB-9D6AF3B1650E}">
      <formula1>$O$45:$O$49</formula1>
    </dataValidation>
    <dataValidation type="list" allowBlank="1" showInputMessage="1" showErrorMessage="1" sqref="V553 AN553 AN231:AN232" xr:uid="{CE160142-2164-47DB-AAEC-CCFBB8A02C15}">
      <formula1>$R$45:$R$48</formula1>
    </dataValidation>
    <dataValidation type="list" allowBlank="1" showInputMessage="1" showErrorMessage="1" sqref="Y553" xr:uid="{94A1D6E9-8B61-4290-B77A-3B863DA7943A}">
      <formula1>$T$45:$T$47</formula1>
    </dataValidation>
    <dataValidation type="list" allowBlank="1" showInputMessage="1" showErrorMessage="1" sqref="Z553" xr:uid="{45BA4F5A-5D21-442D-95E8-5057DBC7C1CC}">
      <formula1>$V$45:$V$46</formula1>
    </dataValidation>
    <dataValidation type="list" allowBlank="1" showInputMessage="1" showErrorMessage="1" sqref="AO553" xr:uid="{4B91D175-24D9-405B-855F-0A7C3A78AC03}">
      <formula1>$O$50:$O$53</formula1>
    </dataValidation>
    <dataValidation type="list" allowBlank="1" showInputMessage="1" showErrorMessage="1" sqref="AB553" xr:uid="{CA7528D5-E73A-44F0-A72C-0D5FD527741A}">
      <formula1>$W$45:$W$46</formula1>
    </dataValidation>
    <dataValidation type="list" allowBlank="1" showInputMessage="1" showErrorMessage="1" sqref="P553:P555" xr:uid="{0CA24936-68F0-4E2A-95D9-449C8847D455}">
      <formula1>$X$45:$X$52</formula1>
    </dataValidation>
    <dataValidation type="list" allowBlank="1" showInputMessage="1" showErrorMessage="1" sqref="B553:B555" xr:uid="{4FBC8FB6-F976-4CBF-B388-27AE9FC1C1C1}">
      <formula1>$E$40:$E$77</formula1>
    </dataValidation>
    <dataValidation type="list" allowBlank="1" showInputMessage="1" showErrorMessage="1" sqref="M553:M555" xr:uid="{00A8ABDF-3322-4AD8-A0D8-32A3CEAD70DC}">
      <formula1>$M$11:$M$40</formula1>
    </dataValidation>
    <dataValidation type="list" allowBlank="1" showInputMessage="1" showErrorMessage="1" sqref="E553:E555" xr:uid="{A44DC54C-333C-4F94-B2F5-B47F7A39DB7B}">
      <formula1>$N$11:$N$41</formula1>
    </dataValidation>
    <dataValidation type="list" allowBlank="1" showInputMessage="1" showErrorMessage="1" sqref="R553:R555" xr:uid="{93CAC549-9564-4D68-A7D5-7EC886D701E4}">
      <formula1>$L$45:$L$54</formula1>
    </dataValidation>
    <dataValidation type="list" allowBlank="1" showInputMessage="1" showErrorMessage="1" sqref="B542 B546 B544 B551 B548" xr:uid="{319B1D3F-7D95-467E-BA54-2BCF903E1A52}">
      <formula1>$E$1882:$E$1919</formula1>
    </dataValidation>
    <dataValidation type="list" allowBlank="1" showInputMessage="1" showErrorMessage="1" sqref="B305 B308 B337 B341 B343 B345 B347 B330 B327:B328 B325 B322 B319 B316 B312 B301" xr:uid="{F7D6724E-D4D9-41B0-9111-E6F039C55EE8}">
      <formula1>$E$1762:$E$1799</formula1>
    </dataValidation>
    <dataValidation type="list" allowBlank="1" showInputMessage="1" showErrorMessage="1" sqref="B669 B671 B674" xr:uid="{CD73B3F4-E6D3-4FB6-BA05-D69C88514C29}">
      <formula1>$E$1837:$E$1874</formula1>
    </dataValidation>
    <dataValidation type="list" allowBlank="1" showInputMessage="1" showErrorMessage="1" sqref="B173 B171 B169 B167 B164 B159:B160 B157" xr:uid="{28D82D56-077C-4595-8DB1-750CBCB3FA70}">
      <formula1>$E$1791:$E$1828</formula1>
    </dataValidation>
    <dataValidation type="list" allowBlank="1" showInputMessage="1" showErrorMessage="1" sqref="AO132 AO130 AO128 AO126 AO123" xr:uid="{4BF8CBC2-397B-4C30-8004-ADF00B14A5C7}">
      <formula1>$O$235:$O$237</formula1>
    </dataValidation>
    <dataValidation type="list" allowBlank="1" showInputMessage="1" showErrorMessage="1" sqref="P123:P133" xr:uid="{7452DFA9-427E-4AA7-A10A-0695C4ED6E02}">
      <formula1>$X$235:$X$236</formula1>
    </dataValidation>
    <dataValidation type="list" allowBlank="1" showInputMessage="1" showErrorMessage="1" sqref="B123:B133" xr:uid="{5EE9F289-6B06-47FA-860F-2DA30C33D820}">
      <formula1>$E$235:$E$261</formula1>
    </dataValidation>
    <dataValidation type="list" allowBlank="1" showInputMessage="1" showErrorMessage="1" sqref="R123:R133" xr:uid="{31CAA83D-6A83-44AB-803B-45E3828E5581}">
      <formula1>$L$235:$L$238</formula1>
    </dataValidation>
    <dataValidation type="list" allowBlank="1" showInputMessage="1" showErrorMessage="1" sqref="E631:E633" xr:uid="{52665B40-AA54-41CD-8BCF-EA7D0B65D7B1}">
      <formula1>$N$12:$N$40</formula1>
    </dataValidation>
    <dataValidation type="list" allowBlank="1" showInputMessage="1" showErrorMessage="1" sqref="O631" xr:uid="{20AD338D-2920-4476-8858-3DAA2ADB89F7}">
      <formula1>$L$40:$L$43</formula1>
    </dataValidation>
    <dataValidation type="list" allowBlank="1" showInputMessage="1" showErrorMessage="1" sqref="T631" xr:uid="{5FAE28FF-847D-4090-BC0D-B68FA976B1C6}">
      <formula1>$O$44:$O$48</formula1>
    </dataValidation>
    <dataValidation type="list" allowBlank="1" showInputMessage="1" showErrorMessage="1" sqref="V631 AN631" xr:uid="{DA71ADA7-8E9C-4160-BF63-98F57B6B154F}">
      <formula1>$R$44:$R$47</formula1>
    </dataValidation>
    <dataValidation type="list" allowBlank="1" showInputMessage="1" showErrorMessage="1" sqref="Y631" xr:uid="{7CBBBBD7-61EA-4057-B8BF-3C863EC0ACBC}">
      <formula1>$T$44:$T$46</formula1>
    </dataValidation>
    <dataValidation type="list" allowBlank="1" showInputMessage="1" showErrorMessage="1" sqref="Z631" xr:uid="{F89DDA37-FD65-4A20-B290-B60229BF6050}">
      <formula1>$V$44:$V$45</formula1>
    </dataValidation>
    <dataValidation type="list" allowBlank="1" showInputMessage="1" showErrorMessage="1" sqref="AC631 AB528 AB213:AB221" xr:uid="{36B7AC6A-BCB9-44F6-AA65-148D35F31CAD}">
      <formula1>$W$48:$W$49</formula1>
    </dataValidation>
    <dataValidation type="list" allowBlank="1" showInputMessage="1" showErrorMessage="1" sqref="AO631" xr:uid="{DEA895B7-127E-4818-87E0-6FC950F0BA7E}">
      <formula1>$O$49:$O$52</formula1>
    </dataValidation>
    <dataValidation type="list" allowBlank="1" showInputMessage="1" showErrorMessage="1" sqref="AB631 AC608 AC154" xr:uid="{F61B3CDA-E6D2-4D40-8C0B-FC2A6CAC6770}">
      <formula1>$W$44:$W$45</formula1>
    </dataValidation>
    <dataValidation type="list" allowBlank="1" showInputMessage="1" showErrorMessage="1" sqref="P631:P633" xr:uid="{8DBAF1E7-5FFD-485A-BFEF-E37FED6D8E69}">
      <formula1>$X$44:$X$51</formula1>
    </dataValidation>
    <dataValidation type="list" allowBlank="1" showInputMessage="1" showErrorMessage="1" sqref="B631:B633" xr:uid="{8EAA3492-181C-41FA-8C73-C65D402CFC24}">
      <formula1>$E$40:$E$76</formula1>
    </dataValidation>
    <dataValidation type="list" allowBlank="1" showInputMessage="1" showErrorMessage="1" sqref="R631:R633" xr:uid="{E885CED1-C836-4A6F-B9F6-4274CC2B49B8}">
      <formula1>$L$44:$L$53</formula1>
    </dataValidation>
    <dataValidation type="list" allowBlank="1" showInputMessage="1" showErrorMessage="1" sqref="B629 B627" xr:uid="{C32C5968-0392-410B-B0CB-F9A3E700B6D9}">
      <formula1>$E$1794:$E$1831</formula1>
    </dataValidation>
    <dataValidation type="list" allowBlank="1" showInputMessage="1" showErrorMessage="1" sqref="O478" xr:uid="{21F69CE2-E10E-40B0-9A6D-0C8B68B0CFF8}">
      <formula1>$L$42:$L$45</formula1>
    </dataValidation>
    <dataValidation type="list" allowBlank="1" showInputMessage="1" showErrorMessage="1" sqref="B478:B480" xr:uid="{6DBFE2FC-EF1F-471B-8CB3-0A2897872227}">
      <formula1>$E$42:$E$78</formula1>
    </dataValidation>
    <dataValidation type="list" allowBlank="1" showInputMessage="1" showErrorMessage="1" sqref="M478:M480" xr:uid="{AA2183D4-CFC9-4527-BB54-8E0BBF0F9A69}">
      <formula1>$M$12:$M$41</formula1>
    </dataValidation>
    <dataValidation type="list" allowBlank="1" showInputMessage="1" showErrorMessage="1" sqref="B476:B477 B484:B489 B414:B426" xr:uid="{63E218E0-B9E7-4525-BFA9-D2FEE72CE040}">
      <formula1>$E$51:$E$88</formula1>
    </dataValidation>
    <dataValidation type="list" allowBlank="1" showInputMessage="1" showErrorMessage="1" sqref="AB556 AB559:AB571" xr:uid="{E28F0839-7CFE-4301-8A29-5BC0EAB1BC23}">
      <formula1>$W$238:$W$239</formula1>
    </dataValidation>
    <dataValidation type="list" allowBlank="1" showInputMessage="1" showErrorMessage="1" sqref="AC556 AC559:AC571" xr:uid="{8EAC320E-F006-4628-8648-4A866AC0A2AC}">
      <formula1>$W$242:$W$243</formula1>
    </dataValidation>
    <dataValidation type="list" allowBlank="1" showInputMessage="1" showErrorMessage="1" sqref="AA556 AA559:AA571" xr:uid="{E552E4C6-6F89-499C-9049-F410740FF3DE}">
      <formula1>$V$240:$V$241</formula1>
    </dataValidation>
    <dataValidation type="list" allowBlank="1" showInputMessage="1" showErrorMessage="1" sqref="Z556 Z559:Z571" xr:uid="{E1555D83-E6CF-4155-8E89-334293E5E61C}">
      <formula1>$V$238:$V$239</formula1>
    </dataValidation>
    <dataValidation type="list" allowBlank="1" showInputMessage="1" showErrorMessage="1" sqref="Y556 Y559:Y571" xr:uid="{031F1071-DCE0-48DB-B48E-30905201EFA5}">
      <formula1>$T$238:$T$240</formula1>
    </dataValidation>
    <dataValidation type="list" allowBlank="1" showInputMessage="1" showErrorMessage="1" sqref="R556:R565 R567" xr:uid="{AB87667D-1B28-4D1A-9130-863C435C1DAC}">
      <formula1>$L$238:$L$247</formula1>
    </dataValidation>
    <dataValidation type="list" allowBlank="1" showInputMessage="1" showErrorMessage="1" sqref="E556:E565 E567:E568" xr:uid="{C3A27657-46A8-4DA3-B81E-504D06DB3985}">
      <formula1>$N$167:$N$175</formula1>
    </dataValidation>
    <dataValidation type="list" allowBlank="1" showInputMessage="1" showErrorMessage="1" sqref="M556:M565 M567:M568" xr:uid="{2A67D6D1-87D1-4225-9497-9563ABC28DFB}">
      <formula1>$M$167:$M$174</formula1>
    </dataValidation>
    <dataValidation type="list" allowBlank="1" showInputMessage="1" showErrorMessage="1" sqref="B556:B565 B567:B568" xr:uid="{138CA219-BFCA-402E-AE05-5197C61CAE31}">
      <formula1>$E$174:$E$270</formula1>
    </dataValidation>
    <dataValidation type="list" allowBlank="1" showInputMessage="1" showErrorMessage="1" sqref="P556:P565 P567:P568" xr:uid="{9D7FE813-7928-4249-B14A-8C1C31036544}">
      <formula1>$X$238:$X$245</formula1>
    </dataValidation>
    <dataValidation type="list" allowBlank="1" showInputMessage="1" showErrorMessage="1" sqref="AO556 AO559 AO562 AO565 AO567:AO568" xr:uid="{4B6226B0-F032-4A9E-9BF0-CA8B25D5D18A}">
      <formula1>$O$243:$O$246</formula1>
    </dataValidation>
    <dataValidation type="list" allowBlank="1" showInputMessage="1" showErrorMessage="1" sqref="V556 V559 AN559 V562 AN562 V565 AN565 V567:V568 AN567:AN568" xr:uid="{A29E82FB-B009-498E-AB9C-FE6338C33078}">
      <formula1>$R$238:$R$241</formula1>
    </dataValidation>
    <dataValidation type="list" allowBlank="1" showInputMessage="1" showErrorMessage="1" sqref="T556 T559 T562 T565 T567:T568" xr:uid="{F3CF1FFF-FD3F-42C4-8BB6-6C7DAFE61BB3}">
      <formula1>$O$238:$O$242</formula1>
    </dataValidation>
    <dataValidation type="list" allowBlank="1" showInputMessage="1" showErrorMessage="1" sqref="O556 O559 O562 O565 O567:O568" xr:uid="{6CA82677-3472-4F17-B8EB-59737FAF3564}">
      <formula1>$L$174:$L$237</formula1>
    </dataValidation>
    <dataValidation type="list" allowBlank="1" showInputMessage="1" showErrorMessage="1" sqref="B663:B664 B658:B661" xr:uid="{597171B1-F4CC-42C9-8ADF-0240036AD350}">
      <formula1>$E$1653:$E$1690</formula1>
    </dataValidation>
    <dataValidation type="list" allowBlank="1" showInputMessage="1" showErrorMessage="1" sqref="E407:E408" xr:uid="{19A770CA-37BD-404F-A431-AC7C18DC0EA4}">
      <formula1>$N$11:$N$43</formula1>
    </dataValidation>
    <dataValidation type="list" allowBlank="1" showInputMessage="1" showErrorMessage="1" sqref="M407:M408 M209:M212" xr:uid="{DB7CB2F2-E1CB-4F8E-866D-2D199B2FA9B4}">
      <formula1>$M$11:$M$42</formula1>
    </dataValidation>
    <dataValidation type="list" allowBlank="1" showInputMessage="1" showErrorMessage="1" sqref="B178 B187 B191 B180 B176" xr:uid="{943A3DB4-E495-4504-9641-01B3B00BB775}">
      <formula1>$E$1461:$E$1498</formula1>
    </dataValidation>
    <dataValidation type="list" allowBlank="1" showInputMessage="1" showErrorMessage="1" sqref="M176 M178:M190" xr:uid="{2FCDC787-12F1-4C50-80C2-5157E9D05F86}">
      <formula1>$M$48:$M$48</formula1>
    </dataValidation>
    <dataValidation type="list" allowBlank="1" showInputMessage="1" showErrorMessage="1" sqref="O178 T178 V176 P178:P194 O176:P176 T176 O191 T191 V191 O187 O180:O183 T187 T180:T183 V187 V180:V183 R180:R194 Y176:AC194 AN176:AO176 AN178:AO178 AN191:AO191 AN187:AO187 AN180:AN183 Z109:AC112 Y109:Y111 AO21 Y155:Y156 AC21:AC23 AA21:AA23 AC36:AC38 AA36:AA38 T227 T231 R227:R234 E227:E234 M227:M234 B227:B234 P227:P234 AN227:AO227 V227 Y233:Y234 V231 Z227:AC234 Y227:Y231 AO231" xr:uid="{71536A44-B9CC-4387-85D0-23ADCF222966}">
      <formula1>#REF!</formula1>
    </dataValidation>
    <dataValidation type="list" allowBlank="1" showInputMessage="1" showErrorMessage="1" sqref="M191:M194" xr:uid="{52D33CBF-C6B0-4B08-B4FC-84B25C2BDAD8}">
      <formula1>$M$54:$M$89</formula1>
    </dataValidation>
    <dataValidation type="list" allowBlank="1" showInputMessage="1" showErrorMessage="1" sqref="B195:B203 B206:B208" xr:uid="{98EC29D6-F6A3-474D-AC3D-981A1EE64199}">
      <formula1>$E$54:$E$91</formula1>
    </dataValidation>
    <dataValidation type="list" allowBlank="1" showInputMessage="1" showErrorMessage="1" sqref="O199 O203 O195 O206" xr:uid="{00BF251D-120E-408B-A6F0-9D21DEAB3C5B}">
      <formula1>$L$54:$L$58</formula1>
    </dataValidation>
    <dataValidation type="list" allowBlank="1" showInputMessage="1" showErrorMessage="1" sqref="T199 T203 T195 T206" xr:uid="{2276CFCF-B716-4562-937D-A1CF2A56A8DC}">
      <formula1>$O$59:$O$63</formula1>
    </dataValidation>
    <dataValidation type="list" allowBlank="1" showInputMessage="1" showErrorMessage="1" sqref="V199 AN199 AN203 AN195 AN206 V203 V195 V206" xr:uid="{5FD8A0ED-E18D-46E3-ACE0-60A0505CCEB3}">
      <formula1>$R$59:$R$62</formula1>
    </dataValidation>
    <dataValidation type="list" allowBlank="1" showInputMessage="1" showErrorMessage="1" sqref="Z195:Z208" xr:uid="{6407A0ED-FC1B-461C-BD27-62D4804210C1}">
      <formula1>$V$59:$V$60</formula1>
    </dataValidation>
    <dataValidation type="list" allowBlank="1" showInputMessage="1" showErrorMessage="1" sqref="P195:P203 P206:P208" xr:uid="{E6B83874-B5C1-405B-B8FF-674AA8DB3EFF}">
      <formula1>$X$59:$X$66</formula1>
    </dataValidation>
    <dataValidation type="list" allowBlank="1" showInputMessage="1" showErrorMessage="1" sqref="M206:M208 M195:M203" xr:uid="{8901D504-10D2-49ED-AB83-2DE8496420D3}">
      <formula1>$M$47:$M$54</formula1>
    </dataValidation>
    <dataValidation type="list" allowBlank="1" showInputMessage="1" showErrorMessage="1" sqref="R195:R203 R206:R208" xr:uid="{D3A4713F-99AC-4BCF-AF21-A073522A9622}">
      <formula1>$L$59:$L$68</formula1>
    </dataValidation>
    <dataValidation type="list" allowBlank="1" showInputMessage="1" showErrorMessage="1" sqref="AB195:AB208" xr:uid="{D074046F-E076-4575-8611-24F69813CB14}">
      <formula1>$W$59:$W$60</formula1>
    </dataValidation>
    <dataValidation type="list" allowBlank="1" showInputMessage="1" showErrorMessage="1" sqref="AC195:AC208" xr:uid="{790A9E86-FDA1-4816-8657-BCB43CE54944}">
      <formula1>$W$63:$W$64</formula1>
    </dataValidation>
    <dataValidation type="list" allowBlank="1" showInputMessage="1" showErrorMessage="1" sqref="AA195:AA208" xr:uid="{45224C88-C426-4C04-8416-408FB9A7C794}">
      <formula1>$V$61:$V$62</formula1>
    </dataValidation>
    <dataValidation type="list" allowBlank="1" showInputMessage="1" showErrorMessage="1" sqref="Y195:Y208" xr:uid="{DDC64408-7D36-428C-A304-E77871623CDD}">
      <formula1>$T$59:$T$61</formula1>
    </dataValidation>
    <dataValidation type="list" allowBlank="1" showInputMessage="1" showErrorMessage="1" sqref="AO199 AO203 AO195 AO206" xr:uid="{115A9949-8B65-4004-BB34-4BC74FDEBE17}">
      <formula1>$O$64:$O$67</formula1>
    </dataValidation>
    <dataValidation type="list" allowBlank="1" showInputMessage="1" showErrorMessage="1" sqref="B222 B224:B226" xr:uid="{3484BC2F-CDD3-4176-AB03-6FB27DC96891}">
      <formula1>$E$45:$E$82</formula1>
    </dataValidation>
    <dataValidation type="list" allowBlank="1" showInputMessage="1" showErrorMessage="1" sqref="B213:B221 B528:B529" xr:uid="{1EBD84C3-BE66-48BB-A224-2C55D0273398}">
      <formula1>$E$43:$E$80</formula1>
    </dataValidation>
    <dataValidation type="list" allowBlank="1" showInputMessage="1" showErrorMessage="1" sqref="O222 O224" xr:uid="{D579E979-4697-4CF0-99F5-F3E186ADEB73}">
      <formula1>$L$45:$L$49</formula1>
    </dataValidation>
    <dataValidation type="list" allowBlank="1" showInputMessage="1" showErrorMessage="1" sqref="T222 T224" xr:uid="{2FB1F89D-C824-45EB-9384-446FC0944916}">
      <formula1>$O$50:$O$54</formula1>
    </dataValidation>
    <dataValidation type="list" allowBlank="1" showInputMessage="1" showErrorMessage="1" sqref="V222 AN224 AN222 V224" xr:uid="{4C47DC73-8F55-4077-B1FB-173F9F864C2D}">
      <formula1>$R$50:$R$53</formula1>
    </dataValidation>
    <dataValidation type="list" allowBlank="1" showInputMessage="1" showErrorMessage="1" sqref="Y222:Y226" xr:uid="{2EF15827-C0BB-4AF8-822E-180FFE7A7B34}">
      <formula1>$T$50:$T$52</formula1>
    </dataValidation>
    <dataValidation type="list" allowBlank="1" showInputMessage="1" showErrorMessage="1" sqref="AA222:AA226" xr:uid="{B331DA05-DD8D-4667-A7F8-709E8836496C}">
      <formula1>$V$52:$V$53</formula1>
    </dataValidation>
    <dataValidation type="list" allowBlank="1" showInputMessage="1" showErrorMessage="1" sqref="AC222:AC226" xr:uid="{D0538782-5603-44A1-8CDB-D0EB6ACEB2D9}">
      <formula1>$W$54:$W$55</formula1>
    </dataValidation>
    <dataValidation type="list" allowBlank="1" showInputMessage="1" showErrorMessage="1" sqref="P222 P224:P226" xr:uid="{6AE6A324-D754-409B-ADF0-200B00EEBF60}">
      <formula1>$X$50:$X$57</formula1>
    </dataValidation>
    <dataValidation type="list" allowBlank="1" showInputMessage="1" showErrorMessage="1" sqref="M222 M224:M226" xr:uid="{CC0647C1-9358-48C0-AE68-07DCB7C464D2}">
      <formula1>$M$14:$M$45</formula1>
    </dataValidation>
    <dataValidation type="list" allowBlank="1" showInputMessage="1" showErrorMessage="1" sqref="R222 R224:R226" xr:uid="{37C9FD31-C719-4D3C-9156-D8B9EBA8FF46}">
      <formula1>$L$50:$L$59</formula1>
    </dataValidation>
    <dataValidation type="list" allowBlank="1" showInputMessage="1" showErrorMessage="1" sqref="O213 O528 O219 O216" xr:uid="{D1B34A09-951C-4F68-B8B2-DB7B3E30A632}">
      <formula1>$L$43:$L$47</formula1>
    </dataValidation>
    <dataValidation type="list" allowBlank="1" showInputMessage="1" showErrorMessage="1" sqref="T213 T528 T219 T216" xr:uid="{2C1E5AC4-CA4C-4B70-8D16-E398BD777B66}">
      <formula1>$O$48:$O$52</formula1>
    </dataValidation>
    <dataValidation type="list" allowBlank="1" showInputMessage="1" showErrorMessage="1" sqref="V213 AN528 V528 AN219 AN216 AN213 V219 V216" xr:uid="{98AC6B6A-9025-489B-A238-0AD621C46BC6}">
      <formula1>$R$48:$R$51</formula1>
    </dataValidation>
    <dataValidation type="list" allowBlank="1" showInputMessage="1" showErrorMessage="1" sqref="Y213:Y221 Y528" xr:uid="{DAAEF0B1-4C98-4EBE-B78B-1D8978DAB74F}">
      <formula1>$T$48:$T$50</formula1>
    </dataValidation>
    <dataValidation type="list" allowBlank="1" showInputMessage="1" showErrorMessage="1" sqref="AA213:AA221 AA528 Z222:Z226" xr:uid="{65863E57-AFC5-4E94-B26E-65FBC279994E}">
      <formula1>$V$50:$V$51</formula1>
    </dataValidation>
    <dataValidation type="list" allowBlank="1" showInputMessage="1" showErrorMessage="1" sqref="AC213:AC221 AC528" xr:uid="{C4ED4F3E-7300-49BD-8780-10E98C1F9BBB}">
      <formula1>$W$52:$W$53</formula1>
    </dataValidation>
    <dataValidation type="list" allowBlank="1" showInputMessage="1" showErrorMessage="1" sqref="P213:P221 P528:P529" xr:uid="{406B7CDA-D498-4D4C-A214-6C677F8228F9}">
      <formula1>$X$48:$X$55</formula1>
    </dataValidation>
    <dataValidation type="list" allowBlank="1" showInputMessage="1" showErrorMessage="1" sqref="M213:M221 M528:M529" xr:uid="{359C90D6-3006-4FBA-8AAA-273FE54F72D6}">
      <formula1>$M$12:$M$43</formula1>
    </dataValidation>
    <dataValidation type="list" allowBlank="1" showInputMessage="1" showErrorMessage="1" sqref="R213:R221 R528:R529" xr:uid="{B153E401-EE92-44C8-B14C-E5C744315B21}">
      <formula1>$L$48:$L$57</formula1>
    </dataValidation>
    <dataValidation type="list" allowBlank="1" showInputMessage="1" showErrorMessage="1" sqref="AO222 AO224" xr:uid="{9BEF751E-93FB-4434-AA97-17EDBA27EBD5}">
      <formula1>$O$55:$O$58</formula1>
    </dataValidation>
    <dataValidation type="list" allowBlank="1" showInputMessage="1" showErrorMessage="1" sqref="AO213 AO528 AO219 AO216" xr:uid="{F99DBF24-DEA8-4C8D-829B-6EE7180FDEE5}">
      <formula1>$O$53:$O$56</formula1>
    </dataValidation>
    <dataValidation type="list" allowBlank="1" showInputMessage="1" showErrorMessage="1" sqref="P112" xr:uid="{9609916F-DF53-4710-AB2F-CB3B180CFB02}">
      <formula1>$X$483:$X$490</formula1>
    </dataValidation>
    <dataValidation type="list" allowBlank="1" showInputMessage="1" showErrorMessage="1" sqref="AO93 AO99 AO95 AO97 AO105 AO102:AO103" xr:uid="{B62B3B2B-40D3-47BD-9867-6492E24FE68B}">
      <formula1>$O$1609:$O$1612</formula1>
    </dataValidation>
    <dataValidation type="list" allowBlank="1" showInputMessage="1" showErrorMessage="1" sqref="V109:V110 V105 AN109:AN110 AN105 V107 V93 AN93 V95 AN95 V97 AN97 V102:V103 AN102:AN103 V99 AN99 AN107" xr:uid="{61F60133-5A65-4C79-A223-91AB6F376DE4}">
      <formula1>$R$1604:$R$1607</formula1>
    </dataValidation>
    <dataValidation type="list" allowBlank="1" showInputMessage="1" showErrorMessage="1" sqref="T95 T99 T102:T103 T97 T105 T93" xr:uid="{E44C90ED-FE05-4829-A16D-E87EC5DB2F75}">
      <formula1>$O$1604:$O$1608</formula1>
    </dataValidation>
    <dataValidation type="list" allowBlank="1" showInputMessage="1" showErrorMessage="1" sqref="O93 O99 O95 O97 O105 O102:O103" xr:uid="{790F5B02-5C26-4639-8EF3-C66C3071F982}">
      <formula1>$L$1599:$L$1603</formula1>
    </dataValidation>
    <dataValidation type="list" allowBlank="1" showInputMessage="1" showErrorMessage="1" sqref="R93:R106" xr:uid="{AEA0A8BA-59E9-4C33-BC04-E54C9E08BDB1}">
      <formula1>$L$1604:$L$1613</formula1>
    </dataValidation>
    <dataValidation type="list" allowBlank="1" showInputMessage="1" showErrorMessage="1" sqref="E93:E106" xr:uid="{CEB5B34C-73A3-4D28-8FE2-7512AD9063F4}">
      <formula1>$N$1592:$N$1600</formula1>
    </dataValidation>
    <dataValidation type="list" allowBlank="1" showInputMessage="1" showErrorMessage="1" sqref="M93:M106" xr:uid="{9711B7B1-7FB6-422F-90A4-051676097D27}">
      <formula1>$M$1592:$M$1599</formula1>
    </dataValidation>
    <dataValidation type="list" allowBlank="1" showInputMessage="1" showErrorMessage="1" sqref="P93:P106" xr:uid="{56E22D8F-14EC-4055-8996-AA31F0CE7F9C}">
      <formula1>$X$1604:$X$1611</formula1>
    </dataValidation>
    <dataValidation type="list" allowBlank="1" showInputMessage="1" showErrorMessage="1" sqref="AB93:AB106" xr:uid="{668548B5-20FA-4CF0-AFE8-BE777D152AAB}">
      <formula1>$W$1604:$W$1605</formula1>
    </dataValidation>
    <dataValidation type="list" allowBlank="1" showInputMessage="1" showErrorMessage="1" sqref="AC93:AC106" xr:uid="{8167F8DA-C1F3-4A81-8241-78DF447ED324}">
      <formula1>$W$1608:$W$1609</formula1>
    </dataValidation>
    <dataValidation type="list" allowBlank="1" showInputMessage="1" showErrorMessage="1" sqref="Z93:Z106" xr:uid="{91B2C06A-171D-4E09-B656-77F5A673B42A}">
      <formula1>$V$1604:$V$1605</formula1>
    </dataValidation>
    <dataValidation type="list" allowBlank="1" showInputMessage="1" showErrorMessage="1" sqref="Y93:Y106" xr:uid="{F4B761A0-C6D1-45F3-97D9-7B7342EB15F7}">
      <formula1>$T$1604:$T$1606</formula1>
    </dataValidation>
    <dataValidation type="list" allowBlank="1" showInputMessage="1" showErrorMessage="1" sqref="AA93:AA106" xr:uid="{9FDC905E-9BB3-418F-8A0E-EB290501ACAA}">
      <formula1>$V$1606:$V$1607</formula1>
    </dataValidation>
    <dataValidation type="list" allowBlank="1" showInputMessage="1" showErrorMessage="1" sqref="B93:B112" xr:uid="{13ACE6BB-F5BE-41EE-88A6-706E35CBCF39}">
      <formula1>$E$1599:$E$1636</formula1>
    </dataValidation>
    <dataValidation type="list" allowBlank="1" showInputMessage="1" showErrorMessage="1" sqref="B523:B527" xr:uid="{3A479A9C-C05C-4355-8C86-3D846927C2DC}">
      <formula1>$E$2152:$E$2189</formula1>
    </dataValidation>
    <dataValidation type="list" allowBlank="1" showInputMessage="1" showErrorMessage="1" sqref="E528:E529" xr:uid="{3F24B9DA-CEA5-49C1-BB27-A2898DCD2A94}">
      <formula1>$N$12:$N$44</formula1>
    </dataValidation>
    <dataValidation type="list" allowBlank="1" showInputMessage="1" showErrorMessage="1" sqref="T21 T23" xr:uid="{DCD5B6EE-304F-42BC-A586-2EF4BF0924E5}">
      <formula1>$O$16:$O$16</formula1>
    </dataValidation>
    <dataValidation type="list" allowBlank="1" showInputMessage="1" showErrorMessage="1" sqref="V21 V23" xr:uid="{D2EA4074-8634-470C-BE6C-C324771D80B4}">
      <formula1>$R$16:$R$16</formula1>
    </dataValidation>
    <dataValidation type="list" allowBlank="1" showInputMessage="1" showErrorMessage="1" sqref="P21:P23" xr:uid="{CC923540-5D47-4D4A-80BB-5E98B574F994}">
      <formula1>$X$16:$X$16</formula1>
    </dataValidation>
    <dataValidation type="list" allowBlank="1" showInputMessage="1" showErrorMessage="1" sqref="R21:R23" xr:uid="{A6589582-5AE0-4BAB-8890-A3E860D5F4EC}">
      <formula1>$L$16:$L$16</formula1>
    </dataValidation>
    <dataValidation type="list" allowBlank="1" showInputMessage="1" showErrorMessage="1" sqref="Y21:Y23" xr:uid="{32EFBA10-235E-42F6-B0EA-8313A29FF0F9}">
      <formula1>$T$16:$T$16</formula1>
    </dataValidation>
    <dataValidation type="list" allowBlank="1" showInputMessage="1" showErrorMessage="1" sqref="Z21:Z23" xr:uid="{1BA169D2-C0E6-4C03-8727-9584A16506EB}">
      <formula1>$V$16:$V$16</formula1>
    </dataValidation>
    <dataValidation type="list" allowBlank="1" showInputMessage="1" showErrorMessage="1" sqref="AB21:AB23" xr:uid="{9D388385-312C-4F5D-BF1A-04F9EF8A0D7C}">
      <formula1>$W$16:$W$16</formula1>
    </dataValidation>
    <dataValidation type="list" allowBlank="1" showInputMessage="1" showErrorMessage="1" sqref="O21 O23" xr:uid="{41D888DF-63E6-4E2C-92BA-96A4F109D54A}">
      <formula1>$L$11:$L$15</formula1>
    </dataValidation>
    <dataValidation type="list" allowBlank="1" showInputMessage="1" showErrorMessage="1" sqref="M21:M23" xr:uid="{FBDE54FE-65F6-4C25-A29F-24246C456218}">
      <formula1>$M$9:$M$11</formula1>
    </dataValidation>
    <dataValidation type="list" allowBlank="1" showInputMessage="1" showErrorMessage="1" sqref="E23" xr:uid="{4A77B76A-E4B9-45AC-8588-4D90E9A4F35B}">
      <formula1>$N$9:$N$12</formula1>
    </dataValidation>
    <dataValidation type="list" allowBlank="1" showInputMessage="1" showErrorMessage="1" sqref="R16:R20" xr:uid="{F1AD659E-AD54-43FD-B18F-097F6F1554AC}">
      <formula1>$L$1613:$L$1622</formula1>
    </dataValidation>
    <dataValidation type="list" allowBlank="1" showInputMessage="1" showErrorMessage="1" sqref="E16:E21" xr:uid="{7A059277-A775-49DB-9526-F8C8243C9E64}">
      <formula1>$N$1601:$N$1609</formula1>
    </dataValidation>
    <dataValidation type="list" allowBlank="1" showInputMessage="1" showErrorMessage="1" sqref="M16:M20" xr:uid="{BB96C6D2-6DDD-40BB-A3AF-11481C5D0474}">
      <formula1>$M$1601:$M$1608</formula1>
    </dataValidation>
    <dataValidation type="list" allowBlank="1" showInputMessage="1" showErrorMessage="1" sqref="B16:B21 B23" xr:uid="{A135E8AF-65B0-4FE4-B4BE-3DB5C98B60A2}">
      <formula1>$E$1608:$E$1645</formula1>
    </dataValidation>
    <dataValidation type="list" allowBlank="1" showInputMessage="1" showErrorMessage="1" sqref="P16:P20" xr:uid="{031AE70D-073F-4104-B12C-8BF12A73326F}">
      <formula1>$X$1613:$X$1620</formula1>
    </dataValidation>
    <dataValidation type="list" allowBlank="1" showInputMessage="1" showErrorMessage="1" sqref="AB16:AB20" xr:uid="{98E86111-CABB-46C9-B50A-6B967FB0342A}">
      <formula1>$W$1613:$W$1614</formula1>
    </dataValidation>
    <dataValidation type="list" allowBlank="1" showInputMessage="1" showErrorMessage="1" sqref="AC16:AC20" xr:uid="{633F91A5-B2AD-46DE-A33D-F5D4DC5640AE}">
      <formula1>$W$1617:$W$1618</formula1>
    </dataValidation>
    <dataValidation type="list" allowBlank="1" showInputMessage="1" showErrorMessage="1" sqref="Z16:Z20" xr:uid="{DC792820-9E00-4C26-A786-BFEE2FF4DED0}">
      <formula1>$V$1613:$V$1614</formula1>
    </dataValidation>
    <dataValidation type="list" allowBlank="1" showInputMessage="1" showErrorMessage="1" sqref="Y16:Y20" xr:uid="{68446D4C-ADE2-41B2-B32E-F79368778DA1}">
      <formula1>$T$1613:$T$1615</formula1>
    </dataValidation>
    <dataValidation type="list" allowBlank="1" showInputMessage="1" showErrorMessage="1" sqref="AA16:AA20" xr:uid="{E3EF4245-60C7-4C0C-BB80-5692DDFF2BC4}">
      <formula1>$V$1615:$V$1616</formula1>
    </dataValidation>
    <dataValidation type="list" allowBlank="1" showInputMessage="1" showErrorMessage="1" sqref="AO16:AO20 AO23" xr:uid="{74FAF03F-AFB7-4B75-B4A3-383691685F02}">
      <formula1>$O$1618:$O$1621</formula1>
    </dataValidation>
    <dataValidation type="list" allowBlank="1" showInputMessage="1" showErrorMessage="1" sqref="AN16:AN21 AN23 V16:V20" xr:uid="{8D83D83F-2049-4DD7-99E6-68F742A683D1}">
      <formula1>$R$1613:$R$1616</formula1>
    </dataValidation>
    <dataValidation type="list" allowBlank="1" showInputMessage="1" showErrorMessage="1" sqref="T16:T20" xr:uid="{E9D3AC12-BB73-4B0C-8ED0-D191CB3C2A23}">
      <formula1>$O$1613:$O$1617</formula1>
    </dataValidation>
    <dataValidation type="list" allowBlank="1" showInputMessage="1" showErrorMessage="1" sqref="O16:O20" xr:uid="{5C2CDAC0-E5AD-402A-8096-4C370B978028}">
      <formula1>$L$1608:$L$1612</formula1>
    </dataValidation>
    <dataValidation type="list" allowBlank="1" showInputMessage="1" showErrorMessage="1" sqref="AO154" xr:uid="{78CEE6F1-8944-4E01-8728-DC95B3A15DED}">
      <formula1>$O$45:$O$48</formula1>
    </dataValidation>
    <dataValidation type="list" allowBlank="1" showInputMessage="1" showErrorMessage="1" sqref="AB154 AB608" xr:uid="{8EBA2559-05A5-4DA0-BFFB-99F705675610}">
      <formula1>$W$40:$W$41</formula1>
    </dataValidation>
    <dataValidation type="list" allowBlank="1" showInputMessage="1" showErrorMessage="1" sqref="AA154 AA608" xr:uid="{B8AA32EC-4DC7-4CDF-BBC0-4CF66C182259}">
      <formula1>$V$42:$V$43</formula1>
    </dataValidation>
    <dataValidation type="list" allowBlank="1" showInputMessage="1" showErrorMessage="1" sqref="Z154 Z608" xr:uid="{BC8820F3-19A1-47E0-A85F-9A5E5C6C7211}">
      <formula1>$V$40:$V$41</formula1>
    </dataValidation>
    <dataValidation type="list" allowBlank="1" showInputMessage="1" showErrorMessage="1" sqref="Y154 Y608" xr:uid="{B152DEC8-376E-4385-90DD-121EB3CEBF72}">
      <formula1>$T$40:$T$42</formula1>
    </dataValidation>
    <dataValidation type="list" allowBlank="1" showInputMessage="1" showErrorMessage="1" sqref="V154" xr:uid="{8AE2DC49-56AB-4EA1-B754-4005056947F7}">
      <formula1>$R$40:$R$43</formula1>
    </dataValidation>
    <dataValidation type="list" allowBlank="1" showInputMessage="1" showErrorMessage="1" sqref="P154:P156" xr:uid="{DB3419C8-0331-4D6C-8FBA-0FF87F1F0C7F}">
      <formula1>$X$479:$X$486</formula1>
    </dataValidation>
    <dataValidation type="list" allowBlank="1" showInputMessage="1" showErrorMessage="1" sqref="R154:R156" xr:uid="{6EF26E03-7D34-40D5-9C40-505D16F0D41E}">
      <formula1>$L$479:$L$488</formula1>
    </dataValidation>
    <dataValidation type="list" allowBlank="1" showInputMessage="1" showErrorMessage="1" sqref="AB155:AB156" xr:uid="{8C1FF0DF-8883-4D42-850B-5E8AC861BBF8}">
      <formula1>$W$472:$W$473</formula1>
    </dataValidation>
    <dataValidation type="list" allowBlank="1" showInputMessage="1" showErrorMessage="1" sqref="AC155:AC156" xr:uid="{FC2FE102-AD8C-47A6-97F9-C8A924699ADD}">
      <formula1>$W$476:$W$477</formula1>
    </dataValidation>
    <dataValidation type="list" allowBlank="1" showInputMessage="1" showErrorMessage="1" sqref="AA155:AA156" xr:uid="{DE0022BC-D3F8-4F1E-8F03-0FBBB901FC00}">
      <formula1>$V$474:$V$475</formula1>
    </dataValidation>
    <dataValidation type="list" allowBlank="1" showInputMessage="1" showErrorMessage="1" sqref="Z155:Z156" xr:uid="{466F2B51-296A-414D-8096-6FFFFFE3CDEC}">
      <formula1>$V$472:$V$473</formula1>
    </dataValidation>
    <dataValidation type="list" allowBlank="1" showInputMessage="1" showErrorMessage="1" sqref="B154:B156 B151 B149 B147 B145 B142 B140 B137 B134" xr:uid="{96D2502F-4DE4-456B-8059-CE1CA57FD106}">
      <formula1>$E$1588:$E$1625</formula1>
    </dataValidation>
    <dataValidation type="list" allowBlank="1" showInputMessage="1" showErrorMessage="1" sqref="O608" xr:uid="{82730F98-52BD-4D7C-8F52-08F2929A4123}">
      <formula1>$L$19:$L$23</formula1>
    </dataValidation>
    <dataValidation type="list" allowBlank="1" showInputMessage="1" showErrorMessage="1" sqref="P608:P610" xr:uid="{35FBCC78-E4AC-495C-B620-859B71ED1D33}">
      <formula1>$X$40:$X$47</formula1>
    </dataValidation>
    <dataValidation type="list" allowBlank="1" showInputMessage="1" showErrorMessage="1" sqref="M608:M610" xr:uid="{6827DB9D-7729-4BF4-9B5E-8FEF8565A2C1}">
      <formula1>$M$12:$M$19</formula1>
    </dataValidation>
    <dataValidation type="list" allowBlank="1" showInputMessage="1" showErrorMessage="1" sqref="E608:E609" xr:uid="{1B701CA2-C43D-4382-B859-01CB4684D090}">
      <formula1>$N$12:$N$20</formula1>
    </dataValidation>
    <dataValidation type="list" allowBlank="1" showInputMessage="1" showErrorMessage="1" sqref="B605 B607 B603" xr:uid="{82AA636F-BBAD-4459-95E0-3422E843A18F}">
      <formula1>$E$1566:$E$1603</formula1>
    </dataValidation>
    <dataValidation type="list" allowBlank="1" showInputMessage="1" showErrorMessage="1" sqref="AO641 AO634 AO636:AO637 AO639" xr:uid="{CA8D213E-6428-4542-9EEE-B62FEFAA742A}">
      <formula1>$O$135:$O$138</formula1>
    </dataValidation>
    <dataValidation type="list" allowBlank="1" showInputMessage="1" showErrorMessage="1" sqref="V634 AN634 V636:V637 AN636:AN637 V639 AN639 V641 AN641" xr:uid="{E11BBF16-425E-4706-8EC6-58DCC11CE0BF}">
      <formula1>$R$130:$R$133</formula1>
    </dataValidation>
    <dataValidation type="list" allowBlank="1" showInputMessage="1" showErrorMessage="1" sqref="T634 T636:T637 T639 T641" xr:uid="{DA35E49E-FCC8-4E78-BE6A-12C69135BEDB}">
      <formula1>$O$130:$O$134</formula1>
    </dataValidation>
    <dataValidation type="list" allowBlank="1" showInputMessage="1" showErrorMessage="1" sqref="O641 O634 O636:O637 O639" xr:uid="{28F910C7-F756-4604-8A32-89818DA4677F}">
      <formula1>$L$125:$L$129</formula1>
    </dataValidation>
    <dataValidation type="list" allowBlank="1" showInputMessage="1" showErrorMessage="1" sqref="R634:R643" xr:uid="{12728BF3-7A19-463C-A42C-8D900D41AFD9}">
      <formula1>$L$130:$L$139</formula1>
    </dataValidation>
    <dataValidation type="list" allowBlank="1" showInputMessage="1" showErrorMessage="1" sqref="E634:E643" xr:uid="{FEDF91F1-34FA-401F-99DD-20795F22A691}">
      <formula1>$N$118:$N$126</formula1>
    </dataValidation>
    <dataValidation type="list" allowBlank="1" showInputMessage="1" showErrorMessage="1" sqref="M634:M643" xr:uid="{1B6A0819-E182-487D-B0DC-A9139AC3685D}">
      <formula1>$M$118:$M$125</formula1>
    </dataValidation>
    <dataValidation type="list" allowBlank="1" showInputMessage="1" showErrorMessage="1" sqref="B634:B643" xr:uid="{EAC3DD5A-5E80-420D-9FE9-1D2B2CD79D85}">
      <formula1>$E$125:$E$162</formula1>
    </dataValidation>
    <dataValidation type="list" allowBlank="1" showInputMessage="1" showErrorMessage="1" sqref="P634:P643" xr:uid="{22D34F1A-B81E-4581-9043-1E748190E55C}">
      <formula1>$X$130:$X$137</formula1>
    </dataValidation>
    <dataValidation type="list" allowBlank="1" showInputMessage="1" showErrorMessage="1" sqref="AB634:AB641" xr:uid="{5D298F1C-EB2B-40B1-9B51-26DE5667D695}">
      <formula1>$W$130:$W$131</formula1>
    </dataValidation>
    <dataValidation type="list" allowBlank="1" showInputMessage="1" showErrorMessage="1" sqref="AC634:AC641" xr:uid="{0E01F316-C095-45F5-B01F-EC103D687036}">
      <formula1>$W$134:$W$135</formula1>
    </dataValidation>
    <dataValidation type="list" allowBlank="1" showInputMessage="1" showErrorMessage="1" sqref="AA634:AA641" xr:uid="{4D677D63-5A9A-4D9C-9416-A86E41E16A0C}">
      <formula1>$V$132:$V$133</formula1>
    </dataValidation>
    <dataValidation type="list" allowBlank="1" showInputMessage="1" showErrorMessage="1" sqref="Z634:Z641" xr:uid="{58095792-A45F-4F2A-9C67-2A67B7A88A10}">
      <formula1>$V$130:$V$131</formula1>
    </dataValidation>
    <dataValidation type="list" allowBlank="1" showInputMessage="1" showErrorMessage="1" sqref="Y634:Y641" xr:uid="{DB64081A-2411-4802-8ABB-802DACAF919B}">
      <formula1>$T$130:$T$132</formula1>
    </dataValidation>
    <dataValidation type="list" allowBlank="1" showInputMessage="1" showErrorMessage="1" sqref="R24:R35 R39" xr:uid="{07B71AC3-EC7A-4564-A978-FE13C0906347}">
      <formula1>$L$101:$L$110</formula1>
    </dataValidation>
    <dataValidation type="list" allowBlank="1" showInputMessage="1" showErrorMessage="1" sqref="E24:E35 E39" xr:uid="{1ABCA9CD-8AA9-4FC8-9F14-571D5A67044C}">
      <formula1>$N$89:$N$97</formula1>
    </dataValidation>
    <dataValidation type="list" allowBlank="1" showInputMessage="1" showErrorMessage="1" sqref="M24:M35 M39" xr:uid="{AA00B35A-A0DD-4CEB-90F7-5DF5003D4533}">
      <formula1>$M$89:$M$96</formula1>
    </dataValidation>
    <dataValidation type="list" allowBlank="1" showInputMessage="1" showErrorMessage="1" sqref="B24:B35 B39" xr:uid="{41244E87-617F-48F1-B8E7-5343D706281E}">
      <formula1>$E$96:$E$133</formula1>
    </dataValidation>
    <dataValidation type="list" allowBlank="1" showInputMessage="1" showErrorMessage="1" sqref="P24:P35 P39" xr:uid="{A2F95B64-C294-4D6A-A739-391180B03F83}">
      <formula1>$X$101:$X$108</formula1>
    </dataValidation>
    <dataValidation type="list" allowBlank="1" showInputMessage="1" showErrorMessage="1" sqref="AB24:AB35 AB39" xr:uid="{F9A7B802-16DB-4070-B690-2F999087AAE4}">
      <formula1>$W$101:$W$102</formula1>
    </dataValidation>
    <dataValidation type="list" allowBlank="1" showInputMessage="1" showErrorMessage="1" sqref="AC24:AC35 AC39" xr:uid="{375DD26B-6039-4942-A880-C532B936F920}">
      <formula1>$W$105:$W$106</formula1>
    </dataValidation>
    <dataValidation type="list" allowBlank="1" showInputMessage="1" showErrorMessage="1" sqref="AA24:AA35 AA39" xr:uid="{6EC8AFF3-F594-448A-9078-54BDE2AC1533}">
      <formula1>$V$103:$V$104</formula1>
    </dataValidation>
    <dataValidation type="list" allowBlank="1" showInputMessage="1" showErrorMessage="1" sqref="Z24:Z35 Z39" xr:uid="{FF4587AB-AD50-4ED5-9618-ACBED9C81A09}">
      <formula1>$V$101:$V$102</formula1>
    </dataValidation>
    <dataValidation type="list" allowBlank="1" showInputMessage="1" showErrorMessage="1" sqref="Y24:Y35 Y39" xr:uid="{8616E348-5414-4B20-AF82-70DFB709FFF2}">
      <formula1>$T$101:$T$103</formula1>
    </dataValidation>
    <dataValidation type="list" allowBlank="1" showInputMessage="1" showErrorMessage="1" sqref="AO33 AO24 AO27 AO30" xr:uid="{239552EF-A275-4D83-BD67-FD7621C284B7}">
      <formula1>$O$106:$O$109</formula1>
    </dataValidation>
    <dataValidation type="list" allowBlank="1" showInputMessage="1" showErrorMessage="1" sqref="V24 AN24 V27 AN27 V30 AN30 V33 AN33 V39 AN39" xr:uid="{5DE4F386-2E10-454A-916E-3AF96A388177}">
      <formula1>$R$101:$R$104</formula1>
    </dataValidation>
    <dataValidation type="list" allowBlank="1" showInputMessage="1" showErrorMessage="1" sqref="T24 T27 T30 T33 T39" xr:uid="{47D2DF35-7152-488B-A954-3CD5836A1791}">
      <formula1>$O$101:$O$105</formula1>
    </dataValidation>
    <dataValidation type="list" allowBlank="1" showInputMessage="1" showErrorMessage="1" sqref="O39 O24 O27 O30 O33" xr:uid="{A9C9743B-18A2-4A1C-8E03-50ABAA807027}">
      <formula1>$L$96:$L$100</formula1>
    </dataValidation>
    <dataValidation type="list" allowBlank="1" showInputMessage="1" showErrorMessage="1" sqref="B36:B38" xr:uid="{C01A4933-9A17-4A07-A711-B6DEAA79711C}">
      <formula1>$E$66:$E$74</formula1>
    </dataValidation>
    <dataValidation type="list" allowBlank="1" showInputMessage="1" showErrorMessage="1" sqref="R36:R38" xr:uid="{BAC72669-ADDB-48BB-8866-1C0C7515A3FB}">
      <formula1>$L$68:$L$68</formula1>
    </dataValidation>
    <dataValidation type="list" allowBlank="1" showInputMessage="1" showErrorMessage="1" sqref="P36:P38" xr:uid="{35394573-A9DE-4F19-BFE4-982DECD9286B}">
      <formula1>$X$68:$X$68</formula1>
    </dataValidation>
    <dataValidation type="list" allowBlank="1" showInputMessage="1" showErrorMessage="1" sqref="T36:T37" xr:uid="{2261348D-6429-4B16-9D0E-DD05858BB3A8}">
      <formula1>$O$68:$O$68</formula1>
    </dataValidation>
    <dataValidation type="list" allowBlank="1" showInputMessage="1" showErrorMessage="1" sqref="Y36:Y38" xr:uid="{3E2E590F-D8AE-4BB2-B372-76003E9DE36D}">
      <formula1>$T$68:$T$68</formula1>
    </dataValidation>
    <dataValidation type="list" allowBlank="1" showInputMessage="1" showErrorMessage="1" sqref="AN36:AN37 V36:V37" xr:uid="{FE90E160-F6CE-45BD-B55E-8D985F6EC6AC}">
      <formula1>$R$68:$R$68</formula1>
    </dataValidation>
    <dataValidation type="list" allowBlank="1" showInputMessage="1" showErrorMessage="1" sqref="Z36:Z38" xr:uid="{5DC39EDE-BB27-4619-8E04-2C5A084C492D}">
      <formula1>$V$68:$V$68</formula1>
    </dataValidation>
    <dataValidation type="list" allowBlank="1" showInputMessage="1" showErrorMessage="1" sqref="AB36:AB38" xr:uid="{65889F66-75A1-4CDA-BE3B-3E2371D199E5}">
      <formula1>$W$68:$W$68</formula1>
    </dataValidation>
    <dataValidation type="list" allowBlank="1" showInputMessage="1" showErrorMessage="1" sqref="E36:E38" xr:uid="{D0F33B3E-25CE-4F00-96E3-D82727BC23A2}">
      <formula1>$N$64:$N$65</formula1>
    </dataValidation>
    <dataValidation type="list" allowBlank="1" showInputMessage="1" showErrorMessage="1" sqref="O36:O37" xr:uid="{2C93F9E8-0575-4FC2-9559-25EF40C9AFA0}">
      <formula1>$L$66:$L$67</formula1>
    </dataValidation>
    <dataValidation type="list" allowBlank="1" showInputMessage="1" showErrorMessage="1" sqref="M36:M38" xr:uid="{8B4AEEE1-501F-4131-BAE7-308774F05861}">
      <formula1>$M$64:$M$65</formula1>
    </dataValidation>
    <dataValidation type="list" allowBlank="1" showInputMessage="1" showErrorMessage="1" sqref="AO699:AO700" xr:uid="{1EA07BF1-458E-43F3-A5BD-CB969553BA45}">
      <formula1>$K$117:$K$120</formula1>
    </dataValidation>
    <dataValidation type="list" allowBlank="1" showInputMessage="1" showErrorMessage="1" sqref="O699:O700" xr:uid="{170BEAE6-81EF-4D82-946B-00FF60827D06}">
      <formula1>$H$107:$H$111</formula1>
    </dataValidation>
    <dataValidation type="list" allowBlank="1" showInputMessage="1" showErrorMessage="1" sqref="R699:R700" xr:uid="{41404234-F0B0-4EC7-9A2D-8744B7A774EE}">
      <formula1>$H$112:$H$116</formula1>
    </dataValidation>
    <dataValidation type="list" allowBlank="1" showInputMessage="1" showErrorMessage="1" sqref="T699:T700" xr:uid="{198E439C-1EA8-413A-A7F4-0B31BFC03258}">
      <formula1>$K$112:$K$116</formula1>
    </dataValidation>
    <dataValidation type="list" allowBlank="1" showInputMessage="1" showErrorMessage="1" sqref="V699:V700 AN699:AN700" xr:uid="{03FAD2F1-00B7-4C43-9EA2-E8DF55393011}">
      <formula1>$N$112:$N$115</formula1>
    </dataValidation>
    <dataValidation type="list" allowBlank="1" showInputMessage="1" showErrorMessage="1" sqref="Y699:Y700" xr:uid="{D6460949-DF19-44FA-AC54-FFB5CA9E0A4C}">
      <formula1>$P$112:$P$114</formula1>
    </dataValidation>
    <dataValidation type="list" allowBlank="1" showInputMessage="1" showErrorMessage="1" sqref="Z699:Z700" xr:uid="{F2D0A998-DE0A-433F-B998-2CCFC869D1C9}">
      <formula1>$R$112:$R$113</formula1>
    </dataValidation>
    <dataValidation type="list" allowBlank="1" showInputMessage="1" showErrorMessage="1" sqref="AC699:AC700" xr:uid="{E8EC5DAF-AC7D-4E7D-80BB-DB79E02F9671}">
      <formula1>$S$116:$S$117</formula1>
    </dataValidation>
    <dataValidation type="list" allowBlank="1" showInputMessage="1" showErrorMessage="1" sqref="AB699:AB700" xr:uid="{513D8635-7733-4404-8764-562A78FAEB73}">
      <formula1>$S$112:$S$113</formula1>
    </dataValidation>
    <dataValidation type="list" allowBlank="1" showInputMessage="1" showErrorMessage="1" sqref="P699:P700" xr:uid="{968121A5-0D21-4EA3-A919-8D3B193F1A03}">
      <formula1>$T$112:$T$119</formula1>
    </dataValidation>
    <dataValidation type="list" allowBlank="1" showInputMessage="1" showErrorMessage="1" sqref="M699:M700" xr:uid="{A2450FCC-F61F-4749-991E-97232B4864F6}">
      <formula1>$I$100:$I$107</formula1>
    </dataValidation>
    <dataValidation type="list" allowBlank="1" showInputMessage="1" showErrorMessage="1" sqref="E699:E700" xr:uid="{292772F7-D831-4170-AC73-5DAC4B28EDFD}">
      <formula1>$J$100:$J$108</formula1>
    </dataValidation>
    <dataValidation type="list" allowBlank="1" showInputMessage="1" showErrorMessage="1" sqref="O695:O698" xr:uid="{669F3065-5C40-4F60-A976-EA781D8D01DA}">
      <formula1>$H$109:$H$113</formula1>
    </dataValidation>
    <dataValidation type="list" allowBlank="1" showInputMessage="1" showErrorMessage="1" sqref="R695:R698" xr:uid="{0550699B-EC61-4C0E-BFA4-210EDB6937BB}">
      <formula1>$H$114:$H$118</formula1>
    </dataValidation>
    <dataValidation type="list" allowBlank="1" showInputMessage="1" showErrorMessage="1" sqref="T695:T698" xr:uid="{76CF8D0E-DACA-44E8-8CAE-9C6CB6FD6DDA}">
      <formula1>$K$114:$K$118</formula1>
    </dataValidation>
    <dataValidation type="list" allowBlank="1" showInputMessage="1" showErrorMessage="1" sqref="V695:V698 AN695:AN698" xr:uid="{8F3696B1-EA44-4BE4-8F1D-9F31C6C68E4B}">
      <formula1>$N$114:$N$117</formula1>
    </dataValidation>
    <dataValidation type="list" allowBlank="1" showInputMessage="1" showErrorMessage="1" sqref="AO695:AO698" xr:uid="{914CA804-1CD7-40AA-B792-0A66933FBC45}">
      <formula1>$K$119:$K$122</formula1>
    </dataValidation>
    <dataValidation type="list" allowBlank="1" showInputMessage="1" showErrorMessage="1" sqref="Y695:Y698" xr:uid="{245A24E0-4561-4AE9-8828-D264226C1184}">
      <formula1>$P$114:$P$116</formula1>
    </dataValidation>
    <dataValidation type="list" allowBlank="1" showInputMessage="1" showErrorMessage="1" sqref="Z695:Z698 AA699:AA700" xr:uid="{47E48A34-84BF-4A9B-BA7D-DD7980605AE9}">
      <formula1>$R$114:$R$115</formula1>
    </dataValidation>
    <dataValidation type="list" allowBlank="1" showInputMessage="1" showErrorMessage="1" sqref="AA695:AA698" xr:uid="{45CFDE17-EFD4-455D-B2E3-ECDFFAEEDF53}">
      <formula1>$R$116:$R$117</formula1>
    </dataValidation>
    <dataValidation type="list" allowBlank="1" showInputMessage="1" showErrorMessage="1" sqref="AB695:AB698" xr:uid="{FCDA89D7-1A37-459B-B253-4E3B4829527E}">
      <formula1>$S$114:$S$115</formula1>
    </dataValidation>
    <dataValidation type="list" allowBlank="1" showInputMessage="1" showErrorMessage="1" sqref="P695:P698" xr:uid="{78F8280C-AF91-4F1A-9140-FF05A5131A88}">
      <formula1>$T$114:$T$121</formula1>
    </dataValidation>
    <dataValidation type="list" allowBlank="1" showInputMessage="1" showErrorMessage="1" sqref="M695:M698" xr:uid="{31DBE06E-CBF7-4A35-98FE-0E8C27F213C6}">
      <formula1>$I$102:$I$109</formula1>
    </dataValidation>
    <dataValidation type="list" allowBlank="1" showInputMessage="1" showErrorMessage="1" sqref="E695:E698" xr:uid="{F74FBD69-1822-431D-A903-3BC84A4FA9CC}">
      <formula1>$J$102:$J$110</formula1>
    </dataValidation>
    <dataValidation type="list" allowBlank="1" showInputMessage="1" showErrorMessage="1" sqref="O689:O694" xr:uid="{14F780B9-76F5-44AA-9EA2-B910057B1F8C}">
      <formula1>$H$115:$H$119</formula1>
    </dataValidation>
    <dataValidation type="list" allowBlank="1" showInputMessage="1" showErrorMessage="1" sqref="R689:R694" xr:uid="{06077CFB-49DD-4F26-8B3C-F2E6C4409A17}">
      <formula1>$H$120:$H$124</formula1>
    </dataValidation>
    <dataValidation type="list" allowBlank="1" showInputMessage="1" showErrorMessage="1" sqref="T689:T694" xr:uid="{0DBDC427-9EF6-433C-9333-C72D6BDA039D}">
      <formula1>$K$120:$K$124</formula1>
    </dataValidation>
    <dataValidation type="list" allowBlank="1" showInputMessage="1" showErrorMessage="1" sqref="V689:V694" xr:uid="{B28108DF-3AC2-46D2-A30A-8FA135161EEF}">
      <formula1>$N$120:$N$123</formula1>
    </dataValidation>
    <dataValidation type="list" allowBlank="1" showInputMessage="1" showErrorMessage="1" sqref="Y689:Y694" xr:uid="{3BB98E46-4994-4CC0-9C19-86E435D3DE68}">
      <formula1>$P$120:$P$122</formula1>
    </dataValidation>
    <dataValidation type="list" allowBlank="1" showInputMessage="1" showErrorMessage="1" sqref="AA689:AA694" xr:uid="{9253BEA1-721B-4152-8F7F-ECE8F1D831EE}">
      <formula1>$R$122:$R$123</formula1>
    </dataValidation>
    <dataValidation type="list" allowBlank="1" showInputMessage="1" showErrorMessage="1" sqref="AC689:AC694" xr:uid="{3EC193B0-02B9-475A-A1D7-C97C699F0FE0}">
      <formula1>$S$124:$S$125</formula1>
    </dataValidation>
    <dataValidation type="list" allowBlank="1" showInputMessage="1" showErrorMessage="1" sqref="AB689:AB694" xr:uid="{15B762AF-1BCF-497C-B610-B9D2D0F1A378}">
      <formula1>$S$120:$S$121</formula1>
    </dataValidation>
    <dataValidation type="list" allowBlank="1" showInputMessage="1" showErrorMessage="1" sqref="P689:P694" xr:uid="{9AFF3088-96AF-4E98-A5DF-02AEEB9AB4D3}">
      <formula1>$T$120:$T$127</formula1>
    </dataValidation>
    <dataValidation type="list" allowBlank="1" showInputMessage="1" showErrorMessage="1" sqref="M689:M694" xr:uid="{FF452D0F-56EF-43B1-8829-556F9B5E2A25}">
      <formula1>$I$108:$I$115</formula1>
    </dataValidation>
    <dataValidation type="list" allowBlank="1" showInputMessage="1" showErrorMessage="1" sqref="E689:E694" xr:uid="{E8CB95D6-3CF9-49F4-988E-F29B60EA70BE}">
      <formula1>$J$108:$J$116</formula1>
    </dataValidation>
    <dataValidation type="list" allowBlank="1" showInputMessage="1" showErrorMessage="1" sqref="AC695:AC698" xr:uid="{12C71244-23C0-4A74-9345-98B34B6C865A}">
      <formula1>$S$118:$S$119</formula1>
    </dataValidation>
    <dataValidation type="list" allowBlank="1" showInputMessage="1" showErrorMessage="1" sqref="Z689:Z694" xr:uid="{A3A45BC9-CEA6-4D0C-B371-63FEEEC49B37}">
      <formula1>$R$120:$R$121</formula1>
    </dataValidation>
    <dataValidation type="list" allowBlank="1" showInputMessage="1" showErrorMessage="1" sqref="Y232" xr:uid="{93B1F66A-A7D5-4844-BC35-9195A0070616}">
      <formula1>$T$38:$T$40</formula1>
    </dataValidation>
    <dataValidation type="list" allowBlank="1" showInputMessage="1" showErrorMessage="1" sqref="O227 O231" xr:uid="{9688F5E0-7C78-4EDA-BCC3-6D67C6B5E34E}">
      <formula1>#REF!</formula1>
    </dataValidation>
    <dataValidation type="list" allowBlank="1" showInputMessage="1" showErrorMessage="1" sqref="M112" xr:uid="{B4B7FC7B-DE1D-4F1C-BBA6-EE07BEA40BCF}">
      <formula1>$M$55:$M$478</formula1>
    </dataValidation>
    <dataValidation type="list" allowBlank="1" showInputMessage="1" showErrorMessage="1" sqref="E112" xr:uid="{B854247E-E442-41CA-9A20-807F186C1443}">
      <formula1>$N$55:$N$479</formula1>
    </dataValidation>
    <dataValidation type="list" allowBlank="1" showInputMessage="1" showErrorMessage="1" sqref="M154:M156" xr:uid="{EB7B7C23-0ECA-4FEE-ADFF-B74799A49457}">
      <formula1>$M$9:$M$474</formula1>
    </dataValidation>
    <dataValidation type="list" allowBlank="1" showInputMessage="1" showErrorMessage="1" sqref="E154:E156" xr:uid="{14D024FA-C602-4798-9F98-7F09B84D3803}">
      <formula1>$N$9:$N$475</formula1>
    </dataValidation>
  </dataValidations>
  <hyperlinks>
    <hyperlink ref="L7" location="Hoja5!A1" display="Redacción del riesgo " xr:uid="{00000000-0004-0000-0000-000000000000}"/>
    <hyperlink ref="V7" location="Hoja4!A1" display="Nivel de Severidad Riesgo Inherente" xr:uid="{00000000-0004-0000-0000-000001000000}"/>
    <hyperlink ref="AD7" location="Hoja6!A1" display="Probabilidad Residual " xr:uid="{00000000-0004-0000-0000-000002000000}"/>
    <hyperlink ref="AI7" location="Hoja6!A1" display="Impacto Resdual" xr:uid="{00000000-0004-0000-0000-000003000000}"/>
    <hyperlink ref="AN7" location="Hoja4!A1" display="Nivel de Severidad Riesgo Residual" xr:uid="{00000000-0004-0000-0000-000004000000}"/>
    <hyperlink ref="P7" location="'Hoja 7'!A1" display="'Hoja 7'!A1" xr:uid="{00000000-0004-0000-0000-000005000000}"/>
    <hyperlink ref="R7" location="Hoja2!A1" display="Probabilidad Inherente " xr:uid="{00000000-0004-0000-0000-000006000000}"/>
    <hyperlink ref="T7" location="Hoja3!A1" display="Impacto Inherente" xr:uid="{00000000-0004-0000-0000-000007000000}"/>
    <hyperlink ref="Y7" location="Hoja8!A1" display="Tipo de Control" xr:uid="{3BD0F506-2896-4F5E-A25A-A57213FDFE23}"/>
  </hyperlinks>
  <pageMargins left="0" right="0" top="0" bottom="0" header="0.31496062992125984" footer="0.31496062992125984"/>
  <pageSetup paperSize="9" scale="75" orientation="landscape" r:id="rId1"/>
  <ignoredErrors>
    <ignoredError sqref="AH10" formula="1"/>
  </ignoredError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0F11AC-166C-4DD8-A922-210296FB7DCE}">
  <dimension ref="A1:C14"/>
  <sheetViews>
    <sheetView workbookViewId="0">
      <selection activeCell="C22" sqref="C22"/>
    </sheetView>
  </sheetViews>
  <sheetFormatPr baseColWidth="10" defaultColWidth="11.42578125" defaultRowHeight="15"/>
  <cols>
    <col min="2" max="2" width="17.42578125" bestFit="1" customWidth="1"/>
    <col min="3" max="3" width="122.42578125" bestFit="1" customWidth="1"/>
  </cols>
  <sheetData>
    <row r="1" spans="1:3">
      <c r="A1" s="628" t="s">
        <v>1450</v>
      </c>
      <c r="B1" s="628" t="s">
        <v>1451</v>
      </c>
      <c r="C1" s="628" t="s">
        <v>1452</v>
      </c>
    </row>
    <row r="2" spans="1:3" ht="15.75" thickBot="1">
      <c r="A2" s="629"/>
      <c r="B2" s="629"/>
      <c r="C2" s="629"/>
    </row>
    <row r="3" spans="1:3">
      <c r="A3" s="54" t="s">
        <v>1453</v>
      </c>
      <c r="B3" s="56">
        <v>41578</v>
      </c>
      <c r="C3" s="52" t="s">
        <v>1454</v>
      </c>
    </row>
    <row r="4" spans="1:3">
      <c r="A4" s="55" t="s">
        <v>1455</v>
      </c>
      <c r="B4" s="57">
        <v>42100</v>
      </c>
      <c r="C4" s="53" t="s">
        <v>1456</v>
      </c>
    </row>
    <row r="5" spans="1:3">
      <c r="A5" s="55" t="s">
        <v>1457</v>
      </c>
      <c r="B5" s="57">
        <v>42271</v>
      </c>
      <c r="C5" s="53" t="s">
        <v>1456</v>
      </c>
    </row>
    <row r="6" spans="1:3">
      <c r="A6" s="55" t="s">
        <v>1458</v>
      </c>
      <c r="B6" s="57">
        <v>42486</v>
      </c>
      <c r="C6" s="53" t="s">
        <v>1456</v>
      </c>
    </row>
    <row r="7" spans="1:3">
      <c r="A7" s="55" t="s">
        <v>1459</v>
      </c>
      <c r="B7" s="57">
        <v>42800</v>
      </c>
      <c r="C7" s="53" t="s">
        <v>1460</v>
      </c>
    </row>
    <row r="8" spans="1:3">
      <c r="A8" s="55" t="s">
        <v>1461</v>
      </c>
      <c r="B8" s="57">
        <v>43165</v>
      </c>
      <c r="C8" s="53" t="s">
        <v>1462</v>
      </c>
    </row>
    <row r="9" spans="1:3">
      <c r="A9" s="55" t="s">
        <v>1463</v>
      </c>
      <c r="B9" s="57">
        <v>43615</v>
      </c>
      <c r="C9" s="53" t="s">
        <v>1464</v>
      </c>
    </row>
    <row r="10" spans="1:3" ht="27.75" customHeight="1">
      <c r="A10" s="55" t="s">
        <v>1465</v>
      </c>
      <c r="B10" s="57">
        <v>44455</v>
      </c>
      <c r="C10" s="65" t="s">
        <v>1466</v>
      </c>
    </row>
    <row r="11" spans="1:3" ht="22.5" customHeight="1">
      <c r="A11" s="64" t="s">
        <v>1467</v>
      </c>
      <c r="B11" s="57">
        <v>44523</v>
      </c>
      <c r="C11" s="66" t="s">
        <v>1468</v>
      </c>
    </row>
    <row r="12" spans="1:3" ht="36" thickBot="1">
      <c r="A12" s="68" t="s">
        <v>1469</v>
      </c>
      <c r="B12" s="69" t="s">
        <v>1470</v>
      </c>
      <c r="C12" s="67" t="s">
        <v>1471</v>
      </c>
    </row>
    <row r="13" spans="1:3">
      <c r="A13" s="50"/>
      <c r="B13" s="50"/>
      <c r="C13" s="50"/>
    </row>
    <row r="14" spans="1:3">
      <c r="A14" s="51" t="s">
        <v>1472</v>
      </c>
      <c r="B14" s="50"/>
      <c r="C14" s="50"/>
    </row>
  </sheetData>
  <mergeCells count="3">
    <mergeCell ref="A1:A2"/>
    <mergeCell ref="B1:B2"/>
    <mergeCell ref="C1:C2"/>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20"/>
  <sheetViews>
    <sheetView workbookViewId="0">
      <selection sqref="A1:C1"/>
    </sheetView>
  </sheetViews>
  <sheetFormatPr baseColWidth="10" defaultColWidth="11.42578125" defaultRowHeight="15"/>
  <cols>
    <col min="1" max="1" width="18.5703125" style="1" customWidth="1"/>
    <col min="2" max="2" width="17.85546875" style="1" customWidth="1"/>
    <col min="3" max="3" width="35.85546875" style="1" customWidth="1"/>
    <col min="4" max="4" width="26.5703125" style="1" customWidth="1"/>
    <col min="5" max="16384" width="11.42578125" style="1"/>
  </cols>
  <sheetData>
    <row r="1" spans="1:4" ht="18.75" customHeight="1">
      <c r="A1" s="638" t="s">
        <v>1473</v>
      </c>
      <c r="B1" s="638"/>
      <c r="C1" s="638"/>
    </row>
    <row r="2" spans="1:4" ht="18.75">
      <c r="A2" s="17" t="s">
        <v>1474</v>
      </c>
      <c r="B2" s="11" t="s">
        <v>120</v>
      </c>
      <c r="C2" s="17" t="s">
        <v>1475</v>
      </c>
    </row>
    <row r="3" spans="1:4" ht="36">
      <c r="A3" s="12">
        <v>1</v>
      </c>
      <c r="B3" s="13" t="s">
        <v>175</v>
      </c>
      <c r="C3" s="14" t="s">
        <v>1476</v>
      </c>
    </row>
    <row r="4" spans="1:4" ht="36">
      <c r="A4" s="12">
        <v>0.8</v>
      </c>
      <c r="B4" s="15" t="s">
        <v>178</v>
      </c>
      <c r="C4" s="14" t="s">
        <v>1477</v>
      </c>
    </row>
    <row r="5" spans="1:4" ht="36">
      <c r="A5" s="21">
        <v>0.6</v>
      </c>
      <c r="B5" s="22" t="s">
        <v>67</v>
      </c>
      <c r="C5" s="23" t="s">
        <v>1478</v>
      </c>
    </row>
    <row r="6" spans="1:4" ht="36">
      <c r="A6" s="12">
        <v>0.4</v>
      </c>
      <c r="B6" s="24" t="s">
        <v>129</v>
      </c>
      <c r="C6" s="23" t="s">
        <v>1479</v>
      </c>
    </row>
    <row r="7" spans="1:4" ht="36">
      <c r="A7" s="12">
        <v>0.2</v>
      </c>
      <c r="B7" s="25" t="s">
        <v>1480</v>
      </c>
      <c r="C7" s="23" t="s">
        <v>1481</v>
      </c>
    </row>
    <row r="9" spans="1:4">
      <c r="A9" s="639" t="s">
        <v>1482</v>
      </c>
      <c r="B9" s="639"/>
      <c r="C9" s="639"/>
      <c r="D9" s="639"/>
    </row>
    <row r="10" spans="1:4">
      <c r="A10" s="74" t="s">
        <v>1474</v>
      </c>
      <c r="B10" s="74" t="s">
        <v>120</v>
      </c>
      <c r="C10" s="74" t="s">
        <v>1475</v>
      </c>
      <c r="D10" s="74" t="s">
        <v>31</v>
      </c>
    </row>
    <row r="11" spans="1:4">
      <c r="A11" s="632">
        <v>1</v>
      </c>
      <c r="B11" s="640" t="s">
        <v>356</v>
      </c>
      <c r="C11" s="634" t="s">
        <v>1483</v>
      </c>
      <c r="D11" s="630" t="s">
        <v>1484</v>
      </c>
    </row>
    <row r="12" spans="1:4">
      <c r="A12" s="632"/>
      <c r="B12" s="640"/>
      <c r="C12" s="634"/>
      <c r="D12" s="631"/>
    </row>
    <row r="13" spans="1:4">
      <c r="A13" s="632">
        <v>0.8</v>
      </c>
      <c r="B13" s="636" t="s">
        <v>393</v>
      </c>
      <c r="C13" s="634" t="s">
        <v>1485</v>
      </c>
      <c r="D13" s="630" t="s">
        <v>1486</v>
      </c>
    </row>
    <row r="14" spans="1:4">
      <c r="A14" s="632"/>
      <c r="B14" s="636"/>
      <c r="C14" s="634"/>
      <c r="D14" s="631"/>
    </row>
    <row r="15" spans="1:4">
      <c r="A15" s="632">
        <v>0.6</v>
      </c>
      <c r="B15" s="637" t="s">
        <v>91</v>
      </c>
      <c r="C15" s="634" t="s">
        <v>1487</v>
      </c>
      <c r="D15" s="630" t="s">
        <v>1488</v>
      </c>
    </row>
    <row r="16" spans="1:4">
      <c r="A16" s="632"/>
      <c r="B16" s="637"/>
      <c r="C16" s="634"/>
      <c r="D16" s="631"/>
    </row>
    <row r="17" spans="1:4">
      <c r="A17" s="632">
        <v>0.4</v>
      </c>
      <c r="B17" s="633" t="s">
        <v>143</v>
      </c>
      <c r="C17" s="634" t="s">
        <v>1487</v>
      </c>
      <c r="D17" s="630" t="s">
        <v>1489</v>
      </c>
    </row>
    <row r="18" spans="1:4">
      <c r="A18" s="632"/>
      <c r="B18" s="633"/>
      <c r="C18" s="634"/>
      <c r="D18" s="631"/>
    </row>
    <row r="19" spans="1:4">
      <c r="A19" s="632">
        <v>0.2</v>
      </c>
      <c r="B19" s="635" t="s">
        <v>878</v>
      </c>
      <c r="C19" s="634" t="s">
        <v>1490</v>
      </c>
      <c r="D19" s="630" t="s">
        <v>1491</v>
      </c>
    </row>
    <row r="20" spans="1:4" ht="18.75" customHeight="1">
      <c r="A20" s="632"/>
      <c r="B20" s="635"/>
      <c r="C20" s="634"/>
      <c r="D20" s="631"/>
    </row>
  </sheetData>
  <mergeCells count="22">
    <mergeCell ref="A1:C1"/>
    <mergeCell ref="A9:D9"/>
    <mergeCell ref="A11:A12"/>
    <mergeCell ref="B11:B12"/>
    <mergeCell ref="C11:C12"/>
    <mergeCell ref="D11:D12"/>
    <mergeCell ref="D13:D14"/>
    <mergeCell ref="D15:D16"/>
    <mergeCell ref="D17:D18"/>
    <mergeCell ref="D19:D20"/>
    <mergeCell ref="A17:A18"/>
    <mergeCell ref="B17:B18"/>
    <mergeCell ref="C17:C18"/>
    <mergeCell ref="A19:A20"/>
    <mergeCell ref="B19:B20"/>
    <mergeCell ref="C19:C20"/>
    <mergeCell ref="A13:A14"/>
    <mergeCell ref="B13:B14"/>
    <mergeCell ref="C13:C14"/>
    <mergeCell ref="A15:A16"/>
    <mergeCell ref="B15:B16"/>
    <mergeCell ref="C15:C16"/>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40"/>
  <sheetViews>
    <sheetView workbookViewId="0">
      <selection sqref="A1:D1"/>
    </sheetView>
  </sheetViews>
  <sheetFormatPr baseColWidth="10" defaultColWidth="11.42578125" defaultRowHeight="15"/>
  <cols>
    <col min="1" max="1" width="12.5703125" style="1" customWidth="1"/>
    <col min="2" max="2" width="19.7109375" style="1" customWidth="1"/>
    <col min="3" max="3" width="41.7109375" style="1" customWidth="1"/>
    <col min="4" max="4" width="44" style="1" customWidth="1"/>
    <col min="5" max="6" width="11.42578125" style="1"/>
    <col min="7" max="7" width="32.5703125" style="1" customWidth="1"/>
    <col min="8" max="8" width="8.7109375" style="1" customWidth="1"/>
    <col min="9" max="9" width="9.42578125" style="1" customWidth="1"/>
    <col min="10" max="11" width="11.42578125" style="1"/>
    <col min="12" max="12" width="34" style="1" customWidth="1"/>
    <col min="13" max="14" width="7.140625" style="1" customWidth="1"/>
    <col min="15" max="16384" width="11.42578125" style="1"/>
  </cols>
  <sheetData>
    <row r="1" spans="1:14" ht="18.75">
      <c r="A1" s="638" t="s">
        <v>1492</v>
      </c>
      <c r="B1" s="638"/>
      <c r="C1" s="638"/>
      <c r="D1" s="638"/>
    </row>
    <row r="2" spans="1:14" ht="37.5">
      <c r="A2" s="17" t="s">
        <v>1474</v>
      </c>
      <c r="B2" s="17" t="s">
        <v>43</v>
      </c>
      <c r="C2" s="17" t="s">
        <v>1493</v>
      </c>
      <c r="D2" s="17" t="s">
        <v>1494</v>
      </c>
    </row>
    <row r="3" spans="1:14" ht="54">
      <c r="A3" s="26">
        <v>1</v>
      </c>
      <c r="B3" s="27" t="s">
        <v>144</v>
      </c>
      <c r="C3" s="23" t="s">
        <v>1495</v>
      </c>
      <c r="D3" s="23" t="s">
        <v>1496</v>
      </c>
    </row>
    <row r="4" spans="1:14" ht="54">
      <c r="A4" s="26">
        <v>0.8</v>
      </c>
      <c r="B4" s="28" t="s">
        <v>68</v>
      </c>
      <c r="C4" s="23" t="s">
        <v>1497</v>
      </c>
      <c r="D4" s="23" t="s">
        <v>1498</v>
      </c>
    </row>
    <row r="5" spans="1:14" ht="54">
      <c r="A5" s="26">
        <v>0.6</v>
      </c>
      <c r="B5" s="29" t="s">
        <v>76</v>
      </c>
      <c r="C5" s="23" t="s">
        <v>1499</v>
      </c>
      <c r="D5" s="23" t="s">
        <v>1500</v>
      </c>
    </row>
    <row r="6" spans="1:14" ht="54.75" customHeight="1">
      <c r="A6" s="26">
        <v>0.4</v>
      </c>
      <c r="B6" s="24" t="s">
        <v>117</v>
      </c>
      <c r="C6" s="23" t="s">
        <v>1501</v>
      </c>
      <c r="D6" s="23" t="s">
        <v>1502</v>
      </c>
    </row>
    <row r="7" spans="1:14" ht="44.25" customHeight="1">
      <c r="A7" s="26">
        <v>0.2</v>
      </c>
      <c r="B7" s="25" t="s">
        <v>130</v>
      </c>
      <c r="C7" s="23" t="s">
        <v>1503</v>
      </c>
      <c r="D7" s="23" t="s">
        <v>1504</v>
      </c>
    </row>
    <row r="10" spans="1:14">
      <c r="A10" s="643"/>
      <c r="B10" s="644"/>
      <c r="C10" s="644"/>
      <c r="D10" s="645"/>
      <c r="F10" s="643"/>
      <c r="G10" s="644"/>
      <c r="H10" s="644"/>
      <c r="I10" s="645"/>
      <c r="K10" s="643"/>
      <c r="L10" s="644"/>
      <c r="M10" s="644"/>
      <c r="N10" s="645"/>
    </row>
    <row r="11" spans="1:14">
      <c r="A11" s="641" t="s">
        <v>1505</v>
      </c>
      <c r="B11" s="641" t="s">
        <v>1506</v>
      </c>
      <c r="C11" s="641" t="s">
        <v>1507</v>
      </c>
      <c r="D11" s="641"/>
      <c r="F11" s="641" t="s">
        <v>1505</v>
      </c>
      <c r="G11" s="641" t="s">
        <v>1506</v>
      </c>
      <c r="H11" s="641" t="s">
        <v>1507</v>
      </c>
      <c r="I11" s="641"/>
      <c r="K11" s="641" t="s">
        <v>1505</v>
      </c>
      <c r="L11" s="641" t="s">
        <v>1506</v>
      </c>
      <c r="M11" s="641" t="s">
        <v>1507</v>
      </c>
      <c r="N11" s="641"/>
    </row>
    <row r="12" spans="1:14" ht="31.5" customHeight="1">
      <c r="A12" s="642"/>
      <c r="B12" s="642"/>
      <c r="C12" s="35" t="s">
        <v>1508</v>
      </c>
      <c r="D12" s="35" t="s">
        <v>1509</v>
      </c>
      <c r="F12" s="642"/>
      <c r="G12" s="642"/>
      <c r="H12" s="35" t="s">
        <v>1508</v>
      </c>
      <c r="I12" s="35" t="s">
        <v>1509</v>
      </c>
      <c r="K12" s="642"/>
      <c r="L12" s="642"/>
      <c r="M12" s="35" t="s">
        <v>1508</v>
      </c>
      <c r="N12" s="35" t="s">
        <v>1509</v>
      </c>
    </row>
    <row r="13" spans="1:14" ht="38.25">
      <c r="A13" s="36">
        <v>1</v>
      </c>
      <c r="B13" s="47" t="s">
        <v>1510</v>
      </c>
      <c r="C13" s="38"/>
      <c r="D13" s="38"/>
      <c r="F13" s="36">
        <v>1</v>
      </c>
      <c r="G13" s="37" t="s">
        <v>1510</v>
      </c>
      <c r="H13" s="38"/>
      <c r="I13" s="38"/>
      <c r="K13" s="36">
        <v>1</v>
      </c>
      <c r="L13" s="37" t="s">
        <v>1510</v>
      </c>
      <c r="M13" s="38"/>
      <c r="N13" s="38"/>
    </row>
    <row r="14" spans="1:14" ht="51">
      <c r="A14" s="39">
        <v>2</v>
      </c>
      <c r="B14" s="48" t="s">
        <v>1511</v>
      </c>
      <c r="C14" s="41"/>
      <c r="D14" s="41"/>
      <c r="F14" s="39">
        <v>2</v>
      </c>
      <c r="G14" s="40" t="s">
        <v>1511</v>
      </c>
      <c r="H14" s="41"/>
      <c r="I14" s="41"/>
      <c r="K14" s="39">
        <v>2</v>
      </c>
      <c r="L14" s="40" t="s">
        <v>1511</v>
      </c>
      <c r="M14" s="41"/>
      <c r="N14" s="41"/>
    </row>
    <row r="15" spans="1:14" ht="38.25">
      <c r="A15" s="36">
        <v>3</v>
      </c>
      <c r="B15" s="47" t="s">
        <v>1512</v>
      </c>
      <c r="C15" s="38"/>
      <c r="D15" s="38"/>
      <c r="F15" s="36">
        <v>3</v>
      </c>
      <c r="G15" s="37" t="s">
        <v>1512</v>
      </c>
      <c r="H15" s="38"/>
      <c r="I15" s="38"/>
      <c r="K15" s="36">
        <v>3</v>
      </c>
      <c r="L15" s="37" t="s">
        <v>1512</v>
      </c>
      <c r="M15" s="38"/>
      <c r="N15" s="38"/>
    </row>
    <row r="16" spans="1:14" ht="63.75">
      <c r="A16" s="39">
        <v>4</v>
      </c>
      <c r="B16" s="48" t="s">
        <v>1513</v>
      </c>
      <c r="C16" s="41"/>
      <c r="D16" s="41"/>
      <c r="F16" s="39">
        <v>4</v>
      </c>
      <c r="G16" s="40" t="s">
        <v>1513</v>
      </c>
      <c r="H16" s="41"/>
      <c r="I16" s="41"/>
      <c r="K16" s="39">
        <v>4</v>
      </c>
      <c r="L16" s="40" t="s">
        <v>1513</v>
      </c>
      <c r="M16" s="41"/>
      <c r="N16" s="41"/>
    </row>
    <row r="17" spans="1:14" ht="51">
      <c r="A17" s="36">
        <v>5</v>
      </c>
      <c r="B17" s="47" t="s">
        <v>1514</v>
      </c>
      <c r="C17" s="38"/>
      <c r="D17" s="38"/>
      <c r="F17" s="36">
        <v>5</v>
      </c>
      <c r="G17" s="37" t="s">
        <v>1514</v>
      </c>
      <c r="H17" s="38"/>
      <c r="I17" s="38"/>
      <c r="K17" s="36">
        <v>5</v>
      </c>
      <c r="L17" s="37" t="s">
        <v>1514</v>
      </c>
      <c r="M17" s="38"/>
      <c r="N17" s="38"/>
    </row>
    <row r="18" spans="1:14" ht="25.5">
      <c r="A18" s="39">
        <v>6</v>
      </c>
      <c r="B18" s="46" t="s">
        <v>1515</v>
      </c>
      <c r="C18" s="41"/>
      <c r="D18" s="41"/>
      <c r="F18" s="39">
        <v>6</v>
      </c>
      <c r="G18" s="40" t="s">
        <v>1515</v>
      </c>
      <c r="H18" s="41"/>
      <c r="I18" s="41"/>
      <c r="K18" s="39">
        <v>6</v>
      </c>
      <c r="L18" s="40" t="s">
        <v>1515</v>
      </c>
      <c r="M18" s="41"/>
      <c r="N18" s="41"/>
    </row>
    <row r="19" spans="1:14" ht="51">
      <c r="A19" s="36">
        <v>7</v>
      </c>
      <c r="B19" s="47" t="s">
        <v>1516</v>
      </c>
      <c r="C19" s="38"/>
      <c r="D19" s="38"/>
      <c r="F19" s="36">
        <v>7</v>
      </c>
      <c r="G19" s="37" t="s">
        <v>1516</v>
      </c>
      <c r="H19" s="38"/>
      <c r="I19" s="38"/>
      <c r="K19" s="36">
        <v>7</v>
      </c>
      <c r="L19" s="37" t="s">
        <v>1516</v>
      </c>
      <c r="M19" s="38"/>
      <c r="N19" s="38"/>
    </row>
    <row r="20" spans="1:14" ht="89.25">
      <c r="A20" s="39">
        <v>8</v>
      </c>
      <c r="B20" s="46" t="s">
        <v>1517</v>
      </c>
      <c r="C20" s="41"/>
      <c r="D20" s="41"/>
      <c r="F20" s="39">
        <v>8</v>
      </c>
      <c r="G20" s="40" t="s">
        <v>1517</v>
      </c>
      <c r="H20" s="41"/>
      <c r="I20" s="41"/>
      <c r="K20" s="39">
        <v>8</v>
      </c>
      <c r="L20" s="40" t="s">
        <v>1517</v>
      </c>
      <c r="M20" s="41"/>
      <c r="N20" s="41"/>
    </row>
    <row r="21" spans="1:14" ht="38.25">
      <c r="A21" s="36">
        <v>9</v>
      </c>
      <c r="B21" s="45" t="s">
        <v>1518</v>
      </c>
      <c r="C21" s="38"/>
      <c r="D21" s="38"/>
      <c r="F21" s="36">
        <v>9</v>
      </c>
      <c r="G21" s="37" t="s">
        <v>1518</v>
      </c>
      <c r="H21" s="38"/>
      <c r="I21" s="38"/>
      <c r="K21" s="36">
        <v>9</v>
      </c>
      <c r="L21" s="37" t="s">
        <v>1518</v>
      </c>
      <c r="M21" s="38"/>
      <c r="N21" s="38"/>
    </row>
    <row r="22" spans="1:14" ht="51">
      <c r="A22" s="39">
        <v>10</v>
      </c>
      <c r="B22" s="46" t="s">
        <v>1519</v>
      </c>
      <c r="C22" s="41"/>
      <c r="D22" s="41"/>
      <c r="F22" s="39">
        <v>10</v>
      </c>
      <c r="G22" s="40" t="s">
        <v>1519</v>
      </c>
      <c r="H22" s="41"/>
      <c r="I22" s="41"/>
      <c r="K22" s="39">
        <v>10</v>
      </c>
      <c r="L22" s="40" t="s">
        <v>1519</v>
      </c>
      <c r="M22" s="41"/>
      <c r="N22" s="41"/>
    </row>
    <row r="23" spans="1:14" ht="25.5">
      <c r="A23" s="36">
        <v>11</v>
      </c>
      <c r="B23" s="45" t="s">
        <v>1520</v>
      </c>
      <c r="C23" s="38"/>
      <c r="D23" s="38"/>
      <c r="F23" s="36">
        <v>11</v>
      </c>
      <c r="G23" s="37" t="s">
        <v>1520</v>
      </c>
      <c r="H23" s="38"/>
      <c r="I23" s="38"/>
      <c r="K23" s="36">
        <v>11</v>
      </c>
      <c r="L23" s="37" t="s">
        <v>1520</v>
      </c>
      <c r="M23" s="38"/>
      <c r="N23" s="38"/>
    </row>
    <row r="24" spans="1:14" ht="25.5">
      <c r="A24" s="39">
        <v>12</v>
      </c>
      <c r="B24" s="46" t="s">
        <v>1521</v>
      </c>
      <c r="C24" s="41"/>
      <c r="D24" s="41"/>
      <c r="F24" s="39">
        <v>12</v>
      </c>
      <c r="G24" s="40" t="s">
        <v>1521</v>
      </c>
      <c r="H24" s="41"/>
      <c r="I24" s="41"/>
      <c r="K24" s="39">
        <v>12</v>
      </c>
      <c r="L24" s="40" t="s">
        <v>1521</v>
      </c>
      <c r="M24" s="41"/>
      <c r="N24" s="41"/>
    </row>
    <row r="25" spans="1:14" ht="25.5">
      <c r="A25" s="36">
        <v>13</v>
      </c>
      <c r="B25" s="45" t="s">
        <v>1522</v>
      </c>
      <c r="C25" s="38"/>
      <c r="D25" s="38"/>
      <c r="F25" s="36">
        <v>13</v>
      </c>
      <c r="G25" s="37" t="s">
        <v>1522</v>
      </c>
      <c r="H25" s="38"/>
      <c r="I25" s="38"/>
      <c r="K25" s="36">
        <v>13</v>
      </c>
      <c r="L25" s="37" t="s">
        <v>1522</v>
      </c>
      <c r="M25" s="38"/>
      <c r="N25" s="38"/>
    </row>
    <row r="26" spans="1:14" ht="25.5">
      <c r="A26" s="39">
        <v>14</v>
      </c>
      <c r="B26" s="46" t="s">
        <v>1523</v>
      </c>
      <c r="C26" s="41"/>
      <c r="D26" s="41"/>
      <c r="F26" s="39">
        <v>14</v>
      </c>
      <c r="G26" s="40" t="s">
        <v>1523</v>
      </c>
      <c r="H26" s="41"/>
      <c r="I26" s="41"/>
      <c r="K26" s="39">
        <v>14</v>
      </c>
      <c r="L26" s="40" t="s">
        <v>1523</v>
      </c>
      <c r="M26" s="41"/>
      <c r="N26" s="41"/>
    </row>
    <row r="27" spans="1:14" ht="38.25">
      <c r="A27" s="36">
        <v>15</v>
      </c>
      <c r="B27" s="45" t="s">
        <v>1524</v>
      </c>
      <c r="C27" s="38"/>
      <c r="D27" s="38"/>
      <c r="F27" s="36">
        <v>15</v>
      </c>
      <c r="G27" s="37" t="s">
        <v>1524</v>
      </c>
      <c r="H27" s="38"/>
      <c r="I27" s="38"/>
      <c r="K27" s="36">
        <v>15</v>
      </c>
      <c r="L27" s="37" t="s">
        <v>1524</v>
      </c>
      <c r="M27" s="38"/>
      <c r="N27" s="38"/>
    </row>
    <row r="28" spans="1:14" ht="42.75" customHeight="1">
      <c r="A28" s="39">
        <v>16</v>
      </c>
      <c r="B28" s="46" t="s">
        <v>1525</v>
      </c>
      <c r="C28" s="41"/>
      <c r="D28" s="41"/>
      <c r="F28" s="39">
        <v>16</v>
      </c>
      <c r="G28" s="40" t="s">
        <v>1525</v>
      </c>
      <c r="H28" s="41"/>
      <c r="I28" s="41"/>
      <c r="K28" s="39">
        <v>16</v>
      </c>
      <c r="L28" s="40" t="s">
        <v>1525</v>
      </c>
      <c r="M28" s="41"/>
      <c r="N28" s="41"/>
    </row>
    <row r="29" spans="1:14" ht="25.5">
      <c r="A29" s="36">
        <v>17</v>
      </c>
      <c r="B29" s="47" t="s">
        <v>1526</v>
      </c>
      <c r="C29" s="38"/>
      <c r="D29" s="38"/>
      <c r="F29" s="36">
        <v>17</v>
      </c>
      <c r="G29" s="37" t="s">
        <v>1526</v>
      </c>
      <c r="H29" s="38"/>
      <c r="I29" s="38"/>
      <c r="K29" s="36">
        <v>17</v>
      </c>
      <c r="L29" s="37" t="s">
        <v>1526</v>
      </c>
      <c r="M29" s="38"/>
      <c r="N29" s="38"/>
    </row>
    <row r="30" spans="1:14" ht="25.5">
      <c r="A30" s="39">
        <v>18</v>
      </c>
      <c r="B30" s="48" t="s">
        <v>1527</v>
      </c>
      <c r="C30" s="41"/>
      <c r="D30" s="41"/>
      <c r="F30" s="39">
        <v>18</v>
      </c>
      <c r="G30" s="40" t="s">
        <v>1527</v>
      </c>
      <c r="H30" s="41"/>
      <c r="I30" s="41"/>
      <c r="K30" s="39">
        <v>18</v>
      </c>
      <c r="L30" s="40" t="s">
        <v>1527</v>
      </c>
      <c r="M30" s="41"/>
      <c r="N30" s="41"/>
    </row>
    <row r="31" spans="1:14" ht="25.5">
      <c r="A31" s="36">
        <v>19</v>
      </c>
      <c r="B31" s="47" t="s">
        <v>1528</v>
      </c>
      <c r="C31" s="38"/>
      <c r="D31" s="38"/>
      <c r="F31" s="36">
        <v>19</v>
      </c>
      <c r="G31" s="37" t="s">
        <v>1528</v>
      </c>
      <c r="H31" s="38"/>
      <c r="I31" s="38"/>
      <c r="K31" s="36">
        <v>19</v>
      </c>
      <c r="L31" s="37" t="s">
        <v>1528</v>
      </c>
      <c r="M31" s="38"/>
      <c r="N31" s="38"/>
    </row>
    <row r="34" spans="1:4" ht="25.5">
      <c r="A34" s="42" t="s">
        <v>1474</v>
      </c>
      <c r="B34" s="43" t="s">
        <v>1529</v>
      </c>
      <c r="C34" s="43" t="s">
        <v>43</v>
      </c>
      <c r="D34" s="43" t="s">
        <v>1475</v>
      </c>
    </row>
    <row r="35" spans="1:4" ht="25.5">
      <c r="A35" s="646">
        <v>0.6</v>
      </c>
      <c r="B35" s="647" t="s">
        <v>1530</v>
      </c>
      <c r="C35" s="648" t="s">
        <v>76</v>
      </c>
      <c r="D35" s="44" t="s">
        <v>1531</v>
      </c>
    </row>
    <row r="36" spans="1:4" ht="25.5">
      <c r="A36" s="646"/>
      <c r="B36" s="647"/>
      <c r="C36" s="648"/>
      <c r="D36" s="44" t="s">
        <v>1532</v>
      </c>
    </row>
    <row r="37" spans="1:4">
      <c r="A37" s="646">
        <v>0.8</v>
      </c>
      <c r="B37" s="650" t="s">
        <v>1533</v>
      </c>
      <c r="C37" s="649" t="s">
        <v>68</v>
      </c>
      <c r="D37" s="44" t="s">
        <v>1534</v>
      </c>
    </row>
    <row r="38" spans="1:4" ht="25.5">
      <c r="A38" s="646"/>
      <c r="B38" s="650"/>
      <c r="C38" s="649"/>
      <c r="D38" s="44" t="s">
        <v>1535</v>
      </c>
    </row>
    <row r="39" spans="1:4">
      <c r="A39" s="646">
        <v>1</v>
      </c>
      <c r="B39" s="647" t="s">
        <v>1536</v>
      </c>
      <c r="C39" s="651" t="s">
        <v>144</v>
      </c>
      <c r="D39" s="44" t="s">
        <v>1537</v>
      </c>
    </row>
    <row r="40" spans="1:4" ht="25.5">
      <c r="A40" s="646"/>
      <c r="B40" s="647"/>
      <c r="C40" s="651"/>
      <c r="D40" s="44" t="s">
        <v>1538</v>
      </c>
    </row>
  </sheetData>
  <mergeCells count="22">
    <mergeCell ref="K10:N10"/>
    <mergeCell ref="K11:K12"/>
    <mergeCell ref="L11:L12"/>
    <mergeCell ref="M11:N11"/>
    <mergeCell ref="C39:C40"/>
    <mergeCell ref="A39:A40"/>
    <mergeCell ref="B39:B40"/>
    <mergeCell ref="F10:I10"/>
    <mergeCell ref="F11:F12"/>
    <mergeCell ref="G11:G12"/>
    <mergeCell ref="H11:I11"/>
    <mergeCell ref="C35:C36"/>
    <mergeCell ref="A35:A36"/>
    <mergeCell ref="B35:B36"/>
    <mergeCell ref="C37:C38"/>
    <mergeCell ref="A37:A38"/>
    <mergeCell ref="B37:B38"/>
    <mergeCell ref="A1:D1"/>
    <mergeCell ref="A11:A12"/>
    <mergeCell ref="B11:B12"/>
    <mergeCell ref="C11:D11"/>
    <mergeCell ref="A10:D10"/>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R16"/>
  <sheetViews>
    <sheetView zoomScale="78" zoomScaleNormal="78" workbookViewId="0"/>
  </sheetViews>
  <sheetFormatPr baseColWidth="10" defaultColWidth="11.42578125" defaultRowHeight="15"/>
  <cols>
    <col min="1" max="1" width="11.42578125" style="1"/>
    <col min="2" max="2" width="13.42578125" style="1" customWidth="1"/>
    <col min="3" max="3" width="16.7109375" style="1" customWidth="1"/>
    <col min="4" max="6" width="11.42578125" style="1"/>
    <col min="7" max="7" width="14.28515625" style="1" customWidth="1"/>
    <col min="8" max="10" width="11.42578125" style="1"/>
    <col min="11" max="11" width="13.28515625" style="1" customWidth="1"/>
    <col min="12" max="15" width="13.85546875" style="1" customWidth="1"/>
    <col min="16" max="16384" width="11.42578125" style="1"/>
  </cols>
  <sheetData>
    <row r="2" spans="2:18" ht="58.5" customHeight="1">
      <c r="B2" s="2" t="s">
        <v>1539</v>
      </c>
      <c r="C2" s="3"/>
      <c r="D2" s="3"/>
      <c r="E2" s="3"/>
      <c r="F2" s="3"/>
      <c r="G2" s="4"/>
      <c r="J2" s="34"/>
    </row>
    <row r="3" spans="2:18" ht="65.25" customHeight="1">
      <c r="B3" s="2" t="s">
        <v>1540</v>
      </c>
      <c r="C3" s="5"/>
      <c r="D3" s="5"/>
      <c r="E3" s="3"/>
      <c r="F3" s="3"/>
      <c r="G3" s="4"/>
      <c r="K3" s="10"/>
      <c r="L3" s="652"/>
      <c r="M3" s="652"/>
      <c r="N3" s="652"/>
      <c r="O3" s="652"/>
      <c r="P3" s="652"/>
      <c r="Q3" s="652"/>
      <c r="R3" s="652"/>
    </row>
    <row r="4" spans="2:18" ht="65.25" customHeight="1">
      <c r="B4" s="2" t="s">
        <v>1541</v>
      </c>
      <c r="C4" s="5"/>
      <c r="D4" s="5"/>
      <c r="E4" s="5"/>
      <c r="F4" s="3"/>
      <c r="G4" s="4"/>
      <c r="K4" s="10"/>
      <c r="L4" s="652"/>
      <c r="M4" s="652"/>
      <c r="N4" s="652"/>
      <c r="O4" s="652"/>
      <c r="P4" s="652"/>
      <c r="Q4" s="652"/>
      <c r="R4" s="652"/>
    </row>
    <row r="5" spans="2:18" ht="65.25" customHeight="1">
      <c r="B5" s="2" t="s">
        <v>1542</v>
      </c>
      <c r="C5" s="6"/>
      <c r="D5" s="5"/>
      <c r="E5" s="5"/>
      <c r="F5" s="3"/>
      <c r="G5" s="4"/>
      <c r="K5" s="10"/>
      <c r="L5" s="652"/>
      <c r="M5" s="652"/>
      <c r="N5" s="652"/>
      <c r="O5" s="652"/>
      <c r="P5" s="652"/>
      <c r="Q5" s="652"/>
      <c r="R5" s="652"/>
    </row>
    <row r="6" spans="2:18" ht="65.25" customHeight="1">
      <c r="B6" s="2" t="s">
        <v>1543</v>
      </c>
      <c r="C6" s="6"/>
      <c r="D6" s="6"/>
      <c r="E6" s="5"/>
      <c r="F6" s="3"/>
      <c r="G6" s="4"/>
      <c r="K6" s="10"/>
      <c r="L6" s="652"/>
      <c r="M6" s="652"/>
      <c r="N6" s="652"/>
      <c r="O6" s="652"/>
      <c r="P6" s="652"/>
      <c r="Q6" s="652"/>
      <c r="R6" s="652"/>
    </row>
    <row r="8" spans="2:18" ht="30">
      <c r="C8" s="2" t="s">
        <v>1544</v>
      </c>
      <c r="D8" s="2" t="s">
        <v>1545</v>
      </c>
      <c r="E8" s="2" t="s">
        <v>1546</v>
      </c>
      <c r="F8" s="2" t="s">
        <v>1547</v>
      </c>
      <c r="G8" s="2" t="s">
        <v>1548</v>
      </c>
    </row>
    <row r="13" spans="2:18" ht="56.25" customHeight="1"/>
    <row r="14" spans="2:18" ht="56.25" customHeight="1"/>
    <row r="15" spans="2:18" ht="56.25" customHeight="1"/>
    <row r="16" spans="2:18" ht="56.25" customHeight="1"/>
  </sheetData>
  <mergeCells count="4">
    <mergeCell ref="L3:R3"/>
    <mergeCell ref="L4:R4"/>
    <mergeCell ref="L5:R5"/>
    <mergeCell ref="L6:R6"/>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
  <sheetViews>
    <sheetView workbookViewId="0"/>
  </sheetViews>
  <sheetFormatPr baseColWidth="10" defaultColWidth="11.42578125" defaultRowHeight="15"/>
  <cols>
    <col min="1" max="16384" width="11.42578125" style="49"/>
  </cols>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
  <sheetViews>
    <sheetView zoomScale="68" zoomScaleNormal="68" workbookViewId="0"/>
  </sheetViews>
  <sheetFormatPr baseColWidth="10" defaultColWidth="11.42578125" defaultRowHeight="15"/>
  <cols>
    <col min="1" max="16384" width="11.42578125" style="1"/>
  </cols>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11"/>
  <sheetViews>
    <sheetView workbookViewId="0">
      <selection sqref="A1:A3"/>
    </sheetView>
  </sheetViews>
  <sheetFormatPr baseColWidth="10" defaultColWidth="11.42578125" defaultRowHeight="15"/>
  <cols>
    <col min="1" max="1" width="30.7109375" style="7" customWidth="1"/>
    <col min="2" max="2" width="54" style="7" customWidth="1"/>
    <col min="3" max="16384" width="11.42578125" style="7"/>
  </cols>
  <sheetData>
    <row r="1" spans="1:2" ht="15" customHeight="1">
      <c r="A1" s="653" t="s">
        <v>1549</v>
      </c>
      <c r="B1" s="653" t="s">
        <v>1550</v>
      </c>
    </row>
    <row r="2" spans="1:2" ht="15" customHeight="1">
      <c r="A2" s="653"/>
      <c r="B2" s="653"/>
    </row>
    <row r="3" spans="1:2" ht="15" customHeight="1">
      <c r="A3" s="653"/>
      <c r="B3" s="653"/>
    </row>
    <row r="4" spans="1:2" ht="38.25">
      <c r="A4" s="18" t="s">
        <v>176</v>
      </c>
      <c r="B4" s="20" t="s">
        <v>1551</v>
      </c>
    </row>
    <row r="5" spans="1:2" ht="30.75" customHeight="1">
      <c r="A5" s="19" t="s">
        <v>179</v>
      </c>
      <c r="B5" s="20" t="s">
        <v>1552</v>
      </c>
    </row>
    <row r="6" spans="1:2" ht="31.5">
      <c r="A6" s="18" t="s">
        <v>65</v>
      </c>
      <c r="B6" s="20" t="s">
        <v>1553</v>
      </c>
    </row>
    <row r="7" spans="1:2" ht="31.5" customHeight="1">
      <c r="A7" s="19" t="s">
        <v>183</v>
      </c>
      <c r="B7" s="20" t="s">
        <v>1554</v>
      </c>
    </row>
    <row r="8" spans="1:2" ht="30" customHeight="1">
      <c r="A8" s="18" t="s">
        <v>102</v>
      </c>
      <c r="B8" s="20" t="s">
        <v>1555</v>
      </c>
    </row>
    <row r="9" spans="1:2" ht="51">
      <c r="A9" s="18" t="s">
        <v>90</v>
      </c>
      <c r="B9" s="20" t="s">
        <v>1556</v>
      </c>
    </row>
    <row r="10" spans="1:2" ht="47.25">
      <c r="A10" s="18" t="s">
        <v>189</v>
      </c>
      <c r="B10" s="20" t="s">
        <v>1557</v>
      </c>
    </row>
    <row r="11" spans="1:2" ht="45.75" customHeight="1">
      <c r="A11" s="18" t="s">
        <v>191</v>
      </c>
      <c r="B11" s="20" t="s">
        <v>1558</v>
      </c>
    </row>
  </sheetData>
  <mergeCells count="2">
    <mergeCell ref="A1:A3"/>
    <mergeCell ref="B1:B3"/>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F12B0-AE01-4BD0-BE98-7F9D85330FDA}">
  <dimension ref="A1"/>
  <sheetViews>
    <sheetView workbookViewId="0"/>
  </sheetViews>
  <sheetFormatPr baseColWidth="10" defaultColWidth="11.42578125" defaultRowHeight="15"/>
  <cols>
    <col min="1" max="16384" width="11.42578125" style="1"/>
  </cols>
  <sheetData/>
  <pageMargins left="0.7" right="0.7" top="0.75" bottom="0.75" header="0.3" footer="0.3"/>
  <drawing r:id="rId1"/>
</worksheet>
</file>

<file path=docMetadata/LabelInfo.xml><?xml version="1.0" encoding="utf-8"?>
<clbl:labelList xmlns:clbl="http://schemas.microsoft.com/office/2020/mipLabelMetadata">
  <clbl:label id="{5964d9f2-aeb6-48d9-a53d-7ab5cb1d07e8}" enabled="0" method="" siteId="{5964d9f2-aeb6-48d9-a53d-7ab5cb1d07e8}"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Mapa de Riesgos</vt:lpstr>
      <vt:lpstr>Control de Cambios</vt:lpstr>
      <vt:lpstr>Hoja2</vt:lpstr>
      <vt:lpstr>Hoja3</vt:lpstr>
      <vt:lpstr>Hoja4</vt:lpstr>
      <vt:lpstr>Hoja5</vt:lpstr>
      <vt:lpstr>Hoja6</vt:lpstr>
      <vt:lpstr>Hoja 7</vt:lpstr>
      <vt:lpstr>Hoja8</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Alexander Hernandez Zorro</dc:creator>
  <cp:keywords/>
  <dc:description/>
  <cp:lastModifiedBy>Santiago  Hernandez Garcia</cp:lastModifiedBy>
  <cp:revision/>
  <dcterms:created xsi:type="dcterms:W3CDTF">2020-08-21T21:53:20Z</dcterms:created>
  <dcterms:modified xsi:type="dcterms:W3CDTF">2025-03-07T16:54:12Z</dcterms:modified>
  <cp:category/>
  <cp:contentStatus/>
</cp:coreProperties>
</file>