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alexander.zorro\OneDrive - Unidad de Victimas\Escritorio\"/>
    </mc:Choice>
  </mc:AlternateContent>
  <xr:revisionPtr revIDLastSave="0" documentId="13_ncr:1_{AFCA8182-CBE3-4833-A559-4C6F4649D370}" xr6:coauthVersionLast="47" xr6:coauthVersionMax="47" xr10:uidLastSave="{00000000-0000-0000-0000-000000000000}"/>
  <bookViews>
    <workbookView showSheetTabs="0" xWindow="-120" yWindow="-120" windowWidth="21840" windowHeight="13140" xr2:uid="{00000000-000D-0000-FFFF-FFFF00000000}"/>
  </bookViews>
  <sheets>
    <sheet name="Mapa de Riesgos" sheetId="1" r:id="rId1"/>
    <sheet name="Control de Cambios" sheetId="8" r:id="rId2"/>
    <sheet name="Hoja2" sheetId="2" r:id="rId3"/>
    <sheet name="Hoja3" sheetId="3" r:id="rId4"/>
    <sheet name="Hoja4" sheetId="4" r:id="rId5"/>
    <sheet name="Hoja5" sheetId="5" r:id="rId6"/>
    <sheet name="Hoja6" sheetId="6" r:id="rId7"/>
    <sheet name="Hoja 7" sheetId="7" r:id="rId8"/>
    <sheet name="Hoja8" sheetId="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8" i="1" l="1"/>
  <c r="AF18" i="1"/>
  <c r="AE18" i="1"/>
  <c r="X18" i="1"/>
  <c r="AK18" i="1" s="1"/>
  <c r="AJ17" i="1"/>
  <c r="AF17" i="1"/>
  <c r="AE17" i="1"/>
  <c r="X17" i="1"/>
  <c r="AK17" i="1" s="1"/>
  <c r="AJ16" i="1"/>
  <c r="AF16" i="1"/>
  <c r="AE16" i="1"/>
  <c r="X16" i="1"/>
  <c r="AK16" i="1" s="1"/>
  <c r="U16" i="1"/>
  <c r="S16" i="1"/>
  <c r="L16" i="1"/>
  <c r="AG18" i="1" l="1"/>
  <c r="AG16" i="1"/>
  <c r="AH16" i="1" s="1"/>
  <c r="AG17" i="1" s="1"/>
  <c r="AH17" i="1" s="1"/>
  <c r="AL16" i="1"/>
  <c r="AM16" i="1" s="1"/>
  <c r="AH18" i="1" l="1"/>
  <c r="AD16" i="1" s="1"/>
  <c r="AJ238" i="1"/>
  <c r="AF238" i="1"/>
  <c r="AE238" i="1"/>
  <c r="X238" i="1"/>
  <c r="AK238" i="1" s="1"/>
  <c r="AJ237" i="1"/>
  <c r="AF237" i="1"/>
  <c r="AE237" i="1"/>
  <c r="X237" i="1"/>
  <c r="AK237" i="1" s="1"/>
  <c r="U237" i="1"/>
  <c r="S237" i="1"/>
  <c r="L237" i="1"/>
  <c r="AG237" i="1" l="1"/>
  <c r="AL237" i="1"/>
  <c r="AK231" i="1" l="1"/>
  <c r="AJ231" i="1"/>
  <c r="AF231" i="1"/>
  <c r="AE231" i="1"/>
  <c r="AK230" i="1"/>
  <c r="AJ230" i="1"/>
  <c r="AF230" i="1"/>
  <c r="AE230" i="1"/>
  <c r="AG230" i="1" l="1"/>
  <c r="AH230" i="1" s="1"/>
  <c r="AG231" i="1" s="1"/>
  <c r="AH231" i="1" s="1"/>
  <c r="AD230" i="1" s="1"/>
  <c r="AL230" i="1"/>
  <c r="AM230" i="1" s="1"/>
  <c r="AL231" i="1" s="1"/>
  <c r="AM231" i="1" s="1"/>
  <c r="AI230" i="1" s="1"/>
  <c r="AK77" i="1" l="1"/>
  <c r="AJ77" i="1"/>
  <c r="AF77" i="1"/>
  <c r="AE77" i="1"/>
  <c r="AK76" i="1"/>
  <c r="AJ76" i="1"/>
  <c r="AF76" i="1"/>
  <c r="AE76" i="1"/>
  <c r="AK75" i="1"/>
  <c r="AJ75" i="1"/>
  <c r="AF75" i="1"/>
  <c r="AE75" i="1"/>
  <c r="AG75" i="1" l="1"/>
  <c r="AH75" i="1" s="1"/>
  <c r="AG76" i="1" s="1"/>
  <c r="AH76" i="1" s="1"/>
  <c r="AL75" i="1"/>
  <c r="AM75" i="1" s="1"/>
  <c r="AL76" i="1" s="1"/>
  <c r="AM76" i="1" s="1"/>
  <c r="AL77" i="1" l="1"/>
  <c r="AM77" i="1" s="1"/>
  <c r="AI75" i="1" s="1"/>
  <c r="AG77" i="1"/>
  <c r="AH77" i="1" s="1"/>
  <c r="AD75" i="1" s="1"/>
  <c r="AJ15" i="1" l="1"/>
  <c r="AF15" i="1"/>
  <c r="AE15" i="1"/>
  <c r="X15" i="1"/>
  <c r="AK15" i="1" s="1"/>
  <c r="U15" i="1"/>
  <c r="S15" i="1"/>
  <c r="L15" i="1"/>
  <c r="AJ14" i="1"/>
  <c r="AF14" i="1"/>
  <c r="AE14" i="1"/>
  <c r="X14" i="1"/>
  <c r="AK14" i="1" s="1"/>
  <c r="U14" i="1"/>
  <c r="S14" i="1"/>
  <c r="L14" i="1"/>
  <c r="AM237" i="1"/>
  <c r="AL238" i="1" s="1"/>
  <c r="AH237" i="1"/>
  <c r="AG238" i="1" s="1"/>
  <c r="AG14" i="1" l="1"/>
  <c r="AH14" i="1" s="1"/>
  <c r="AL14" i="1"/>
  <c r="AM14" i="1" s="1"/>
  <c r="AD14" i="1" l="1"/>
  <c r="AI14" i="1"/>
  <c r="AK216" i="1"/>
  <c r="AJ216" i="1"/>
  <c r="AF216" i="1"/>
  <c r="AE216" i="1"/>
  <c r="AL216" i="1" l="1"/>
  <c r="AM216" i="1" s="1"/>
  <c r="AG216" i="1"/>
  <c r="AH216" i="1" s="1"/>
  <c r="AJ68" i="1" l="1"/>
  <c r="AF68" i="1"/>
  <c r="AE68" i="1"/>
  <c r="X68" i="1"/>
  <c r="AK68" i="1" s="1"/>
  <c r="AJ67" i="1"/>
  <c r="AF67" i="1"/>
  <c r="AE67" i="1"/>
  <c r="X67" i="1"/>
  <c r="AK67" i="1" s="1"/>
  <c r="AJ66" i="1"/>
  <c r="AF66" i="1"/>
  <c r="AE66" i="1"/>
  <c r="X66" i="1"/>
  <c r="AK66" i="1" s="1"/>
  <c r="U66" i="1"/>
  <c r="S66" i="1"/>
  <c r="L66" i="1"/>
  <c r="AL68" i="1" l="1"/>
  <c r="AG66" i="1"/>
  <c r="AH66" i="1" s="1"/>
  <c r="AG67" i="1" s="1"/>
  <c r="AL66" i="1"/>
  <c r="AM66" i="1" s="1"/>
  <c r="AL67" i="1"/>
  <c r="AF90" i="1" l="1"/>
  <c r="AE90" i="1"/>
  <c r="AF89" i="1"/>
  <c r="AE89" i="1"/>
  <c r="AF88" i="1"/>
  <c r="AE88" i="1"/>
  <c r="AF87" i="1"/>
  <c r="AE87" i="1"/>
  <c r="AK90" i="1"/>
  <c r="AJ90" i="1"/>
  <c r="AK89" i="1"/>
  <c r="AJ89" i="1"/>
  <c r="AK88" i="1"/>
  <c r="AJ88" i="1"/>
  <c r="AK87" i="1"/>
  <c r="AJ87" i="1"/>
  <c r="AK86" i="1"/>
  <c r="AJ86" i="1"/>
  <c r="AK85" i="1"/>
  <c r="AJ85" i="1"/>
  <c r="AK84" i="1"/>
  <c r="AJ84" i="1"/>
  <c r="AK83" i="1"/>
  <c r="AJ83" i="1"/>
  <c r="AF86" i="1"/>
  <c r="AE86" i="1"/>
  <c r="AF85" i="1"/>
  <c r="AE85" i="1"/>
  <c r="AF84" i="1"/>
  <c r="AE84" i="1"/>
  <c r="AF83" i="1"/>
  <c r="AE83" i="1"/>
  <c r="AG83" i="1" l="1"/>
  <c r="AH83" i="1" s="1"/>
  <c r="AG84" i="1" s="1"/>
  <c r="AH84" i="1" s="1"/>
  <c r="AL83" i="1"/>
  <c r="AM83" i="1" s="1"/>
  <c r="AL84" i="1" s="1"/>
  <c r="AM84" i="1" s="1"/>
  <c r="AL87" i="1"/>
  <c r="AM87" i="1" s="1"/>
  <c r="AL88" i="1" s="1"/>
  <c r="AM88" i="1" s="1"/>
  <c r="AG87" i="1"/>
  <c r="AH87" i="1" s="1"/>
  <c r="AG88" i="1" s="1"/>
  <c r="AH88" i="1" s="1"/>
  <c r="AG89" i="1" l="1"/>
  <c r="AH89" i="1" s="1"/>
  <c r="AL89" i="1"/>
  <c r="AM89" i="1" s="1"/>
  <c r="AL85" i="1"/>
  <c r="AM85" i="1" s="1"/>
  <c r="AG85" i="1"/>
  <c r="AH85" i="1" s="1"/>
  <c r="AG90" i="1" l="1"/>
  <c r="AH90" i="1" s="1"/>
  <c r="AL90" i="1"/>
  <c r="AM90" i="1" s="1"/>
  <c r="AL86" i="1"/>
  <c r="AM86" i="1" s="1"/>
  <c r="AG86" i="1"/>
  <c r="AH86" i="1" s="1"/>
  <c r="AK242" i="1" l="1"/>
  <c r="AJ242" i="1"/>
  <c r="AF242" i="1"/>
  <c r="AE242" i="1"/>
  <c r="AK241" i="1"/>
  <c r="AJ241" i="1"/>
  <c r="AF241" i="1"/>
  <c r="AE241" i="1"/>
  <c r="AK240" i="1"/>
  <c r="AJ240" i="1"/>
  <c r="AF240" i="1"/>
  <c r="AE240" i="1"/>
  <c r="AL240" i="1" l="1"/>
  <c r="AM240" i="1" s="1"/>
  <c r="AL241" i="1" s="1"/>
  <c r="AM241" i="1" s="1"/>
  <c r="AG240" i="1"/>
  <c r="AH240" i="1" s="1"/>
  <c r="AG241" i="1" s="1"/>
  <c r="AH241" i="1" s="1"/>
  <c r="AL242" i="1" l="1"/>
  <c r="AM242" i="1" s="1"/>
  <c r="AI240" i="1" s="1"/>
  <c r="AG242" i="1"/>
  <c r="AH242" i="1" s="1"/>
  <c r="AD240" i="1" s="1"/>
  <c r="AK222" i="1" l="1"/>
  <c r="AJ222" i="1"/>
  <c r="AF222" i="1"/>
  <c r="AE222" i="1"/>
  <c r="AK221" i="1"/>
  <c r="AJ221" i="1"/>
  <c r="AF221" i="1"/>
  <c r="AE221" i="1"/>
  <c r="AK220" i="1"/>
  <c r="AJ220" i="1"/>
  <c r="AF220" i="1"/>
  <c r="AE220" i="1"/>
  <c r="U220" i="1"/>
  <c r="S220" i="1"/>
  <c r="AG220" i="1" l="1"/>
  <c r="AH220" i="1" s="1"/>
  <c r="AL220" i="1"/>
  <c r="AM220" i="1" s="1"/>
  <c r="AL221" i="1" l="1"/>
  <c r="AM221" i="1" s="1"/>
  <c r="AL222" i="1" s="1"/>
  <c r="AM222" i="1" s="1"/>
  <c r="AI220" i="1" s="1"/>
  <c r="AG221" i="1"/>
  <c r="AH221" i="1" s="1"/>
  <c r="AG222" i="1" l="1"/>
  <c r="AH222" i="1" s="1"/>
  <c r="AD220" i="1" s="1"/>
  <c r="AJ205" i="1" l="1"/>
  <c r="AK205" i="1"/>
  <c r="AJ206" i="1"/>
  <c r="AK206" i="1"/>
  <c r="AK207" i="1"/>
  <c r="AJ207" i="1"/>
  <c r="AF207" i="1"/>
  <c r="AE207" i="1"/>
  <c r="AF206" i="1"/>
  <c r="AE206" i="1"/>
  <c r="AF205" i="1"/>
  <c r="AE205" i="1"/>
  <c r="AK204" i="1"/>
  <c r="AJ204" i="1"/>
  <c r="AF204" i="1"/>
  <c r="AE204" i="1"/>
  <c r="AK154" i="1"/>
  <c r="AJ154" i="1"/>
  <c r="AF154" i="1"/>
  <c r="AE154" i="1"/>
  <c r="AK153" i="1"/>
  <c r="AJ153" i="1"/>
  <c r="AF153" i="1"/>
  <c r="AE153" i="1"/>
  <c r="AK152" i="1"/>
  <c r="AJ152" i="1"/>
  <c r="AF152" i="1"/>
  <c r="AE152" i="1"/>
  <c r="AK151" i="1"/>
  <c r="AJ151" i="1"/>
  <c r="AF151" i="1"/>
  <c r="AE151" i="1"/>
  <c r="AK150" i="1"/>
  <c r="AJ150" i="1"/>
  <c r="AF150" i="1"/>
  <c r="AE150" i="1"/>
  <c r="AK149" i="1"/>
  <c r="AJ149" i="1"/>
  <c r="AF149" i="1"/>
  <c r="AE149" i="1"/>
  <c r="AK148" i="1"/>
  <c r="AJ148" i="1"/>
  <c r="AF148" i="1"/>
  <c r="AE148" i="1"/>
  <c r="AK147" i="1"/>
  <c r="AJ147" i="1"/>
  <c r="AF147" i="1"/>
  <c r="AE147" i="1"/>
  <c r="AL204" i="1" l="1"/>
  <c r="AM204" i="1" s="1"/>
  <c r="AL205" i="1" s="1"/>
  <c r="AM205" i="1" s="1"/>
  <c r="AL206" i="1" s="1"/>
  <c r="AM206" i="1" s="1"/>
  <c r="AI204" i="1" s="1"/>
  <c r="AL207" i="1"/>
  <c r="AM207" i="1" s="1"/>
  <c r="AL147" i="1"/>
  <c r="AM147" i="1" s="1"/>
  <c r="AL148" i="1" s="1"/>
  <c r="AM148" i="1" s="1"/>
  <c r="AL150" i="1"/>
  <c r="AM150" i="1" s="1"/>
  <c r="AL151" i="1" s="1"/>
  <c r="AM151" i="1" s="1"/>
  <c r="AG150" i="1"/>
  <c r="AH150" i="1" s="1"/>
  <c r="AG151" i="1" s="1"/>
  <c r="AH151" i="1" s="1"/>
  <c r="AG147" i="1"/>
  <c r="AH147" i="1" s="1"/>
  <c r="AG204" i="1"/>
  <c r="AH204" i="1" s="1"/>
  <c r="AG205" i="1" s="1"/>
  <c r="AH205" i="1" s="1"/>
  <c r="AG153" i="1"/>
  <c r="AH153" i="1" s="1"/>
  <c r="AG154" i="1" s="1"/>
  <c r="AH154" i="1" s="1"/>
  <c r="AL153" i="1"/>
  <c r="AM153" i="1" s="1"/>
  <c r="AL154" i="1" s="1"/>
  <c r="AM154" i="1" s="1"/>
  <c r="AG207" i="1"/>
  <c r="AH207" i="1" s="1"/>
  <c r="AG148" i="1" l="1"/>
  <c r="AH148" i="1" s="1"/>
  <c r="AI207" i="1"/>
  <c r="AD207" i="1"/>
  <c r="AL152" i="1"/>
  <c r="AM152" i="1" s="1"/>
  <c r="AI150" i="1" s="1"/>
  <c r="AG152" i="1"/>
  <c r="AH152" i="1" s="1"/>
  <c r="AD150" i="1" s="1"/>
  <c r="AG206" i="1"/>
  <c r="AH206" i="1" s="1"/>
  <c r="AD204" i="1" s="1"/>
  <c r="AL149" i="1"/>
  <c r="AM149" i="1" s="1"/>
  <c r="AI147" i="1" s="1"/>
  <c r="AG149" i="1" l="1"/>
  <c r="AH149" i="1" s="1"/>
  <c r="AD147" i="1" s="1"/>
  <c r="AK236" i="1"/>
  <c r="AJ236" i="1"/>
  <c r="AF236" i="1"/>
  <c r="AE236" i="1"/>
  <c r="AK235" i="1"/>
  <c r="AJ235" i="1"/>
  <c r="AF235" i="1"/>
  <c r="AE235" i="1"/>
  <c r="AJ82" i="1"/>
  <c r="AF82" i="1"/>
  <c r="AE82" i="1"/>
  <c r="X82" i="1"/>
  <c r="AK82" i="1" s="1"/>
  <c r="AJ81" i="1"/>
  <c r="AF81" i="1"/>
  <c r="AE81" i="1"/>
  <c r="X81" i="1"/>
  <c r="AK81" i="1" s="1"/>
  <c r="U81" i="1"/>
  <c r="S81" i="1"/>
  <c r="L81" i="1"/>
  <c r="AJ80" i="1"/>
  <c r="AF80" i="1"/>
  <c r="AE80" i="1"/>
  <c r="X80" i="1"/>
  <c r="AK80" i="1" s="1"/>
  <c r="AJ79" i="1"/>
  <c r="AF79" i="1"/>
  <c r="AE79" i="1"/>
  <c r="X79" i="1"/>
  <c r="AK79" i="1" s="1"/>
  <c r="AJ78" i="1"/>
  <c r="AF78" i="1"/>
  <c r="AE78" i="1"/>
  <c r="X78" i="1"/>
  <c r="AK78" i="1" s="1"/>
  <c r="U78" i="1"/>
  <c r="S78" i="1"/>
  <c r="L78" i="1"/>
  <c r="AG235" i="1" l="1"/>
  <c r="AH235" i="1" s="1"/>
  <c r="AG236" i="1" s="1"/>
  <c r="AH236" i="1" s="1"/>
  <c r="AD235" i="1" s="1"/>
  <c r="AL235" i="1"/>
  <c r="AM235" i="1" s="1"/>
  <c r="AL236" i="1" s="1"/>
  <c r="AM236" i="1" s="1"/>
  <c r="AI235" i="1" s="1"/>
  <c r="AG78" i="1"/>
  <c r="AH78" i="1" s="1"/>
  <c r="AG79" i="1" s="1"/>
  <c r="AH79" i="1" s="1"/>
  <c r="AL78" i="1"/>
  <c r="AM78" i="1" s="1"/>
  <c r="AL81" i="1"/>
  <c r="AM81" i="1" s="1"/>
  <c r="AG81" i="1"/>
  <c r="AH81" i="1" s="1"/>
  <c r="AG80" i="1" l="1"/>
  <c r="AH80" i="1" s="1"/>
  <c r="AD78" i="1" s="1"/>
  <c r="AG82" i="1"/>
  <c r="AH82" i="1" s="1"/>
  <c r="AD81" i="1" s="1"/>
  <c r="AL79" i="1"/>
  <c r="AM79" i="1" s="1"/>
  <c r="AL82" i="1"/>
  <c r="AM82" i="1" s="1"/>
  <c r="AI81" i="1" s="1"/>
  <c r="AL80" i="1" l="1"/>
  <c r="AM80" i="1" s="1"/>
  <c r="AI78" i="1" s="1"/>
  <c r="AJ74" i="1" l="1"/>
  <c r="AF74" i="1"/>
  <c r="AE74" i="1"/>
  <c r="X74" i="1"/>
  <c r="AK74" i="1" s="1"/>
  <c r="AJ73" i="1"/>
  <c r="AF73" i="1"/>
  <c r="AE73" i="1"/>
  <c r="X73" i="1"/>
  <c r="AK73" i="1" s="1"/>
  <c r="U73" i="1"/>
  <c r="S73" i="1"/>
  <c r="L73" i="1"/>
  <c r="AG73" i="1" l="1"/>
  <c r="AH73" i="1" s="1"/>
  <c r="AG74" i="1" s="1"/>
  <c r="AL73" i="1"/>
  <c r="AM73" i="1" s="1"/>
  <c r="AL74" i="1" l="1"/>
  <c r="AL17" i="1"/>
  <c r="AM17" i="1" s="1"/>
  <c r="AK245" i="1"/>
  <c r="AJ245" i="1"/>
  <c r="AF245" i="1"/>
  <c r="AE245" i="1"/>
  <c r="AK244" i="1"/>
  <c r="AJ244" i="1"/>
  <c r="AF244" i="1"/>
  <c r="AE244" i="1"/>
  <c r="AK243" i="1"/>
  <c r="AJ243" i="1"/>
  <c r="AF243" i="1"/>
  <c r="AE243" i="1"/>
  <c r="AL18" i="1" l="1"/>
  <c r="AM18" i="1" s="1"/>
  <c r="AI16" i="1" s="1"/>
  <c r="AL243" i="1"/>
  <c r="AM243" i="1" s="1"/>
  <c r="AL244" i="1" s="1"/>
  <c r="AM244" i="1" s="1"/>
  <c r="AG243" i="1"/>
  <c r="AH243" i="1" s="1"/>
  <c r="AG244" i="1" s="1"/>
  <c r="AH244" i="1" s="1"/>
  <c r="AL245" i="1" l="1"/>
  <c r="AM245" i="1" s="1"/>
  <c r="AI243" i="1" s="1"/>
  <c r="AG245" i="1"/>
  <c r="AH245" i="1" s="1"/>
  <c r="AD243" i="1" s="1"/>
  <c r="AJ126" i="1" l="1"/>
  <c r="AF126" i="1"/>
  <c r="AE126" i="1"/>
  <c r="X126" i="1"/>
  <c r="AK126" i="1" s="1"/>
  <c r="AJ125" i="1"/>
  <c r="AF125" i="1"/>
  <c r="AE125" i="1"/>
  <c r="X125" i="1"/>
  <c r="AK125" i="1" s="1"/>
  <c r="U125" i="1"/>
  <c r="S125" i="1"/>
  <c r="AJ124" i="1"/>
  <c r="AF124" i="1"/>
  <c r="AE124" i="1"/>
  <c r="X124" i="1"/>
  <c r="AK124" i="1" s="1"/>
  <c r="AJ123" i="1"/>
  <c r="AF123" i="1"/>
  <c r="AE123" i="1"/>
  <c r="X123" i="1"/>
  <c r="AK123" i="1" s="1"/>
  <c r="U123" i="1"/>
  <c r="S123" i="1"/>
  <c r="AJ122" i="1"/>
  <c r="AF122" i="1"/>
  <c r="AE122" i="1"/>
  <c r="X122" i="1"/>
  <c r="AK122" i="1" s="1"/>
  <c r="AJ121" i="1"/>
  <c r="AF121" i="1"/>
  <c r="AE121" i="1"/>
  <c r="X121" i="1"/>
  <c r="AK121" i="1" s="1"/>
  <c r="U121" i="1"/>
  <c r="S121" i="1"/>
  <c r="AJ120" i="1"/>
  <c r="AF120" i="1"/>
  <c r="AE120" i="1"/>
  <c r="X120" i="1"/>
  <c r="AK120" i="1" s="1"/>
  <c r="AJ118" i="1"/>
  <c r="AF118" i="1"/>
  <c r="AE118" i="1"/>
  <c r="X118" i="1"/>
  <c r="AK118" i="1" s="1"/>
  <c r="AJ117" i="1"/>
  <c r="AF117" i="1"/>
  <c r="AE117" i="1"/>
  <c r="X117" i="1"/>
  <c r="AK117" i="1" s="1"/>
  <c r="U117" i="1"/>
  <c r="S117" i="1"/>
  <c r="Q117" i="1"/>
  <c r="AJ116" i="1"/>
  <c r="AF116" i="1"/>
  <c r="AE116" i="1"/>
  <c r="X116" i="1"/>
  <c r="AK116" i="1" s="1"/>
  <c r="AJ115" i="1"/>
  <c r="AF115" i="1"/>
  <c r="AE115" i="1"/>
  <c r="X115" i="1"/>
  <c r="AK115" i="1" s="1"/>
  <c r="AJ114" i="1"/>
  <c r="AF114" i="1"/>
  <c r="AE114" i="1"/>
  <c r="X114" i="1"/>
  <c r="AK114" i="1" s="1"/>
  <c r="U114" i="1"/>
  <c r="S114" i="1"/>
  <c r="AJ113" i="1"/>
  <c r="AF113" i="1"/>
  <c r="AE113" i="1"/>
  <c r="X113" i="1"/>
  <c r="AK113" i="1" s="1"/>
  <c r="AJ112" i="1"/>
  <c r="AF112" i="1"/>
  <c r="AE112" i="1"/>
  <c r="X112" i="1"/>
  <c r="AK112" i="1" s="1"/>
  <c r="AK111" i="1"/>
  <c r="AJ111" i="1"/>
  <c r="AF111" i="1"/>
  <c r="AE111" i="1"/>
  <c r="AJ110" i="1"/>
  <c r="AF110" i="1"/>
  <c r="AE110" i="1"/>
  <c r="X110" i="1"/>
  <c r="AK110" i="1" s="1"/>
  <c r="U110" i="1"/>
  <c r="S110" i="1"/>
  <c r="AG123" i="1" l="1"/>
  <c r="AH123" i="1" s="1"/>
  <c r="AG110" i="1"/>
  <c r="AH110" i="1" s="1"/>
  <c r="AL125" i="1"/>
  <c r="AM125" i="1" s="1"/>
  <c r="AL126" i="1" s="1"/>
  <c r="AM126" i="1" s="1"/>
  <c r="AI125" i="1" s="1"/>
  <c r="AL123" i="1"/>
  <c r="AM123" i="1" s="1"/>
  <c r="AL124" i="1" s="1"/>
  <c r="AM124" i="1" s="1"/>
  <c r="AI123" i="1" s="1"/>
  <c r="AG125" i="1"/>
  <c r="AH125" i="1" s="1"/>
  <c r="AL121" i="1"/>
  <c r="AM121" i="1" s="1"/>
  <c r="AL114" i="1"/>
  <c r="AM114" i="1" s="1"/>
  <c r="AL117" i="1"/>
  <c r="AM117" i="1" s="1"/>
  <c r="AL110" i="1"/>
  <c r="AM110" i="1" s="1"/>
  <c r="AG121" i="1"/>
  <c r="AH121" i="1" s="1"/>
  <c r="AG114" i="1"/>
  <c r="AH114" i="1" s="1"/>
  <c r="AG117" i="1"/>
  <c r="AH117" i="1" s="1"/>
  <c r="AG111" i="1" l="1"/>
  <c r="AH111" i="1" s="1"/>
  <c r="AG112" i="1" s="1"/>
  <c r="AH112" i="1" s="1"/>
  <c r="AL111" i="1"/>
  <c r="AM111" i="1" s="1"/>
  <c r="AL118" i="1"/>
  <c r="AM118" i="1" s="1"/>
  <c r="AL122" i="1"/>
  <c r="AM122" i="1" s="1"/>
  <c r="AI121" i="1" s="1"/>
  <c r="AG115" i="1"/>
  <c r="AH115" i="1" s="1"/>
  <c r="AG126" i="1"/>
  <c r="AH126" i="1" s="1"/>
  <c r="AD125" i="1" s="1"/>
  <c r="AL115" i="1"/>
  <c r="AM115" i="1" s="1"/>
  <c r="AG118" i="1"/>
  <c r="AH118" i="1" s="1"/>
  <c r="AG122" i="1"/>
  <c r="AH122" i="1" s="1"/>
  <c r="AD121" i="1" s="1"/>
  <c r="AG124" i="1"/>
  <c r="AH124" i="1" s="1"/>
  <c r="AD123" i="1" s="1"/>
  <c r="AG116" i="1" l="1"/>
  <c r="AH116" i="1" s="1"/>
  <c r="AD114" i="1" s="1"/>
  <c r="AL116" i="1"/>
  <c r="AM116" i="1" s="1"/>
  <c r="AI114" i="1" s="1"/>
  <c r="AL120" i="1"/>
  <c r="AM120" i="1" s="1"/>
  <c r="AI117" i="1" s="1"/>
  <c r="AL112" i="1"/>
  <c r="AM112" i="1" s="1"/>
  <c r="AG113" i="1"/>
  <c r="AH113" i="1" s="1"/>
  <c r="AD110" i="1" s="1"/>
  <c r="AG120" i="1"/>
  <c r="AH120" i="1" s="1"/>
  <c r="AD117" i="1" s="1"/>
  <c r="AL113" i="1" l="1"/>
  <c r="AM113" i="1" s="1"/>
  <c r="AI110" i="1" s="1"/>
  <c r="AK98" i="1" l="1"/>
  <c r="AJ98" i="1"/>
  <c r="AF98" i="1"/>
  <c r="AE98" i="1"/>
  <c r="AK97" i="1"/>
  <c r="AJ97" i="1"/>
  <c r="AF97" i="1"/>
  <c r="AE97" i="1"/>
  <c r="AK96" i="1"/>
  <c r="AJ96" i="1"/>
  <c r="AF96" i="1"/>
  <c r="AE96" i="1"/>
  <c r="AL97" i="1" l="1"/>
  <c r="AM97" i="1" s="1"/>
  <c r="AL98" i="1" s="1"/>
  <c r="AM98" i="1" s="1"/>
  <c r="AI97" i="1" s="1"/>
  <c r="AG97" i="1"/>
  <c r="AH97" i="1" s="1"/>
  <c r="AG98" i="1" s="1"/>
  <c r="AH98" i="1" s="1"/>
  <c r="AD97" i="1" s="1"/>
  <c r="AG96" i="1" l="1"/>
  <c r="AH96" i="1" s="1"/>
  <c r="AL96" i="1"/>
  <c r="AM96" i="1" s="1"/>
  <c r="AK209" i="1" l="1"/>
  <c r="AJ209" i="1"/>
  <c r="AF209" i="1"/>
  <c r="AE209" i="1"/>
  <c r="AK208" i="1"/>
  <c r="AJ208" i="1"/>
  <c r="AF208" i="1"/>
  <c r="AE208" i="1"/>
  <c r="AL208" i="1" l="1"/>
  <c r="AM208" i="1" s="1"/>
  <c r="AL209" i="1" s="1"/>
  <c r="AM209" i="1" s="1"/>
  <c r="AG208" i="1"/>
  <c r="AH208" i="1" s="1"/>
  <c r="AG209" i="1" s="1"/>
  <c r="AH209" i="1" s="1"/>
  <c r="AD208" i="1" s="1"/>
  <c r="AI208" i="1" l="1"/>
  <c r="AE228" i="1"/>
  <c r="AF228" i="1"/>
  <c r="AE229" i="1"/>
  <c r="AF229" i="1"/>
  <c r="AK229" i="1"/>
  <c r="AJ229" i="1"/>
  <c r="AK228" i="1"/>
  <c r="AJ228" i="1"/>
  <c r="AL228" i="1" l="1"/>
  <c r="AM228" i="1" s="1"/>
  <c r="AL229" i="1" s="1"/>
  <c r="AM229" i="1" s="1"/>
  <c r="AI228" i="1" s="1"/>
  <c r="AG228" i="1"/>
  <c r="AH228" i="1" s="1"/>
  <c r="AG229" i="1" s="1"/>
  <c r="AH229" i="1" s="1"/>
  <c r="AD228" i="1" s="1"/>
  <c r="AK129" i="1" l="1"/>
  <c r="AJ129" i="1"/>
  <c r="AF129" i="1"/>
  <c r="AE129" i="1"/>
  <c r="AK128" i="1"/>
  <c r="AJ128" i="1"/>
  <c r="AF128" i="1"/>
  <c r="AE128" i="1"/>
  <c r="AK127" i="1"/>
  <c r="AJ127" i="1"/>
  <c r="AF127" i="1"/>
  <c r="AE127" i="1"/>
  <c r="AL127" i="1" l="1"/>
  <c r="AM127" i="1" s="1"/>
  <c r="AL128" i="1" s="1"/>
  <c r="AM128" i="1" s="1"/>
  <c r="AG127" i="1"/>
  <c r="AH127" i="1" s="1"/>
  <c r="AG128" i="1" s="1"/>
  <c r="AH128" i="1" s="1"/>
  <c r="AG129" i="1" l="1"/>
  <c r="AH129" i="1" s="1"/>
  <c r="AD127" i="1" s="1"/>
  <c r="AL129" i="1"/>
  <c r="AM129" i="1" s="1"/>
  <c r="AI127" i="1" s="1"/>
  <c r="AJ109" i="1" l="1"/>
  <c r="AF109" i="1"/>
  <c r="AE109" i="1"/>
  <c r="X109" i="1"/>
  <c r="AK109" i="1" s="1"/>
  <c r="AJ108" i="1"/>
  <c r="AF108" i="1"/>
  <c r="AE108" i="1"/>
  <c r="X108" i="1"/>
  <c r="AK108" i="1" s="1"/>
  <c r="AJ107" i="1"/>
  <c r="AF107" i="1"/>
  <c r="AE107" i="1"/>
  <c r="X107" i="1"/>
  <c r="AK107" i="1" s="1"/>
  <c r="U107" i="1"/>
  <c r="S107" i="1"/>
  <c r="L107" i="1"/>
  <c r="AJ106" i="1"/>
  <c r="AF106" i="1"/>
  <c r="AE106" i="1"/>
  <c r="X106" i="1"/>
  <c r="AK106" i="1" s="1"/>
  <c r="AJ105" i="1"/>
  <c r="AF105" i="1"/>
  <c r="AE105" i="1"/>
  <c r="X105" i="1"/>
  <c r="AK105" i="1" s="1"/>
  <c r="U105" i="1"/>
  <c r="S105" i="1"/>
  <c r="L105" i="1"/>
  <c r="AJ104" i="1"/>
  <c r="AF104" i="1"/>
  <c r="AE104" i="1"/>
  <c r="X104" i="1"/>
  <c r="AK104" i="1" s="1"/>
  <c r="AJ103" i="1"/>
  <c r="AF103" i="1"/>
  <c r="AE103" i="1"/>
  <c r="X103" i="1"/>
  <c r="AK103" i="1" s="1"/>
  <c r="AJ102" i="1"/>
  <c r="AF102" i="1"/>
  <c r="AE102" i="1"/>
  <c r="X102" i="1"/>
  <c r="AK102" i="1" s="1"/>
  <c r="U102" i="1"/>
  <c r="S102" i="1"/>
  <c r="L102" i="1"/>
  <c r="AJ101" i="1"/>
  <c r="AF101" i="1"/>
  <c r="AE101" i="1"/>
  <c r="X101" i="1"/>
  <c r="AK101" i="1" s="1"/>
  <c r="AJ100" i="1"/>
  <c r="AF100" i="1"/>
  <c r="AE100" i="1"/>
  <c r="X100" i="1"/>
  <c r="AK100" i="1" s="1"/>
  <c r="AJ99" i="1"/>
  <c r="AF99" i="1"/>
  <c r="AE99" i="1"/>
  <c r="X99" i="1"/>
  <c r="AK99" i="1" s="1"/>
  <c r="U99" i="1"/>
  <c r="S99" i="1"/>
  <c r="L99" i="1"/>
  <c r="AG107" i="1" l="1"/>
  <c r="AH107" i="1" s="1"/>
  <c r="AG108" i="1" s="1"/>
  <c r="AH108" i="1" s="1"/>
  <c r="AL105" i="1"/>
  <c r="AM105" i="1" s="1"/>
  <c r="AL106" i="1" s="1"/>
  <c r="AM106" i="1" s="1"/>
  <c r="AI105" i="1" s="1"/>
  <c r="AG105" i="1"/>
  <c r="AH105" i="1" s="1"/>
  <c r="AG106" i="1" s="1"/>
  <c r="AG99" i="1"/>
  <c r="AH99" i="1" s="1"/>
  <c r="AG100" i="1" s="1"/>
  <c r="AH100" i="1" s="1"/>
  <c r="AG102" i="1"/>
  <c r="AH102" i="1" s="1"/>
  <c r="AG103" i="1" s="1"/>
  <c r="AH103" i="1" s="1"/>
  <c r="AL99" i="1"/>
  <c r="AM99" i="1" s="1"/>
  <c r="AL102" i="1"/>
  <c r="AM102" i="1" s="1"/>
  <c r="AL107" i="1"/>
  <c r="AM107" i="1" s="1"/>
  <c r="AH106" i="1" l="1"/>
  <c r="AD105" i="1" s="1"/>
  <c r="AG104" i="1"/>
  <c r="AH104" i="1" s="1"/>
  <c r="AD102" i="1" s="1"/>
  <c r="AL108" i="1"/>
  <c r="AM108" i="1" s="1"/>
  <c r="AL103" i="1"/>
  <c r="AM103" i="1" s="1"/>
  <c r="AG101" i="1"/>
  <c r="AH101" i="1" s="1"/>
  <c r="AD99" i="1" s="1"/>
  <c r="AG109" i="1"/>
  <c r="AH109" i="1" s="1"/>
  <c r="AD107" i="1" s="1"/>
  <c r="AL100" i="1"/>
  <c r="AM100" i="1" s="1"/>
  <c r="AL101" i="1" l="1"/>
  <c r="AM101" i="1" s="1"/>
  <c r="AI99" i="1" s="1"/>
  <c r="AL104" i="1"/>
  <c r="AM104" i="1" s="1"/>
  <c r="AI102" i="1" s="1"/>
  <c r="AL109" i="1"/>
  <c r="AM109" i="1" s="1"/>
  <c r="AI107" i="1" s="1"/>
  <c r="AJ142" i="1" l="1"/>
  <c r="AF142" i="1"/>
  <c r="AE142" i="1"/>
  <c r="X142" i="1"/>
  <c r="AK142" i="1" s="1"/>
  <c r="AJ141" i="1"/>
  <c r="AF141" i="1"/>
  <c r="AE141" i="1"/>
  <c r="X141" i="1"/>
  <c r="AK141" i="1" s="1"/>
  <c r="AJ140" i="1"/>
  <c r="AF140" i="1"/>
  <c r="AE140" i="1"/>
  <c r="X140" i="1"/>
  <c r="AK140" i="1" s="1"/>
  <c r="U140" i="1"/>
  <c r="S140" i="1"/>
  <c r="L140" i="1"/>
  <c r="AJ139" i="1"/>
  <c r="AF139" i="1"/>
  <c r="AE139" i="1"/>
  <c r="X139" i="1"/>
  <c r="AK139" i="1" s="1"/>
  <c r="AJ138" i="1"/>
  <c r="AF138" i="1"/>
  <c r="AE138" i="1"/>
  <c r="X138" i="1"/>
  <c r="AK138" i="1" s="1"/>
  <c r="AJ137" i="1"/>
  <c r="AF137" i="1"/>
  <c r="AE137" i="1"/>
  <c r="X137" i="1"/>
  <c r="AK137" i="1" s="1"/>
  <c r="U137" i="1"/>
  <c r="S137" i="1"/>
  <c r="L137" i="1"/>
  <c r="AJ136" i="1"/>
  <c r="AF136" i="1"/>
  <c r="AE136" i="1"/>
  <c r="X136" i="1"/>
  <c r="AK136" i="1" s="1"/>
  <c r="AJ135" i="1"/>
  <c r="AF135" i="1"/>
  <c r="AE135" i="1"/>
  <c r="X135" i="1"/>
  <c r="AK135" i="1" s="1"/>
  <c r="U135" i="1"/>
  <c r="S135" i="1"/>
  <c r="L135" i="1"/>
  <c r="AJ134" i="1"/>
  <c r="AF134" i="1"/>
  <c r="AE134" i="1"/>
  <c r="X134" i="1"/>
  <c r="AK134" i="1" s="1"/>
  <c r="AJ133" i="1"/>
  <c r="AF133" i="1"/>
  <c r="AE133" i="1"/>
  <c r="X133" i="1"/>
  <c r="AK133" i="1" s="1"/>
  <c r="AJ132" i="1"/>
  <c r="AF132" i="1"/>
  <c r="AE132" i="1"/>
  <c r="X132" i="1"/>
  <c r="AK132" i="1" s="1"/>
  <c r="U132" i="1"/>
  <c r="S132" i="1"/>
  <c r="L132" i="1"/>
  <c r="AJ131" i="1"/>
  <c r="AF131" i="1"/>
  <c r="AE131" i="1"/>
  <c r="X131" i="1"/>
  <c r="AK131" i="1" s="1"/>
  <c r="AJ130" i="1"/>
  <c r="AF130" i="1"/>
  <c r="AE130" i="1"/>
  <c r="X130" i="1"/>
  <c r="AK130" i="1" s="1"/>
  <c r="U130" i="1"/>
  <c r="S130" i="1"/>
  <c r="L130" i="1"/>
  <c r="L143" i="1"/>
  <c r="S143" i="1"/>
  <c r="U143" i="1"/>
  <c r="X143" i="1"/>
  <c r="AK143" i="1" s="1"/>
  <c r="AE143" i="1"/>
  <c r="AF143" i="1"/>
  <c r="AJ143" i="1"/>
  <c r="X144" i="1"/>
  <c r="AK144" i="1" s="1"/>
  <c r="AE144" i="1"/>
  <c r="AF144" i="1"/>
  <c r="AJ144" i="1"/>
  <c r="S145" i="1"/>
  <c r="U145" i="1"/>
  <c r="X145" i="1"/>
  <c r="AK145" i="1" s="1"/>
  <c r="AE145" i="1"/>
  <c r="AF145" i="1"/>
  <c r="AJ145" i="1"/>
  <c r="AE210" i="1"/>
  <c r="AF210" i="1"/>
  <c r="AJ210" i="1"/>
  <c r="AK210" i="1"/>
  <c r="AE211" i="1"/>
  <c r="AF211" i="1"/>
  <c r="AJ211" i="1"/>
  <c r="AK211" i="1"/>
  <c r="AE212" i="1"/>
  <c r="AF212" i="1"/>
  <c r="AJ212" i="1"/>
  <c r="AK212" i="1"/>
  <c r="AE213" i="1"/>
  <c r="AF213" i="1"/>
  <c r="AJ213" i="1"/>
  <c r="AK213" i="1"/>
  <c r="AG140" i="1" l="1"/>
  <c r="AH140" i="1" s="1"/>
  <c r="AG141" i="1" s="1"/>
  <c r="AG135" i="1"/>
  <c r="AH135" i="1" s="1"/>
  <c r="AG136" i="1" s="1"/>
  <c r="AG130" i="1"/>
  <c r="AH130" i="1" s="1"/>
  <c r="AG131" i="1" s="1"/>
  <c r="AG137" i="1"/>
  <c r="AH137" i="1" s="1"/>
  <c r="AG138" i="1" s="1"/>
  <c r="AL132" i="1"/>
  <c r="AM132" i="1" s="1"/>
  <c r="AL133" i="1" s="1"/>
  <c r="AL140" i="1"/>
  <c r="AM140" i="1" s="1"/>
  <c r="AL141" i="1" s="1"/>
  <c r="AG132" i="1"/>
  <c r="AH132" i="1" s="1"/>
  <c r="AG133" i="1" s="1"/>
  <c r="AL135" i="1"/>
  <c r="AM135" i="1" s="1"/>
  <c r="AL136" i="1" s="1"/>
  <c r="AL130" i="1"/>
  <c r="AM130" i="1" s="1"/>
  <c r="AL131" i="1" s="1"/>
  <c r="AL137" i="1"/>
  <c r="AM137" i="1" s="1"/>
  <c r="AL138" i="1" s="1"/>
  <c r="AL143" i="1"/>
  <c r="AM143" i="1" s="1"/>
  <c r="AL144" i="1" s="1"/>
  <c r="AM144" i="1" s="1"/>
  <c r="AI143" i="1" s="1"/>
  <c r="AG210" i="1"/>
  <c r="AH210" i="1" s="1"/>
  <c r="AG211" i="1" s="1"/>
  <c r="AH211" i="1" s="1"/>
  <c r="AD210" i="1" s="1"/>
  <c r="AL212" i="1"/>
  <c r="AM212" i="1" s="1"/>
  <c r="AL213" i="1" s="1"/>
  <c r="AM213" i="1" s="1"/>
  <c r="AI212" i="1" s="1"/>
  <c r="AG212" i="1"/>
  <c r="AH212" i="1" s="1"/>
  <c r="AG213" i="1" s="1"/>
  <c r="AH213" i="1" s="1"/>
  <c r="AD212" i="1" s="1"/>
  <c r="AL210" i="1"/>
  <c r="AM210" i="1" s="1"/>
  <c r="AL211" i="1" s="1"/>
  <c r="AM211" i="1" s="1"/>
  <c r="AI210" i="1" s="1"/>
  <c r="AG145" i="1"/>
  <c r="AH145" i="1" s="1"/>
  <c r="AD145" i="1" s="1"/>
  <c r="AG143" i="1"/>
  <c r="AH143" i="1" s="1"/>
  <c r="AG144" i="1" s="1"/>
  <c r="AH144" i="1" s="1"/>
  <c r="AD143" i="1" s="1"/>
  <c r="AL145" i="1"/>
  <c r="AM145" i="1" s="1"/>
  <c r="AI145" i="1" s="1"/>
  <c r="AH138" i="1" l="1"/>
  <c r="AM138" i="1"/>
  <c r="AH141" i="1"/>
  <c r="AM141" i="1"/>
  <c r="AL139" i="1" l="1"/>
  <c r="AM139" i="1" s="1"/>
  <c r="AI137" i="1" s="1"/>
  <c r="AL142" i="1"/>
  <c r="AM142" i="1" s="1"/>
  <c r="AI140" i="1" s="1"/>
  <c r="AG142" i="1"/>
  <c r="AH142" i="1" s="1"/>
  <c r="AD140" i="1" s="1"/>
  <c r="AG139" i="1"/>
  <c r="AH139" i="1" s="1"/>
  <c r="AD137" i="1" s="1"/>
  <c r="AK224" i="1"/>
  <c r="AJ224" i="1"/>
  <c r="AF224" i="1"/>
  <c r="AE224" i="1"/>
  <c r="AK223" i="1"/>
  <c r="AJ223" i="1"/>
  <c r="AF223" i="1"/>
  <c r="AE223" i="1"/>
  <c r="AL223" i="1" l="1"/>
  <c r="AM223" i="1" s="1"/>
  <c r="AL224" i="1" s="1"/>
  <c r="AM224" i="1" s="1"/>
  <c r="AI223" i="1" s="1"/>
  <c r="AG223" i="1"/>
  <c r="AH223" i="1" s="1"/>
  <c r="AG224" i="1" s="1"/>
  <c r="AH224" i="1" s="1"/>
  <c r="AD223" i="1" s="1"/>
  <c r="AK219" i="1" l="1"/>
  <c r="AJ219" i="1"/>
  <c r="AF219" i="1"/>
  <c r="AE219" i="1"/>
  <c r="AK218" i="1"/>
  <c r="AJ218" i="1"/>
  <c r="AF218" i="1"/>
  <c r="AE218" i="1"/>
  <c r="AK217" i="1"/>
  <c r="AJ217" i="1"/>
  <c r="AF217" i="1"/>
  <c r="AE217" i="1"/>
  <c r="AL217" i="1" l="1"/>
  <c r="AM217" i="1" s="1"/>
  <c r="AL218" i="1" s="1"/>
  <c r="AM218" i="1" s="1"/>
  <c r="AG217" i="1"/>
  <c r="AH217" i="1" s="1"/>
  <c r="AG218" i="1" s="1"/>
  <c r="AH218" i="1" s="1"/>
  <c r="AL219" i="1" l="1"/>
  <c r="AM219" i="1" s="1"/>
  <c r="AI217" i="1" s="1"/>
  <c r="AG219" i="1"/>
  <c r="AH219" i="1" s="1"/>
  <c r="AD217" i="1" s="1"/>
  <c r="AK247" i="1" l="1"/>
  <c r="AJ247" i="1"/>
  <c r="AF247" i="1"/>
  <c r="AE247" i="1"/>
  <c r="AK246" i="1"/>
  <c r="AJ246" i="1"/>
  <c r="AF246" i="1"/>
  <c r="AE246" i="1"/>
  <c r="AL246" i="1" l="1"/>
  <c r="AM246" i="1" s="1"/>
  <c r="AL247" i="1" s="1"/>
  <c r="AM247" i="1" s="1"/>
  <c r="AI246" i="1" s="1"/>
  <c r="AG246" i="1"/>
  <c r="AH246" i="1" s="1"/>
  <c r="AG247" i="1" s="1"/>
  <c r="AH247" i="1" s="1"/>
  <c r="AD246" i="1" s="1"/>
  <c r="AK239" i="1" l="1"/>
  <c r="AJ239" i="1"/>
  <c r="AF239" i="1"/>
  <c r="AE239" i="1"/>
  <c r="AL239" i="1" l="1"/>
  <c r="AM239" i="1" s="1"/>
  <c r="AI239" i="1" s="1"/>
  <c r="AG239" i="1"/>
  <c r="AH239" i="1" s="1"/>
  <c r="AD239" i="1" s="1"/>
  <c r="AK234" i="1" l="1"/>
  <c r="AJ234" i="1"/>
  <c r="AF234" i="1"/>
  <c r="AE234" i="1"/>
  <c r="AK233" i="1"/>
  <c r="AJ233" i="1"/>
  <c r="AF233" i="1"/>
  <c r="AE233" i="1"/>
  <c r="AK232" i="1"/>
  <c r="AJ232" i="1"/>
  <c r="AF232" i="1"/>
  <c r="AE232" i="1"/>
  <c r="AG232" i="1" l="1"/>
  <c r="AH232" i="1" s="1"/>
  <c r="AG233" i="1" s="1"/>
  <c r="AH233" i="1" s="1"/>
  <c r="AL232" i="1"/>
  <c r="AM232" i="1" s="1"/>
  <c r="AL233" i="1" s="1"/>
  <c r="AM233" i="1" l="1"/>
  <c r="AL234" i="1" s="1"/>
  <c r="AM234" i="1" s="1"/>
  <c r="AI232" i="1" s="1"/>
  <c r="AG234" i="1"/>
  <c r="AH234" i="1" s="1"/>
  <c r="AD232" i="1" s="1"/>
  <c r="AJ227" i="1" l="1"/>
  <c r="AF227" i="1"/>
  <c r="AE227" i="1"/>
  <c r="X227" i="1"/>
  <c r="AK227" i="1" s="1"/>
  <c r="AJ226" i="1"/>
  <c r="AF226" i="1"/>
  <c r="AE226" i="1"/>
  <c r="X226" i="1"/>
  <c r="AK226" i="1" s="1"/>
  <c r="AJ225" i="1"/>
  <c r="AF225" i="1"/>
  <c r="AE225" i="1"/>
  <c r="X225" i="1"/>
  <c r="AK225" i="1" s="1"/>
  <c r="U225" i="1"/>
  <c r="S225" i="1"/>
  <c r="L225" i="1"/>
  <c r="AL225" i="1" l="1"/>
  <c r="AM225" i="1" s="1"/>
  <c r="AG225" i="1"/>
  <c r="AH225" i="1" s="1"/>
  <c r="AK215" i="1" l="1"/>
  <c r="AJ215" i="1"/>
  <c r="AF215" i="1"/>
  <c r="AE215" i="1"/>
  <c r="AK214" i="1"/>
  <c r="AJ214" i="1"/>
  <c r="AF214" i="1"/>
  <c r="AE214" i="1"/>
  <c r="AG214" i="1" l="1"/>
  <c r="AH214" i="1" s="1"/>
  <c r="AG215" i="1" s="1"/>
  <c r="AL214" i="1"/>
  <c r="AM214" i="1" s="1"/>
  <c r="AL215" i="1" l="1"/>
  <c r="AM215" i="1" s="1"/>
  <c r="AI214" i="1" s="1"/>
  <c r="AH215" i="1"/>
  <c r="AD214" i="1" s="1"/>
  <c r="AK95" i="1" l="1"/>
  <c r="AJ95" i="1"/>
  <c r="AF95" i="1"/>
  <c r="AE95" i="1"/>
  <c r="U95" i="1"/>
  <c r="S95" i="1"/>
  <c r="AK94" i="1"/>
  <c r="AJ94" i="1"/>
  <c r="AF94" i="1"/>
  <c r="AE94" i="1"/>
  <c r="AK93" i="1"/>
  <c r="AJ93" i="1"/>
  <c r="AF93" i="1"/>
  <c r="AE93" i="1"/>
  <c r="AJ92" i="1"/>
  <c r="AF92" i="1"/>
  <c r="AE92" i="1"/>
  <c r="X92" i="1"/>
  <c r="AK92" i="1" s="1"/>
  <c r="U92" i="1"/>
  <c r="S92" i="1"/>
  <c r="L92" i="1"/>
  <c r="AL95" i="1" l="1"/>
  <c r="AM95" i="1" s="1"/>
  <c r="AI95" i="1" s="1"/>
  <c r="AG95" i="1"/>
  <c r="AH95" i="1" s="1"/>
  <c r="AD95" i="1" s="1"/>
  <c r="AL92" i="1"/>
  <c r="AM92" i="1" s="1"/>
  <c r="AL93" i="1" s="1"/>
  <c r="AM93" i="1" s="1"/>
  <c r="AG92" i="1"/>
  <c r="AH92" i="1" s="1"/>
  <c r="AG93" i="1" l="1"/>
  <c r="AH93" i="1" s="1"/>
  <c r="AL94" i="1"/>
  <c r="AM94" i="1" s="1"/>
  <c r="AI92" i="1" s="1"/>
  <c r="AG94" i="1" l="1"/>
  <c r="AH94" i="1" s="1"/>
  <c r="AD92" i="1" s="1"/>
  <c r="AK91" i="1" l="1"/>
  <c r="AJ91" i="1"/>
  <c r="AF91" i="1"/>
  <c r="AE91" i="1"/>
  <c r="AG91" i="1" l="1"/>
  <c r="AH91" i="1" s="1"/>
  <c r="AD91" i="1" s="1"/>
  <c r="AL91" i="1"/>
  <c r="AM91" i="1" s="1"/>
  <c r="AI91" i="1" s="1"/>
  <c r="AK72" i="1" l="1"/>
  <c r="AJ72" i="1"/>
  <c r="AF72" i="1"/>
  <c r="AE72" i="1"/>
  <c r="AK71" i="1"/>
  <c r="AJ71" i="1"/>
  <c r="AF71" i="1"/>
  <c r="AE71" i="1"/>
  <c r="AK70" i="1"/>
  <c r="AJ70" i="1"/>
  <c r="AF70" i="1"/>
  <c r="AE70" i="1"/>
  <c r="AK69" i="1"/>
  <c r="AJ69" i="1"/>
  <c r="AF69" i="1"/>
  <c r="AE69" i="1"/>
  <c r="AL69" i="1" l="1"/>
  <c r="AM69" i="1" s="1"/>
  <c r="AL70" i="1" s="1"/>
  <c r="AM70" i="1" s="1"/>
  <c r="AG69" i="1"/>
  <c r="AH69" i="1" s="1"/>
  <c r="AG70" i="1" s="1"/>
  <c r="AH70" i="1" s="1"/>
  <c r="AL71" i="1" l="1"/>
  <c r="AM71" i="1" s="1"/>
  <c r="AG71" i="1"/>
  <c r="AH71" i="1" s="1"/>
  <c r="AG72" i="1" l="1"/>
  <c r="AH72" i="1" s="1"/>
  <c r="AD69" i="1" s="1"/>
  <c r="AL72" i="1"/>
  <c r="AM72" i="1" s="1"/>
  <c r="AI69" i="1" s="1"/>
  <c r="AK19" i="1" l="1"/>
  <c r="AJ19" i="1"/>
  <c r="AF19" i="1"/>
  <c r="AE19" i="1"/>
  <c r="C19" i="1"/>
  <c r="AH67" i="1" l="1"/>
  <c r="AG68" i="1" s="1"/>
  <c r="AM67" i="1" l="1"/>
  <c r="AH133" i="1"/>
  <c r="AG134" i="1" s="1"/>
  <c r="AL226" i="1"/>
  <c r="AM226" i="1" s="1"/>
  <c r="AM133" i="1"/>
  <c r="AL134" i="1" s="1"/>
  <c r="AG226" i="1"/>
  <c r="AH226" i="1" s="1"/>
  <c r="S9" i="1" l="1"/>
  <c r="S11" i="1"/>
  <c r="AG15" i="1" s="1"/>
  <c r="AH15" i="1" s="1"/>
  <c r="AD15" i="1" s="1"/>
  <c r="L9" i="1"/>
  <c r="L11" i="1"/>
  <c r="X9" i="1"/>
  <c r="X10" i="1"/>
  <c r="X11" i="1"/>
  <c r="X12" i="1"/>
  <c r="X13" i="1"/>
  <c r="AH238" i="1" l="1"/>
  <c r="AD237" i="1" s="1"/>
  <c r="AG19" i="1"/>
  <c r="AH19" i="1" s="1"/>
  <c r="AH68" i="1"/>
  <c r="AD66" i="1" s="1"/>
  <c r="AK9" i="1"/>
  <c r="AK10" i="1"/>
  <c r="AK11" i="1"/>
  <c r="AK12" i="1"/>
  <c r="AK13" i="1"/>
  <c r="AJ9" i="1"/>
  <c r="AJ10" i="1"/>
  <c r="AJ11" i="1"/>
  <c r="AJ12" i="1"/>
  <c r="AJ13" i="1"/>
  <c r="AF9" i="1"/>
  <c r="AF10" i="1"/>
  <c r="AF11" i="1"/>
  <c r="AF12" i="1"/>
  <c r="AF13" i="1"/>
  <c r="AE9" i="1"/>
  <c r="AE10" i="1"/>
  <c r="AE11" i="1"/>
  <c r="AE12" i="1"/>
  <c r="AE13" i="1"/>
  <c r="U9" i="1"/>
  <c r="U11" i="1"/>
  <c r="AM68" i="1" l="1"/>
  <c r="AI66" i="1" s="1"/>
  <c r="AL19" i="1"/>
  <c r="AM19" i="1" s="1"/>
  <c r="AI19" i="1" s="1"/>
  <c r="AL15" i="1"/>
  <c r="AM15" i="1" s="1"/>
  <c r="AI15" i="1" s="1"/>
  <c r="AM134" i="1"/>
  <c r="AI132" i="1" s="1"/>
  <c r="AM136" i="1"/>
  <c r="AI135" i="1" s="1"/>
  <c r="AH134" i="1"/>
  <c r="AD132" i="1" s="1"/>
  <c r="AH136" i="1"/>
  <c r="AD135" i="1" s="1"/>
  <c r="AG227" i="1"/>
  <c r="AH227" i="1" s="1"/>
  <c r="AD225" i="1" s="1"/>
  <c r="AD19" i="1"/>
  <c r="AL11" i="1"/>
  <c r="AG9" i="1"/>
  <c r="AL9" i="1"/>
  <c r="AG11" i="1"/>
  <c r="AM238" i="1" l="1"/>
  <c r="AI237" i="1" s="1"/>
  <c r="AL227" i="1"/>
  <c r="AM227" i="1" s="1"/>
  <c r="AI225" i="1" s="1"/>
  <c r="AM11" i="1"/>
  <c r="AM9" i="1"/>
  <c r="AL10" i="1" s="1"/>
  <c r="AH9" i="1"/>
  <c r="AG10" i="1" s="1"/>
  <c r="AH11" i="1"/>
  <c r="AG12" i="1" l="1"/>
  <c r="AH12" i="1" s="1"/>
  <c r="AL12" i="1"/>
  <c r="AM12" i="1" s="1"/>
  <c r="AM10" i="1"/>
  <c r="AH10" i="1"/>
  <c r="AL13" i="1" l="1"/>
  <c r="AM13" i="1" s="1"/>
  <c r="AG13" i="1"/>
  <c r="AH13" i="1" s="1"/>
  <c r="AI9" i="1"/>
  <c r="AD9" i="1"/>
  <c r="AH131" i="1" l="1"/>
  <c r="AD130" i="1" s="1"/>
  <c r="AH74" i="1"/>
  <c r="AD73" i="1" s="1"/>
  <c r="AM131" i="1"/>
  <c r="AI130" i="1" s="1"/>
  <c r="AM74" i="1"/>
  <c r="AI73" i="1" s="1"/>
  <c r="AI11" i="1"/>
  <c r="AD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Alexander Hernandez Zorro</author>
    <author>Alexander</author>
    <author>tc={B59E00DD-37AE-4F0E-9789-1478F88EC1B4}</author>
    <author>tc={EFCA1A9C-156B-4519-8C94-6D8DDCAB18BD}</author>
    <author>tc={29B577EE-5924-4BC9-A948-4C2B4D58506D}</author>
    <author>tc={E44DE6A7-DE69-46DC-983F-61B6E624CA2D}</author>
    <author>tc={58583107-D44C-41E2-80B9-9A28E7015EBA}</author>
    <author>tc={2C3458D0-9F92-4ED4-9F13-7074374D122A}</author>
    <author>tc={DE9BF11D-DBEE-4A6E-870B-629D538843F6}</author>
    <author>tc={F274778D-A38F-47F9-8E56-743A08D8526E}</author>
  </authors>
  <commentList>
    <comment ref="C7" authorId="0" shapeId="0" xr:uid="{CC045A62-3A34-4114-BE10-AC45939B05FE}">
      <text>
        <r>
          <rPr>
            <sz val="9"/>
            <color indexed="81"/>
            <rFont val="Tahoma"/>
            <family val="2"/>
          </rPr>
          <t xml:space="preserve">Proposito para el cual fue creado el proceso y sus sistemas de gestión implementados
</t>
        </r>
      </text>
    </comment>
    <comment ref="D7" authorId="1" shapeId="0" xr:uid="{5FD9C9DB-7BA5-41AD-AD60-0FFB9DCDF41D}">
      <text>
        <r>
          <rPr>
            <sz val="9"/>
            <color indexed="81"/>
            <rFont val="Tahoma"/>
            <family val="2"/>
          </rPr>
          <t xml:space="preserve">Actividades claves que permiten alcanzar el objetivo del proceso
</t>
        </r>
      </text>
    </comment>
    <comment ref="L7" authorId="0" shapeId="0" xr:uid="{7E42C980-2040-4354-B866-FD694BF6D3A9}">
      <text>
        <r>
          <rPr>
            <sz val="9"/>
            <color indexed="81"/>
            <rFont val="Tahoma"/>
            <family val="2"/>
          </rPr>
          <t>Permite entender la 
forma como se puede manifestar el riesgo</t>
        </r>
      </text>
    </comment>
    <comment ref="M7" authorId="0" shapeId="0" xr:uid="{68321B3C-8C81-4D2F-AFC3-EFC065DAD0C5}">
      <text>
        <r>
          <rPr>
            <sz val="9"/>
            <color indexed="81"/>
            <rFont val="Tahoma"/>
            <family val="2"/>
          </rPr>
          <t>Agrupación de riesgos de acuerdo a sus caracteristicas</t>
        </r>
        <r>
          <rPr>
            <sz val="9"/>
            <color indexed="81"/>
            <rFont val="Tahoma"/>
            <family val="2"/>
          </rPr>
          <t xml:space="preserve">
</t>
        </r>
      </text>
    </comment>
    <comment ref="N7" authorId="1" shapeId="0" xr:uid="{B7D5458B-A315-45C9-866F-995018FCD606}">
      <text>
        <r>
          <rPr>
            <sz val="9"/>
            <color indexed="81"/>
            <rFont val="Tahoma"/>
            <family val="2"/>
          </rPr>
          <t xml:space="preserve">Se asocian los activos de información criticos de acuerdo al inventario de activos de información asociados al proceso
</t>
        </r>
      </text>
    </comment>
    <comment ref="O7" authorId="1" shapeId="0" xr:uid="{CCA5A59C-325C-4E9E-8B51-A71F1DA0E845}">
      <text>
        <r>
          <rPr>
            <sz val="9"/>
            <color indexed="81"/>
            <rFont val="Tahoma"/>
            <family val="2"/>
          </rPr>
          <t xml:space="preserve">Fuentes generadoras del riesgo
</t>
        </r>
      </text>
    </comment>
    <comment ref="P7" authorId="0" shapeId="0" xr:uid="{DB2DB821-FA3F-48B2-A75A-2577E8A732D2}">
      <text>
        <r>
          <rPr>
            <sz val="9"/>
            <color indexed="81"/>
            <rFont val="Tahoma"/>
            <family val="2"/>
          </rPr>
          <t xml:space="preserve">Agrupación del riesgo de acuerdo al factor generador del riesgo
</t>
        </r>
      </text>
    </comment>
    <comment ref="Q7" authorId="1" shapeId="0" xr:uid="{2716193D-4EFB-43FF-B5C7-28532D282EE1}">
      <text>
        <r>
          <rPr>
            <sz val="9"/>
            <color indexed="81"/>
            <rFont val="Tahoma"/>
            <family val="2"/>
          </rPr>
          <t xml:space="preserve">Número de veces que se realiza la actividad al año
</t>
        </r>
      </text>
    </comment>
    <comment ref="R7" authorId="0" shapeId="0" xr:uid="{59A92E8B-EB21-4434-A8B1-3FF1BAE69532}">
      <text>
        <r>
          <rPr>
            <sz val="9"/>
            <color indexed="81"/>
            <rFont val="Tahoma"/>
            <family val="2"/>
          </rPr>
          <t>posibilidad de ocurrencia 
del riesgo sin tener en cuenta controles</t>
        </r>
      </text>
    </comment>
    <comment ref="T7" authorId="0" shapeId="0" xr:uid="{869A5023-7DEA-4FD4-9988-C2CC6007A3A5}">
      <text>
        <r>
          <rPr>
            <sz val="9"/>
            <color indexed="81"/>
            <rFont val="Tahoma"/>
            <family val="2"/>
          </rPr>
          <t>Es la consecuencia económica o reputacional a la cual se ve 
expuesta la organización en caso de materializarse un riesgo sin tener en cuenta controles actuales</t>
        </r>
      </text>
    </comment>
    <comment ref="V7" authorId="0" shapeId="0" xr:uid="{7B7F7224-E04A-4EF3-B936-59EB390A0974}">
      <text>
        <r>
          <rPr>
            <sz val="9"/>
            <color indexed="81"/>
            <rFont val="Tahoma"/>
            <family val="2"/>
          </rPr>
          <t xml:space="preserve">Combinación entre la probabilidad y el impacto
</t>
        </r>
      </text>
    </comment>
    <comment ref="W7" authorId="0" shapeId="0" xr:uid="{C35BFC2C-A715-4A81-9981-B22C6A79B97D}">
      <text>
        <r>
          <rPr>
            <sz val="9"/>
            <color indexed="81"/>
            <rFont val="Tahoma"/>
            <family val="2"/>
          </rPr>
          <t xml:space="preserve">Medida que permite reducir o mitigar el riesgo
</t>
        </r>
      </text>
    </comment>
    <comment ref="X7" authorId="0" shapeId="0" xr:uid="{B154953C-98A8-4809-9B36-46559CBDA0D2}">
      <text>
        <r>
          <rPr>
            <sz val="9"/>
            <color indexed="81"/>
            <rFont val="Tahoma"/>
            <family val="2"/>
          </rPr>
          <t>Disminución de la probabilidad inherente ante la existencia de Controles Preventivos y Detectivos
Disminución del impacto inherente ante la existencia de Controles Correctivos</t>
        </r>
      </text>
    </comment>
    <comment ref="Y7" authorId="0" shapeId="0" xr:uid="{A4DF085E-B06E-40E0-9FFD-0944E7534A67}">
      <text>
        <r>
          <rPr>
            <b/>
            <sz val="9"/>
            <color indexed="81"/>
            <rFont val="Tahoma"/>
            <family val="2"/>
          </rPr>
          <t>Control preventivo</t>
        </r>
        <r>
          <rPr>
            <sz val="9"/>
            <color indexed="81"/>
            <rFont val="Tahoma"/>
            <family val="2"/>
          </rPr>
          <t xml:space="preserve">: control accionado en la entrada del proceso y antes de que se realice la actividad originadora del riesgo, se busca establecer las condiciones que aseguren el resultado final esperado. 
</t>
        </r>
        <r>
          <rPr>
            <b/>
            <sz val="9"/>
            <color indexed="81"/>
            <rFont val="Tahoma"/>
            <family val="2"/>
          </rPr>
          <t>Control detectivo:</t>
        </r>
        <r>
          <rPr>
            <sz val="9"/>
            <color indexed="81"/>
            <rFont val="Tahoma"/>
            <family val="2"/>
          </rPr>
          <t xml:space="preserve"> control accionado durante la ejecución del proceso. Estos controles detectan el riesgo, pero generan reprocesos.
</t>
        </r>
        <r>
          <rPr>
            <b/>
            <sz val="9"/>
            <color indexed="81"/>
            <rFont val="Tahoma"/>
            <family val="2"/>
          </rPr>
          <t>Control correctivo:</t>
        </r>
        <r>
          <rPr>
            <sz val="9"/>
            <color indexed="81"/>
            <rFont val="Tahoma"/>
            <family val="2"/>
          </rPr>
          <t xml:space="preserve"> control accionado en la salida del proceso y después de que se materializa el riesgo. Estos controles tienen costos implícitos
</t>
        </r>
      </text>
    </comment>
    <comment ref="Z7" authorId="0" shapeId="0" xr:uid="{AD8BFC25-D578-4F1F-A097-377DCAD3B783}">
      <text>
        <r>
          <rPr>
            <b/>
            <sz val="9"/>
            <color indexed="81"/>
            <rFont val="Tahoma"/>
            <family val="2"/>
          </rPr>
          <t xml:space="preserve">Manual: </t>
        </r>
        <r>
          <rPr>
            <sz val="9"/>
            <color indexed="81"/>
            <rFont val="Tahoma"/>
            <family val="2"/>
          </rPr>
          <t xml:space="preserve">Controles que son ejecutados por una persona, tiene implícito el error humano.
</t>
        </r>
        <r>
          <rPr>
            <b/>
            <sz val="9"/>
            <color indexed="81"/>
            <rFont val="Tahoma"/>
            <family val="2"/>
          </rPr>
          <t xml:space="preserve">
Automatizado:</t>
        </r>
        <r>
          <rPr>
            <sz val="9"/>
            <color indexed="81"/>
            <rFont val="Tahoma"/>
            <family val="2"/>
          </rPr>
          <t xml:space="preserve"> Son actividades de 
procesamiento o validación de 
información que se ejecutan por 
un sistema y/o aplicativo de 
manera automática sin la 
intervención de personas para 
su realización.
</t>
        </r>
        <r>
          <rPr>
            <b/>
            <sz val="9"/>
            <color indexed="81"/>
            <rFont val="Tahoma"/>
            <family val="2"/>
          </rPr>
          <t xml:space="preserve">
</t>
        </r>
      </text>
    </comment>
    <comment ref="AA7" authorId="0" shapeId="0" xr:uid="{F1F4F7E6-811C-4959-B7A8-E5A5A9C1C0E0}">
      <text>
        <r>
          <rPr>
            <b/>
            <sz val="9"/>
            <color indexed="81"/>
            <rFont val="Tahoma"/>
            <family val="2"/>
          </rPr>
          <t>Documentado</t>
        </r>
        <r>
          <rPr>
            <sz val="9"/>
            <color indexed="81"/>
            <rFont val="Tahoma"/>
            <family val="2"/>
          </rPr>
          <t xml:space="preserve">
Controles que están documentados en el proceso, ya sea en manuales, 
procedimientos, flujogramas o 
cualquier otro documento propio 
del proceso.
</t>
        </r>
        <r>
          <rPr>
            <b/>
            <sz val="9"/>
            <color indexed="81"/>
            <rFont val="Tahoma"/>
            <family val="2"/>
          </rPr>
          <t>Sin documentar</t>
        </r>
        <r>
          <rPr>
            <sz val="9"/>
            <color indexed="81"/>
            <rFont val="Tahoma"/>
            <family val="2"/>
          </rPr>
          <t xml:space="preserve">
Identifica a los controles que 
pese a que se ejecutan en el 
proceso no se encuentran 
documentados en ningún 
documento propio del proceso .
</t>
        </r>
      </text>
    </comment>
    <comment ref="AB7" authorId="0" shapeId="0" xr:uid="{F24AB076-D37C-4D1D-893E-B84DDD176343}">
      <text>
        <r>
          <rPr>
            <b/>
            <sz val="9"/>
            <color indexed="81"/>
            <rFont val="Tahoma"/>
            <family val="2"/>
          </rPr>
          <t xml:space="preserve">Con registro
</t>
        </r>
        <r>
          <rPr>
            <sz val="9"/>
            <color indexed="81"/>
            <rFont val="Tahoma"/>
            <family val="2"/>
          </rPr>
          <t xml:space="preserve">El control deja un registro 
permite evidencia la ejecución 
del control.
</t>
        </r>
        <r>
          <rPr>
            <b/>
            <sz val="9"/>
            <color indexed="81"/>
            <rFont val="Tahoma"/>
            <family val="2"/>
          </rPr>
          <t>Sin registro</t>
        </r>
        <r>
          <rPr>
            <sz val="9"/>
            <color indexed="81"/>
            <rFont val="Tahoma"/>
            <family val="2"/>
          </rPr>
          <t xml:space="preserve">
El control no deja registro de la 
ejecución del control.</t>
        </r>
      </text>
    </comment>
    <comment ref="AC7" authorId="0" shapeId="0" xr:uid="{3E2D25EF-B827-495E-8538-757F23B4D501}">
      <text>
        <r>
          <rPr>
            <b/>
            <sz val="9"/>
            <color indexed="81"/>
            <rFont val="Tahoma"/>
            <family val="2"/>
          </rPr>
          <t xml:space="preserve">Continuo
</t>
        </r>
        <r>
          <rPr>
            <sz val="9"/>
            <color indexed="81"/>
            <rFont val="Tahoma"/>
            <family val="2"/>
          </rPr>
          <t xml:space="preserve">El control se aplica siempre que 
se realiza la actividad que conlleva el riesgo.
</t>
        </r>
        <r>
          <rPr>
            <b/>
            <sz val="9"/>
            <color indexed="81"/>
            <rFont val="Tahoma"/>
            <family val="2"/>
          </rPr>
          <t xml:space="preserve">Aleatorio
</t>
        </r>
        <r>
          <rPr>
            <sz val="9"/>
            <color indexed="81"/>
            <rFont val="Tahoma"/>
            <family val="2"/>
          </rPr>
          <t>El control se aplica aleatoriamente a la actividad que conlleva el riesgo</t>
        </r>
      </text>
    </comment>
    <comment ref="AD7" authorId="0" shapeId="0" xr:uid="{8A22D9EC-B70F-4819-89D7-495BAEC0FD9E}">
      <text>
        <r>
          <rPr>
            <sz val="9"/>
            <color indexed="81"/>
            <rFont val="Tahoma"/>
            <family val="2"/>
          </rPr>
          <t xml:space="preserve">Posibilidad de ocurrencia 
del riesgo teniendo en cuenta sus controles actuales y efectividad de los mismos
</t>
        </r>
      </text>
    </comment>
    <comment ref="AI7" authorId="0" shapeId="0" xr:uid="{9F71BB96-73C8-401F-9975-61B3158344E2}">
      <text>
        <r>
          <rPr>
            <sz val="9"/>
            <color indexed="81"/>
            <rFont val="Tahoma"/>
            <family val="2"/>
          </rPr>
          <t xml:space="preserve">Es la consecuencia económica o reputacional a la cual se ve 
expuesta la organización en caso de materializarse teniendo en cuenta sus controles actuales y efectividad de los mismos
</t>
        </r>
      </text>
    </comment>
    <comment ref="AN7" authorId="0" shapeId="0" xr:uid="{74D6D7FF-B7B3-498F-8380-7A9F39B94EF4}">
      <text>
        <r>
          <rPr>
            <sz val="9"/>
            <color indexed="81"/>
            <rFont val="Tahoma"/>
            <family val="2"/>
          </rPr>
          <t>Combinación entre la probabilidad y el impacto</t>
        </r>
      </text>
    </comment>
    <comment ref="AO7" authorId="0" shapeId="0" xr:uid="{A6C48BFA-0BCD-4631-9C1B-85508917814E}">
      <text>
        <r>
          <rPr>
            <b/>
            <sz val="9"/>
            <color indexed="81"/>
            <rFont val="Tahoma"/>
            <family val="2"/>
          </rPr>
          <t xml:space="preserve">Reducir - Transferencia
</t>
        </r>
        <r>
          <rPr>
            <sz val="9"/>
            <color indexed="81"/>
            <rFont val="Tahoma"/>
            <family val="2"/>
          </rPr>
          <t xml:space="preserve">Despues de realizar un analisis, se considera que la mejor estrategía es tercerizar el proceso o trasladar el riesgo a través de seguros o polizas. La responsabilidad economica recae sobre el tercero, pero no se transfiere la responsabilidad sobre el tema reputacional
</t>
        </r>
        <r>
          <rPr>
            <b/>
            <sz val="9"/>
            <color indexed="81"/>
            <rFont val="Tahoma"/>
            <family val="2"/>
          </rPr>
          <t xml:space="preserve">Reducir - Mitigar
</t>
        </r>
        <r>
          <rPr>
            <sz val="9"/>
            <color indexed="81"/>
            <rFont val="Tahoma"/>
            <family val="2"/>
          </rPr>
          <t xml:space="preserve">Despues de realizar un analisis y considerar los niveles de riesgo se implementan acciones que mitiguen el nivel de riesgo. No necesariamente es un control adicional
</t>
        </r>
        <r>
          <rPr>
            <b/>
            <sz val="9"/>
            <color indexed="81"/>
            <rFont val="Tahoma"/>
            <family val="2"/>
          </rPr>
          <t xml:space="preserve">Aceptar
</t>
        </r>
        <r>
          <rPr>
            <sz val="9"/>
            <color indexed="81"/>
            <rFont val="Tahoma"/>
            <family val="2"/>
          </rPr>
          <t>Despues de realizar un analisis y considerar los niveles de riesgo se determina asumir el mismo conociendo los efectos de su posible materialización (Esta desición es solo aplicable para los riesgos en Nivel de Severidad Bajo)</t>
        </r>
        <r>
          <rPr>
            <b/>
            <sz val="9"/>
            <color indexed="81"/>
            <rFont val="Tahoma"/>
            <family val="2"/>
          </rPr>
          <t xml:space="preserve">
Evitar
</t>
        </r>
        <r>
          <rPr>
            <sz val="9"/>
            <color indexed="81"/>
            <rFont val="Tahoma"/>
            <family val="2"/>
          </rPr>
          <t>Despues de realizar un analisis y considerar que el nivel de riesgo es demasiado alto o extremo, se determina NO asumir la actividad que genera este riesgo</t>
        </r>
      </text>
    </comment>
    <comment ref="AP7" authorId="0" shapeId="0" xr:uid="{09C1CDAB-0212-47F9-ABEA-B5F863636ABA}">
      <text>
        <r>
          <rPr>
            <sz val="9"/>
            <color indexed="81"/>
            <rFont val="Tahoma"/>
            <family val="2"/>
          </rPr>
          <t xml:space="preserve">Argumento de la desición tomada para dar tratamiento al riesgo
</t>
        </r>
      </text>
    </comment>
    <comment ref="AQ7" authorId="0" shapeId="0" xr:uid="{90A62FD8-1584-45BE-A219-3A5098B8EEAB}">
      <text>
        <r>
          <rPr>
            <sz val="9"/>
            <color indexed="81"/>
            <rFont val="Tahoma"/>
            <family val="2"/>
          </rPr>
          <t xml:space="preserve">Actividad adicional que se define para ayudar al control existente con el fin de evitar la materialización del riesgo.
</t>
        </r>
      </text>
    </comment>
    <comment ref="AR7" authorId="0" shapeId="0" xr:uid="{C875974B-3686-4805-AB1C-AF211C1B3443}">
      <text>
        <r>
          <rPr>
            <sz val="9"/>
            <color indexed="81"/>
            <rFont val="Tahoma"/>
            <family val="2"/>
          </rPr>
          <t xml:space="preserve">Fecha considerada para comenzar la implementación del plan de acción definido
</t>
        </r>
      </text>
    </comment>
    <comment ref="AS7" authorId="0" shapeId="0" xr:uid="{F1CCB355-4AA5-4CE2-9886-EC278AB549BA}">
      <text>
        <r>
          <rPr>
            <sz val="9"/>
            <color indexed="81"/>
            <rFont val="Tahoma"/>
            <family val="2"/>
          </rPr>
          <t xml:space="preserve">Fecha considerada para terminar la implementación del plan de acción definida
</t>
        </r>
      </text>
    </comment>
    <comment ref="AT7" authorId="0" shapeId="0" xr:uid="{0CEF2D45-AF00-4AE4-8E0B-3E85725B1266}">
      <text>
        <r>
          <rPr>
            <sz val="9"/>
            <color indexed="81"/>
            <rFont val="Tahoma"/>
            <family val="2"/>
          </rPr>
          <t xml:space="preserve">Intervalo de verificación del estado de avance de la implementación del plan de acción y en caso aplicable tomar correctivos que permita alcanzar la implementación del plan de acción
</t>
        </r>
      </text>
    </comment>
    <comment ref="AU7" authorId="0" shapeId="0" xr:uid="{305FAA0A-2C38-4245-8D9F-F41CB9A16AB7}">
      <text>
        <r>
          <rPr>
            <sz val="9"/>
            <color indexed="81"/>
            <rFont val="Tahoma"/>
            <family val="2"/>
          </rPr>
          <t xml:space="preserve">Cargo responsable de implementar el plan de acción definido
</t>
        </r>
      </text>
    </comment>
    <comment ref="E8" authorId="0" shapeId="0" xr:uid="{00000000-0006-0000-0000-000001000000}">
      <text>
        <r>
          <rPr>
            <i/>
            <sz val="9"/>
            <color indexed="81"/>
            <rFont val="Tahoma"/>
            <family val="2"/>
          </rPr>
          <t xml:space="preserve">Impacto: </t>
        </r>
        <r>
          <rPr>
            <sz val="9"/>
            <color indexed="81"/>
            <rFont val="Tahoma"/>
            <family val="2"/>
          </rPr>
          <t>es la consecuencia económica o reputacional a la cual se ve expuesta la organización en caso de materializarse un riesgo.</t>
        </r>
      </text>
    </comment>
    <comment ref="F8" authorId="0" shapeId="0" xr:uid="{00000000-0006-0000-0000-000002000000}">
      <text>
        <r>
          <rPr>
            <sz val="9"/>
            <color indexed="81"/>
            <rFont val="Tahoma"/>
            <family val="2"/>
          </rPr>
          <t xml:space="preserve">Circunstancias o situaciones más evidentes sobre las cuales se presenta el riesgo. 
</t>
        </r>
      </text>
    </comment>
    <comment ref="G8" authorId="0" shapeId="0" xr:uid="{00000000-0006-0000-0000-000003000000}">
      <text>
        <r>
          <rPr>
            <sz val="9"/>
            <color indexed="81"/>
            <rFont val="Tahoma"/>
            <family val="2"/>
          </rPr>
          <t>Causa  principal  o básica, corresponde a las razones por la cuales se puede presentar  el riesgo, son la base para la definición de controles en la etapa de valoración del riesgo</t>
        </r>
        <r>
          <rPr>
            <b/>
            <sz val="9"/>
            <color indexed="81"/>
            <rFont val="Tahoma"/>
            <family val="2"/>
          </rPr>
          <t xml:space="preserve">. </t>
        </r>
        <r>
          <rPr>
            <sz val="9"/>
            <color indexed="81"/>
            <rFont val="Tahoma"/>
            <family val="2"/>
          </rPr>
          <t xml:space="preserve">
</t>
        </r>
      </text>
    </comment>
    <comment ref="H8" authorId="1" shapeId="0" xr:uid="{153D6F0C-501B-4405-A891-142B6F02E73E}">
      <text>
        <r>
          <rPr>
            <sz val="9"/>
            <color indexed="81"/>
            <rFont val="Tahoma"/>
            <family val="2"/>
          </rPr>
          <t>cambios o modificaciones indebidas
Se comienza con la palabra Posibilidad de ..</t>
        </r>
      </text>
    </comment>
    <comment ref="I8" authorId="1" shapeId="0" xr:uid="{119113FC-BDB5-41D4-A3D8-9F5934A551D1}">
      <text>
        <r>
          <rPr>
            <sz val="9"/>
            <color indexed="81"/>
            <rFont val="Tahoma"/>
            <family val="2"/>
          </rPr>
          <t>Quien ejerce o tiene la potestad de realizar la acción u omisión</t>
        </r>
      </text>
    </comment>
    <comment ref="J8" authorId="1" shapeId="0" xr:uid="{6B37E17D-41E3-400A-B679-F89A0131688C}">
      <text>
        <r>
          <rPr>
            <sz val="9"/>
            <color indexed="81"/>
            <rFont val="Tahoma"/>
            <family val="2"/>
          </rPr>
          <t xml:space="preserve">Actividad sobre la cual se realiza la acción u omisión
</t>
        </r>
      </text>
    </comment>
    <comment ref="K8" authorId="1" shapeId="0" xr:uid="{86B02D1B-3917-4F62-9A76-1D51C2907B88}">
      <text>
        <r>
          <rPr>
            <sz val="9"/>
            <color indexed="81"/>
            <rFont val="Tahoma"/>
            <family val="2"/>
          </rPr>
          <t xml:space="preserve">Quien se beneficia de la acción indebida realizada
</t>
        </r>
      </text>
    </comment>
    <comment ref="AN83" authorId="2" shapeId="0" xr:uid="{B59E00DD-37AE-4F0E-9789-1478F88EC1B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Revisar la calificación puesto que el riesgo residual debió bajar </t>
      </text>
    </comment>
    <comment ref="L95" authorId="3" shapeId="0" xr:uid="{EFCA1A9C-156B-4519-8C94-6D8DDCAB18BD}">
      <text>
        <t>[Comentario encadenado]
Su versión de Excel le permite leer este comentario encadenado; sin embargo, las ediciones que se apliquen se quitarán si el archivo se abre en una versión más reciente de Excel. Más información: https://go.microsoft.com/fwlink/?linkid=870924
Comentario:
    Ajustar riesgo</t>
      </text>
    </comment>
    <comment ref="L107" authorId="4" shapeId="0" xr:uid="{29B577EE-5924-4BC9-A948-4C2B4D58506D}">
      <text>
        <t>[Comentario encadenado]
Su versión de Excel le permite leer este comentario encadenado; sin embargo, las ediciones que se apliquen se quitarán si el archivo se abre en una versión más reciente de Excel. Más información: https://go.microsoft.com/fwlink/?linkid=870924
Comentario:
    Quitar la parte que habla sobre el objetivo del proyecto, ya que esto no tiene que ver con el planteamiento del riesgo</t>
      </text>
    </comment>
    <comment ref="W153" authorId="5" shapeId="0" xr:uid="{E44DE6A7-DE69-46DC-983F-61B6E624CA2D}">
      <text>
        <t>[Comentario encadenado]
Su versión de Excel le permite leer este comentario encadenado; sin embargo, las ediciones que se apliquen se quitarán si el archivo se abre en una versión más reciente de Excel. Más información: https://go.microsoft.com/fwlink/?linkid=870924
Comentario:
    En caso de no realizarse la actividad qué es lo que se haría. Evidencia del control.</t>
      </text>
    </comment>
    <comment ref="W154" authorId="6" shapeId="0" xr:uid="{58583107-D44C-41E2-80B9-9A28E7015EBA}">
      <text>
        <t>[Comentario encadenado]
Su versión de Excel le permite leer este comentario encadenado; sin embargo, las ediciones que se apliquen se quitarán si el archivo se abre en una versión más reciente de Excel. Más información: https://go.microsoft.com/fwlink/?linkid=870924
Comentario:
    Quien realiza la actividad, periodicidad, propósito explicar con mayor detalle como se realiza la actividad y desviación. Evidencia del control</t>
      </text>
    </comment>
    <comment ref="W207" authorId="7" shapeId="0" xr:uid="{2C3458D0-9F92-4ED4-9F13-7074374D122A}">
      <text>
        <t>[Comentario encadenado]
Su versión de Excel le permite leer este comentario encadenado; sin embargo, las ediciones que se apliquen se quitarán si el archivo se abre en una versión más reciente de Excel. Más información: https://go.microsoft.com/fwlink/?linkid=870924
Comentario:
    En caso de no realizarse la actividad qué es lo que se haría. Evidencia del control.</t>
      </text>
    </comment>
    <comment ref="W213" authorId="8" shapeId="0" xr:uid="{DE9BF11D-DBEE-4A6E-870B-629D538843F6}">
      <text>
        <t>[Comentario encadenado]
Su versión de Excel le permite leer este comentario encadenado; sin embargo, las ediciones que se apliquen se quitarán si el archivo se abre en una versión más reciente de Excel. Más información: https://go.microsoft.com/fwlink/?linkid=870924
Comentario:
    Ajustar la periodicidad en la que se aplica este control</t>
      </text>
    </comment>
    <comment ref="W224" authorId="9" shapeId="0" xr:uid="{F274778D-A38F-47F9-8E56-743A08D8526E}">
      <text>
        <t>[Comentario encadenado]
Su versión de Excel le permite leer este comentario encadenado; sin embargo, las ediciones que se apliquen se quitarán si el archivo se abre en una versión más reciente de Excel. Más información: https://go.microsoft.com/fwlink/?linkid=870924
Comentario:
    Hace falta incluir cada cuanto se realiza este control</t>
      </text>
    </comment>
  </commentList>
</comments>
</file>

<file path=xl/sharedStrings.xml><?xml version="1.0" encoding="utf-8"?>
<sst xmlns="http://schemas.openxmlformats.org/spreadsheetml/2006/main" count="2606" uniqueCount="909">
  <si>
    <t xml:space="preserve">FORMATO PARA EL LEVANTAMIENTO DEL MAPA DE RIESGOS </t>
  </si>
  <si>
    <r>
      <t xml:space="preserve">Código: </t>
    </r>
    <r>
      <rPr>
        <sz val="12"/>
        <color theme="5"/>
        <rFont val="Calibri"/>
        <family val="2"/>
        <scheme val="minor"/>
      </rPr>
      <t>100.01.15-2</t>
    </r>
  </si>
  <si>
    <t>DIRECCIONAMIENTO ESTRATEGICO</t>
  </si>
  <si>
    <t>Versión: 10</t>
  </si>
  <si>
    <t>PROCEDIMIENTO DE ADMINISTRACIÓN DE RIESGOS</t>
  </si>
  <si>
    <t xml:space="preserve">Fecha: </t>
  </si>
  <si>
    <t>Paginas</t>
  </si>
  <si>
    <t># Riesgo</t>
  </si>
  <si>
    <t>Proceso / Dirección Territorial / Dueño del Riesgo</t>
  </si>
  <si>
    <t>Objetivo del Proceso</t>
  </si>
  <si>
    <t>Actividad</t>
  </si>
  <si>
    <t>Estructura redacción Riesgos Gestión -Seguridad Información - SST - Ambiental -Documental - Fiscal</t>
  </si>
  <si>
    <t>Estructura redacción Riesgo de Corrupción</t>
  </si>
  <si>
    <t xml:space="preserve">Redacción del riesgo </t>
  </si>
  <si>
    <t>Tipología del Riesgo</t>
  </si>
  <si>
    <t>Activos de Información</t>
  </si>
  <si>
    <t>Factor de Riesgo</t>
  </si>
  <si>
    <t>Clasificación
 del Riesgo</t>
  </si>
  <si>
    <t>Frecuencia de la Actividad</t>
  </si>
  <si>
    <t xml:space="preserve">Probabilidad Inherente </t>
  </si>
  <si>
    <t>% Probabilidad</t>
  </si>
  <si>
    <t>Impacto Inherente</t>
  </si>
  <si>
    <t>% Impacto</t>
  </si>
  <si>
    <t>Nivel de Severidad Riesgo Inherente</t>
  </si>
  <si>
    <t>Descripción del control</t>
  </si>
  <si>
    <t>Afectación del control</t>
  </si>
  <si>
    <t>Tipo de Control</t>
  </si>
  <si>
    <t>Implementación</t>
  </si>
  <si>
    <t>Documentación</t>
  </si>
  <si>
    <t>Evidencia</t>
  </si>
  <si>
    <t>Frecuencia</t>
  </si>
  <si>
    <t xml:space="preserve">Probabilidad Residual </t>
  </si>
  <si>
    <t>% Probabilidad Tipo</t>
  </si>
  <si>
    <t>Impacto Residual</t>
  </si>
  <si>
    <t>Nivel de Severidad Riesgo Residual</t>
  </si>
  <si>
    <t>Tratamiento</t>
  </si>
  <si>
    <t>Comentario Tratamiento</t>
  </si>
  <si>
    <t>Plan de Acción</t>
  </si>
  <si>
    <t>Fecha Inicio</t>
  </si>
  <si>
    <t>Fecha Fin</t>
  </si>
  <si>
    <t>Fecha Seguimiento</t>
  </si>
  <si>
    <t>Responsable</t>
  </si>
  <si>
    <t>Impacto</t>
  </si>
  <si>
    <t>Causa Inmediata</t>
  </si>
  <si>
    <t>Causa Raiz</t>
  </si>
  <si>
    <t>Acción u Omisión</t>
  </si>
  <si>
    <t>Uso del Poder</t>
  </si>
  <si>
    <t>Desviación Gestión Pública</t>
  </si>
  <si>
    <t>Beneficio Propio/Tercero</t>
  </si>
  <si>
    <t>% Probabilidad Implementación</t>
  </si>
  <si>
    <t>Calculo Probabilidad</t>
  </si>
  <si>
    <t>Calculo Probabilidad 1</t>
  </si>
  <si>
    <t>% Impacto Tipo</t>
  </si>
  <si>
    <t>% Impacto Implementación</t>
  </si>
  <si>
    <t>Calculo Impacto</t>
  </si>
  <si>
    <t>Calculo Impacto 1</t>
  </si>
  <si>
    <t>Comunicación Estratégica</t>
  </si>
  <si>
    <t>Brindar acompañamiento y asesoría en comunicaciones a todas las dependencias y divulgar a través de los diferentes medios de difusión, tanto internos como externos, la comunicación política para la dignificación de las víctimas del conflicto armado y la construcción de la paz con enfoque diferencial y territorial, contribuyendo a la imagen institucional ya una comunicación de transformación.</t>
  </si>
  <si>
    <t>Implementar la estrategia de comunicación política para la dignificación de las víctimas del conflicto armado y la construcción de la paz</t>
  </si>
  <si>
    <t>Posibilidad de pérdida económica y reputacional</t>
  </si>
  <si>
    <t>Gestión</t>
  </si>
  <si>
    <t>Procesos</t>
  </si>
  <si>
    <t>Ejecución y administración de procesos</t>
  </si>
  <si>
    <t xml:space="preserve">Diaria </t>
  </si>
  <si>
    <t>Media</t>
  </si>
  <si>
    <t>Mayor</t>
  </si>
  <si>
    <t>Alto</t>
  </si>
  <si>
    <t xml:space="preserve">La Oficina Asesora de Comunicaciones realiza mensualmente reuniones al interior de sus líneas estratégicas y grupos de apoyo, donde se analizan, se planifican y aprueban todas las actividades presentadas por los funcionarios y contratistas designados con el fin de garantizar la implementación de la estrategia de comunicación masiva para la dignificación de las víctimas y la construcción de la paz con enfoque diferencial y territorial. En caso de que surjan cambios serán evaluados por el jefe de comunicaciones para definir su pertinencia de incluirlos o no.  La evidencia de estas reuniones queda recopilada en los cuadros de producción o actas y citaciones de las mismas. </t>
  </si>
  <si>
    <t>Preventivo</t>
  </si>
  <si>
    <t>Manual</t>
  </si>
  <si>
    <t>Documentado</t>
  </si>
  <si>
    <t>Con registro</t>
  </si>
  <si>
    <t>Continuo</t>
  </si>
  <si>
    <t>Moderado</t>
  </si>
  <si>
    <t>Reducir - Mitigación</t>
  </si>
  <si>
    <t>Se definen Planes de Acción adicionales con el fin de evitar la materialización del riesgo.</t>
  </si>
  <si>
    <t>Semestral</t>
  </si>
  <si>
    <t>Funcionarios y contratistas de la Oficina Asesora de Comunicaciones y Enlace Sig</t>
  </si>
  <si>
    <t>Correctivo</t>
  </si>
  <si>
    <t xml:space="preserve">Uso indebido de información </t>
  </si>
  <si>
    <t xml:space="preserve">por parte de funcionarios y contratistas </t>
  </si>
  <si>
    <t xml:space="preserve">que tienen acceso a obras literarias, artísticas, musicales, científicas o didácticas publicadas o inéditas pertenecientes a una víctima </t>
  </si>
  <si>
    <t>para beneficio propio y/o de terceros</t>
  </si>
  <si>
    <t>Corrupción</t>
  </si>
  <si>
    <t>Recurso Humano</t>
  </si>
  <si>
    <t>Fraude Interno</t>
  </si>
  <si>
    <t>Posible</t>
  </si>
  <si>
    <r>
      <t xml:space="preserve">Los periodistas de la Oficina Asesora de Comunicaciones a nivel nacional, siempre que requieran como insumo alguna obra o material (video, audio o fotografía) y/o hagan parte de alguna entrevista, de una víctima, familiar de las mismas o ciudadano en general, deben utilizar el </t>
    </r>
    <r>
      <rPr>
        <b/>
        <sz val="11"/>
        <color theme="1"/>
        <rFont val="Calibri"/>
        <family val="2"/>
        <scheme val="minor"/>
      </rPr>
      <t>"formato de consentimiento y cesión de derechos de imagen V5"</t>
    </r>
    <r>
      <rPr>
        <sz val="11"/>
        <color theme="1"/>
        <rFont val="Calibri"/>
        <family val="2"/>
        <scheme val="minor"/>
      </rPr>
      <t>, para autorizar dicha participación y garantizar que el producto final pueda ser usado comunicacionalmente por la Unidad. Cualquier insumo que no cuente con el formato diligenciado, no podrá ser utilizado. Dicho formato queda como evidencia en archivo de la Oficina Asesora de Comunicaciones.</t>
    </r>
  </si>
  <si>
    <t>Detectivo</t>
  </si>
  <si>
    <t>Sin registro</t>
  </si>
  <si>
    <t xml:space="preserve">Socializar el formato de consentimiento y cesión de derechos a todos los funcionarios y contratistas de la Unidad, que en su labor diaria tengan contacto con víctimas y requieran del uso de estos bienes, con el fin de que sea utilizado debidamente y se recuerde la importancia que conlleva el acceso y manejo de alguna obra, bien o producto generado por una víctima y también informar cuando se le realice alguna actualización al mismo. </t>
  </si>
  <si>
    <t>Cuatrimestral</t>
  </si>
  <si>
    <t>Fortalecer la imagen de la Unidad con las diferentes partes interesadas</t>
  </si>
  <si>
    <t xml:space="preserve">Utilización indebida de los productos de comunicación de la oficina </t>
  </si>
  <si>
    <t xml:space="preserve">por parte de los funcionarios y/o contratistas </t>
  </si>
  <si>
    <t>que los producen y divulgan</t>
  </si>
  <si>
    <t>para lograr beneficios personales.</t>
  </si>
  <si>
    <t>Fraude Externo</t>
  </si>
  <si>
    <t>Los funcionarios y contratistas de la Oficina Asesora de Comunicaciones, deben comprometerse al realizar su posesión y al iniciar el contrato a mantener la confidencialidad y un debido manejo de la información pública. Para los funcionarios esto está estipulado en el código de ética al que se hace juramento en la posesión y para los contratistas, en los contractos se pacta la cláusula denominada "Confidencialidad y Manejo de la Información"; para ambos el no cumplimiento genera investigaciones e implicaciones legales. La evidencia son los documentos antes mencionados y los informes mensuales que presentan los contratistas sobre su gestión.</t>
  </si>
  <si>
    <t>La Oficina Asesora de Comunicaciones, debe diligenciar mensualmente por parte de sus comunicaciones externas e internas, una bitácora de productos con los links de destino, con el fin de evidenciar  la trazabilidad y el tratamiento dado a cada producto, dando constancia y los controles establecidos para los riesgos de corrupción.</t>
  </si>
  <si>
    <r>
      <t>Los periodistas de la Oficina Asesora de Comunicaciones a nivel nacional, siempre que requieran como insumo alguna obra o material (video, audio o fotografía) y/o hagan parte de alguna entrevista, de una víctima, familiar de las mismas o ciudadano en general, deben utilizar el</t>
    </r>
    <r>
      <rPr>
        <b/>
        <sz val="11"/>
        <color theme="1"/>
        <rFont val="Calibri"/>
        <family val="2"/>
        <scheme val="minor"/>
      </rPr>
      <t xml:space="preserve"> "formato de consentimiento y cesión de derechos de imagen V5"</t>
    </r>
    <r>
      <rPr>
        <sz val="11"/>
        <color theme="1"/>
        <rFont val="Calibri"/>
        <family val="2"/>
        <scheme val="minor"/>
      </rPr>
      <t>, para autorizar dicha participación y garantizar que el producto final pueda ser usado comunicacionalmente por la Unidad. Cualquier insumo que no cuente con el formato diligenciado, no podrá ser utilizado. Dicho formato queda como evidencia en archivo de la Oficina Asesora de Comunicaciones.</t>
    </r>
  </si>
  <si>
    <t xml:space="preserve">La Oficina Asesora de Comunicaciones ha diseñado un manual de imagen institucional, bajo los parámetros establecidos por la Presidencia de la República, con las pautas básicas de uso y manejo de logo, para el conocimiento y análisis de todos. Dicho manual se encuentra publicado en la página web de la Unidad, se actualiza por parte del profesional delegado en la OAC y cuando exista algún cambio en el manual de presidencia y/o alguna necesidad de la Unidad, aplica como material de verificación en temas de uso de información institucional y si la comunicación no cumple estos parámetros, no puede ser publicada. El manual es la evidencia.  </t>
  </si>
  <si>
    <t>Seguridad Información/Digital</t>
  </si>
  <si>
    <t>Automatizado</t>
  </si>
  <si>
    <t>Evaluación Independiente</t>
  </si>
  <si>
    <t>No Aplica</t>
  </si>
  <si>
    <t>Muy baja</t>
  </si>
  <si>
    <t>Menor</t>
  </si>
  <si>
    <t>Bajo</t>
  </si>
  <si>
    <t>Probabilidad</t>
  </si>
  <si>
    <t>Aceptar</t>
  </si>
  <si>
    <t>N/A</t>
  </si>
  <si>
    <t>Baja</t>
  </si>
  <si>
    <t>Leve</t>
  </si>
  <si>
    <t>Asignar y coordinar entrega de respuestas a las partes interesadas y realizar informes de Ley aplicables a la oficina de control interno.
Realizar las auditorías internas de acuerdo con el plan anual de auditorías.
Realizar Seguimiento a los planes de mejoramiento suscritos con los procesos de la entidad, direcciones territoriales y con los entes de control.</t>
  </si>
  <si>
    <t>Omitir el cumplimiento de requisitos legales y normativos</t>
  </si>
  <si>
    <t>por parte de los funcionarios o contratistas del proceso</t>
  </si>
  <si>
    <t xml:space="preserve">en la emisión de informes de seguimientos o de auditorías </t>
  </si>
  <si>
    <t>para beneficiar a un proceso, persona, área etc.</t>
  </si>
  <si>
    <t>Omitir el cumplimiento de requisitos legales y normativos para beneficiar a un proceso, persona, área etc., en la emisión de informes de seguimientos o de auditorías por parte de los funcionarios o contratistas del proceso</t>
  </si>
  <si>
    <t>Improbable</t>
  </si>
  <si>
    <t>Catastrófico</t>
  </si>
  <si>
    <t>Extremo</t>
  </si>
  <si>
    <t>Los servidores de la Oficina de Control Interno, en el marco de sus funciones, aplican anualmente los atributos Internacionales de las Prácticas Profesionales de Auditoría – MIPP y el Estatuto del Código de Ética, con el fin de dar cumplimiento a la normatividad vigente y prevenir actos de corrupción. En caso de identificar desviaciones, se toman las medidas pertinentes actuando acorde a la Ley. Como evidencias quedan los soportes, correos electrónicos, etc. (Si aplica).</t>
  </si>
  <si>
    <t>Establecer plan de acción.</t>
  </si>
  <si>
    <t>Realizar y publicar los informe de ley de acuerdo  con los tiempos establecidos y requeridos por la normatividad vigente</t>
  </si>
  <si>
    <t>Trimestral</t>
  </si>
  <si>
    <t>OCI</t>
  </si>
  <si>
    <t>Ambiental</t>
  </si>
  <si>
    <t>Posibilidad de efecto dañoso sobre bienes públicos</t>
  </si>
  <si>
    <t>Posibilidad de efecto dañoso sobre intereses patrimoniales de naturaleza publica</t>
  </si>
  <si>
    <t>Documental</t>
  </si>
  <si>
    <t>Posibilidad de efecto dañoso sobre recursos públicos</t>
  </si>
  <si>
    <t>Emergencias, Crisis, Seguridad de las personas</t>
  </si>
  <si>
    <t>Posibilidad de pérdida de confidencialidad</t>
  </si>
  <si>
    <t>Fiscal</t>
  </si>
  <si>
    <t>Posibilidad de pérdida de disponibilidad</t>
  </si>
  <si>
    <t xml:space="preserve">Proceso/
Subproceso </t>
  </si>
  <si>
    <t>Objetivo</t>
  </si>
  <si>
    <t>Posibilidad de pérdida de integridad</t>
  </si>
  <si>
    <t>Posibilidad de pérdida económica</t>
  </si>
  <si>
    <t>Seguridad, Salud en el Trabajo</t>
  </si>
  <si>
    <t>Control Interno Disciplinario</t>
  </si>
  <si>
    <t>Adelantar las acciones disciplinarias que permitan determinar la responsabilidad de los servidores y exservidores públicos de la Unidad, en la incursión de conductas que presuntamente constituyan una falta disciplinaria, así como implementar estrategias de prevención y sensibilización frente a conductas disciplinariamente relevantes.</t>
  </si>
  <si>
    <t>Posibilidad de pérdida reputacional</t>
  </si>
  <si>
    <t>Dirección Territorial Antioquia</t>
  </si>
  <si>
    <t>Tecnología</t>
  </si>
  <si>
    <t>Dirección Territorial Atlántico</t>
  </si>
  <si>
    <t>Infraestructura</t>
  </si>
  <si>
    <t>Dirección Territorial Bolívar y San Andrés</t>
  </si>
  <si>
    <t xml:space="preserve"> Eventos externos (Terceros)</t>
  </si>
  <si>
    <t>Dirección Territorial Caquetá-Huila</t>
  </si>
  <si>
    <t>Muy Alta</t>
  </si>
  <si>
    <t>Daño Antijurídico</t>
  </si>
  <si>
    <t>Dirección Territorial Cauca</t>
  </si>
  <si>
    <t>Alta</t>
  </si>
  <si>
    <t>Daños a activos físicos</t>
  </si>
  <si>
    <t>Dirección Territorial Central</t>
  </si>
  <si>
    <t>Dirección Territorial Cesar y Guajira</t>
  </si>
  <si>
    <t>Sin Documentar</t>
  </si>
  <si>
    <t>Fallas tecnológicas</t>
  </si>
  <si>
    <t>Dirección Territorial Chocó</t>
  </si>
  <si>
    <t>Dirección Territorial Córdoba</t>
  </si>
  <si>
    <t>Reducir - Transferencia</t>
  </si>
  <si>
    <t>Aleatorio</t>
  </si>
  <si>
    <t>Dirección Territorial Eje Cafetero</t>
  </si>
  <si>
    <t>Grupos de Valor, Productos o servicios y prácticas de la Entidad</t>
  </si>
  <si>
    <t>Dirección Territorial Magdalena</t>
  </si>
  <si>
    <t>Relaciones 
Laborales</t>
  </si>
  <si>
    <t>Dirección Territorial Magdalena Medio</t>
  </si>
  <si>
    <t>Evitar</t>
  </si>
  <si>
    <t>Dirección Territorial Meta y Llanos Orientales</t>
  </si>
  <si>
    <t>Dirección Territorial Nariño</t>
  </si>
  <si>
    <t>Dirección Territorial Norte de Santander Arauca</t>
  </si>
  <si>
    <t>Dirección Territorial Putumayo</t>
  </si>
  <si>
    <t>Dirección Territorial Santander</t>
  </si>
  <si>
    <t>Dirección Territorial Sucre</t>
  </si>
  <si>
    <t>Dirección Territorial Urabá</t>
  </si>
  <si>
    <t>Dirección Territorial Valle</t>
  </si>
  <si>
    <t>Direccionamiento Estratégico</t>
  </si>
  <si>
    <t>Definir lineamientos y la planeación estratégica para la implementación de la política de atención, asistencia y
reparación integral a las víctimas colombianas o extranjeras que se encuentren en el territorio nacional o en el
exterior, mediante la estructura de operación, y esquemas de coordinación a través del apoyo técnico y/o
financiero con actores oficiales y no oficiales de la cooperación, tanto nacionales como internacionales; así como, el seguimiento al mejoramiento continuo de la gestión institucional con el fin de propender el cumplimiento de las necesidades y expectativas de nuestras partes interesadas, durante la vigencia de la ley de víctimas, los decretos Ley Étnicos; y los plazos tiempos y metas establecidas en los PND y el CONPES vigentes.</t>
  </si>
  <si>
    <t>Evaluar la eficacia, eficiencia y efectividad de los Controles Internos de manera independiente, objetiva y oportuna a través de la aplicación de normas de auditoría generalmente aceptadas que contribuyan al mejoramiento continuo y el logro de los objetivos institucionales.</t>
  </si>
  <si>
    <t>Gestión Administrativa</t>
  </si>
  <si>
    <t>Garantizar la gestión de los servicios administrativos, la adecuada administración de los bienes de las dependencias y la implementación, mantenimiento y mejora del Sistema de Gestión Ambiental a nivel central y territorial por medio de la definición de directrices y lineamientos enmarcados en los ODS y pacto global de naciones unidas, y la contratación de servicios para garantizar el desarrollo y funcionamiento de la UARIV, mejora continua del desempeño ambiental y la satisfacción de los servicios prestados durante cada anualidad.</t>
  </si>
  <si>
    <t>Gestión Contractual</t>
  </si>
  <si>
    <t>El Grupo de Gestión Contractual, establece lineamientos para la estructuración de los procesos contractuales y planeación contractual, previo a la identificación e inicio de cada uno de los
procedimientos según la modalidad de selección contractual, aplicado a la totalidad de las áreas conforme a sus necesidades en el plan anual de adquisiciones, con el fin de cumplir la misionalidad de la Unidad.</t>
  </si>
  <si>
    <t>Gestión de la Información</t>
  </si>
  <si>
    <t>Gestionar los servicios, gobierno y capacidad tecnológica que soporta la operación y las necesidades de la Unidad frente las tecnologías de la información y articular a las entidades que conforman la red nacional de información para facilitar el flujo eficiente de información que permita realizar el seguimiento a la implementación de la política pública a través de la gestión técnica, administrativa y financiera del personal del proceso frente a los dominios de: estrategia TI, gestión TI, servicios tecnológicos, sistemas de información, información, uso y apropiación y seguridad de la información frente a todos los procesos, y la gestión con las entidades externas y procesos misionales y estratégicos de la Unidad facilitando el flujo eficiente de la información con el fin de apoyar el cumplimiento de la misión y objetivos de la Unidad.</t>
  </si>
  <si>
    <t>Gestión Documental</t>
  </si>
  <si>
    <t>Planear, normalizar, organizar y controlar el flujo de la información, documentos y registros producidos y recibidos en virtud de las funciones desarrolladas por la Unidad, desde su planificación hasta su disposición final, garantizando la preservación y conservación del patrimonio documental , mediante la adopción de prácticas y estándares normativos archivísticos proferidos por el AGN, así como los de calidad basados en la norma ISO 30301; orientados a la satisfacción de necesidades y expectativas de las partes interesadas.</t>
  </si>
  <si>
    <t>Gestión Financiera</t>
  </si>
  <si>
    <t>Formular, dirigir y ejecutar políticas de administración y control de los recursos financieros, registro presupuestal y de las operaciones contables, como también de gestión de pagos con el fin de garantizar la sostenibilidad financiera y la razonabilidad de la información de acuerdo con normativa vigente aplicable, a través del establecimiento de políticas, procedimientos, guías, instructivos y herramientas de control contribuyendo al fortalecimiento de una cultura de confianza y transparencia para garantizar una atención digna, respetuosa, diferencial y oportuna a las partes interesadas; logrando el fenecimiento de la cuenta ante la Contraloría General de la República, con un concepto favorable y razonable, al igual que lograr buenos resultados en las evaluaciones de control interno contable y demás auditorías internas y externas que se realicen en cada vigencia.</t>
  </si>
  <si>
    <t>Gestión Interinstitucional</t>
  </si>
  <si>
    <t>Adelantar acciones de coordinación y articulación con las entidades que conforman el Sistema Nacional de Atención y Reparación Integral a las Víctimas para la implementación, seguimiento de la política pública de Víctimas mediante la definición de lineamientos, metodologías e instrumentos, lo cual contribuyen a las entidades del sistema en la reconstrucción del tejido social y goce efectivo de los derechos de las víctimas.</t>
  </si>
  <si>
    <t>Gestión Jurídica</t>
  </si>
  <si>
    <t>Asesorar jurídicamente a la Unidad para las Victimas en las diferentes actuaciones administrativas de los procesos, conceptualizar jurídicamente los aspectos concernientes a la entidad; así como la representación judicial y extrajudicial, mediante la aplicación de la normatividad vigente con el fin de velar por los intereses de la unidad y las partes interesadas, previniendo el daño antijurídico y brindando la seguridad jurídica a la Entidad. Todo lo anterior garantizando el cumplimiento a las normas constitucionales y legales vigentes.</t>
  </si>
  <si>
    <t>Gestión para la asistencia</t>
  </si>
  <si>
    <t>Determinar la entrega o no de la atención y ayuda humanitaria a las víctimas del conflicto armado en Colombia, incluidos en el RUV, a través de la identificación de necesidades, capacidades y/o afectaciones en cumplimiento de los requisitos legales durante la vigencia de la ley.</t>
  </si>
  <si>
    <t>Gestión Talento Humano</t>
  </si>
  <si>
    <t>Planear, organizar, ejecutar, controlar y evaluar las acciones relacionadas con la administración y el desarrollo del Talento Humano al servicio de la Unidad, en pro del mejoramiento continuo, la satisfacción del personal y el desarrollo institucional, que permita contar con servidores idóneos competentes, en un ambiente cálido de trabajo, para atender la misión y objetivos de la Entidad.</t>
  </si>
  <si>
    <t>Participación y visibilización</t>
  </si>
  <si>
    <t>Promover la participación de las víctimas para lograr su incidencia en la política pública, generando lineamientos, espacios, estrategias y su fortalecimiento.</t>
  </si>
  <si>
    <t>Prevención Urgente y Atención en la Inmediatez</t>
  </si>
  <si>
    <t>Apoyar a las entidades territoriales mediante la identificación y verificación riesgos de violaciones a los derechos
humanos o infracciones al derecho internacional humanitario, alistamiento para la atención de emergencias a
través de la asistencia técnica para la actualización de planes de contingencia, la coordinación y seguimiento
de atención de emergencias, participación en espacios de coordinación interinstitucional para la prevención y
protección e implementación de mecanismos de apoyo subsidiario en ayuda y atención humanitaria inmediata
y mecanismos de apoyo en concurrencia para que en el marco de la prevención urgente, se fortalezca la capacidad de respuesta humanitaria y se mitiguen los impactos de la violencia asociada al conflicto armado de acuerdo con sus particularidades poblacionales y territoriales, identificando las necesidades de enfoque diferencial y de género que apliquen de acuerdo con los lineamientos en la garantía del goce efectivo del derecho al mínimo vital en la inmediatez en cada vigencia.</t>
  </si>
  <si>
    <t>Registro y Valoración</t>
  </si>
  <si>
    <t>Definir los medios, instrumentos y mecanismos por medio de los cuales se tomará la declaración para decidir
sobre la inclusión o no en el Registro Único de Víctimas de las personas que declaran por los hechos victimizantes
estipulados en la Ley 1448 de 2011, resolver los recursos de la vía administrativa y atender a las solicitudes de
ingreso por vía judicial, mediante el establecimiento de criterios para el análisis de las solicitudes de inscripción,
generar insumos para el análisis de información y la gestión del conocimiento así como administrar la información
en el RUV y decidir sobre el procedimiento administrativo de revocatoria de la inscripción en el registro a través,
de herramientas tecnológicas y el análisis de elementos probatorios que permitan establecer un ingreso irregular o fraudulento al RUV, con el fin de garantizar el uso adecuado de los recursos públicos, la confiabilidad en la información del RUV y que las victimas tengan acceso a las medidas de asistencia, atención y reparación establecidas, a partir de la vigencia de la ley 1448 de 2011 y decretos ley étnicos y lo promulgado por la ley 2078 de 2021.</t>
  </si>
  <si>
    <t>Reparación Integral</t>
  </si>
  <si>
    <t>Contribuir con la reparación integral de las víctimas, individuales o colectivas, incluidas en el Registro Único de Víctimas por medio de la implementación de acciones dirigidas a garantizar el acceso a las medidas de satisfacción, restitución, rehabilitación, garantías de no repetición e indemnización, en cumplimiento de lo establecido en la Ley 1448 de 2011, Ley 2078 de 2021, los Decretos Ley étnicos 4633, 4634 y 4635 de 2011 incluyendo la normatividad particular desarrollada en el marco de la Política Pública de atención, asistencia y reparación integral.</t>
  </si>
  <si>
    <t>Relación con el Ciudadano</t>
  </si>
  <si>
    <t>Brindar atención y orientación a través de los canales presencial, notificaciones, telefónico, virtual y escrito a la población víctima y no víctima, organismos de control, entidades e instituciones del orden nacional y territorial a través del diseño, implementación y control de estrategias necesarias para el trámite de las solicitudes y requerimientos recibidos, durante la vigencia de la ley de víctimas.</t>
  </si>
  <si>
    <t>Analizar, tramitar las solicitudes y realizar la colocación de recursos a los registros viables por concepto de Atención Humanitaria y Ayuda Humanitaria</t>
  </si>
  <si>
    <t xml:space="preserve">Incumplir con los requisitos establecidos en la programación y colocación de Asistencia humanitaria </t>
  </si>
  <si>
    <t>por los funcionarios de la Unidad</t>
  </si>
  <si>
    <t xml:space="preserve">como resultado de tráfico de influencias por el ofrecimiento de dadivas </t>
  </si>
  <si>
    <t>en beneficio propio o de un tercero</t>
  </si>
  <si>
    <t>Incumplir con los requisitos establecidos en la programación y colocación de Asistencia humanitaria por los funcionarios de la Unidad como resultado de tráfico de influencias por el ofrecimiento de dadivas en beneficio propio o de un tercero</t>
  </si>
  <si>
    <t>Casi Seguro</t>
  </si>
  <si>
    <t>Las personas de la Subdirección de Asistencia y Atención Humanitaria encargadas del trámite y programación de atención humanitaria verifican, al momento de realizar la colocación del giro,  fallecidos, ayudas vigentes, no incluidos mediante cruces de información como punto de control adicional con el fin de validar la idoneidad de las colocaciones de los recursos, en caso de identificarse inconsistencias en la información requerida, se realizan las gestiones correspondientes para actualizar o corroborar la información, de esta actividad queda como evidencia el formato planilla validación para colocación.</t>
  </si>
  <si>
    <t>Se define Plan de Acción para fortalecer los controles actuales y evitar la materialización del riesgo.</t>
  </si>
  <si>
    <t xml:space="preserve">La subdirección de Asistencia y Atención Humanitaria genera espacios de capacitación o sensibilización frente a la transparencia en la entrega de los recursos de asistencia humanitaria </t>
  </si>
  <si>
    <t>Profesional de la Subdirección de Asistencia y Atención Humanitaria de la línea de acción  de gestión para la entrega de asistencia humanitaria y gestión integral</t>
  </si>
  <si>
    <t>Cuando se identifica un giro  colocado a una persona fallecida o No Incluida y el giro se encuentra disponible, las personas de la SAAH (Subdirección de Asistencia y Atención Humanitaria) remiten una Orden de No Pago al Operador de pagos con el fin de evitar el cobro de los recursos colocados como evidencia queda  Correo Electrónico.</t>
  </si>
  <si>
    <t xml:space="preserve">
Las personas delegadas de la Subdirección de Asistencia y Atención Humanitaria, identifican la novedad y/o la inconsistencia en las herramientas y aplicaciones de la gestión del trámite de las solicitudes de atención humanitaria, realizan el registro de la incidencia en la herramienta establecida por la OTI.  Como evidencia quedan los reportes de ARANDA.</t>
  </si>
  <si>
    <t xml:space="preserve">
La Subdirección de Asistencia y Atención Humanitaria, a través de la línea de acción de administración y gestión de sistemas de información, valida la suscripción del "Acuerdo de Confidencialidad de Usuarios de Herramientas Tecnológicas o Información de la Unidad para la Atención y Reparación Integral a las Víctimas", con la finalidad que se habiliten los perfiles requeridos para el acceso a VIVANTO, SM y SGV, de acuerdo con lo autorizado por el jefe (a) de la dependencia; en caso de que el acuerdo presente alguna inconsistencia, se devuelve el proceso al profesional asignado para efectuar su ajuste. Como evidencia se cuenta con los formatos de aceptación de acuerdos y correos electronicos.
</t>
  </si>
  <si>
    <t>Se define planes de acción adicionales con el fin de evitar la materialización del riesgo.</t>
  </si>
  <si>
    <t>El Grupo de Gestión Contractual, establece lineamientos para la estructuración de los procesos contractuales y planeación contractual, previo a la identificación e inicio de cada uno de los procedimientos según la modalidad de selección contractual, aplicado a la totalidad de las áreas conforme a sus necesidades en el plan anual de adquisiciones, con el fin de cumplir la misionalidad de la Unidad.</t>
  </si>
  <si>
    <t>Realizar los procesos de contratación de acuerdo con la modalidad de contratación.</t>
  </si>
  <si>
    <t>No aplica</t>
  </si>
  <si>
    <t>Enlace SIG GGC o designado por el Líder del proceso</t>
  </si>
  <si>
    <t xml:space="preserve">elaborar documentos precontractuales  </t>
  </si>
  <si>
    <t xml:space="preserve">a la medida de un proveedor en particular a la medida de un proveedor en particular, </t>
  </si>
  <si>
    <t xml:space="preserve">por parte de los profesionales del Grupo de gestión Contractual
de que los servidores públicos o los profesionales del Grupo de Gestión Contractual </t>
  </si>
  <si>
    <t>de obtener un beneficio propio o beneficiar a un tercero. a cambio de recibir cualquier dádiva o beneficios propio para favorecer a un tercero, mediante el uso indebido de información sensible, clasificada o reservada en el marco de la gestión y ejecución de contratos.</t>
  </si>
  <si>
    <t>El equipo profesional designado en la etapa precontractual, cada vez que recibe documentos precontractuales, debe en su estructuración y/o validación dar aplicación a las normas y procedimientos vigentes en materia contractual, en el marco de lo establecido en el Compromiso de Transparencia y Confidencialidad, procurando por la participación plural de oferentes. En caso de evidenciar incumplimiento a la normatividad, se informará de acuerdo con lo establecido en cada procedimiento y en los canales correspondientes para la toma de decisiones a las que haya lugar. Se evidencia a través de correos electrónicos de seguimiento y diligenciamiento del Formato Compromiso de Transparencia.</t>
  </si>
  <si>
    <t>En caso de evidenciarse la elaboración de documentos precontractuales manipulados para favorecer a un tercero se debe avisar a la coordinación del GGC y/o ordenación del gasto, así mismo a los entes de control a que haya lugar por correo electrónico u oficio, para adelantar las investigaciones a las que haya a lugar</t>
  </si>
  <si>
    <t>El ordenador del gasto y la Coordinación del Grupo de Gestión Contractual, cada vez que se identifique una necesidad contractual, designarán a los profesionales para el comité estructurador y/o comité verificador y evaluador, con el fin de actuar con absoluta diligencia y transparencia durante el desarrollo de su labor.  En caso de cualquier omisión, desatención, extralimitación y/o incumplimiento de las responsabilidades a cargo de quienes lo integren, deberá ser informada por escrito al(la) Ordenador(a) del Gasto, por parte del director (a), subdirector (a), jefe de área, coordinador de Grupo de Trabajo o área solicitante, o Coordinador(a) del Grupo de Gestión Contractual, con el fin de adoptar las medidas que correspondan y/o adelantar si es el caso, las actuaciones disciplinarias y/o sancionatorias contractuales a que haya lugar Como se evidencia quedan  la asignación mediante acta/oficio  del ordenador del gasto y asignación por medio de correo electrónico/oficio en la etapa correspondiente por parte la coordinación del grupo de gestión contractual.</t>
  </si>
  <si>
    <t>Revisión,  liquidación y registros en el trámites de pagos
desembolsos o colocaciones requeridas por las dependencias, proveedores, contratistas, municipios y demás beneficiarios finales 
Reportes de información exógena.</t>
  </si>
  <si>
    <t>por pago de intereses moratorios</t>
  </si>
  <si>
    <t>debido de la omisión de pago de impuestos, errores en la liquidación, presentación y pago extemporáneo</t>
  </si>
  <si>
    <t xml:space="preserve"> </t>
  </si>
  <si>
    <t>Los profesionales o apoyo de Contabilidad validará la correcta aplicación de las políticas contables y normas tributarias, para identificar la pertinencia y cálculo de las tarifas de impuestos tanto nacionales como municipales y así evitar errores en la liquidación. En caso de presentarse errores se establecen acciones inmediatas para la  devolución de deducciones, reintegro de las mismas o corrección en la presentación y pago de los impuestos; Se envía correo a las dependencias, al tercero implicado o se ajusta el formulario de pago para corregir el evento según el caso.  Como evidencia quedan: Correos, CEN deducciones y soportes de impuestos presentados.</t>
  </si>
  <si>
    <t>Capacitación para la aplicación de impuestos tributarios al menos una vez al año</t>
  </si>
  <si>
    <t>Gestión Financiera Contabilidad- Profesional designado</t>
  </si>
  <si>
    <t xml:space="preserve">El profesional o apoyo de Contabilidad elabora las respectivas conciliaciones mensuales, con el objetivo de evidenciar errores en las declaraciones tributarias. En caso de que se evidencie un error se reclasifican las cuentas contables. Para el caso de que se haya aplicado mal una tarifa o la base, se envía comunicación escrita al tercero objeto de retención para informarle que se le realizará un ajuste en las deducciones practicadas. Como evidencia quedan las conciliación mensual y correos de trámite. </t>
  </si>
  <si>
    <t>El profesional designado o apoyo de central de Cuentas revisa diariamente que las deducciones de impuestos tributarios en las obligaciones para el pago de contratistas y proveedores corresponda según lo dispuesto en la normatividad tributaria. En caso de evidenciar errores en las deducciones de impuestos tributarios, se devuelve a profesional encargado de la liquidación para el ajuste correspondiente. Como evidencia quedan comprobante de obligación.</t>
  </si>
  <si>
    <t xml:space="preserve">Trámite de Pagos </t>
  </si>
  <si>
    <t xml:space="preserve">
Posibilidad de realizar pagos no procedentes sin el cumplimiento de los requisitos y soportes idóneos</t>
  </si>
  <si>
    <t xml:space="preserve">por parte de los colaboradores del proceso </t>
  </si>
  <si>
    <t xml:space="preserve">lo cual ocasiona abuso de situación privilegiada </t>
  </si>
  <si>
    <t>para favorecer un interés propio o de terceros así como pago de lo no debido o duplicidad de pago.</t>
  </si>
  <si>
    <t>Casi seguro</t>
  </si>
  <si>
    <t xml:space="preserve">La coordinación del Grupo de Gestión Financiera y contable define la asignación de perfiles (roles) a cada colaborador para que registre transacciones diarias, de registro presupuestal, contables y de tesorería. Los profesionales o apoyo de  Central de Cuentas y tesorería hacen revisión de documentos (formatos y soportes) a cada solicitud para el respectivo trámite de pago de acuerdo con el procedimiento de pago. En caso de detectar un pago alterado o que no corresponde, se realiza la devolución de acuerdo a la gravedad de la incidencia y el procedimiento establecido, dejando evidencia del correo electrónico enviado a la instancia anterior de la cadena presupuestal para la revisión y ajuste. Como caso extremo se escala a la coordinación o al ordenador del gasto para toma de la decisión respectiva. Como evidencia quedan CEN o listado de obligaciones y ordenes de pago como documentos soporte del pago al beneficiario final definido en las transacciones anteriores. </t>
  </si>
  <si>
    <t>Por la Tipología del riesgo se define Plan de Acción para evitar su materialización</t>
  </si>
  <si>
    <t xml:space="preserve"> Correo electrónico dirigido a la coordinación del Grupo de Gestión Financiera y Contable, indicando la novedad. En caso no presentarse la novedad, el proceso de Gestión Financiera y Contable deberá reportar un correo indicando que no se presentaron inconsistencias en el periodo.</t>
  </si>
  <si>
    <t>Profesional asignando desde la Coordinación del GGFC</t>
  </si>
  <si>
    <t>Los supervisores de los contratos de prestación de servicios y compra de bienes y servicios, mensualmente, deben revisar y firmar los cumplidos de pago, como evidencia se generan los soportes de las cuenta de cobro. La radicación de los soportes y formatos para pago son revisados por el Grupo de Gestión Financiera y Contable en cada instancia del trámite verificando que la información corresponda al beneficiario final o contratista según el acto administrativo suscrito y vigente. En caso de presentarse inconsistencia se solicita la corrección de la información  de acuerdo con la información contractual o acto administrativo que ordena el pago. Como evidencian queda Recibo a satisfacción contratistas, proveedores y devoluciones</t>
  </si>
  <si>
    <t>Líder del Proceso, los líderes del Grupo de Proyectos y de las subdirecciones de Coordinación Nación Territorio y Coordinación Técnica SNARIV</t>
  </si>
  <si>
    <t>Gestionar y articular la Oferta Institucional provista por las entidades que conforman el Sistema Nacional de Atención y Reparación Integral a las Víctimas</t>
  </si>
  <si>
    <t>Uso inadecuado de usuarios asignados para el acceso a las herramientas tecnológicas dispuestas por la Dirección de Gestión Interinstitucional</t>
  </si>
  <si>
    <t>por parte de los colaboradores del nivel nacional y territoriales</t>
  </si>
  <si>
    <t xml:space="preserve"> con el fin de entregar información confidencial de la población víctima</t>
  </si>
  <si>
    <t>para beneficio propio o de un tercero</t>
  </si>
  <si>
    <t>Uso inadecuado de usuarios asignados para el acceso a las herramientas tecnológicas dispuestas por la Dirección de Gestión Interinstitucional, por parte de los colaboradores del nivel nacional y territoriales, para beneficio propio o de un tercero, con el fin de entregar información confidencial de la población víctima</t>
  </si>
  <si>
    <t>Probable</t>
  </si>
  <si>
    <t>El líder del proceso de forma semestral recuerda a los profesionales las medidas de seguridad de la información establecidas por la entidad mediante comunicación masiva por correo electrónico, con el fin de prevenir el acceso de información de las entidades del SNARIV y Nación Territorio. 
El líder del proceso en caso de presentarse inconsistencias retroalimenta a los colaboradores involucrados dejando constancia con los formatos de confidencialidad y los correos respectivos. Evidencia: Correos electrónicos.</t>
  </si>
  <si>
    <t>Se define fortalecer al control actual, con la definición de un Plan de Acción adicional con el fin de evitar su materialización.</t>
  </si>
  <si>
    <t>Los lideres de las subdirecciones y el grupo de proyectos, reportarán de forma semestral el uso inadecuado de las herramientas tecnológicas, de acuerdo a los lineamientos establecidos en el Acuerdo de confidencialidad de usuarios de herramientas tecnológicas o información de la Unidad para la Atención y Reparación Integral a las Víctimas, como evidencia se tiene los formatos de aceptación de acuerdo de confidencialidad de los colaboradores.</t>
  </si>
  <si>
    <t>Ejercer la defensa técnica judicial y extrajudicial de la Entidad y realizar el recaudo de las obligaciones y acreencias a favor de la Entidad y Saneamiento de bienes que se encuentran bajo la administración del FRV</t>
  </si>
  <si>
    <t>Jefe OAJ</t>
  </si>
  <si>
    <t>Dar respuesta a las acciones de tutela, requerimientos judiciales y/o avances de cumplimiento de los diferentes despachos judiciales o Entidades e instituciones del orden nacional y territorial
Ejercer la defensa técnica judicial y extrajudicial de la Entidad y realizar el recaudo de las obligaciones y acreencias a favor de la Entidad y Saneamiento de bienes que se encuentran bajo la administración del FRV
Asesorar, elaborar informes y conceptuar en relación con la línea Jurídica de la Entidad que se enmarque en los parámetros constitucionales y legales establecidos y dar respuesta a los recursos de apelación, quejas y revocatoria directas de los actos administrativos.</t>
  </si>
  <si>
    <t xml:space="preserve">Omitir, retrasar o adelantar </t>
  </si>
  <si>
    <t>las acciones de las actividades</t>
  </si>
  <si>
    <t>contempladas en los  diferentes procedimientos de gestión jurídica por parte de los funcionarios y contratistas del proceso</t>
  </si>
  <si>
    <t xml:space="preserve">con el fin de obtener un beneficio propio o de un tercero </t>
  </si>
  <si>
    <t>Los abogados y técnicos administrativos de respuesta judicial, de defensa judicial, gestión normativa y conceptos suscriben el "Acuerdo De Confidencialidad De Usuarios De Herramientas Tecnológicas O Información De La Unidad Para La Atención Y Reparación Integral A Las Víctimas", al solicitar usuarios de consulta de las herramientas de la Unidad. Que tiene como objetivo asegurar la información consultada, controlar y hacer seguimiento  de los usuarios que acceden a los aplicativos.  De lo contrario no se asignarán los usuarios. En caso de que se venza el acuerdo de confidencialidad, el usuario es deshabilitado. Como evidencias se cuenta con los acuerdos de confidencialidad suscritos en el share point de la OAJ</t>
  </si>
  <si>
    <t>De acuerdo a la Tipología del riesgos se define plan de acción para evitar su materialización</t>
  </si>
  <si>
    <t>Implementar medidas de sensibilización dirigidas a los funcionarios y contratistas del proceso sobre las consecuencias al aceptar cualquier tipo de utilidad  o beneficio por omitir, retrasar o adelantar las acciones de las actividades  contempladas en los  diferentes procedimientos del proceso.
Evidencia: actas de charlas, infografías.</t>
  </si>
  <si>
    <t>para la Entidad por la no recuperación de las deudas adquiridas por quienes suscriben contratos de arrendamiento de bienes a cargo del FRV</t>
  </si>
  <si>
    <t>debido a la falta de diligencia del mismo.</t>
  </si>
  <si>
    <t xml:space="preserve">Posibilidad de efecto dañoso sobre recursos públicos de la Entidad por la no recuperación de las deudas adquiridas por quienes suscriben contratos de arrendamiento de bienes a cargo del FRV, debido a la falta de acciones jurídicas corespondientes y/o la  imposibilidad de acceder a la información para la vigilancia judicial. </t>
  </si>
  <si>
    <t>El coordinador del Grupo de Defensa Judicial solicita cada dos meses al FRV los estados de cuenta sobre los arrendatorios que adeudan canones de arrendamiento de los contratos que el FRV suscribe, con el objetivo de conocer el estado de cumplimiento de los contratos y de acuerdo con esta información establecer el tipo de acción judicial a seguir. La evidencia correos informativos reportando el proceso judicial que se iniciará.</t>
  </si>
  <si>
    <t xml:space="preserve">Realizar reuniones mensuales con el FRV para conocer el estado de los casos y realizar las alertas que correspondan.
Diseñar e implementar una estrategia de vigilancia y control judicial que sea acorde con los procesos de Saneamiento de Bienes. </t>
  </si>
  <si>
    <t xml:space="preserve">Coordinación de Defensa Judicial </t>
  </si>
  <si>
    <t>Participación de las víctimas en los espacios señalados por la Ley y/o contemplados en el plan de acción del proceso.</t>
  </si>
  <si>
    <t>Uso indebido o inadecuado de los recursos</t>
  </si>
  <si>
    <t xml:space="preserve">por parte de funcionarios u operadores </t>
  </si>
  <si>
    <t>para garantizar la participación de las víctimas en los espacios señalados por la Ley y/o contemplados en el plan de acción del proceso</t>
  </si>
  <si>
    <t>con el objetivo de beneficiar a un tercero.</t>
  </si>
  <si>
    <t>Uso indebido o inadecuado de los recursos para garantizar la participación de las víctimas en los espacios señalados por la Ley y/o contemplados en el plan de acción del proceso por parte de funcionarios u operadores con el objetivo de beneficiar a un tercero.</t>
  </si>
  <si>
    <t>En caso que la supervisión del Operador Logistico este en liderazgo de la Subdirección de Participación se verificara conforme  a lo establecido en cada  requerimiento del evento de la ejecución de recursos con sus respectivos soportes. En caso contrario la subdirección de participación verifica la veracidad de cada evento que hagan parte de su dependencia de los  recursos invertidos  a través  de las cotizaciones enviadas, las cuales son revisadas y avaladas por el supervisor. El operador entrega un informe de cada actividad mensual con las especificaciones del evento y sus costos correspondientes al supervisor el cual una vez revisado y verificado con el requerimiento inicial a conformidad lo aprueba para su respectivo tramite de pago. Como evidencia queda el informe con soporte  entregado por el operador luego de cada evento.</t>
  </si>
  <si>
    <t>Por la Tipología del riesgos, se define implementar Plan de Acción adicional con el fin de evitar su materialización.</t>
  </si>
  <si>
    <t>La Subdirección de Participación implementará la elaboración de informes de actividades y gestión post jornada  con datos cualitativos y cuantitativos con el fin de garantizar la efectiva ejecución de los recursos.</t>
  </si>
  <si>
    <t>Director(a) de Gestión Interinstitucional</t>
  </si>
  <si>
    <t>La subdirección de participación brindan acompañamiento técnico en la construccion del PAT y en donde participen las secretarías técnicas para que surtan el proceso de verificación, dar fe y garantizar la mayor concentración de los delegados que asisten en las sesiones de las mesas de participación. En caso de no poder brindar el acompañamiento se modifican las fechas para realizarlo. Estas a su vez relacionan como evidencia los requerimientos logísticos. Como evidencias entregaran: Planes de trabajo territorial elaborados.</t>
  </si>
  <si>
    <t>Apoyar a las entidades territoriales mediante la identificación y verificación riesgos de violaciones a los derechos humanos o infracciones al derecho internacional humanitario, alistamiento para la atención de emergencias a través de la asistencia técnica para la actualización de planes de contingencia, la coordinación y seguimiento
de atención de emergencias, participación en espacios de coordinación interinstitucional para la prevención y protección e implementación de mecanismos de apoyo subsidiario en ayuda y atención humanitaria inmediata</t>
  </si>
  <si>
    <t>Enlace SIG
Subdirección de Prevención y Atención de Emergencias y áreas adscritas.</t>
  </si>
  <si>
    <t>Brindar Ayuda y Atención Humanitaria Inmediata en subsidiaridad en los componentes de alimentación y/o alojamiento temporal a través del mecanismo dinero.</t>
  </si>
  <si>
    <t>Posibilidad de pérdida reputacional y económica por el uso indebido de los recursos destinados para brindar Ayuda y/o Atención Humanitaria Inmediata en el mecanismo de montos en dinero.</t>
  </si>
  <si>
    <t>Estas solicitudes son realizadas por las Entidades territoriales y/o departamentales y tiene injerencia frente la inclusión de personas que no hacen parte o que no cumplen con los requisitos.</t>
  </si>
  <si>
    <t>Esta actividad se ejecuta con el fin de garantizar el goce efectivo de derechos en los componentes que entrega la unidad para las víctimas de manera subsidiaria.</t>
  </si>
  <si>
    <t>Esta acción indebida puede beneficiar a la entidad territorial y/o terceros.</t>
  </si>
  <si>
    <t>El(la) colaborador (a) del equipo técnico de Ayuda y/o atención Humanitaria Inmediata de la SPAE de nivel nacional, cada vez que reciba las solicitudes de Atención y/o Ayuda Humanitaria Inmediata en SISPAE o el formato diligenciado por la Entidad Territorial, debe revisar los documentos allegados y verificar si son los establecidos en la normatividad vigente para acceder al apoyo subsidiario, con el fin de identificar si cumple o no con los requisitos exigidos. Como evidencia se registran los correos electrónicos o insumos de la herramienta SISPAE de dicha gestión. 
En caso de que se identifique que la solicitud o persona no cumple con los requisitos, se rechazará e informará a la Entidad Territorial.</t>
  </si>
  <si>
    <t>En caso de que los controles presentados no sean suficientes, La Subdirección de Prevención y Atención de Emergencias, con el apoyo de la Subdirección Red Nacional de Información (área encargada de liderar la implementación de Sistemas de Información en la entidad) y la Oficina de Tecnologías de la Información, se encuentran articulando mejoras en la herramienta tecnológica SISPAE, que fue implementada con el fin de sistematizar actividades de solicitudes de Ayuda y Atención Humanitaria Inmediata, así como limitar el uso de hojas de Excel como bases de datos. Por lo tanto, debe articular las necesidades requeridas frente al desarrollo y mejora de la herramienta. Como evidencias se registran actas de las mesas de trabajo que permiten identificar las necesidades tecnológicas para la entrega de Ayuda y/o atención humanitaria en montos en dinero.</t>
  </si>
  <si>
    <t>El(la) colaborador (a) del equipo técnico de Ayuda y/o atención Humanitaria Inmediata de la SPAE de nivel nacional, cada vez que reciba las solicitudes de Atención y/o Ayuda Humanitaria Inmediata en el formato diligenciado por la Entidad Territorial, realizará una validación con el sistema de información web y en línea VIVANTO, la cual, cuenta con información de la registraduría e inclusión en el Registro Único de Víctimas. Como evidencia se registra el descargable de Excel con la información de la solicitud.
En caso de que se identifique que la solicitud o persona no cumple con los requisitos, se rechazará e informará a la Entidad Territorial.</t>
  </si>
  <si>
    <t>El(la) colaborador (a) del equipo técnico de Ayuda y/o atención Humanitaria Inmediata de la SPAE de nivel nacional, cada vez que reciba las solicitudes de Atención y/o Ayuda Humanitaria Inmediata en el formato diligenciado por la Entidad Territorial, realizará una validación de la persona que remite la solicitud pr parte de la Entidad Territorial. Como evidencia se registra el reporte de validación de usuarios descargable de Excel con la información de la solicitud.
En caso de que se identifique que la solicitud cuenta con información de funcionarios de las Entidades Terrritoriales que la avalan, se rechazará y solicitará no realizar la colocación al presunto hogar con hechos de corrupción.</t>
  </si>
  <si>
    <t>Brindar Ayuda y Atención Humanitaria Inmediata en subsidiaridad en los componentes de alimentación y/o alojamiento temporal a través de los mecanismos especie por evento y especie periódico.</t>
  </si>
  <si>
    <t>Posibilidad de pérdida reputacional y económica por el uso indebido de los recursos destinados para brindar Ayuda y/o Atención Humanitaria Inmediata en los mecanismos de especie periódico y especie por evento.</t>
  </si>
  <si>
    <t xml:space="preserve">El(la) Profesional Humanitario DGSH de la dirección territorial, cada vez que reciba las solicitudes de Atención y/o Ayuda Humanitaria Inmediata, debe revisar los documentos allegados y verificar si son los establecidos en la normatividad vigente para acceder al apoyo subsidiario, con el fin de identificar si cumple o no con los requisitos exigidos. Como evidencias se registran los correos electrónicos de dicha gestión. 
En caso de que se identifique que la solicitud o persona no cumple con los requisitos, se rechazará e informará a la Entidad Territorial, con copia al enlace de la Gobernación. </t>
  </si>
  <si>
    <t>En caso de que los controles presentados no sean suficientes, La Subdirección de Prevención y Atención de Emergencias, con el apoyo de la Subdirección Red Nacional de Información (área encargada de liderar la implementación de Sistemas de Información en la entidad) y la Oficina de Tecnologías de la Información, se encuentran articulando mejoras en la herramienta tecnológica SISPAE, que fue implementada con el fin de sistematizar actividades de solicitudes de Ayuda y Atención Humanitaria Inmediata, así como limitar el uso de hojas de Excel como bases de datos. Por lo tanto, debe articular las necesidades requeridas frente al desarrollo y mejora de la herramienta. Como evidencias se registran actas de las mesas de trabajo que permiten identificar las necesidades tecnológicas para la entrega de Ayuda y/o atención humanitaria en especie periódica y especie por evento.</t>
  </si>
  <si>
    <t>El(la) colaborador (a) del equipo técnico de Ayuda y/o atención Humanitaria Inmediata, cada vez que reciba las solicitudes de Atención y/o Ayuda Humanitaria Inmediata y el formato diligenciado por la Dirección Territorial, debe revisar los documentos allegados y verificar si son los establecidos en la normatividad vigente para acceder al apoyo subsidiario, con el fin de identificar si cumple o no con los requisitos exigidos. Como evidencias se registran los correos electrónicos de dicha gestión. 
En caso de que se identifique que la solicitud o persona no cumple con los requisitos, se rechazará e informará a la Dirección Territorial.</t>
  </si>
  <si>
    <t>El(la) Profesional Humanitario DGSH de la dirección territorial o del equipo de Emergencias de nivel nacional SPAE, cada vez que se requiera adelantar una misión humanitaria para brindar ayuda y/o atención humanitaria inmediata, debe diligenciar el plan de seguimiento establecido por el Centro de Operaciones y Monitoreo de Riesgos (COMR) para ingresar a la zona, antes del desarrollo de la actividad. Como evidencia, se registra la misión y Plan de seguimiento registrado en la plataforma, así como el listado de beneficiarios y/ acta de entrega para el mecanismo de especie periódico y especie por evento.
En caso de que no existan las garantías mínimas de seguridad, el (la) colaborador (a) debe abstenerse de ingresar a la zona.</t>
  </si>
  <si>
    <t>Implementar y hacer seguimiento a las medidas de Prevención, Protección, Asistencia y Atención para Comunidades Negras protocolizadas en los Planes Específicos, con énfasis en el cumplimiento de las que correspondan a la Unidad para las Víctimas y sus diferentes Direcciones Misionales.</t>
  </si>
  <si>
    <t xml:space="preserve">Posibilidad de pérdida reputacional y económica por el uso indebido de bienes y servicios, </t>
  </si>
  <si>
    <t xml:space="preserve">por parte de las entidades territoriales, </t>
  </si>
  <si>
    <t>frente a la implementación y seguimiento a las medidas del Plan Específico en los territorios focalizados del Auto 005/2009</t>
  </si>
  <si>
    <t>Esta acción indebida puede beneficiar a la entidad territorial y/o a terceros</t>
  </si>
  <si>
    <t>El(la) colaborador(a) designado(a) del equipo de nivel nacional Dirección de Asuntos Étnicos, cada vez que se requiera, debe acompañar la socialización realizada por el Grupo de Gestión de Proyectos de la Dirección de Gestión Interinstitucional, así como acompañar asistencia técnica a la Entidad Territorial de los proyectos con relación a la incidencia misional. Como evidencia se registra el acta de socialización y correos de gestión. 
En caso de que El(la) colaborador(a) designado(a) del equipo de nivel nacional Dirección de Asuntos Étnicos no pueda acompañar las acciones del Grupo de Gestión de Proyectos, El(la) Profesional de la Dirección de Asuntos Étnicos de la dirección territorial deberá atender estas acciones.</t>
  </si>
  <si>
    <t>En caso de que los controles no permitan evitar los riesgos de corrupción frente al uso indebido de los insumos entregados por parte de la UARIV, el Grupo de Gestión de Proyectos en conjunto con la Dirección de Asuntos Étnicos realizará el seguimiento a la ejecución de insumos en los proyectos planteados, garantizando el cierre y la ejecución de los proyectos en la herramienta SIGESPLAN. En el caso en el que se dificulte la entrega a satisfacción de los proyectos, se deberá informar a los entes de control para realizar las denuncias respectivas.</t>
  </si>
  <si>
    <t>Dirección de Asuntos Étnicos</t>
  </si>
  <si>
    <t>El(la) Profesional territorial de la Dirección de Asuntos Étnicos de la dirección territorial, cada vez que se requiera, debe articular con el profesional de la dirección territorial del Grupo de Gestión de Proyectos quien será el responsable de acompañar la entrega de los insumos para verificar el estado y realizar la entrega efectiva de los recursos. Como evidencia se registra el acta de entrega de los insumos, así como correos de gestión. 
En caso de que no se pueda acompañar la entrega por parte de El(la) Profesional territorial de la Dirección de Asuntos Étnicos de la dirección territorial o el profesional del Grupo de Gestión de Proyectos de la Dirección Territorial, el(la) colaborador(a) de nivel nacional de la DAE deberá atender estas acciones.</t>
  </si>
  <si>
    <t>Apoyar proyectos de infraestructura social y comunitaria mediante la entrega de materiales para construcción y/o dotación mobiliaria, formulados y ejecutados por las entidades territoriales, encaminados en fortalecer la capacidad de respuesta ante la ocurrencia de emergencias humanitarias y la consolidación de la paz en los territorios, fortaleciendo las acciones de prevención urgente.
Apoyar proyectos agropecuarios mediante la entrega de insumos, semillas y herramientas agropecuarias, formulados y ejecutados por las entidades territoriales, encaminados en Contribuir a la disminución de la vulnerabilidad de la población, sirviendo como transición de un proyecto de seguridad alimentaria a uno productivo para el fortalecimiento del arraigo de las comunidades en riesgo como acciones de prevención urgente</t>
  </si>
  <si>
    <t xml:space="preserve">Posibilidad de pérdida reputacional y económica por el uso indebido de insumos, semillas y herramientas agropecuarios, materiales para construcción y/o dotación de mobiliario, </t>
  </si>
  <si>
    <t>por parte de las entidades territoriales, quienes formulan y ejecutan los proyectos de infraestructura social y comunitaria y proyectos agropecuarios para la prevención urgente.</t>
  </si>
  <si>
    <t>Esta actividad permite fortalecer acciones de prevención urgente para la disminución de la vulnerabilidad de la población y mejora de la capacidad de respuesta ante emergencias humanitarias.</t>
  </si>
  <si>
    <t>El(la) colaborador(a) designado(a) del equipo de nivel nacional SPAE, anualmente, debe realizar el estudio técnico de focalización de recursos para el apoyo de proyectos para prevención urgente. Como evidencia registra el documento técnico y el anexo en formato Excel.
En caso de que no se realice dicho documento, se identificará la novedad de escogencia de las entidades territoriales susceptibles al apoyo vía correo electrónico por parte del subdirector(a) de la SPAE.</t>
  </si>
  <si>
    <t>En caso de que los controles no permitan evitar los riesgos de corrupción frente al uso indebido de los insumos entregados por parte de la UARIV, el Grupo de Gestión de Proyectos en conjunto con la Subdirección de Prevención y Atención de Emergencias realizará el seguimiento a la ejecución de insumos en los proyectos planteados, garantizando el cierre y la ejecución de los proyectos en la herramienta SIGESPLAN. En el caso en el que se dificulte la entrega a satisfacción de los proyectos, se deberá informar a los entes de control para realizar las denuncias respectivas.</t>
  </si>
  <si>
    <t>El(la) colaborador(a) designado(a) del equipo de nivel nacional SPAE, cada vez que se requiera, debe acompañar la socialización realizada por el Grupo de Gestión de Proyectos de la Dirección de Gestión Interinstitucional, así como acompañar asistencia técnica a la Entidad Territorial de los proyectos con relación a la incidencia misional. Como evidencia se registra el acta de socialización y correos de gestión. 
En caso de que El(la) colaborador(a) designado(a) del equipo de nivel nacional SPAE no pueda acompañar las acciones del Grupo de Gestión de Proyectos, El(la) Profesional Humanitario DGSH de la dirección territorial deberá atender estas acciones.</t>
  </si>
  <si>
    <t>El(la) Profesional Humanitario DGSH de la dirección territorial, cada vez que se requiera, debe articular con el profesional de la dirección territorial del Grupo de Gestión de Proyectos quien será el responsable de acompañar la entrega de los insumos para verificar el estado y realizar la entrega efectiva de los recursos. Como evidencia se registra el acta de entrega de los insumos, así como correos de gestión. 
En caso de que no se pueda acompañar la entrega por parte de El(la) Profesional Humanitario DGSH de la dirección territorial o el profesional del Grupo de Gestión de Proyectos de la Dirección Territorial, el(la) colaborador(a) de nivel nacional de la SPAE deberá atender estas acciones.</t>
  </si>
  <si>
    <t>Definir los medios, instrumentos, mecanismos mediante los cuales se tomará la declaración para decidir sobre la inclusión o no en el Registro Único de Víctimas de las personas que declaran por los hechos victimizantes estipulados en la Ley 1448 de 2011, resolver los recursos de la vía administrativa y atender a las solicitudes de ingreso por vía judicial, generar insumos para el análisis de información y la gestión del conocimiento y actualizar la información en el RUV con el fin que las victimas tengan acceso a las medidas de asistencia, atención y reparación establecidos en la ley.</t>
  </si>
  <si>
    <t>El líder del procedimiento, cada vez que se requiera, establecerá comunicación directa con Ministerio Público a través de correo electrónico para solicitar información que permita subsanar las inconsistencias de la declaración. En caso de no obtener respuesta en 5 días hábiles, se le informará a través de correo electrónico al procedimiento de Gestión de la Declaración, para que se realice el respectivo trámite de devolución. Evidencia: Correo electrónico</t>
  </si>
  <si>
    <t xml:space="preserve">Tramitar en los términos establecidos las solicitudes de Actualización de información en el RUV, de las personas que se encuentran incluidas en el registro único de víctimas. </t>
  </si>
  <si>
    <t>Distribuir los formatos Únicos de Declaración -FUD- o suministro de la herramienta de toma en línea a las oficinas del Ministerio Público para la recepción de la declaración junto a la documentación anexa.-Analizar, valorar y decidir sobre las solicitudes de la inclusión o no inclusión en el Registro Único de Víctimas.-Tramitar las solicitudes de novedades y/o actualizaciones.-Tramitar las diferentes órdenes judiciales allegadas a la Subdirección de Valoración y Registro (SVR).-Atender a las solicitudes de información, resolver los recursos y revocatorias interpuestos por las víctimas.-Tramitar las actuaciones administrativas correspondientes a presuntas víctimas que hayan ingresado al Registro Único de Victimas de manera fraudulenta.-Generar documentos robustos, boletines, notas y otros productos a demanda que aporten al conocimiento, analítica y memoria institucional, asociada a los diferentes procesos misionales de la Unidad para las Víctimas.</t>
  </si>
  <si>
    <t xml:space="preserve">Uso inadecuado de la información a la cual tienen acceso los colaboradores del proceso registro y valoración y  que sea proporcionada a un tercero sin estar facultado o por canales no autorizados, esto para obtener un beneficio propio. </t>
  </si>
  <si>
    <t>Cada vez que se vincule una persona a un equipo de trabajo, el líder de procedimiento registra los datos personales y los perfiles asignados, de acuerdo con los requisitos de gestión de la información. Asimismo, diligenciar debidamente y formalizar los acuerdos de información, con el fin de controlar el personal que acceda a los sistemas de información. En caso de que se evidencie un colaborador con acceso a perfiles o información que no está de acuerdo con su perfil o funciones, se realizara la alerta respectiva. Evidencia: Acuerdos de confidencialidad y formato control de aplicativos.</t>
  </si>
  <si>
    <t>Se define Plan de Acción por el nivel de severidad residual del riesgo,  con el fin de evitar su materialización</t>
  </si>
  <si>
    <t xml:space="preserve">Informar inmediatamente a los responsables para aplicar las debidas sanciones a las que haya lugar. 
Realizar sensibilización con el personal que accede a la información, con el fin de dar a conocer las consecuencias de incurrir en estas acciones de fraude. </t>
  </si>
  <si>
    <t xml:space="preserve">Enlace SIG o  Lideres de procedimiento </t>
  </si>
  <si>
    <t>Cada vez que se requiera los lideres de procedimiento reporta mediante ticket en herramienta dispuesta de los usuarios de las personas que se desvinculan del proceso de registro y valoración. Con el fin de generar la desactivación de usuarios por parte del proceso de gestión de la información, con el fin de realizar el seguimiento y conocer el personal que ya no debe tener acceso a los sistemas de información y que la acción se realice en el menor tiempo posible. Así mismo, en caso de que no se cumpla con el acuerdo de confidencialidad por parte del personal se desactivará inmediatamente y se reportará la situación a la Dirección de Registro y Valoración, en cuanto a los colaboradores que finalizan sus permisos por contratación el sistema revocara sus permisos de consulta y modificación de manera automática. Evidencia: Base de usuarios desactivados y consolidado de ticket.</t>
  </si>
  <si>
    <t xml:space="preserve">El líder del procedimiento mensualmente reporta a través de correo electrónico la base de trazabilidad de los registros gestionados por el procedimiento, con el fin de evidenciar la gestión y responsable de la solicitud tramitada.  En caso de identificar alguna inconsistencia en el registro se evidenciará el responsable de su gestión y se efectuará las reuniones pertinentes para subsanar la situación presentada. para los procedimientos que cuentan con seguimiento por sistema de información y no por base de datos, se recibirá la descarga de este sistema. Evidencia: Base de trazabilidad. </t>
  </si>
  <si>
    <t>El líder del procedimiento mensualmente si aplica en su procedimiento, el registro de las llamadas realizadas a las personas victimas y/o a entes externos frente a cualquier solicitud interna, esto con el fin de contar con la trazabilidad de las llamadas realizadas desde el proceso. Para el caso de identificar alguna inconsistencia se evidenciará el registro de la llamada y el responsable de esta y se procederá a realizar las alertas correspondientes.  Evidencia: Formato de llamadas.</t>
  </si>
  <si>
    <t>Distribuir los formatos Únicos de Declaración -FUD- ó suministro de la herramienta de toma en línea a las oficinas del Ministerio Público para la recepción de la declaración junto a la documentación anexa.-Analizar, valorar y decidir sobre las solicitudes de la inclusión o no inclusión en el Registro Único de Víctimas.-Tramitar las solicitudes de novedades y/o actualizaciones.-Tramitar las diferentes órdenes judiciales allegadas a la Subdirección de Valoración y Registro (SVR).-Atender a las solicitudes de información, resolver los recursos y revocatorias interpuestos por las víctimas.-Tramitar las actuaciones administrativas correspondientes a presuntas víctimas que hayan ingresado al Registro Único de Victimas de manera fraudulenta.</t>
  </si>
  <si>
    <t>Posibilidad que algún colaborador del proceso registro y valoración realice modificaciones sin agotar los procedimientos correspondientes sobre la información que reposa en el Registro Único de Victimas  con el objetivo de obtener un beneficio.</t>
  </si>
  <si>
    <t xml:space="preserve">Los líderes de procedimiento cada vez que se requiera y se realice la desvinculación de un colaboradores de su equipo, notifica por medio de correo electrónico y/o requerimiento ARANDA, que se requiere la desactivación de usuarios y cuentas institucionales al enlace encargado dentro de la dirección para que se realice la solicitud de desactivación a la oficina de tecnologías de la información, esto con el fin de poder realizar un seguimiento al personal que ya no se encuentra vinculado y que de manera rápida se proceda con la desactivación de usuarios de herramientas institucionales. En caso de evidenciarse que los usuarios no son desactivados se procederá a realizar la reiteración de la solicitud vía correo electrónico. Evidencias: Correos de solicitud de desactivación, Requerimiento ARANDA. </t>
  </si>
  <si>
    <t>Se define Plan de Acción por la Tipología del riesgo con el fin de evitar su materialización.</t>
  </si>
  <si>
    <t xml:space="preserve">Informar inmediatamente a los responsables para aplicar las debidas sanciones disciplinarias
Socializar con los colaboradores que accede a la información del registro, las consecuencias jurídicas y legales de hacer uso indebido de la misma. </t>
  </si>
  <si>
    <t>Lideres de procedimiento - enlace SIG</t>
  </si>
  <si>
    <t>Cada líder del procedimiento cada vez que se requiera al vincularse una persona a su equipo de trabajo, registra los datos personales y los perfiles asignados en los formatos establecidos; además de hacer firmar los acuerdos de confidencialidad en el cual se establecen los parámetros para el uso de la información. Esto con el fin de controlar el personal que acceda a los sistemas de información, así mismo, se realizara la alerta respectiva cuando se evidencien colaboradores con acceso a perfiles o información que no está de acuerdo con su perfil o funciones. Evidencia: Acuerdos de confidencialidad y formato control de aplicativos.</t>
  </si>
  <si>
    <t xml:space="preserve">El líder del procedimiento cada vez que se solicite reporta a través de correo electrónico la base de trazabilidad de los registros gestionados por el procedimiento, con el fin de evidenciar la gestión y responsable de la solicitud.  En caso de identificar alguna inconsistencia en el registro se evidenciará el responsable de su gestión y se efectuará las reuniones pertinentes para subsanar la situación presentada, para los procedimientos que no cuentan con esta base de trazabilidad el procedimiento podrá aportar los correos de asignación o la evidencia se encontrará en el aplicativo donde se modifica el RUV o gestión de datos para la herramienta. Evidencia: Base de trazabilidad. </t>
  </si>
  <si>
    <t xml:space="preserve">Analizar, valorar y decidir sobre las solicitudes de inclusión en el Registro Único de Víctimas. </t>
  </si>
  <si>
    <t xml:space="preserve">debido a un contacto no autorizado sin seguir el procedimiento establecido o alertar de un posible conflicto de interés frente a la declaración sujeta a análisis, </t>
  </si>
  <si>
    <t>por parte del analista de valoración, lider de calidad o lider de procedimiento,</t>
  </si>
  <si>
    <t>favorecimiento en la decisión inicial de inclusión o no en el registro</t>
  </si>
  <si>
    <t>para beneficio propio o de un tercero.</t>
  </si>
  <si>
    <t>Posibilidad de pérdida económica y reputacional por favorecimiento en la decisión inicial de inclusión o no en el registro por parte del analista de valoración, lider de calidad o lider de procedimiento, debido a un contacto no autorizado sin seguir el procedimiento establecido o alertar de un posible conflicto de interés frente a la declaración sujeta a análisis, para beneficio propio o de un tercero.</t>
  </si>
  <si>
    <t>Fraude Interno
Fraude Externo</t>
  </si>
  <si>
    <t>El valorador cuando identifique que se requiere solicitar algún documento o información para pronunciarnos sobre los hechos victimizantes, remite correo al líder del procedimiento o apoyo tecnico, para solicitar la llamada a Glosas relacionando la información que se requiere del declarante. En caso de no tener contacto efectivo con el declarante se continua con el análisis de la declaración con la información inicial. Evidencia: Correo electrónico.</t>
  </si>
  <si>
    <t xml:space="preserve">Realizar las alertas necesarias con control interno disciplinario, para iniciar los tramites disciplinarios que se consideren, así como alertar de la situación al procedimiento de exclusiones para la revisión del mismo. </t>
  </si>
  <si>
    <t xml:space="preserve">Realizar una reunión de sensibilización con el fin de socializar las causales de posible conflicto de interés en el procedimiento en articulación con la OAP y apoyo jurídico de la Dirección de Registro. </t>
  </si>
  <si>
    <t>Enlace SIG - Líder procedimiento</t>
  </si>
  <si>
    <t>El líder del procedimiento cada vez que se requiere en la vinculación de un colaborador realiza una socialización de la ruta para cumplir con la obligación contractual de comunicar los posibles conflictos de interés. En caso de no realizar la socialización, se enviará un correo informando la ruta adecuada para la alerta de un posible conflicto de intereses. Evidencia: Actas de reunión y/o infografías y/o correo electrónico.</t>
  </si>
  <si>
    <r>
      <t>El valorador</t>
    </r>
    <r>
      <rPr>
        <sz val="11"/>
        <color rgb="FFFF0000"/>
        <rFont val="Calibri"/>
        <family val="2"/>
        <scheme val="minor"/>
      </rPr>
      <t xml:space="preserve"> </t>
    </r>
    <r>
      <rPr>
        <sz val="11"/>
        <color rgb="FF000000"/>
        <rFont val="Calibri"/>
        <family val="2"/>
        <scheme val="minor"/>
      </rPr>
      <t>cuando identifique que presenta un conflicto de interés frente a la solicitud asignada deberá informar al apoyo técnico y al líder del procedimiento mediante correo electrónico la situación presentada para resolver de fondo la solicitud. En caso de no ser reportado por el valorador, el correo de alerta deberá ser enviado por el lider de calidad o persona designada</t>
    </r>
    <r>
      <rPr>
        <sz val="11"/>
        <color rgb="FFFF0000"/>
        <rFont val="Calibri"/>
        <family val="2"/>
        <scheme val="minor"/>
      </rPr>
      <t xml:space="preserve"> </t>
    </r>
    <r>
      <rPr>
        <sz val="11"/>
        <color rgb="FF000000"/>
        <rFont val="Calibri"/>
        <family val="2"/>
        <scheme val="minor"/>
      </rPr>
      <t>para ser reasignado. Evidencia: Correo electrónico</t>
    </r>
    <r>
      <rPr>
        <sz val="11"/>
        <color theme="1"/>
        <rFont val="Calibri"/>
        <family val="2"/>
        <scheme val="minor"/>
      </rPr>
      <t>.</t>
    </r>
  </si>
  <si>
    <t xml:space="preserve">Atender a las solicitudes de información, resolver los recursos y revocatorias interpuestos por las víctimas. </t>
  </si>
  <si>
    <t xml:space="preserve">debido a la modificación u omisión de la nueva  información suministrada en la solicitud, o por presentar un conflicto de interés, </t>
  </si>
  <si>
    <t>por parte del analista del procedimiento,</t>
  </si>
  <si>
    <t xml:space="preserve">por favorecimiento en la decisión de una actuación administrativa  posterior (respuesta a un recurso, revaloración y/o revocatoria de oficio) respecto a las solicitudes de inclusión o no en el registro </t>
  </si>
  <si>
    <t>con el fin de obtener un beneficio propio o de un tercero.</t>
  </si>
  <si>
    <t>Posibilidad de pérdida económica y reputacional por favorecimiento en la decisión de una actuación administrativa  posterior (respuesta a un recurso, revaloración y/o revocatoria de oficio) respecto a las solicitudes de inclusión o no en el registro por parte del analista del procedimiento, debido a la modificación u omisión de la nueva  información suministrada en la solicitud, o por presentar un conflicto de interés, con el fin de obtener un beneficio propio o de un tercero.</t>
  </si>
  <si>
    <t>El apoyo técnico cuando se requiera y/o identifique que un abogado resolvió en la etapa inicial de la solicitud de inscripción en el RUV, informara al líder del procedimiento mediante correo electrónico de la situación particular para resolver de fondo la solicitud. En caso de no ser identificado por el apoyo técnico, el correo de alerta deberá ser enviado por el abogado de calidad para ser reasignado. Evidencia: Correo electrónico</t>
  </si>
  <si>
    <t xml:space="preserve">Enlace SIG </t>
  </si>
  <si>
    <t>El abogado del procedimiento cuando se identifique que presenta un conflicto de interés frente a la solicitud asignada deberá informar al apoyo técnico y al líder del procedimiento mediante correo electrónico la situación particular para resolver de fondo la solicitud. En caso de no ser reportado por el abogado del procedimiento, el correo de alerta deberá ser enviado por el abogado de calidad para ser reasignado. Evidencia: Correo electrónico</t>
  </si>
  <si>
    <t>debido a que se presente un conflicto de interés,  con la modificación u omisión  de  información relacionada en la solicitud</t>
  </si>
  <si>
    <t>por parte del analista,</t>
  </si>
  <si>
    <t xml:space="preserve">por favorecimiento en el análisis y gestión de solicitudes de actualizaciones de información en el RUV </t>
  </si>
  <si>
    <t>con el fin de obtener un beneficio propio o de un tercero</t>
  </si>
  <si>
    <t>Posibilidad de pérdida económica y reputacional por favorecimiento en el análisis y gestión de solicitudes de actualizaciones de información en el RUV por parte del analista, debido a que se presente un conflicto de interés, con el fin de obtener un beneficio propio o de un tercero con la modificación u omisión  de  información relacionada en la solicitud</t>
  </si>
  <si>
    <t xml:space="preserve">El apoyo técnico, cuando se requiera asigna a través de correo electrónico los registros distribuidos a cada analista, con el fin de gestionar los registros que fueron sujetos de solicitud de actualización y evidenciar el responsable del trámite.  En caso de identificar que la gestión fue realizada por un analista diferente se validara con las datas de las herramientas de gestión e indagar por el cambio de analista que finalizo el caso. Evidencia: Base de trazabilidad y/o correo electrónico. </t>
  </si>
  <si>
    <t>El líder del procedimiento realiza una socialización para comunicar las implicaciones que se pueden presentar en un acto de corrupción en conflictos de interés.</t>
  </si>
  <si>
    <t>Apoyo jurídico de la Dirección de Registro</t>
  </si>
  <si>
    <t>El analista cuando identifique en la asignación un posible conflicto de interés en el trámite de una solicitud de actualización en el RUV, informara al apoyo técnico mediante correo electrónico de la situación particular para resolver de fondo la solicitud. En caso de no ser identificado por el analista, el correo de alerta deberá ser enviado por el analista de calidad para ser verificado. Evidencia: Correo electrónico</t>
  </si>
  <si>
    <t xml:space="preserve">Tramitar las actuaciones administrativas correspondientes a presuntas víctimas que hayan ingresado al Registro Único de Victimas de manera fraudulenta </t>
  </si>
  <si>
    <t>debido a que se presente un conflicto de interés, en la modificación, omisión o alteración de la información suministrada en la alerta recibida.</t>
  </si>
  <si>
    <t>por parte de algún colaborador del procedimiento,</t>
  </si>
  <si>
    <t xml:space="preserve">por favorecimiento en la decisión de una actuación administrativa relacionada con el procedimiento administrativo de revocatoria de la inscripción en el Registro Único de Victimas, por parte del abogado del procedimiento que proyecta y/o realiza calidad. Así como modificación y/o asignación de la información </t>
  </si>
  <si>
    <t xml:space="preserve"> con el fin de obtener un beneficio propio o de un tercero</t>
  </si>
  <si>
    <t>Posibilidad de pérdida económica y reputacional por favorecimiento en la decisión de una actuación administrativa relacionada con el procedimiento administrativo de revocatoria de la inscripción en el Registro Único de Victimas, por parte del abogado del procedimiento que proyecta y/o realiza calidad. Así como modificación y/o asignación de la información por parte de algún colaborador del procedimiento, debido a que se presente un conflicto de interés, con el fin de obtener un beneficio propio o de un tercero en la modificación, omisión o alteración de la información suministrada en la alerta recibida.</t>
  </si>
  <si>
    <t>El apoyo administrativo cuando identifique en la asignación un posible conflicto de interés frente al procedimiento de una solicitud de revocatoria de la inscripción en el RUV asignara dicha solicitud a otro abogado. En caso de no ser identificado por el apoyo administrativo, el correo de alerta deberá ser enviado por el abogado de proyección. Evidencia: Correo electrónico</t>
  </si>
  <si>
    <t>Realizar una reunión de sensibilización con el fin de socializar las causales de posible conflicto de interés en el procedimiento en articulación con la OAP apoyo jurídico de la Dirección de Registro.</t>
  </si>
  <si>
    <t>El abogado del procedimiento cuando identifique que presenta un conflicto de interés frente al procedimiento de revocatoria de la inscripción en el RUV asignada deberá informar al apoyo técnico y al líder del procedimiento mediante correo electrónico la situación particular con el fin de que sea reasignado a otro abogado. En caso de no ser reportado por el abogado del procedimiento, el correo de alerta deberá ser enviado por el abogado de calidad para ser reasignado. Evidencia: Correo electrónico</t>
  </si>
  <si>
    <t>Definir los medios, instrumentos y mecanismos por medio de los cuales se tomará la declaración para decidir sobre la inclusión o no en el Registro Único de Víctimas de las personas que declaran por los hechos victimizantes estipulados en la Ley 1448 de 2011, resolver los recursos de la vía administrativa y atender a las solicitudes de
ingreso por vía judicial, mediante el establecimiento de criterios para el análisis de las solicitudes de inscripción, generar insumos para el análisis de información y la gestión del conocimiento así como administrar la información en el RUV y decidir sobre el procedimiento administrativo de revocatoria de la inscripción en el registro a través,
de herramientas tecnológicas y el análisis de elementos probatorios que permitan establecer un ingreso irregular o fraudulento al RUV, con el fin de garantizar el uso adecuado de los recursos públicos, la confiabilidad en la información del RUV y que las victimas tengan acceso a las medidas de asistencia, atención y reparación establecidas, a partir de la vigencia de la ley 1448 de 2011 y decretos ley étnicos y lo promulgado por la ley 2078 de 2021.</t>
  </si>
  <si>
    <t>Tramitar y elaborar la respuesta a peticiones quejas, reclamos y consultas interpuestos por los ciudadanos, víctimas, entidades y organismos de control.
Registrar las solicitudes e informar a la población víctima sobre los trámites y servicios de la Unidad, a través del canal presencial, con el fin de lograr el acceso a la oferta institucional de la población víctima.
Registrar información y socializar los trámites, campañas y servicios de la Unidad a través del canal telefónico y virtual, con el fin de orientar y lograr el acceso de la población víctima a la información referente a sus procesos o información de la entidad
Notificar las Actuaciones Administrativas emitidas por la entidad a los ciudadanos, víctimas, presentantes, apoderados o, a las personas debidamente autorizadas.
Analizar la viabilidad, verificar el cumplimiento del procedimiento y realizar la gestión correspondiente para el desarrollo de las estrategias complementarias para la atención y orientación.</t>
  </si>
  <si>
    <t xml:space="preserve">Uso inadecuado de la información </t>
  </si>
  <si>
    <t xml:space="preserve">por parte de los funcionarios, contratistas  u operadores </t>
  </si>
  <si>
    <t>que brindan atención y orientación a las víctimas.</t>
  </si>
  <si>
    <t>con el objetivo de obtener un beneficio económico</t>
  </si>
  <si>
    <t>Uso inadecuado de la información con el objetivo de obtener un beneficio económico por parte de los funcionarios, contratistas  u operadores que brindan atención y orientación a las víctimas.</t>
  </si>
  <si>
    <t>El personal de apoyo del Grupo de Servicio al Ciudadano encargadas de las diferentes modalidades de atención (presencial, escrito, telefónico y virtual), suscriben el "Acuerdo de Confidencialidad de Usuarios de Herramientas Tecnológicas o Información de la Unidad para la Atención y Reparación Integral A Las Víctimas", cada vez que se solicitan usuarios de las herramientas. Con el objetivo de dar cumplimento a las políticas de seguridad de la información de la Unidad, es importante que los funcionarios y contratistas conozcan las implicaciones que se pueden presentar por el uso inadecuado de la información en aras de obtener un beneficio económico por la atención y orientación a las víctimas. De lo contrario no se asignarán los usuarios. En caso de que se venza el acuerdo, el usuario es deshabilitado. Como evidencias se cuenta con los acuerdos de confidencialidad suscritos por cada herramienta.</t>
  </si>
  <si>
    <t>De acuerdo a la Tipología del Riesgos se formula plan de acción adicional para evitar su materialización</t>
  </si>
  <si>
    <t>Las personas del Grupo Servicio al Ciudadano encargadas de los canales de atención generan notas informativas de sensibilización y ética para un adecuado uso de la información en los canales de la Unidad</t>
  </si>
  <si>
    <t>Los profesionales responsables de los canales de atención del Grupo de Servicio al Ciudadano</t>
  </si>
  <si>
    <t>La Subdirección de Asistencia y Atención Humanitaria a través de la línea de acción administración y gestión de sistemas de información realizan la inactivación de usuarios cuando haya desvinculación laboral y/o contractual, o bloqueo de las credenciales cuando se presente interrupción en las actividades laborales a partir de la solicitud de los canales de atención y de acuerdo con los lineamientos emitidos por el proceso de gestión de la información, Con el objetivo de dar cumplimento a las políticas de seguridad de la información de la unidad, en el caso de identificar usuarios activos se realizara la correspondiente inactivación y se notificara al coordinador del Grupo de Servicio al Ciudadano la novedad, queda como evidencia el correo con la solicitud de inactivación o bloqueo.</t>
  </si>
  <si>
    <r>
      <t>La Subdirección de Asistencia y Atención Humanitaria a través de la línea de acción administración y gestión de sistemas de información de acuerdo con la solicitud de los responsables de las líneas de acción, verifica si las personas reportadas acceden a los aplicativos en horarios diferentes a los autorizados de acuerdo con los tiempos establecidos para la atención Con el objetivo de identificar si el personal esta haciendo uso adecuado de los aplicativos de la unidad, dando cumplimento a las políticas de seguridad de la información de la unida</t>
    </r>
    <r>
      <rPr>
        <sz val="11"/>
        <rFont val="Calibri"/>
        <family val="2"/>
        <scheme val="minor"/>
      </rPr>
      <t>d. En el caso de identificar accesos no autorizados, se  reporta la novedad a los responsables que realizaron la solicitud, los cuales realizaran las verificaciones de los casos</t>
    </r>
    <r>
      <rPr>
        <sz val="11"/>
        <color theme="1"/>
        <rFont val="Calibri"/>
        <family val="2"/>
        <scheme val="minor"/>
      </rPr>
      <t>.
Queda como evidencias  los correos de solicitud de verificación.</t>
    </r>
  </si>
  <si>
    <t>Se define plan de acción para mitigar el riesgo residual y la materialización del riesgo.</t>
  </si>
  <si>
    <t>Coordinador Fondo de Reparación.</t>
  </si>
  <si>
    <t>Administrar los bienes muebles e inmuebles, de acuerdo con las condiciones y tipificación del bien.</t>
  </si>
  <si>
    <t>Recibir dádivas</t>
  </si>
  <si>
    <t>con el fin de manipular los resultados de la inspección sobre el estado real de un bien administrado por el FRV</t>
  </si>
  <si>
    <t>sobre el estado real de un bien administrado por el FRV</t>
  </si>
  <si>
    <t>para favorecer a un tercero.</t>
  </si>
  <si>
    <t>El responsable designado del FRV realiza visitas aleatorias a una muestra representativa de los bienes muebles e inmuebles administrados, con el objetivo de validar el estado real de los bienes según lo registrado en el sistema de información del FRV y los últimos informes de inspección realizados. En caso de identificar inconsistencias en la información, se notificará a la coordinación del FRV para que se inicien las validaciones correspondientes. Como evidencia, se generará un informe de visita.</t>
  </si>
  <si>
    <t>Solicitar de manera trimestral el reporte del log de auditoría de la herramienta de administración de bienes del FRV, con el objetivo de verificar que los administradores estén realizando las actualizaciones y registrando las gestiones correspondientes de los bienes durante ese periodo, con el fin de generar alertas en caso de ser necesario.</t>
  </si>
  <si>
    <t>El Líder de Plantación remite mensualmente el informe de la plantación, con el objetivo de mantener la información actualizada. Además, el equipo BAAF NN realiza un seguimiento semanal de las actividades ejecutadas, entregando esta información al equipo contable y financiero del FRV, así como al asesor de plantaciones, quien efectúa visitas programadas a las plantaciones para validar el cumplimiento de las tareas y la veracidad de la información reportada. Como evidencia, se cuenta con los reportes mensuales de las plantaciones, los informes de visita del asesor de plantaciones y los reportes semanales correspondientes a las actividades realizadas.</t>
  </si>
  <si>
    <t>Realizar la liquidación y pago de indemnizaciones a víctimas por vía judicial en el desarrollo del proceso de Justicia y Paz.</t>
  </si>
  <si>
    <t>Inclusión indebida en el acto administrativo que da cumplimiento a los fallos proferidos por las Salas de Justicia y Paz,</t>
  </si>
  <si>
    <t>de personas que no tengan la calidad de víctimas,</t>
  </si>
  <si>
    <t>con el objetivo de obtener algún beneficio</t>
  </si>
  <si>
    <t>particular y/o de un tercero.</t>
  </si>
  <si>
    <t>El personal designado del equipo jurídico del FRV-sentencias, envía por correo electrónico al líder del equipo jurídico del FRV o a la persona que este designe el proyecto de resolución mediante el cual se ordena el pago de las indemnizaciones a favor de las víctimas. El propósito de este envío es que se revise en comparación con la sentencia que reconoce dichas indemnizaciones y para que se emita su visto bueno de aprobación. En caso de identificar inconsistencias, el proyecto será devuelto por correo electrónico al profesional correspondiente para que realice los ajustes pertinentes. Como evidencia, se cuenta con los correos electrónicos y el documento con el visto bueno.</t>
  </si>
  <si>
    <t>Revisar y validar, con el fin de actualizar y/o crear en el SIG los documentos necesarios para el desarrollo de las actividades de liquidación y pago de sentencias judiciales, con el objetivo de fortalecer los controles del procedimiento.</t>
  </si>
  <si>
    <t>El personal designado del Equipo de Gestión de la Información – Sistemas de Información realiza el cruce de datos con la Registraduría Nacional del Estado Civil y otros sistemas de información de la entidad, con el fin de corroborar los datos de identificación, como la cédula de ciudadanía, nombres, apellidos, vigencia de la víctima, género y demás información relevante que permita una identificación precisa. Este proceso es necesario para realizar el cargue de la información correspondiente a los pagos de indemnización judicial ordenados en resolución en el marco de Justicia y Paz, mediante la creación de los casos en la herramienta Indemniza. En caso de encontrarse inconsistencias, se procede a realizar los ajustes correspondientes en la información. Como evidencia, se cuentan con los correos electrónicos con el archivo Excel de Creación del Proceso Financiero SIIF, la resolución actualizada y los casos creados en Indemniza.</t>
  </si>
  <si>
    <t>El personal designado por el FRV realiza la validación de los giros reintegrados con el objetivo de identificar cuáles han sido cobrados. En caso de que algún giro no haya sido cobrado, se procederá a su reprogramación. Como evidencia, se cuenta con el correo electrónico que incluye la base de datos actualizada del histórico de pagos, donde se identifican los giros a reprogramar o aquellos que deben constituirse como acreedores varios sujetos a devolución.</t>
  </si>
  <si>
    <t>Administrar y/o comercializar los bienes muebles e inmuebles, de acuerdo con las condiciones y tipificación del bien</t>
  </si>
  <si>
    <t>Sustracción, perdida, favorecimiento, direccionamiento, disminución o deficiente administración y/o comercialización de los bienes muebles (dinero, títulos judiciales, automóviles, armas, sociedades, etc.), bienes inmuebles y BAAF (Bienes Con Actividades Agropecuarias Y Forestales),</t>
  </si>
  <si>
    <t>administrados por el FRV</t>
  </si>
  <si>
    <t>por acción u omisión</t>
  </si>
  <si>
    <t>para beneficio privado y/o de terceros.</t>
  </si>
  <si>
    <t>El responsable designado del FRV realiza visitas aleatorias a una muestra representativa de los bienes muebles e inmuebles administrados, con el objetivo de validar el estado real de los bienes según lo registrado en el sistema de información del FRV y los últimos informes de inspección realizados. En caso de identificar inconsistencias en la información, se notificará a la coordinación del FRV para que se inicien las validaciones correspondientes. Como evidencia, se generará un informe de la visita.</t>
  </si>
  <si>
    <t>Si durante el proceso de administración y/o comercialización de los bienes se detecta algún tipo de favorecimiento o direccionamiento (ya sea real, potencial o aparente), el colaborador del FRV deberá informar de inmediato a la coordinación del FRV y declararse impedido para llevar a cabo la tarea asignada.</t>
  </si>
  <si>
    <t>El Líder de Plantación remite mensualmente el informe de la plantación, con el objetivo de mantener la información actualizada. Además, el equipo BAAF NN realiza un seguimiento semanal de las actividades ejecutadas, entregando esta información al equipo contable y financiero del FRV, así como al asesor de plantaciones, quien efectúa visitas programadas a las plantaciones para validar el cumplimiento de las tareas y la veracidad de la información reportada. En caso de identificar inconsistencias en la información, se notificará a la coordinación del FRV para que se inicien las validaciones correspondientes. Como evidencia, se cuenta con los reportes mensuales de las plantaciones, los informes de visita del asesor de plantaciones y los reportes semanales correspondientes a las actividades realizadas.</t>
  </si>
  <si>
    <t>Coordinador Retornos y Reubicaciones.</t>
  </si>
  <si>
    <t>* Realizar el Retorno o la Reubicación individual y familiar conforme a los criterios para la entrega de los componentes de apoyo a los procesos de Retorno y/o Reubicaciones individuales de acuerdo con la Resolución No. 00278 de 17 abril 2015.
* Realizar la identificación, focalización, entrega y seguimiento a los Esquemas Especiales de Acompañamiento para la población retornada y reubicada de conformidad con lo establecido en la Ley 1448 de 2011 y el artículo 2.2.6.5.8.7. del Decreto 1084 de 2015 y la Resolución 434 el 2016.</t>
  </si>
  <si>
    <t>Recibir o solicitar cualquier dádiva</t>
  </si>
  <si>
    <t>a beneficio propio o a nombre de un tercero</t>
  </si>
  <si>
    <t>para la entrega de recursos (1.5 SMMLV (traslado de enseres y/o personas), 1.74 SMMLV (componente seguridad alimentaria) o para la entrega del EEA (Familiar o Comunitario) en su viabilización e implementación</t>
  </si>
  <si>
    <t>por parte de las personas que tienen incidencia en el tema.</t>
  </si>
  <si>
    <t>El profesional de RyR de nivel territorial revisa la base SGV semanal remitida por el enlace nacional (cada vez que se requiere), realiza las validaciones necesarias según el procedimiento establecido, teniendo en cuenta el cumplimiento de los principios de seguridad, dignidad y voluntariedad, validados en los aplicativos de información (SGV, VIVANTO y los demás que se dispongan), para determinar la viabilidad del acompañamiento y proceder con la solicitud del recurso para el traslado de personas y enseres (1.5 SMMLV). En caso de identificar incumplimientos, no se da viabilidad al acompañamiento de RyR. Como evidencia, se entregan la base SGV de casos aprobados y correos con la retroalimentación de los casos enviados para aprobación y colocación.</t>
  </si>
  <si>
    <t>El profesional de RyR a nivel nacional realiza retroalimentación a los enlaces del nivel territorial cada vez que se requiera, ya sea por correo electrónico o mediante capacitaciones de asistencia técnica en los territorios, según las situaciones presentadas, con el fin de lograr la mejora continua en la ruta individual y completar la información faltante. Como evidencia, tenemos la trazabilidad de los correos electrónicos, la remisión de las indicaciones técnicas y/o los informes de visitas de asistencia técnica (al inicio de la focalización o en casos excepcionales).</t>
  </si>
  <si>
    <t>El profesional encargado del Grupo de Retornos y Reubicaciones a nivel nacional, cada vez que se remite un proyecto desde la DGI, realiza la revisión de los requisitos para la viabilidad misional, asegurando el cumplimiento de los aspectos técnicos, financieros y administrativos de los EEAC, y verifica si el EEAC es viable. En caso de no ser viable, se retroalimenta a la DGI a través de la herramienta SIGESPLAN, con el fin de realizar los ajustes necesarios y/o notificar la no viabilidad del proyecto. Como evidencia, se cuenta con la ficha de evaluación misional.</t>
  </si>
  <si>
    <t>El profesional de RyR a nivel nacional responde a las solicitudes de PQR relacionadas con información sobre las postulaciones de los hogares o personas que no hayan sido beneficiarias durante la vigencia de la convocatoria de los EEAF. Como evidencia, tenemos la documentación remitida para las respuestas a los PQR.</t>
  </si>
  <si>
    <t>El Grupo de Retornos y Reubicaciones abre convocatorias para la postulación a las EEAF, de acuerdo con los criterios de priorización establecidos previamente. Se valida en la base de postulaciones el cumplimiento de los requisitos para la elaboración del perfil productivo. En caso de no cumplir con los requisitos, no se continúa en el proceso. Como evidencia, se cuenta con la base de postulaciones, la base consolidada de perfiles productivos y la base consolidada de planes de negocio.</t>
  </si>
  <si>
    <t>Realizar la compensación económica que se otorga a la víctima por el daño sufrido (Indemnización Administrativa, Establecer y Otorgar el encargo fiduciario).</t>
  </si>
  <si>
    <t>Uso indebido de la información</t>
  </si>
  <si>
    <t>para llevar a cabo la compensación económica</t>
  </si>
  <si>
    <t>por parte de funcionarios y colaboradores</t>
  </si>
  <si>
    <t>para obtener un beneficio propio o de un tercero.</t>
  </si>
  <si>
    <t>El profesional del Equipo de Gestión de la información de la SRI actualiza cada vez que se requiera los acuerdos de confidencialidad del personal que tiene acceso a la herramienta Indemniza a nivel nacional y territorial, en caso de encontrar personal sin acuerdo de confidencialidad se procede a desactivar el usuario. Como evidencia queda los acuerdos de confidencialidad suscritos.</t>
  </si>
  <si>
    <t>Generar informe semestral de seguimiento a las novedades relacionadas con personas debidamente identificadas a través de la Registraduría, con el propósito de realizar un control preciso sobre las novedades y garantizar la calidad de la información registrada en la BDD de Indemniza.</t>
  </si>
  <si>
    <t>Profesional Herramienta Indemniza</t>
  </si>
  <si>
    <t xml:space="preserve">La Subdirección de Reparación Individual (SRI), mantiene actualizados los procedimientos, haciendo especial énfasis en documentar los controles que se han establecido para identificar posibles desviaciones en éstos y hacer las correcciones que se requieran. Como evidencia quedan los documentos actualizados y los puntos de control establecidos. </t>
  </si>
  <si>
    <t>El profesional del Equipo de Gestión de la información de la Subdirección de Reparación Individual (SRI), ejecuta controles mensuales de auditoría de actualización de cuentas vs personal que usa la herramienta Indemniza, el cual monitorea  y ejecuta auditorías de seguridad realizando una revisión de los eventos registrados enfocados en el recuento diario de logs o autenticaciones de cada usuario, las cuales se establecen mensualmente o en los casos que se requiera focalizar por zonas o por fechas de ejecución (alto movimiento). Como evidencia queda reporte en Excel y acciones tomadas en caso de encontrar novedades (correos electrónicos).</t>
  </si>
  <si>
    <t>Planear, organizar, ejecutar, controlar y evaluar las acciones relacionadas con la administración y el desarrollo del Talento Humano al servicio de la Unidad, en pro del mejoramiento continuo, la satisfacción del personal y el desarrollo institucional, que permita contar con servidores idóneos competentes, en un ambiente cálido de trabajo, para atender la misión y objetivos de la Entidad</t>
  </si>
  <si>
    <t>Realizar el proceso de vinculación de servidores públicos en la UARIV</t>
  </si>
  <si>
    <t xml:space="preserve">Posibilidad de pérdida económica y reputacional </t>
  </si>
  <si>
    <t>por parte del funcionario encargado de la verificación de requisitos</t>
  </si>
  <si>
    <t>por vincular personal que no cumple con los requisitos para el cargo y el correcto desempeño de sus funciones</t>
  </si>
  <si>
    <t>que vayan en beneficio propio o en detrimento patrimonial de la institución.</t>
  </si>
  <si>
    <t>El profesional a cargo de las vinculaciones del personal, semestralmente valida el marco normativo y los procedimientos e instructivos documentales de vinculación; en caso de encontrar inconsistencias de los requisitos legales y procedimentales, escalará el caso a la Coordinadora de Talento Humano para actualizar los procedimientos e instructivos documentales. 
Evidencia: Correo electrónico.</t>
  </si>
  <si>
    <t>Se definen Plan de Acción  con el fin de evitar la materialización del riesgo.</t>
  </si>
  <si>
    <r>
      <rPr>
        <sz val="11"/>
        <color theme="1"/>
        <rFont val="Calibri"/>
        <family val="2"/>
        <scheme val="minor"/>
      </rPr>
      <t>Piezas informativas a los servidores encargados de desarrollar los procesos de vinculación de personal, enfatizando en las tematicas y requerimientos exigidos por la ley en lo referente a la provisión de empleos. 
Capacita a los servidores públicos para el fortalecimiento y conciencia frente a la declaración de conflicto de interés e impedimentos en la Entidad. Evidencia: Correo Electrónico de Convocatoria o Listados de Asistencia a Capacitación.</t>
    </r>
  </si>
  <si>
    <t>Coordinador(a) Grupo de Gestión de Talento Humano</t>
  </si>
  <si>
    <r>
      <t>El profesional a cargo de las vinculaciones del personal, una vez se presente la vacancia del empleo y deba</t>
    </r>
    <r>
      <rPr>
        <sz val="11"/>
        <color theme="1"/>
        <rFont val="Calibri"/>
        <family val="2"/>
        <scheme val="minor"/>
      </rPr>
      <t xml:space="preserve"> proveerse por nombramiento de carrera administrativa, encargo o en provisionalidad, realizará el análisis de requisitos del perfil requerido de acuerdo con el Manual Especifico de Funciones, valida la información contenida de las certificaciones académicas, laborales contra el manual de funciones y los demás documentos exigidos con los requisitos legales y los procedimientos adoptados del aspirante, en caso de observar incumplimiento y que el aspirante no subsane los requisitos legales y procedimentales, escalará el caso al Coordinadora de Talento Humano para que se tomen las decisiones pertinentes. 
Evidencia: muestra aleatoria de los Formatos Listado De Requisitos Para Vinculación, realizados durante el periodo.</t>
    </r>
  </si>
  <si>
    <t>Por la severidad residual del riesgo, se definen planes de acción para evitar su materialización</t>
  </si>
  <si>
    <t>Administrar la nómina, seguridad social y prestaciones de los servidores públicos.
Gestionar las novedades, condiciones laborales y situaciones administrativas del Talento Humano.</t>
  </si>
  <si>
    <t>manipulación del sistema tecnológico KACTUS y errores en el cálculo de la nómina realizadas de forma intencional y/o tráfico de influencias.</t>
  </si>
  <si>
    <t>realizadas de forma intencional y/o tráfico de influencias.</t>
  </si>
  <si>
    <t>con la liquidación de la nómina de los funcionarios sin el cumplimiento de los requisitos legales</t>
  </si>
  <si>
    <t xml:space="preserve">Posibilidad de recibir solicitar cualquier dadiva o beneficio a nombre propio o de terceros </t>
  </si>
  <si>
    <t>Posibilidad de recibir solicitar cualquier dadiva o beneficio a nombre propio o de terceros con la liquidación de la nómina de los funcionarios sin el cumplimiento de los requisitos legales manipulación del sistema tecnológico KACTUS y errores en el cálculo de la nómina realizadas de forma intencional.</t>
  </si>
  <si>
    <t>Rara vez</t>
  </si>
  <si>
    <t>1.	El profesional prepara la nómina con base a los requisitos legales y los procedimientos adoptados, mensualmente remite el archivo de la prenomina a la Coordinadora de Talento Humano para su primera validación, en caso de encontrarse errores en los soportes gestionados y/o cálculos, procederá con la devolución y requerirá la corrección de estos.
2.	Luego de las verificaciones realizadas, entrega la prenomina con los soportes a la Coordinación Financiera para su aprobación y visto bueno.
3.	Una vez obtenido los avales de validación de la nómina, los profesionales de TH elaboran el memorando de entrega de nómina junto con los soportes para el Secretario General con el fin de obtener la aprobación y firma.
4.	Finalizada la revisión por las partes interesadas, la Coordinadora de Talento Humano radica el memorando con la firma del Secretario General a la Coordinación Financiera la nómina junto con los soportes para realizar el pago a los servidores públicos.
5.	En el evento en el que se presenten inconsistencia en la prenomina y se encuentren errores en los soportes gestionados y/o cálculos, se escalará el caso a la Coordinación Financiera para realizar los ajustes pertinentes.   
6.	Evidencia: Evidencia: Muestra aleatoria de los de la liquidaciones y/o actos administrativos.</t>
  </si>
  <si>
    <t>En el caso que se tipifiquen malas prácticas en el control, se realizara jornadas de sensibilización al interior del proceso sobre las consecuencias de incurrir en alguna de las conductas reprochables por parte de los funcionarios por recibir solicitar cualquier dadiva o beneficio a nombre propio o de terceros con la liquidación de la nómina. Evidencia listado asistencia capacitación.</t>
  </si>
  <si>
    <t>Coordinador Grupo de Gestión de Talento Humano</t>
  </si>
  <si>
    <t>Convocar reuniones al administrador del sistema tecnológico KACTUS y los profesionales para revisión del aplicativo referente a los controles del sistema en los diferentes módulos y las auditorías del sistema. Evidencia Correo Electrónico.</t>
  </si>
  <si>
    <t>Colaboradores asociados a la gestión de liquidación de nomina y Coordinador</t>
  </si>
  <si>
    <t>Fortalecer, modernizar, adecuar y realizar las reformas institucionales necesarias que contribuyan a garantizar la implementación de la política de víctimas del país integralmente, con enfoque de derechos, territorial y diferencial.</t>
  </si>
  <si>
    <t>Realizar jornadas de atención móvil de orientación y comunicación a las víctimas</t>
  </si>
  <si>
    <t>ante la población víctima, ciudadanía en general, ente territorial, organizaciones defensoras de derechos humanos, ministerio público y comunidad internacional por no realizar las jornadas móviles de atención, orientación y comunicación a las víctimas</t>
  </si>
  <si>
    <t>que se da por afectación del orden publico que comprometan la vida o la integridad física y/o psicológica de los participantes de las jornadas; por cancelación de las jornadas por parte de las entidades con las que se coordinan, la falta de conexión a internet en el lugar de la realización de la jornada y no gestión de autorización de la jornada por parte de la dirección territorial</t>
  </si>
  <si>
    <t>por parte de los servidores (planta, contratistas, operador)</t>
  </si>
  <si>
    <t xml:space="preserve">con el objetivo de obtener un beneficio económico </t>
  </si>
  <si>
    <t>Uso inadecuado de la información con el objetivo de obtener un beneficio económico por parte de los servidores (planta, contratistas, operador) que brindan atención y orientación a las víctimas.</t>
  </si>
  <si>
    <t>El director territorial y/o el funcionario delegado para la implementación del sistema de gestión de la seguridad y privacidad de la información, de manera semestral hace una reunión donde socializa con el personal de la dirección territorial (planta, contratistas u operador) con el propósito de indicar las implicaciones legales y disciplinarias del uso inadecuado de la información. En caso de no asistir a la reunión, se brindará la información de manera virtual por correo electrónico, además una vez activada la herramienta se enviará al correo electrónico el documento de acuerdo de confidencialidad de usuarios de herramientas tecnológicas o información de la Unidad para las víctimas. Evidencia: acta de reunión y/o correo electrónico.</t>
  </si>
  <si>
    <t>Realizar control de los usuarios de las herramientas que maneja la  entidad, tanto internos como externos.</t>
  </si>
  <si>
    <t>Socialización de recomendaciones Para el refuerzo en el uso de las plataformas a través de correo electrónico</t>
  </si>
  <si>
    <t xml:space="preserve">Funcionarios del proceso de relación con el ciudadano y  funcionario implementador del sistema de seguridad de la información </t>
  </si>
  <si>
    <t>El profesional de RNI y/o profesional del proceso de relación con el ciudadano, de manera trimestral hace una reunión donde socializa con los usuarios externos (colaborador designado y/o enlace municipal y/o personerías) con el propósito de indicar las implicaciones legales y disciplinarias del uso inadecuado de la información. En caso de no asistir a la reunión, se brindará la información de manera virtual por correo electrónico, además una vez activada la herramienta se enviará al correo electrónico el documento de acuerdo de confidencialidad de usuarios de herramientas tecnológicas o información de la Unidad para las víctimas. Evidencia: acta de reunión y/o correo electrónico.</t>
  </si>
  <si>
    <t>En caso de encontrar uso inadecuado de la herramienta SGV, se realizaran las recomendaciones según el acuerdo de confidencialidad firmado entre el usuario y la Unidad para las Víctimas y de ser reiterativo, se suspenderá el acceso a la misma.</t>
  </si>
  <si>
    <t>Funcionario designado por C</t>
  </si>
  <si>
    <t>El profesional de RNI y/o profesional del proceso de relación con el ciudadano realiza mensualmente controles sobre la asignación de usuarios a funcionarios, contratistas y operador, con el propósito de garantizar el buen uso de la herramienta y acorde a las funciones. El control se hace a través de la activación y desactivación de éstos en el momento en el que se presente algún evento como vacaciones, renuncias, licencias, no utilización del usuario, entre otros.  Sin embargo, la inactivación de los usuarios en términos generales se realiza de manera automática según la fecha de terminación del contrato reportada en el acuerdo de confidencialidad. En caso de no informar sobre las vacaciones, renuncias o licencias, el profesional encargado de talento humano y/o el líder de proceso, hará el reporte de las personas que están en vacaciones, licencias o renuncias. Evidencia: correos electrónicos.</t>
  </si>
  <si>
    <t>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el acceso efectivo y pleno de sus derechos y la reconstrucción de sus proyectos de vida.</t>
  </si>
  <si>
    <t xml:space="preserve">Efectuar la entrega de cartas de indemnización aptas a las victimas localizadas.
</t>
  </si>
  <si>
    <t xml:space="preserve">Suministro de información </t>
  </si>
  <si>
    <t>por parte de funcionarios y contratistas</t>
  </si>
  <si>
    <t>sobre colocación de recursos de indemnización</t>
  </si>
  <si>
    <t xml:space="preserve"> para la obtención de beneficios personales</t>
  </si>
  <si>
    <t>Suministro de información  sobre colocación de recursos de indemnización por parte de funcionarios y contratistas para la obtención de beneficios personales</t>
  </si>
  <si>
    <t>El líder del proceso de reparación individual de manera mensual hace entrega de las bases de datos exclusivamente al personal de planta y contratistas asignados para el proceso de reparación individual, estas bases tienen clave de acceso con el propósito de minimizar el riesgo del uso indebido de la información, la clave también es cambiada de manera mensual. En caso de no enviarla por correo electrónico se compartirá por la herramienta OneDrive. Evidencia: correo electrónico con el envío de las bases</t>
  </si>
  <si>
    <t>Se aplicarán otros controles tendientes a reducir el fraude</t>
  </si>
  <si>
    <t>Realizar acta de delegación de personas autorizadas para recibir y manejar la información.</t>
  </si>
  <si>
    <t>Director territorial</t>
  </si>
  <si>
    <t>El director territorial de manera mensual, hace entrega de las bases de datos con la información de las cartas de indemnización al profesional líder del proceso, se hace entrega de dos actas, en una de ellas se  relacionan los procesos allegados y el número de cartas recibidas y en la segunda se lista las personas con nombres y cedula a las cuales tienen su indemnización, esto con el propósito de controlar el manejo de la información, en caso que el profesional líder del proceso no esté disponible, este procedimiento se realiza con otra persona del equipo delegada por el director. Evidencia: actas de entrega de procesos y delegación del director.</t>
  </si>
  <si>
    <t>Socializar al interior del proceso de reparación individual las implicaciones legales, disciplinarias y fiscales en las que se puede incurrir.</t>
  </si>
  <si>
    <t>Director territorial
Líder del proceso</t>
  </si>
  <si>
    <t>El líder del proceso de reparación individual, de manera mensual realiza con el equipo de trabajo reunión con el propósito de establecer planeación de jornadas para entrega de cartas de indemnización. En caso de no realizar la reunión, el líder del proceso hace la programación y reparto por medio de correo electrónico. Evidencia: Acta de reunión y/o correos electrónicos</t>
  </si>
  <si>
    <t>Conservar la trazabilidad de la información remitida por parte del líder de proceso a los colaboradores del equipo, relacionada con la manipulación de las bases de datos (recepción, auditoria y resultados de jornadas)</t>
  </si>
  <si>
    <t>Equipo reparación individual</t>
  </si>
  <si>
    <t xml:space="preserve">Uso inadecuado de los recursos. </t>
  </si>
  <si>
    <t>ante la población, las entidades territoriales, ministerio público,  entidades de cooperación internacional, entidades del sistema integral de paz (unidad de búsqueda, JEP)</t>
  </si>
  <si>
    <t>por falta de recursos para desarrollar operaciones logísticas, comisiones que permitan brindar un fortalecimiento con calidad y acorde al protocolo de participación</t>
  </si>
  <si>
    <t xml:space="preserve">Contribuir a la reparación integral de los daños colectivos ocasionados en el marco del conflicto armado a los sujetos de reparación colectiva desde una perspectiva material, política y simbólica </t>
  </si>
  <si>
    <t>Desarrollar las cinco fases del proceso de Reparación Colectiva con cada uno de los sujetos priorizados para cada vigencia, esto implica elaboración de matrices de identificación y correlación, presentación del programa a las comunidades y entes territoriales, recolectar información de los daños ocasionados por el conflicto armado, diseñar y formular el PIRC e implementar las acciones reparadoras concertadas con las comunidades, todo el desarrollo de la fase implica desplazamientos por el territorio Antioqueño requiriendo incluso adentrarse en zonas de difícil acceso</t>
  </si>
  <si>
    <t xml:space="preserve">Se puede dar por corrupción interna. </t>
  </si>
  <si>
    <t>Malversación de recursos de la Unidad para favorecer intereses individuales (solicitud de comisiones para realizar tramites personales)</t>
  </si>
  <si>
    <t>Mensual</t>
  </si>
  <si>
    <t xml:space="preserve">Los profesionales de forma mensual que hacen parte del proceso de Reparación Colectiva de la Dirección Territorial Antioquia, diligencian las planillas de planeación de actividades de forma mensual y son  verificadas por el lídere del proceso que da visto bueno a la misma vía correo electrónico. 
</t>
  </si>
  <si>
    <t xml:space="preserve">Remitir a la directora la aprobación final de la comisión con el visto bueno del líder del proceso para contar con el aval final de ella que se emitirá vía correo electrónico. </t>
  </si>
  <si>
    <t>Líder del proceso de  Reparación Colectiva</t>
  </si>
  <si>
    <t xml:space="preserve">Cada mes, vía correo electrónico se recibió   por parte del líder del proceso de reparación Colectiva el visto bueno de las Comisiones a realizarse el mes siguientes. </t>
  </si>
  <si>
    <t xml:space="preserve">Generar alertas y llamados de atención a los funcionarios y contratistas sobre las operaciones sospechosas realizadas en el territorio en relación a la solicitud de comisión y su ejecución en el territorio. Esto se realiza con copia a Nivel Nacional para que se tomen las medidas correctivas que requiera cada caso. </t>
  </si>
  <si>
    <t xml:space="preserve">Directora Territorial. </t>
  </si>
  <si>
    <t>Participación y visibilizarían</t>
  </si>
  <si>
    <t>Definir los medios, instrumentos y mecanismos por medio de los cuales se tomará la declaración para decidir
sobre la inclusión o no en el Registro Único de Víctimas de las personas que declaran por los hechos victimizante
estipulados en la Ley 1448 de 2011, resolver los recursos de la vía administrativa y atender a las solicitudes de
ingreso por vía judicial, mediante el establecimiento de criterios para el análisis de las solicitudes de inscripción,
generar insumos para el análisis de información y la gestión del conocimiento así como administrar la información
en el RUV y decidir sobre el procedimiento administrativo de revocatoria de la inscripción en el registro a través,
de herramientas tecnológicas y el análisis de elementos probatorios que permitan establecer un ingreso irregular o fraudulento al RUV, con el fin de garantizar el uso adecuado de los recursos públicos, la confiabilidad en la información del RUV y que las victimas tengan acceso a las medidas de asistencia, atención y reparación establecidas, a partir de la vigencia de la ley 1448 de 2011 y decretos ley étnicos y lo promulgado por la ley 2078 de 2021.</t>
  </si>
  <si>
    <t xml:space="preserve">Se puede dar por desconocimiento u orientaciones equivocadas. </t>
  </si>
  <si>
    <t>Perdida reputacional y económica frente al desarrollo de las jornadas de atención y orientación en los municipios que solicitan de esta y no hay cumplimiento de los compromisos adquiridos previamente en cuanto a convocatoria y herramientas tecnológicas para la realización de la jornada.</t>
  </si>
  <si>
    <t xml:space="preserve">Realización de reuniones físicas o virtuales con la dependencia a la cual este asignada la oficina de víctimas del municipio. para disminuir el incumplimiento de compromisos que son adquiridos al momento de la formalización de la jornada. 3 reuniones durante el año para recordar los compromisos que se deben cumplir para la realización de las jornadas en cada municipio. Evidencia: Actas de reunión. </t>
  </si>
  <si>
    <t xml:space="preserve">Emitir comunicado por parte de la Dirección Territorial a la Administración Municipal recordando los compromisos asumidos en los eventos y generando alertas a los municipios que no realizan las jornadas con la logística planeada. </t>
  </si>
  <si>
    <t>Directora Territorial</t>
  </si>
  <si>
    <t xml:space="preserve">ante la población, las entidades territoriales, ministerio público,  entidades de cooperación internacional, entidades del sistema integral de paz. </t>
  </si>
  <si>
    <t>Uso inadecuado de la información</t>
  </si>
  <si>
    <t xml:space="preserve">Por parte de funcionarios, contratistas o personas externas. </t>
  </si>
  <si>
    <t xml:space="preserve">Brindar asistencia Técnica a la Entidades Territoriales, Ministerio Público y/o Entidades del SNARIV. </t>
  </si>
  <si>
    <t xml:space="preserve">Brindar asistencia técnica. </t>
  </si>
  <si>
    <t xml:space="preserve">Recibir dádivas, beneficios propios o firma de contratos  simulados  al brindar orientación y/o asistencia técnica a Entidades Territoriales, Ministerio Público o entidades del SNARIV. </t>
  </si>
  <si>
    <t xml:space="preserve">En reuniones mensuales de funciones y contratistas la Directora Territorial realizará fuerte énfasis en cero corrupción dentro de la Entidad, dará a conocer las implicaciones legales y administrativas que conllevan los actos corruptos. Se dejará como evidencia acta de reunión. En caso de que el control no se realizara la Directora enviará correo electrónico a los funcionarios y contratistas indicando las implicaciones legales de los actos corruptos. Evidencia: acta de reunión de comité. 
</t>
  </si>
  <si>
    <t xml:space="preserve">En caso de que el riesgo se materialice la Directora escalará el caso a Nivel Nacional vía correo electrónico para que desde Talento Humano y Control interno tomen las medidas correctivas que se generen por este tipo de actos de corrupción. </t>
  </si>
  <si>
    <t>Efectuar la entrega de cartas de indemnización aptas a las víctimas localizadas</t>
  </si>
  <si>
    <t xml:space="preserve">Trabajar conjuntamente con las víctimas en el proceso de reparación integral para la reconstrucción y trasformación de sus proyectos de vida.
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lograr el acceso efectivo y pleno de sus derechos y la reconstrucción de sus proyectos de vida.  </t>
  </si>
  <si>
    <t xml:space="preserve">Posibilidad de pérdida reputacional ante las partes interesadas de la Unidad para las Víctimas por el uso inadecuado de información </t>
  </si>
  <si>
    <t xml:space="preserve">que brindan atención y orientación a las víctimas del conflicto armado </t>
  </si>
  <si>
    <t>para favorecer el pago de una ayuda y/o atención humanitaria y/o medida de  indemnización administrativa.</t>
  </si>
  <si>
    <t xml:space="preserve">con el objetivo de obtener un beneficio económico por parte Servidores (planta, contratistas, operadores y entidades del SNARIV) </t>
  </si>
  <si>
    <t>Posibilidad de pérdida reputacional ante las partes interesadas de la Unidad para las Víctimas por el uso inadecuado de información con el objetivo de obtener un beneficio económico por parte Servidores (planta, contratistas, operadores y entidades del SNARIV) que brindan atención y orientación a las víctimas del conflicto armado para favorecer el pago de una ayuda y/o atención humanitaria y/o medida de  indemnización administrativa.</t>
  </si>
  <si>
    <t>El Profesional de Comunicaciones y/o quien designe la Dirección Territorial socializa la campaña "No se deje engañar'' a la población víctima en los Centros Regionales y/o en las jornadas de asistencia y/o reparación programadas por la Dirección Territorial, de acuerdo con la actividad de los Centros Regionales y la programación de las jornadas, con el objeto de dar a conocer a la población víctima la gratuidad de los servicios de la Unidad. En caso que no se pueda socializar la campaña en los Centros Regionales y/o jornadas de atención y/o reparación, se fortalecerá la difusión de la campaña a través de los miembros de las mesas de participación y enlaces de víctimas. De esta gestión quedará como evidencia registro fotográfico y listado de asistencia y/o correo electrónico.</t>
  </si>
  <si>
    <t>De acuerdo a la tipología del riesgo se debe define implementar un plan de acción que fortalezca y mitigue la materialización del riesgo</t>
  </si>
  <si>
    <t xml:space="preserve">Socializar la campañana "No se deje engañar" de manera trimestral a través de los Enlaces de comunicación de los entes territoriaes en todos los espacios institucionales. Como evidenica se presentarán los correos electronicos con la difusion de los mensajes e iformación relacionada con la campaña. </t>
  </si>
  <si>
    <t>Profesional de comunicaciones</t>
  </si>
  <si>
    <t>El Profesional de la Red Nacional de Información tramita la creación de usuarios para el acceso y uso de las herramientas de información administradas por la Red Nacional de Información con el cumplimiento de requisitos a los servidores del SNARIV cuando sea solicitado. El profesional de la Red Nacional de Información realiza una verificación en la herramienta Vivanto, en el perfil de Administrador, de los usuarios activos, dos veces al año: junio y diciembre, con el objeto de analizar que los usuarios creados estén activos y sean las personas vinculadas con las entidades del SNARIV. De este control queda como evidencia: reporte herramienta Vivanto y correo electrónico en caso de usuarios inactivos. En caso que no se hayan inactivado los usuarios, a 31 de diciembre, la herramienta Vivanto inactiva los usuarios automáticamente, de este control quedará como evidencia reporte de la herramienta vivanto sobre los usuarios inactivos.</t>
  </si>
  <si>
    <t>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lograr el acceso efectivo y pleno de sus derechos y la reconstrucción de sus proyectos de vida.</t>
  </si>
  <si>
    <t xml:space="preserve">No aplica </t>
  </si>
  <si>
    <t xml:space="preserve">Se realizará una actividad en el marco de la competencias de la dirección territorial </t>
  </si>
  <si>
    <t xml:space="preserve">Fortalecer, modernizar, adecuar y realizar las reformas institucionales necesarias que contribuyan a garantizar la implementación de la política de víctimas del país integralmente, con enfoque de derechos, territorial y diferencial. </t>
  </si>
  <si>
    <t>Hacer seguimiento a los acuerdos de confidencialidad a las entidades de SNARIV</t>
  </si>
  <si>
    <t xml:space="preserve">Uso indebido o inadecuado de la información </t>
  </si>
  <si>
    <t>por parte de funcionarios o contratistas de la DT</t>
  </si>
  <si>
    <t xml:space="preserve">de los aplicativos de la Unidad para las Víctimas con fines ilegales </t>
  </si>
  <si>
    <t>Uso indebido o inadecuado de la información de los aplicativos de la Unidad para las Víctimas con fines ilegales por parte de funcionarios o contratistas de la DT, para beneficio propio o de un tercero</t>
  </si>
  <si>
    <t>El articulador territorial de la RNI realiza/coordina anualmente una jornada de formación en las herramientas y lineamientos de la RNI a las entidades SNARIV, con el propósito de mantener actualizados los funcionarios de las distintas entidades en las herramientas de la RNI, y si se presenta, conocer y dar trámites a las situaciones que estos servidores manifiesten sobre el acceso y uso de las herramientas de la RNI.  En caso de no poderse realizar, la profesional de registro y/o RNI efectúa la asistencia técnica vía correo electrónico. Pueden quedar como evidencia informes, acta de reunión y/o correo electrónico.</t>
  </si>
  <si>
    <t xml:space="preserve">La profesional de Red Nacional de Información socializará al equipo de la dirección territorial el Procedimiento Creación de Usuarios en Sistemas de Información con el propósito que se apropien de estas regulaciones para contribuir a la prevención del uso indebido o inadecuado de la información de los aplicativos de la Unidad para las Víctimas, esto se hará dos veces al año. </t>
  </si>
  <si>
    <t>Profesional responsable en la dirección territorial de la RNI</t>
  </si>
  <si>
    <t>La directora territorial Bolívar y San Andrés (o el articulador territorial) firma los acuerdos de confidencialidad (cada vez que haya una solicitud para tener acceso a Vivanto), para que funcionarios, contratistas, colaboradores y entidades del SNARIV tengan acceso a Vivanto, y se revisan los documentos que sustentan la firma de este acuerdo con el objetivo de verificar el cambio de funcionarios, contratistas, colaboradores en las entidades del SNARIV y de la Unidad para la Atención y Reparación a las Víctimas. En caso de no poderse realizar esta acción de control al riesgo, la directora territorial Bolívar y San Andrés (o el articulador territorial) informaran a la RNI para recibir lineamientos para resolver las situaciones que se presenten por estas circunstancias y asegurar que los accesos a los sistemas de información sean conforme a los requisitos jurídicos. Queda como evidencia el registro de autorización de usuarios autorizados para acceso a sistemas de información, copia de acuerdos de confidencialidad y/o correos electrónicos</t>
  </si>
  <si>
    <t>Efectuar la entrega de cartas de indemnización aptas a las victimas localizadas</t>
  </si>
  <si>
    <t xml:space="preserve">Efectuar una entrega ilegal  </t>
  </si>
  <si>
    <t xml:space="preserve">por parte de funcionarios o contratistas de la DT </t>
  </si>
  <si>
    <t xml:space="preserve">de la indemnización administrativa </t>
  </si>
  <si>
    <t xml:space="preserve">para favorecer a un tercero </t>
  </si>
  <si>
    <t xml:space="preserve">Efectuar una entrega ilegal  de la indemnización administrativa por parte de funcionarios o contratistas de la DT para favorecer a un tercero </t>
  </si>
  <si>
    <t>El profesional de reparación individual y la directora territorial cumplen mensualmente con el procedimiento de notificación de indemnización administrativa con el objetivo de garantizar que las víctimas reciban la carta de indemnización conforme a lo establecido en las normas reglamentarias de la Unidad para la Atención y Reparación a las Víctimas. En caso de no poder cumplirse el anterior procedimiento, el profesional de reparación individual y/o la directora territorial le informan a la subdirección de reparación individual, con el propósito de  recibir lineamientos que permitan asegurar la entrega de las indemnizaciones a las víctimas. Pueden quedar como evidencias correos electrónicos, informes, actas y solicitudes.</t>
  </si>
  <si>
    <t xml:space="preserve">La profesional de reparación individual solicitará una vez al año, por medio de correo electrónico o en reunión, a la subdirección de reparación individual el ajuste del procedimiento notificación de indemnización administrativa y entrega del mensaje estatal de reconocimiento y dignificación con el propósito que este procedimiento brinde regulaciones a las situaciones que se vienen presentando que dificultan la efectiva notificación de las cartas de indemnización en la dirección territorial Bolívar y San Andrés. </t>
  </si>
  <si>
    <t xml:space="preserve">Profesional responsable en la dirección territorial de la notificación de las indemnizaciones </t>
  </si>
  <si>
    <t xml:space="preserve">El profesional de reparación individual socializa una vez al año el procedimiento de notificación indemnización administrativa vigente a los servidores públicos de la dirección territorial, con el objetivo de que el mayor número de servidores conozcan el procedimiento y puedan resolver las inquietudes generales acerca de las indemnizaciones que le puedan realizar las víctimas y los funcionarios de las entidades del SNARIV. En caso de no poderse socializar en reuniones de equipo, el procedimiento de notificación indemnización administrativa, el profesional de reparación individual lo socializará por correo electrónico. Puede quedar como evidencia informes, acta de reunión y/o correos electrónicos. </t>
  </si>
  <si>
    <t xml:space="preserve">Promover una respuesta institucional articulada para que las víctimas accedan a una oferta social amplia, adecuada, descentralizada, simultánea y sin barreras de acceso con carácter preventivo y transformador. </t>
  </si>
  <si>
    <t>Información y herramientas de consulta Vivanto y SGV</t>
  </si>
  <si>
    <t>Uso indebido</t>
  </si>
  <si>
    <t>por parte de los funcionarios o contratistas</t>
  </si>
  <si>
    <t xml:space="preserve">de la información y herramientas de consulta de la DT </t>
  </si>
  <si>
    <t>con el objetivo de obtener algún beneficio propio o beneficiar a un tercero</t>
  </si>
  <si>
    <t>Uso indebido de la información y herramientas de consulta de la DT por parte de los funcionarios o contratistas con el objetivo de obtener algún beneficio propio o beneficiar a un tercero</t>
  </si>
  <si>
    <t>En las charlas de apertura de la atención diaria en los CRAV y Puntos de Atención los orientadores socializarán la campaña antifraude con el objetivo de evitar que personas inescrupulosas hagan uso indebido de la información de las victimas para obtener algún beneficio. Adicionalmente, se divulgan las piezas comunicativas que envía nivel nacional sobre la campaña antifraudes y se da a conocer el correo electrónico para que las víctimas realicen las respectivas denuncias. Como evidencia queda el acta mensual de sala de espera.</t>
  </si>
  <si>
    <t>De acuerdo al nivel de severidad del riesgo,  amerita definir un plan de acción.</t>
  </si>
  <si>
    <t>Socializar la campaña antifraude en las jornadas de atención y/o ferias de servicios y entrega de cartas de indemnización. Como evidencia quedan informe de plan de acción indicador entrega de cartas, ayudas de memoria de jornadas y/o ferias de servicio.</t>
  </si>
  <si>
    <t>Profesional Reparación Individual y Profesional de Relación con el Ciudadano</t>
  </si>
  <si>
    <t xml:space="preserve">Los profesionales de la RNI, Indemnizaciones y Relación con el Ciudadano cada vez que solicitan usuario (profesionales de planta, contratistas de la UARIV, Enlaces Municipales, Entidades del SNARIV) en las herramientas de consulta y gestión tales como VIVANTO, INDEMNIZA y SGV; recepcionan la documentación necesaria (Formatos de aceptación de Confidencialidad firmados por el solicitante y fotocopia de cédula de ciudadanía ampliada al 100%), la validan, firman los acuerdos, los escanean, los cargan en el sistema y/o los remiten a la Subdirección y/o enlace nacional correspondiente, para crear y/o activar el acceso a los solicitantes, el cual se concede como plazo máximo el día 31 de diciembre del año.
En el evento que se reciba un reporte por mal uso de las herramientas, en primera instancia se procede a bloquear el usuario, reportar a la subdirección y/o enlace nacional  correspondiente para dar inicio a los procesos legales que haya lugar.
Cuando un Enlace Municipal  no culmina el contrato, el Ente Territorial o institución correspondiente, envía el reporte de culminación o desistimiento del contrato, junto a la carta de presentación del nuevo Enlace. Conocida esta situación se procede a desactivar dicho usuario.
Los Enlaces Municipales al firmar el acuerdo de aceptación de confidencialidad se someten o se comprometen a cumplir con lo establecido legalmente para dicho uso de las herramientas, razón por la cual, la Unidad no asume la responsabilidad legal por el mal manejo, donde solo asume la responsabilidad de reportar, denunciar y/o bloquear dichos usuarios.
En los casos de acceso a  herramientas  otorgadas a contratistas directos de la Unidad como al personal de Planta,  al finalizar el contrato y/o cuando se retiran, dentro de los documentos que anexan, se debe adjuntar paz y salvos de la OTI certificando la terminación del contrato, el cual es remitido por la Directora Territorial y enviado a la OTI al igual  que las herramientas otorgadas, en el caso de los contratistas, y para el personal de planta, cuando hacen la solicitud de retiro, se adjunta paz y salvo y se remite  al área de TH.
Finalmente, cuando los enlaces cumplen su periodo hasta el 31 de diciembre, automáticamente los aplicativos correspondientes proceden a bloquear a  todos los usuarios, toda vez que, dichos usuarios tienen una máxima vigencia de un año, el cual se termina cada 31 de diciembre.
Como evidencia  quedan solicitudes de los entes territoriales,  correos electrónicos y acuerdos de confidencialidad.
</t>
  </si>
  <si>
    <t>Brindar atención y orientación presencial en puntos de atención y centros regionales
Realizar jornadas de atención móvil de orientación y comunicación a las víctimas</t>
  </si>
  <si>
    <t xml:space="preserve">Uso indebido de la información </t>
  </si>
  <si>
    <t xml:space="preserve">por parte de funcionarios y colaboradores </t>
  </si>
  <si>
    <t xml:space="preserve">para favorecer, priorizar o agilizar trámites </t>
  </si>
  <si>
    <t xml:space="preserve">con el objetivo de obtener un beneficio propio. </t>
  </si>
  <si>
    <t xml:space="preserve">Posible Uso indebido de la información institucional a fin de gestionar, priorizar o agilizar el trámite de un asunto en ejercicio de funciones o de obligaciones contractuales desviando la aplicación de los principios de la función administrativa en beneficio propio y/o de terceros. </t>
  </si>
  <si>
    <t>El profesional de servicio al ciudadano diseña trimestralmente un estudio de caso el cual comparte con los servidores de la DT Central y del operador asignados a ésta, para generar conocimiento y toma de conciencia frente a los protocolos  y el uso adecuado de la información, en caso de no lograr efectuarse su diseño u socialización se realiza correo  dirigido a cada uno de los profesionales encargados de los puntos recordando las directrices de atención a los ciudadanos   generando como evidencia la presentación del caso y las respuestas a la prueba realizada con el mismo, Correo Electrónico.</t>
  </si>
  <si>
    <t>Por la Tipología del riesgos se define Plan de Acción que fortalezca los actuales controles y evite su materialización</t>
  </si>
  <si>
    <t>Realizar trimestralmente el reporte del estudio del caso por parte del profesional de servicio al ciudadano.</t>
  </si>
  <si>
    <t>Profesional de Servicio al ciudadano</t>
  </si>
  <si>
    <t>El profesional de servicio al ciudadano hace mensualmente el análisis de la atenciones de su equipo, identificando aquellas realizadas en horarios no autorizados y reporta estos ingresos  a la Subdirección de Asistencia y Atención Humanitaria para el respectivo seguimiento, si la subdirección asistencia y atención humanitaria determina un ingreso no autorizado, se solicita al contratante (operador o Unidad para las Victimas) realizar el proceso de investigación frente al caso  con el Objetivo de dar comienzo el protocolo de sanciones pertinentes. Como evidencia se contará con la base de reporte y con la remisión de los casos identificados. SIN CONDICIONES REALES DE APLICACIÓN. ELIMINAR</t>
  </si>
  <si>
    <t>Solicitar a las áreas que administran las herramientas un reporte periódico de ingreso a las herramientas de los funcionarios de la DT y del Operador y realizar el análisis de ingresos a las herramientas por parte de los profesionales de servicio al ciudadano.  (si amerita)</t>
  </si>
  <si>
    <t>Director Territorial - Profesionales de Servicio al Ciudadano</t>
  </si>
  <si>
    <t>Desde la DT se realiza la solicitud con la Subdirección de Asistencia y Atención Humanitaria de la generación de los lineamientos para la atención a personas apoderadas por las víctimas y con listados, con el objetivo que una vez se cuente con los lineamientos el profesional de servicio al ciudadano identifica los posibles tramitadores y de reporte a la Subdirección de Asistencia y Atención Humanitaria para que se adelanten las acciones pertinentes, de no contar con los lineamientos por la Subdirección de Asistencia y Atención Humanitaria se procederá a realizar una base en la cual se relacionan las personas que se presentan a los puntos con listados o varios poderes siendo esta remitida a la Subdirección de Asistencia y Atención Humanitaria.</t>
  </si>
  <si>
    <t>Solicitar a la Subdirección de Asistencia y Atención Humanitaria los lineamientos de atención a apoderados o personas con listados de víctimas.
Solicitud a la SAAH</t>
  </si>
  <si>
    <t>Director Territorial - Profesional de Servicio al Ciudadano</t>
  </si>
  <si>
    <t>Se definen Planes de Acción adicionales con el fin de evitar la materialización del riesgo</t>
  </si>
  <si>
    <t>Efectuar la entrega de cartas de indemnización aptas a las victimas localizadas.</t>
  </si>
  <si>
    <t>Trabajar conjuntamente con las víctimas en el proceso de reparación integral para la reconstrucción y trasformación de sus proyectos de vida.
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lograr el acceso efectivo y pleno de sus derechos y la reconstrucción de sus proyectos de vida.</t>
  </si>
  <si>
    <t>Implementar acciones por la dirección territorial para efectuar la entrega de cartas de indemnización aptas a las victimas localizadas.</t>
  </si>
  <si>
    <t xml:space="preserve">Uso  inadecuado de la información </t>
  </si>
  <si>
    <t>por parte de un  funcionario o contratista</t>
  </si>
  <si>
    <t xml:space="preserve">correspondiente a la notificación efectiva de las cartas de indemnización administrativa </t>
  </si>
  <si>
    <t xml:space="preserve"> con el objetivo de obtener un beneficio propio o favorecer a un tercero. </t>
  </si>
  <si>
    <t xml:space="preserve">Uso  inadecuado de la información  correspondiente a la notificación efectiva de las cartas de indemnización administrativa por parte de un  funcionario o contratista con el objetivo de obtener un beneficio propio o favorecer a un tercero. </t>
  </si>
  <si>
    <t>El profesional de la RNI de manera mensual y/o cada vez que se le soliciten la creación de un nuevo usuario VIVANTO para funcionarios y contratistas de la DT. Córdoba, recibe la solicitud mediante correo electrónico y verifica que el compromiso de confidencialidad cumpla con los requisitos establecidos en el procedimiento de Creación de Usuarios en Sistemas de Información, y si cumple con estos, se le asigna el perfil de consulta y/o verificador según el caso con el aval de la Directora Territorial, con el objetivo de salvaguardar y restringir el uso de la información y propender por el buen manejo de las herramientas. En caso de que el compromiso de confidencialidad que envía el solicitante no cumpla con los requisitos, se realizara devolución de esta vía correo electrónico, con las respectivas observaciones y no se realiza la activación del perfil de consulta y/o verificador.    
Evidencia: Compromisos de confidencialidad verificados y avalados por la Directora Territorial.</t>
  </si>
  <si>
    <t>Reforzar la socialización de la campaña antifraude en el equipo de trabajo de la Dirección Territorial y enlaces municipales de victimas por medio del correo electrónico y/o actas de reunión, para apoyar y orientar a la población y evitar que sean engañados por personas inescrupulosas.</t>
  </si>
  <si>
    <t>•	Director Territorial 
•	Enlace SIG
•	Profesional Indemnizaciones</t>
  </si>
  <si>
    <r>
      <t xml:space="preserve">La profesional de Indemnizaciones mensualmente envía informe con las jornadas de notificación y entrega de cartas de indemnización realizadas, en las cuales se socializa la campaña Antifraude </t>
    </r>
    <r>
      <rPr>
        <sz val="11"/>
        <color rgb="FFFF0000"/>
        <rFont val="Calibri"/>
        <family val="2"/>
        <scheme val="minor"/>
      </rPr>
      <t>s</t>
    </r>
    <r>
      <rPr>
        <sz val="11"/>
        <color theme="1"/>
        <rFont val="Calibri"/>
        <family val="2"/>
        <scheme val="minor"/>
      </rPr>
      <t xml:space="preserve"> a la población víctima, entre otros asistentes a dichas jornadas, con el objetivo de que el mayor número de partes interesadas conozcan la estrategia y los canales de denuncia ante posibles fraudes que se puedan presentar, y estén en capacidad de orientar o denunciar, cuando la situación así lo amerite. En caso de no poder socializar de manera presencial o virtual la campaña Antifraude, ésta se realizará a través de correo electrónico.
Evidencia: Informes mensual de jornadas entrega y socialización de la campaña </t>
    </r>
  </si>
  <si>
    <t>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lograr el acceso efectivo y pleno de sus derechos y la reconstrucción de sus proyectos de vida</t>
  </si>
  <si>
    <t xml:space="preserve">por parte de un funcionario o contratista y externos </t>
  </si>
  <si>
    <t>correspondiente a la indemnización de víctima</t>
  </si>
  <si>
    <t xml:space="preserve"> con el objetivo de obtener un beneficio propio o favorecer a un tercero.</t>
  </si>
  <si>
    <t xml:space="preserve">
El profesional de reparación individual-Indemnizaciones del DT Eje Cafetero una vez cada 4 meses socializa y fortalece la campaña antifraude de la Unidad con funcionarios, contratistas de la entidad y funcionarios de las entidades del SNARIV, con el fin de prevenir los fraudes. En caso no poderse realizarse en los espacios definidos, se utilizarán los demas medios disponibles como correos electronicos o distintas reuniones. Como evidencia de su ejecución se cuenta con correo electrónico y/o actas de reunión.</t>
  </si>
  <si>
    <t>Socializar la política anti fraude en los espacios que definan  los CDJT ampliados de los 3 departamentos de la DT Eje Cafetero</t>
  </si>
  <si>
    <t xml:space="preserve">Profesional de Indemnizaciones Eje Cafetero - Apoyo Profesionales Nación Territorio Eje Cafetero </t>
  </si>
  <si>
    <t>El profesional de reparación individual-Indemnizaciones del DT Eje Cafetero, cada vez que sean asignadas municipalizaciones a la dirección territorial, garantiza la confidencialidad de la información siguiendo los lineamientos tanto del procedimiento y el memorando interno donde se socializa la nueva estrategia de notificación de acuerdo con las municipalizaciones asignadas a la DT, con el fin de salvaguardar la información. En caso no poderse garantizar la confidencialidad de la información no se realizará el envío, como evidencia de su ejecución se cuenta con correo electrónico y archivo cifrado.</t>
  </si>
  <si>
    <t xml:space="preserve">
El profesional de reparación individual-Indemnizaciones del DT Eje Cafetero, cada vez que se presenten, traslada a Nivel Nacional  las denuncias o novedades que se puedan presentar, con el fin de poner en conocimiento y se inicien las acciones pertinentes. En caso no realizar el envío al nivel nacional , se utilizarán los demas mecanismos dispuestos para poner en conocimiento las denuncias o novedades, como evidencia de su ejecución se cuenta con correo electrónico.</t>
  </si>
  <si>
    <t xml:space="preserve">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lograr el acceso efectivo y pleno de sus derechos y la reconstrucción de sus proyectos de vida. </t>
  </si>
  <si>
    <t>de los aplicativos de la Unidad para las Víctimas con fines ilegales</t>
  </si>
  <si>
    <t>con el objetivo de obtener un beneficio propio o beneficiar a un tercero.</t>
  </si>
  <si>
    <t>Uso indebido o inadecuado de la información de los aplicativos de la Unidad para las Víctimas con fines ilegales por parte de funcionarios o contratistas de la DT con el objetivo de obtener un beneficio propio o beneficiar a un tercero.</t>
  </si>
  <si>
    <t>Firmar anualmente el  formato de aceptación de lineamiento de confidencialidad por parte del  usuario  de cualquier entidad del SNARIV y el profesional de la red nacional de información de la dirección territorial y/o director territorial de la unidad , con el propósito de garantizar el compromiso de confidencialidad de la información por cada funcionario que utilice las herramientas de información de las victimas. En caso de no ser firmado el acuerdo de confidencialidad no se asignaran claves ni se renovaran permisos para cada vigencia anual, queda como evidencia el formato de aceptación del acuerdo de confidencialidad de usuarios firmado y cargado en la herramienta VIVANTO.</t>
  </si>
  <si>
    <t>Con estos controles desde la DT Magdalena y el proceso con el profesional encargado pretende minizar al máximo que este riesgo se pueda materializar.</t>
  </si>
  <si>
    <t xml:space="preserve">Revisar semestralmente los acuerdos de confidencialidad firmados y que concuerden con las personas que aun están manejando dichas herramientas informáticas de la unidad para las victimas. </t>
  </si>
  <si>
    <t>Profesional encargado del proceso</t>
  </si>
  <si>
    <t xml:space="preserve">Socializar por parte del funcionario encargado de la RNI el lineamiento de confidencialidad anualmente a las entidades del SNARIV para generar compromisos individuales en el cumplimiento de las condiciones de seguridad para garantizar la confidencialidad de la información. En caso de no realizarse la socialización en forma presencial se realizará en forma virtual o escrita. queda como evidencia acta de socialización, correo electrónico. </t>
  </si>
  <si>
    <t xml:space="preserve">Realizar capacitación a todas las entidades del snariv, donde se le dará la información de la importancia extrema de la persona que maneje las herramientas de la unidad y que la persona que integra que no pueda realizar fraudes que lo beneficien a él o un tercero. </t>
  </si>
  <si>
    <t>Atención a las victimas  en los puntos de atención y Centros Regionales</t>
  </si>
  <si>
    <t>Uso indebido o inadecuado</t>
  </si>
  <si>
    <t xml:space="preserve">por parte de contratistas, funcionarios del centro regional o punto de atención </t>
  </si>
  <si>
    <t>herramientas tecnológicas y de los procesos internos de atención de la unidad</t>
  </si>
  <si>
    <t>con el objetivo de obtener un beneficio propio o de un tercero</t>
  </si>
  <si>
    <t>Uso indebido o inadecuado de las herramientas tecnológicas y de los procesos internos de atención de la unidad, por parte de contratistas, funcionarios del centro regional o punto de atención con el objetivo de obtener un beneficio propio o de un tercero</t>
  </si>
  <si>
    <t xml:space="preserve">Dependiendo de la temporalidad de cada contrato El director territorial debe informar mediante correo electrónico, al articulador territorial de la RNI de las renuncias que se puedan presentar de funcionarios y contratistas, para desactivar de manera oportuna los accesos a estas herramientas.  En tal caso el Articulador Territorial   de la RNI procederá a inactivar el usuario, como evidencia se cuenta con el registro de la herramienta y correo de respuesta.  </t>
  </si>
  <si>
    <t xml:space="preserve">Se realizara jornada de sensibilización a los funcionarios y contratistas propios y externos,  frente al uso indebido  de las herramientas tecnológicas y la información de la unidad para las victimas.  </t>
  </si>
  <si>
    <r>
      <t xml:space="preserve">Director Territorial -  </t>
    </r>
    <r>
      <rPr>
        <sz val="11"/>
        <rFont val="Calibri"/>
        <family val="2"/>
        <scheme val="minor"/>
      </rPr>
      <t xml:space="preserve">enlace Oficina de Tecnología de Información (OTI) y/o profesional  designado por el líder de la DT.  </t>
    </r>
    <r>
      <rPr>
        <sz val="11"/>
        <color rgb="FFFF0000"/>
        <rFont val="Calibri"/>
        <family val="2"/>
        <scheme val="minor"/>
      </rPr>
      <t xml:space="preserve"> </t>
    </r>
  </si>
  <si>
    <t xml:space="preserve">El director territorial debe informar mediante correo electrónico, al articulador territorial  de la  RNI de las renuncias que se puedan presentar de funcionarios y contratistas, para desactivar de manera oportuna los accesos a estas herramientas.  En tal caso el Articulador Territorial   de la RNI procederá a inactivar el usuario, en el caso de identificar usuarios aún activos se hará el respectivo reporte para desactivar nuevamente los usuarios a las herramientas de la entidad. como evidencia se cuenta con el registro de la herramienta. </t>
  </si>
  <si>
    <t xml:space="preserve">Se fortalecerá las campañas de ojo al fraude en la dirección territorial en los espacios de interacción con las victimas </t>
  </si>
  <si>
    <t>profesionales de relación con el ciudadano,  comunicaciones</t>
  </si>
  <si>
    <t>Los funcionarios que identifiquen casos de uso indebido de las herramientas por parte de colaboradores, contratistas, operadores u otros  deben reportar al Director Territorial la situación. Quien a su vez evaluará la situación y reportará a la articuladora de la  RNI mediante correo electrónico. La articuladora de la RNI  procederá a inactivar el usuario reportado, como evidencia enviará al director Territorial correo con la confirmación.</t>
  </si>
  <si>
    <t>Prestar atención y orientación a las victimas en los Puntos de atención o CRAV - Realizar jornadas de atención móvil de orientación y comunicación a las víctimas con enfoque diferencial</t>
  </si>
  <si>
    <t xml:space="preserve">Inadecuada utilización de la información </t>
  </si>
  <si>
    <t xml:space="preserve">que maneja el personal del  operador Outsourcing  de la Dt </t>
  </si>
  <si>
    <t xml:space="preserve">posible fuga de la misma por las plataformas virtuales </t>
  </si>
  <si>
    <t>con el objetivo de obtener un beneficio propio.</t>
  </si>
  <si>
    <t>Inadecuada utilización de la información y  posible fuga de la misma por las plataformas virtuales que maneja el personal del  operador Outsourcing  de la Dt con el objetivo de obtener un beneficio propio.</t>
  </si>
  <si>
    <t>Las profesionales del proceso de relación con el ciudadano,  solicitan mensualmente  en la reunión de productividad a la  coordinadora zonal del operador Outsourcing,  el reporte referente al uso inadecuado de los sistemas de información, con la finalidad de detectar fuga de información o uso inadecuado de la misma o de las plataformas asignadas a los orientadores o documentadores del operador Outsourcing, para que a su vez reportar  a nivel nacional al grupo antifraudes y al enlace de planeación de la DT Nariño, quien escala también a la OAP  y al proceso de Gestión de la Información (RNI) en NN en caso de presentarse. En caso de no materializarse el riesgo se deja constancia en el acta de la reunión de productividad. Se evidencia a través de correo electrónico, actas y listados de asistencia.</t>
  </si>
  <si>
    <t>Documentar  el control existente ya que en su calificación se verifico que no estaba documentado</t>
  </si>
  <si>
    <t>Integrantes del proceso de relación con el ciudadano de la DT Nariño</t>
  </si>
  <si>
    <t>Realizar  sensibilizaciones  bimensuales  sobre el tema de la corrupción y riesgos de corrupción</t>
  </si>
  <si>
    <t>Dado a la tipología de riesgo y el nivel de severidad residual, se toma la decisión de definir un Plan de Acción adicional</t>
  </si>
  <si>
    <t xml:space="preserve">Por parte de funcionarios y colaboradores </t>
  </si>
  <si>
    <t>Para favorecer el pago de una indemnización</t>
  </si>
  <si>
    <t>Con el objetivo de obtener un beneficio propio.</t>
  </si>
  <si>
    <t>Uso indebido de la información por parte de funcionarios y colaboradores para favorecer el pago de una indemnización con el objetivo de obtener un beneficio propio.</t>
  </si>
  <si>
    <t>El director territorial realiza el descargue de las cartas en formato PDF desde la herramienta indemniza y se almacenan en la nube (OneDrive)  y designa  al profesional de indemnizaciones de manera mensual para que ejerza la custodia de las cartas de indemnización y el desarrollo del proceso de notificación de indemnización a las víctimas destinatarias de la reparación económica en los procesos de pagos nuevos y reprogramaciones tanto por pagos administrativos como judiciales. Las bases generadas de pago (municipalizaciones) son de exclusivo conocimiento y uso del Director Territorial y del equipo de indemnizaciones, quienes deberán aplicar el procedimiento de confidencialidad y salvaguarda de la información. El procedimiento de contactabilidad, notificación y entrega de cartas de indemnización se encuentra bajo responsabilidad del equipo indemnizador. En caso de identificar inconsistencias o irregularidades se informará por el canal dispuesto por la Entidad en los tiempos establecidos por la normativdad y directrices de la Unidad,  sobre la presunta actuación al grupo de indagación y protección contra fraudes de la Oficina Asesora Jurídica.   Evidencia:  Formato de autorización para el descargue y organización de la logística de indemnización administrativa y correo electrónico en PDF con la base de datos de las victimas a indemnizar, correos electronicos con las inconsistencias presentadas</t>
  </si>
  <si>
    <t>Acta de socialización Campaña Antifraude  en las entregas de cartas de indemnizaciones, puntos de atención y demás espacios de indemización desarrollados</t>
  </si>
  <si>
    <t>Enlace / Equipo Indemnizaciones DT Santander.</t>
  </si>
  <si>
    <t xml:space="preserve">Uso inadecuado de la información de las víctimas y/o sistemas de información de la Unidad para las Víctimas, </t>
  </si>
  <si>
    <t xml:space="preserve">por parte de los servidores públicos (planta, contratistas, operador) </t>
  </si>
  <si>
    <t xml:space="preserve">con el objetivo de obtener beneficios económicos por parte de los servidores públicos (planta, contratistas, operador) </t>
  </si>
  <si>
    <t>Uso inadecuado de la información de las víctimas y/o sistemas de información de la Unidad para las Víctimas, con el objetivo de obtener beneficios económicos por parte de los servidores públicos (planta, contratistas, operador) que brindan atención y orientación a las víctimas.</t>
  </si>
  <si>
    <t xml:space="preserve">El Director@ Territorial o al que se delegue, una vez por vigencia socializa a los funcionarios, contratistas y colaboradores, la política antifraudes o el código de integridad; en un comité territorial de la DT o material enviado por correo electrónico, con el propósito de aumentar el auto control y la integridad de los funcionarios, contratistas y colaboradores de la DT. en caso de no poder implementar la actividad, se solicita a  CID a través de correo electrónico una capacitación de la política antifraude o Código de la integridad, como evidencia de esta actividad son actas de reunión o correos electrónicos.  </t>
  </si>
  <si>
    <t xml:space="preserve">Analizando los controles, se definió como tratamiento ajustar y aumentar la frecuencia de socialización al primer control.  </t>
  </si>
  <si>
    <t>Socializar a los funcionarios, contratistas y colaboradores, la política antifraudes o el código de integridad; para la vigencia 2024,  se realizara de forma semestral o 2 veces por vigencia.</t>
  </si>
  <si>
    <t>Profesional de Planeación Control y Seguimiento de la DT.</t>
  </si>
  <si>
    <t>El Director@ Territorial o al que se delegue, una vez por semestre, hace revisión de los usuarios autorizados para la utilización de las herramientas tecnológicas, a los usuarios no autorizados se les solicita a la OTI la desactivación de los permisos, con el propósito de mantener controlado el acceso a las herramientas solo por personal autorizado, en caso de no poder hacer esto, se solicita al proceso de RNI la revisión e informe de los acuerdos de confidencialidad firmados en la DT, para identificar los permisos y herramientas autorizadas, lo mismo para el proceso de Reparación Integral y Servicio al Ciudadano. dejando como evidencia correo electrónico.</t>
  </si>
  <si>
    <t>El Director Territorial o al que se delegue, en caso de que se presente un hecho de corrupción, realiza acercamientos de forma presencial a los medios de comunicación (radio y televisión) locales para dar información relacionada con los hechos de corrupción,   en caso de no poderse hacer de forma presencial, se hará comunicado a la opinión pública informando el hecho, cual se  enviara por redes sociales y a medios escritos locales. dejando como evidencia Informe detallados y/o publicaciones digitales o escritas.</t>
  </si>
  <si>
    <t>Se define Plan de Acción adicional con el fin de fortalecer los controles existentes y evitar la materialización del riesgo.</t>
  </si>
  <si>
    <t xml:space="preserve">Efectuar la entrega de cartas de indemnización aptas a las victimas localizadas
Realizar jornadas de atención móviles de orientación y comunicación a las víctimas con enfoque diferencial
Brindar asistencia técnica para la actualización de planes de contingencia en la fase de formulación a entidades territoriales de interés estratégico y que son priorizadas a partir de estudio técnico.
Brindar servicios de asistencia técnica diferenciada en los procesos de planeación, ejecución y seguimiento de la implementación territorial de la política de víctimas, que incorpora los aspectos técnicos, financieros y administrativos reconociendo el enfoque diferencial.
</t>
  </si>
  <si>
    <t>Uso indebido de información de las victimas relacionada</t>
  </si>
  <si>
    <t xml:space="preserve">por parte funcionarios o contratistas  de la unidad o entes territoriales </t>
  </si>
  <si>
    <t>relacionada con tramites de la Unidad</t>
  </si>
  <si>
    <t>con el objetivo de obtener un beneficio particular o beneficiar a un tercero</t>
  </si>
  <si>
    <t>Uso indebido de información de las victimas relacionada con tramites de la Unidad por parte funcionarios o contratistas  de la unidad o entes territoriales con el objetivo de obtener un beneficio particular o beneficiar a un tercero</t>
  </si>
  <si>
    <t>Los funcionarios responsables de los procesos de Relación con el Ciudadano, o gestión para la asistencia o de DGI (Participación y Visibilización)  o  Reparación Integral o Prevención Urgente y Atención a la Inmediatez encargados de participar en espacios con entes territoriales y/o población víctima, socializan semestralmente, la estrategia antifraude de la entidad, realizadas por la Unidad con el fin que se conozca las rutas que se tienen para diferentes denuncias y reiterando que los trámites ante la unidad son gratuitos y no requieren de intermediarios. Estos espacios pueden ser en jornadas de asistencia y/o atención, comités de justicia transicional, espacios de asistencia técnica o espacios que se den con los entes territoriales y/o población víctima de manera presencial o virtual. En caso que no se pueda hacer, los orientadores o quien acompañe el espacio informarán a las víctimas en los puntos de atención o centros regionales. Evidencia. Acta de reunión y/o Presentación y/o informe, y/o correo electrónico.</t>
  </si>
  <si>
    <t>Socializar en lo posible en  todo espacio que se cuente con población victima y/o entes territoriales, que los tramites ante la unidad son totalmente gratuitos</t>
  </si>
  <si>
    <t>Directora Territorial o funcionario responsable del espacio</t>
  </si>
  <si>
    <t>Los funcionarios y/o Director Territorial del Valle del Cauca cuando se tenga información o sospechas que un funcionario de la Unidad para las victimas está obteniendo un beneficio particular o está beneficiando un tercero con la información de las victimas, presentará la denuncia o queja ante el  grupo control interno disciplinario y/o grupo de  indagación  y protección  contra  fraudes  de  la  Oficina  Asesora  Jurídica de la entidad, con el fin que sea indagado o investigado y que de esa manera sea interpuesta la denuncia ante la autoridad correspondiente,  en caso que no sea un funcionario de la unidad para las victimas, se realizará la respectiva denuncia ante la Oficina Asesora Jurídica y/o la autoridad competente para que sea investigado. Evidencia: Correo electrónico o memorando u oficio</t>
  </si>
  <si>
    <t>Versión</t>
  </si>
  <si>
    <t>Fecha de Cambio</t>
  </si>
  <si>
    <t>Descripción de la modificación</t>
  </si>
  <si>
    <t>V1</t>
  </si>
  <si>
    <t>Creación</t>
  </si>
  <si>
    <t>V2</t>
  </si>
  <si>
    <t>Se ajusta a la Nueva metodologia de riesgo de la UARIV</t>
  </si>
  <si>
    <t>V3</t>
  </si>
  <si>
    <t>V4</t>
  </si>
  <si>
    <t>V5</t>
  </si>
  <si>
    <t>Se ajusta a la Nueva metodologia de riesgo de la UARIV, Se ajusta logo, calificacion de controles y tablas de probabilidad e impacto</t>
  </si>
  <si>
    <t>V6</t>
  </si>
  <si>
    <t>Se ajusta a la Nueva metodologia de riesgo de la UARIV, se ajustan tablas de probabilidad e impacto</t>
  </si>
  <si>
    <t>V7</t>
  </si>
  <si>
    <t xml:space="preserve">Se ajusta de acuerdo a los nuevos lineamientos del DAFP </t>
  </si>
  <si>
    <t>V8</t>
  </si>
  <si>
    <t>Se ajusta a la Nueva metodologia de riesgo de la UARIV, se ajustan redacción del riesgos, tablas y valoración de probabilidad e impacto riesgos inherente, valoración controles</t>
  </si>
  <si>
    <t>V9</t>
  </si>
  <si>
    <t>Se agrega el campo Fecha de Actualización de los registros para identificar la ultima actualización de la información allí consignada</t>
  </si>
  <si>
    <t>V10</t>
  </si>
  <si>
    <t>XX/09/2023</t>
  </si>
  <si>
    <t>Ajuste casillas objetivos del proceso de acuerdo a caracterizaciones, impacto adicionando redacciones de tipo fiscal, Tipología de Riesgos incluyendo "documental y Fiscal", Formulación redacción del riesgo y cambio de imagen insttiucional logo y color del formato.</t>
  </si>
  <si>
    <r>
      <rPr>
        <b/>
        <sz val="9"/>
        <color rgb="FFFF0000"/>
        <rFont val="Verdana"/>
        <family val="2"/>
      </rPr>
      <t>Nota:</t>
    </r>
    <r>
      <rPr>
        <sz val="9"/>
        <color rgb="FFFF0000"/>
        <rFont val="Verdana"/>
        <family val="2"/>
      </rPr>
      <t xml:space="preserve"> Se debe registrar el control de cambios,pero esta hoja no se publica.</t>
    </r>
  </si>
  <si>
    <t>PROBABILIDAD</t>
  </si>
  <si>
    <t>Nivel</t>
  </si>
  <si>
    <t>Descripción</t>
  </si>
  <si>
    <t>La actividad se realiza más de 3000 veces al año</t>
  </si>
  <si>
    <t>La actividad se realiza entre 1501 a 3000 veces al año</t>
  </si>
  <si>
    <t>La actividad se realiza entre 366 y  1500 veces al año</t>
  </si>
  <si>
    <t>La actividad se realiza entre 13 y 365 veces al año</t>
  </si>
  <si>
    <t>Muy Baja</t>
  </si>
  <si>
    <t>La actividad se realiza máximo 12 veces por año</t>
  </si>
  <si>
    <t>PROBABILIDAD RISESGOS DE CORRUPCIÓN</t>
  </si>
  <si>
    <t>Se espera que el evento ocurra en la mayoría de las circunstancias</t>
  </si>
  <si>
    <t>Mas de una (1) vez al año</t>
  </si>
  <si>
    <t>Es viable que el evento ocurra en la mayoría de las circunstancias</t>
  </si>
  <si>
    <t>Al menos una (1) a vez en el último año</t>
  </si>
  <si>
    <t>El evento podrá ocurrir en algún momento</t>
  </si>
  <si>
    <t>Al menos una (1) a vez en los últimos dos (2) años</t>
  </si>
  <si>
    <t>Al menos una (1) a vez en los últimos cinco (5) años</t>
  </si>
  <si>
    <t>El evento puede ocurrir solo en circunstancias excepcionales (poco comunes o anormales)</t>
  </si>
  <si>
    <t>No se ha presentado en los últimos cinco (5) años</t>
  </si>
  <si>
    <t>IMPACTO</t>
  </si>
  <si>
    <t>Descripción Económica o Presupuestal</t>
  </si>
  <si>
    <t>Descripción Reputacional</t>
  </si>
  <si>
    <t>Pérdida económica superior a 1500 SMLMV</t>
  </si>
  <si>
    <t>Deterioro de imagen con efecto publicitario sostenido a nivel Internacional</t>
  </si>
  <si>
    <t>Pérdida económica de 319 hasta 1500 SMLMV</t>
  </si>
  <si>
    <t>Deterioro de imagen con efecto publicitario sostenido a nivel Nacional o Territorial</t>
  </si>
  <si>
    <t>Pérdida económica de 21 hasta 318 SMLMV</t>
  </si>
  <si>
    <t>Deterioro de imagen con efecto publicitario sostenido a nivel Local o Sectores Administrativos</t>
  </si>
  <si>
    <t>Pérdida económica de 11 hasta 20 SMLMV</t>
  </si>
  <si>
    <t xml:space="preserve">De conocimiento general de la entidad a nivel interno, Dirección General, Comités Y Proveedores </t>
  </si>
  <si>
    <t>Pérdida económica hasta 10 SMLMV</t>
  </si>
  <si>
    <t>Solo de conocimiento de algunos funcionarios</t>
  </si>
  <si>
    <t>N</t>
  </si>
  <si>
    <t>Pregunta
Si el riesgo se materializa podria?</t>
  </si>
  <si>
    <t>Respuesta</t>
  </si>
  <si>
    <t>Si</t>
  </si>
  <si>
    <t>No</t>
  </si>
  <si>
    <t>¿Afectar al grupo de funcionarios del proceso?</t>
  </si>
  <si>
    <t>¿Afectar el cumplimiento de metas y objetivos de la dependencia ?</t>
  </si>
  <si>
    <t>¿Afectar el cumplimiento de misión de la Entidad ?</t>
  </si>
  <si>
    <t>¿Afectar el cumplimiento de misión del sector al cual pertenece la Entidad ?</t>
  </si>
  <si>
    <t>¿Generar perdida de confianza de la Entidad, afectando su reputación?</t>
  </si>
  <si>
    <t>¿Generar perdida de recursos económicos?</t>
  </si>
  <si>
    <t>¿Afectar la generación de los productos o la prestación de servicios?</t>
  </si>
  <si>
    <t>¿Dar lugar al detrimento de calidad de vida de la comunidad por la perdida del bien o servicios o los recursos públicos?</t>
  </si>
  <si>
    <t>¿Generar perdida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</si>
  <si>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</si>
  <si>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</si>
  <si>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</si>
  <si>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</si>
  <si>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</si>
  <si>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perdida de credibilidad del sector?</t>
  </si>
  <si>
    <t>¿Ocasionar lesiones físicas o perdida de vidas humanas ?</t>
  </si>
  <si>
    <t>¿Afectar la imagen regional?</t>
  </si>
  <si>
    <t>¿Afectar la imagen nacional?</t>
  </si>
  <si>
    <t>¿Generar daño ambiental?</t>
  </si>
  <si>
    <t xml:space="preserve">Respuestas Afirmativas  </t>
  </si>
  <si>
    <t>1 – 5</t>
  </si>
  <si>
    <t>Afectación parcial al proceso y a la dependencia</t>
  </si>
  <si>
    <t>Genera medianas consecuencias para la entidad.</t>
  </si>
  <si>
    <t>6 - 11</t>
  </si>
  <si>
    <t>Impacto negativo de la Entidad</t>
  </si>
  <si>
    <t>Genera altas consecuencias para la entidad.</t>
  </si>
  <si>
    <r>
      <t>12</t>
    </r>
    <r>
      <rPr>
        <sz val="7"/>
        <color theme="1"/>
        <rFont val="Times New Roman"/>
        <family val="1"/>
      </rPr>
      <t xml:space="preserve">   </t>
    </r>
    <r>
      <rPr>
        <sz val="10"/>
        <color theme="1"/>
        <rFont val="Verdana"/>
        <family val="2"/>
      </rPr>
      <t>- 19</t>
    </r>
  </si>
  <si>
    <t>Consecuencias desastrosas sobre el sector</t>
  </si>
  <si>
    <t>Genera consecuencias desastrosas para la entidad.</t>
  </si>
  <si>
    <t>100% 
Muy Alta</t>
  </si>
  <si>
    <t>80% 
Alta</t>
  </si>
  <si>
    <t>60% 
Media</t>
  </si>
  <si>
    <t>40% 
Baja</t>
  </si>
  <si>
    <t>20% 
Muy Baja</t>
  </si>
  <si>
    <t>20% 
Leve</t>
  </si>
  <si>
    <t>40% 
Menor</t>
  </si>
  <si>
    <t>60% 
Moderado</t>
  </si>
  <si>
    <t>80% 
Mayor</t>
  </si>
  <si>
    <t>100% 
Catastrófico</t>
  </si>
  <si>
    <t>Clasificación del Riesgo</t>
  </si>
  <si>
    <t>Comentario</t>
  </si>
  <si>
    <t>Falencia administrativa que ocasiona litigiosidad y puede ser tanto una acción como una omisión de la Entidad en desarrollo de sus actividades</t>
  </si>
  <si>
    <t>Pérdidas por daños o extravíos de los activos físicos por desastres naturales y otros eventos</t>
  </si>
  <si>
    <t>Pérdidas derivadas de errores en la ejecución y administración de los procesos</t>
  </si>
  <si>
    <t>Pérdidas derivadas por fallas en hardware software, telecomunicaciones o interrupción en los servicios básicos</t>
  </si>
  <si>
    <t>Pérdidas debidas a actos de fraude, apropiación indebida o incumplimiento de leyes por un externo</t>
  </si>
  <si>
    <t>Pérdidas debido a actos de fraude, actuaciones irregulares, comisión de hechos delictivos, infidelidades, abuso de confianza apropiación indebida o incumplimiento de regulaciones, legales o internas de la Entidad</t>
  </si>
  <si>
    <t>Fallas negligentes o involuntarias de las obligaciones frente a los Grupos de Valor y que impiden satisfacer una obligación profesional frente a estos</t>
  </si>
  <si>
    <t>Pérdidas que surgen de acciones contrarias a las leyes o acuerdos de empleos, salud o seguridad, del pago de demandas por daños personales o de discriminación</t>
  </si>
  <si>
    <t xml:space="preserve">01 de enero del 2025 </t>
  </si>
  <si>
    <t>Perdida reputacional ante la población víctima, ciudadanía en general, ente territorial, organizaciones defensoras de derechos humanos, ministerio público y comunidad internacional por inadecuados manejos en el proceso de reparación via administrativa.</t>
  </si>
  <si>
    <t>Por el acceso no controlado a la información sensible o confidencial y el desconocimiento de los lineamientos de Seguridad de la Información de la entidad.</t>
  </si>
  <si>
    <t>Por parte de funcionarios y contratistas</t>
  </si>
  <si>
    <t>Sobre colocación de recursos de indemnización</t>
  </si>
  <si>
    <t>Para la obtención de beneficios personales</t>
  </si>
  <si>
    <t>Suministro de información  sobre colocación de recursos de indemnización por parte de funcionarios y contratistas para la obtención de beneficios personales.</t>
  </si>
  <si>
    <r>
      <t xml:space="preserve">El líder del proceso de reparación individual de manera mensual hace entrega de las bases de datos exclusivamente al personal de planta y contratistas asignados para el proceso de reparación individual, estas bases tienen clave de acceso con el propósito de minimizar el riesgo del uso indebido de la información, la clave también es cambiada de manera mensual. En caso de no enviarla por correo electrónico se compartirá por la herramienta OneDrive. </t>
    </r>
    <r>
      <rPr>
        <b/>
        <sz val="11"/>
        <color theme="1"/>
        <rFont val="Calibri"/>
        <family val="2"/>
        <scheme val="minor"/>
      </rPr>
      <t>Evidencia:</t>
    </r>
    <r>
      <rPr>
        <sz val="11"/>
        <color theme="1"/>
        <rFont val="Calibri"/>
        <family val="2"/>
        <scheme val="minor"/>
      </rPr>
      <t xml:space="preserve"> correo electrónico con el envío de las bases</t>
    </r>
  </si>
  <si>
    <r>
      <t xml:space="preserve">Realizar acta de delegación de personas autorizadas para recibir y manejar la información. </t>
    </r>
    <r>
      <rPr>
        <b/>
        <sz val="11"/>
        <color theme="1"/>
        <rFont val="Calibri"/>
        <family val="2"/>
        <scheme val="minor"/>
      </rPr>
      <t xml:space="preserve">Evidencia: </t>
    </r>
    <r>
      <rPr>
        <sz val="11"/>
        <color theme="1"/>
        <rFont val="Calibri"/>
        <family val="2"/>
        <scheme val="minor"/>
      </rPr>
      <t>Correo o Acta o Memorando</t>
    </r>
  </si>
  <si>
    <t>Lider de Reparación Individual</t>
  </si>
  <si>
    <r>
      <t xml:space="preserve">Socializar al interior del proceso de reparación individual las implicaciones legales, disciplinarias y fiscales en las que se puede incurrir. </t>
    </r>
    <r>
      <rPr>
        <b/>
        <sz val="11"/>
        <color theme="1"/>
        <rFont val="Calibri"/>
        <family val="2"/>
        <scheme val="minor"/>
      </rPr>
      <t xml:space="preserve">Evidencia: </t>
    </r>
    <r>
      <rPr>
        <sz val="11"/>
        <color theme="1"/>
        <rFont val="Calibri"/>
        <family val="2"/>
        <scheme val="minor"/>
      </rPr>
      <t>Correo o Acta o Memorando</t>
    </r>
  </si>
  <si>
    <r>
      <t xml:space="preserve">El líder del proceso de reparación individual, de manera mensual realiza con el equipo de trabajo reunión con el propósito de establecer planeación de jornadas para entrega de cartas de indemnización. En caso de no realizar la reunión, el líder del proceso hace la programación y reparto por medio de correo electrónico. </t>
    </r>
    <r>
      <rPr>
        <b/>
        <sz val="11"/>
        <color theme="1"/>
        <rFont val="Calibri"/>
        <family val="2"/>
        <scheme val="minor"/>
      </rPr>
      <t>Evidencia:</t>
    </r>
    <r>
      <rPr>
        <sz val="11"/>
        <color theme="1"/>
        <rFont val="Calibri"/>
        <family val="2"/>
        <scheme val="minor"/>
      </rPr>
      <t xml:space="preserve"> Acta de reunión y/o correos electrónicos</t>
    </r>
  </si>
  <si>
    <r>
      <t xml:space="preserve">Conservar la trazabilidad de la información remitida por parte del líder de proceso a los colaboradores del equipo, relacionada con la manipulación de las bases de datos (recepción, auditoria y resultados de jornadas) </t>
    </r>
    <r>
      <rPr>
        <b/>
        <sz val="11"/>
        <color theme="1"/>
        <rFont val="Calibri"/>
        <family val="2"/>
        <scheme val="minor"/>
      </rPr>
      <t xml:space="preserve">Evidencia: </t>
    </r>
    <r>
      <rPr>
        <sz val="11"/>
        <color theme="1"/>
        <rFont val="Calibri"/>
        <family val="2"/>
        <scheme val="minor"/>
      </rPr>
      <t>Correos</t>
    </r>
  </si>
  <si>
    <t>31 de diciembre del 2025</t>
  </si>
  <si>
    <r>
      <t xml:space="preserve">El director territorial de manera mensual, hace entrega de las bases de datos con la información de las cartas de indemnización al profesional líder del proceso, se hace entrega de dos actas, en una de ellas se  relacionan los procesos allegados y el número de cartas recibidas y en la segunda se lista las personas con nombres y cedula a las cuales tienen su indemnización, esto con el propósito de controlar el manejo de la información, en caso que el profesional líder del proceso no esté disponible, este procedimiento se realiza con otra persona del equipo delegada por el director. </t>
    </r>
    <r>
      <rPr>
        <b/>
        <sz val="11"/>
        <color theme="1"/>
        <rFont val="Calibri"/>
        <family val="2"/>
        <scheme val="minor"/>
      </rPr>
      <t>Evidencia:</t>
    </r>
    <r>
      <rPr>
        <sz val="11"/>
        <color theme="1"/>
        <rFont val="Calibri"/>
        <family val="2"/>
        <scheme val="minor"/>
      </rPr>
      <t xml:space="preserve"> actas de entrega de procesos y delegación del director.</t>
    </r>
  </si>
  <si>
    <t xml:space="preserve">
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lograr el acceso efectivo y pleno de sus derechos y la reconstrucción de sus proyectos de vida. 
Promover una respuesta institucional articulada para que las víctimas accedan a una oferta social amplia, adecuada, descentralizada, simultánea y sin barreras de acceso con carácter preventivo y transformador. </t>
  </si>
  <si>
    <t>Orientación, Asistencia, gestión y tramites para acceso de la población victima a la información y la oferta de la Unidad.</t>
  </si>
  <si>
    <t xml:space="preserve">Uso indebido de información de las victimas </t>
  </si>
  <si>
    <t xml:space="preserve"> por parte funcionarios o contratistas</t>
  </si>
  <si>
    <t xml:space="preserve">relacionada con tramites de la Unidad </t>
  </si>
  <si>
    <t xml:space="preserve"> con el objetivo de obtener un beneficio particular o de beneficiar a un tercero</t>
  </si>
  <si>
    <t>Uso indebido de información de las victimas relacionada con tramites de la Unidad por parte funcionarios o contratistas, con el objetivo de obtener un beneficio particular o de beneficiar a un tercero</t>
  </si>
  <si>
    <t>El profesional de Servicio al Ciudadano  y el profesional de Reparación individual, semestralmente socializan las rutas de atención y las campañas o estrategias antifraude de Nivel Nacional, convocatoria virtual o presencial a enlaces municipales, Ministerio Público y demás entidades del SNARIV, en caso de no poder llevar a cabo los espacios de socialización virtual o presencial, se remitirán a los correos todo el material con las estrategias diseñadas por la DT Sucre y las campañas antifraude de Nivel Nacional.
Evidencias: estas acciones se evidencian con el acta de reunión virtual o presencial y para el caso de no poder realizar las reuniones virtuales o presenciales se deja como evidencia los correos con el envío del material a Enlaces Municipales, Ministerio Publico, todo el SNARIV.</t>
  </si>
  <si>
    <t>De acuerdo a la tipología del riesgo se define formular un plan de acción adicional tendiente a fortalecer los controles existentes y evitar su materialización.</t>
  </si>
  <si>
    <t>Fortalecimiento a funcionarios y contratistas sobre los lineamientos y casos que se atienden desde el grupo antifraude de la unidad para las victimas.</t>
  </si>
  <si>
    <t>Director Territorial</t>
  </si>
  <si>
    <t>Reportar incidencias que sean informadas a la unidad o cualquier situación anómala identificada al grupo antifraude y/o los administradores de la herramientas de la unidad.</t>
  </si>
  <si>
    <t>Todos los funcionarios y contratistas de la unidad</t>
  </si>
  <si>
    <t>En Comité Estratégico para la Articulación Territorial (CEAT) Realizar seguimiento semestral a de los reportes enviados al grupo antifraude y administradores de las herramientas de la unidad.</t>
  </si>
  <si>
    <t>Conforme a lo establecido en el protocolo de gestión de cambios de tecnologías de la información vigente, el grupo de gestión del cambio evalúa la viabilidad de implementar un cambio si aplica, según la solicitud de cambio realizado por el solicitante. En caso de definirse, el cambio se ejecuta por parte del profesional implementador según las actividades establecidas. La gestión del cambio de tecnologías de la información se implementa según solicitud por demanda y en caso de desviaciones en las etapas del protocolo definido que apliquen se solicitarán ajustes al solicitante. Como soporte se generan los registros establecidos en el protocolo mencionado.</t>
  </si>
  <si>
    <t xml:space="preserve">Gestionar sistemas de información
Gestionar servicios e infraestructura TI
</t>
  </si>
  <si>
    <t>Gestionar el plan anual de adquisiciones con base en el presupuesto asignado en cada vigencia para brindar soluciones y/o servicios tecnológicos requeridos en la Unidad</t>
  </si>
  <si>
    <t>Posibilidad de pérdida económica y reputacional ausencia de controles de acceso o permisos mal configurados o asignados por privilegios superiores a los permitidos</t>
  </si>
  <si>
    <t>El equipo de sistemas de información implementa el control de acceso a aplicativos mediante usuario y clave a los sistemas de información que gestionan información no publica. La frecuencia de implementación es por demanda según solicitudes de desarrollo y su evidencia es la funcionalidad implementada en el sistema de información. En caso de que no se implemente este control la aplicación no se lleva a producción</t>
  </si>
  <si>
    <t>El equipo de infraestructura TI de la Oficina de Tecnologías de la Información, implementa el procedimiento de gestión de servicios e infraestructura TI vigente, generando entre otros productos el acceso remoto a servidores y bases de datos, con el fin de controlar de acceso a servidores teniendo en cuenta las IPs autorizadas, que aplica únicamente a la necesidad del equipo de Sistemas de Información y soporte aplicaciones, según solicitud por demanda. Cómo evidencia se generan los registros del procedimiento establecido.  En caso de fallos frente a este control se realiza el diagnostico y análisis de la situación y se toman acciones puntuales para atenderla.</t>
  </si>
  <si>
    <t>Cada administrador funcional de los sistemas de información es el responsable de la creación, modificación o inactivación de credenciales de acceso de usuarios del aplicativo a su cargo, tipo de permiso otorgado o en su defecto el autorizado delegado por parte de la Dirección General, con base en las solicitudes que reciba por parte de los lideres del proceso según lo establecido en el procedimiento de creación de usuarios vigente, para controlar los permisos y el acceso de los usuarios a las aplicaciones del alcance del procedimiento. La frecuencia depende de la demanda de solicitudes, y como evidencia se cuenta con los registros de solicitudes de creación de usuario. En caso de no implementarse se realiza el diagnostico identificando el responsable de la asignación de permisos y se toman acciones puntuales administrativas, legales y/o técnicas para atenderla.</t>
  </si>
  <si>
    <t xml:space="preserve"> por el inadecuado manejo del recurso público asociado a los procesos de precontractuales, contractuales y postcontractuales</t>
  </si>
  <si>
    <t>Los responsables de la gestión financiera, gestión jurídica y de dominio TI que aplique, realizan un análisis como parte de la justificación precontractual con el fin de definir la modalidad de contratación requerida a la necesidad de la entidad, lo cual se realiza con una frecuencia definida según lo establecido en el plan anual de adquisiciones y según aplique al tipo de contratación. En caso de que se omita este análisis será devuelto el trámite por parte del proceso de gestión contractual. Como soporte se registra el análisis en el documento definido por parte de gestión contractual.</t>
  </si>
  <si>
    <t>El jefe de la OTI y los responsables de gestión financiera, gestión jurídica y del dominio TI que aplique, ejecutan el procedimiento definido de contratación y supervisión con una frecuencia según lo establecido en el plan anual de adquisiciones y según aplique al tipo de contratación.  En caso de que se omita alguna(s) de las actividades del procedimiento, será devuelto para ajustes internos por parte del área contractual. Como soporte se generan los registras definidos como parte del procedimiento según aplique el tipo de contrato y se almacena copia en el repositorio de la OTI.</t>
  </si>
  <si>
    <t xml:space="preserve">El responsable de la gestión financiera realiza el seguimiento al plan anual de adquisiciones con una frecuencia mensual, con el fin de presentar avances y alertas y de tener un insumo para la toma de decisiones, generando un informe. En caso de que no se remita en el tiempo establecido, el mismo se envía posteriormente. </t>
  </si>
  <si>
    <t>El responsable de gobierno TI coordina el desarrollo de la reunión de gobierno TI con una frecuencia mensual si aplica, en la cual se validan los compromisos y los responsables de gestión jurídica y financiera presentan los avances y estado de los temas asociados a los procesos contractuales en sus diferentes etapas así como a la gestión presupuestal y según la información presentada de avances y alertas se toman decisiones requeridas en caso de desviaciones. Como soporte se generan presentaciones y acta de la reunión y se almacena en repositorio.</t>
  </si>
  <si>
    <t>Responsable OTI</t>
  </si>
  <si>
    <r>
      <t xml:space="preserve">El proceso de servicios e  infraestructura tecnologica y  sistemas de información, deben gestionar la creacion, modificacion o eliminacion de permisos y usuarios que estan creados en los sistemas de informacion y plataformas tecnologicas. </t>
    </r>
    <r>
      <rPr>
        <b/>
        <sz val="11"/>
        <color theme="1"/>
        <rFont val="Calibri"/>
        <family val="2"/>
        <scheme val="minor"/>
      </rPr>
      <t xml:space="preserve"> A.18.1.3-</t>
    </r>
    <r>
      <rPr>
        <sz val="11"/>
        <color theme="1"/>
        <rFont val="Calibri"/>
        <family val="2"/>
        <scheme val="minor"/>
      </rPr>
      <t xml:space="preserve"> Los registros se deben estar protegidos contra pérdidas, destrucción, falsificación, accesos no autorizados y liberación o divulgación no autorizada, de acuerdo con los requisitos legislativos, regulatorios, contractuales y del negocio. </t>
    </r>
    <r>
      <rPr>
        <b/>
        <sz val="11"/>
        <color theme="1"/>
        <rFont val="Calibri"/>
        <family val="2"/>
        <scheme val="minor"/>
      </rPr>
      <t>A.9.1.1</t>
    </r>
    <r>
      <rPr>
        <sz val="11"/>
        <color theme="1"/>
        <rFont val="Calibri"/>
        <family val="2"/>
        <scheme val="minor"/>
      </rPr>
      <t xml:space="preserve">- Se debe establecer  y documentar una política de control de acceso, la cual debe ser revisada  según los requisitos del negocio y de la seguridad de la información.
Evidencia: informe semestral de cantidad de requerimientos solictados Vs los gestionados 
</t>
    </r>
  </si>
  <si>
    <t>Dado el nivel de severidad residual del riesgo no se hace necesario implementar un plan de acción.</t>
  </si>
  <si>
    <t>Administrar y actualizar el inventario de bienes</t>
  </si>
  <si>
    <t>Coordinador Gestión Administrativa y Documental</t>
  </si>
  <si>
    <t xml:space="preserve">Hurto de bienes </t>
  </si>
  <si>
    <t>por parte de un funcionario de la Unidad</t>
  </si>
  <si>
    <t>que se encuentren en el almacén</t>
  </si>
  <si>
    <t>El proceso de Gestión Administrativa para cada vigencia cuenta con la contratación de seguridad y vigilancia, asignando un guarda y cámaras de seguridad exclusivamente para el área de almacén, con el objetivo de garantizar la seguridad y custodia de los bienes de la entidad. Observación:  Para el caso de la bodega, el control de seguridad lo tendrán los funcionarios encargados del almacén quienes son los responsables de la entrada y salida de elementos. En caso de detectar o presentar hallazgos se procede a revisar cámaras de seguridad los encargados de la vigilancia. Evidencia: Contrato de vigilancia. Lineamientos establecidos en el instructivo de vigilancia del proceso de Gestión Administrativa.</t>
  </si>
  <si>
    <t>Realizar sensibilización a todos los colaboradores de la entidad sobre la importancia de la aplicación de la normatividad vigente y lineamientos generados en el procedimiento de propiedad planta y equipo a través del boletín informativo de la entidad.</t>
  </si>
  <si>
    <t>El responsable del almacén al momento de cierre de jornada laboral da aviso al grupo de vigilancia para que sea colocado y registrado un sello de seguridad en la puerta de ingreso firmado con hora y fecha del cierre y se realiza registro fotográfico, el cual solo podrá levantarse al día siguiente de la jornada laboral en presencia del responsable con registro fotográfico enviado al área de vigilancia, lo anterior para restringir el acceso al almacén de personal no autorizado en horario no laboral. En caso de encontrar el sello alterado, se procede a revisar cámaras de seguridad por los encargados de la vigilancia. Evidencia; Registro fotográfico de cierre y apertura del área de almacén enviado a monitoreo, video de circuito cerrado por parte del personal de vigilancia.</t>
  </si>
  <si>
    <t>El área de almacén realiza control de ingreso implementando casilleros para que ningún funcionario y/o visitantes ingrese maletines, bolsas u otros elementos donde se pueden sustraer elementos, en la minuta de deja registro de hora y fecha de ingreso de otras personas ajenas al grupo de almacén. Así mismo al momento de la salida el personal de vigilancia revisa los bolsos o bolsa u otros elementos. Evidencia: Minuta de vigilancia ingreso y salida área de almacén.</t>
  </si>
  <si>
    <t>Acercar el Estado a las víctimas para brindarles una oferta pertinente, eficaz, sostenible y oportuna.</t>
  </si>
  <si>
    <t>Garantizar la entrega de los insumos proyectados a la población victima en el marco de subsidiaridad desde los Proyectos de Infraestructura Social y comunitaria</t>
  </si>
  <si>
    <t xml:space="preserve">Uso inadecuado de los recursos </t>
  </si>
  <si>
    <t>por parte del funcionarios o contratista</t>
  </si>
  <si>
    <t>en la destinación  del presupuesto para Proyectos de Infraestructura Social y Comunitaria (SPAE) asignados a las entidades territoriales</t>
  </si>
  <si>
    <t>con el objetivo de obtener beneficio propio o de un tercero.</t>
  </si>
  <si>
    <t>Uso inadecuado de los recursos en la destinación  del presupuesto para Proyectos de Infraestructura Social y Comunitaria (SPAE) asignados a las entidades territoriales por parte del funcionarios o contratista con el objetivo de obtener beneficio propio o de un tercero.</t>
  </si>
  <si>
    <t>La Dirección Territorial  del Cauca con su Proceso de Gestión Interinstitucional en su condición de Secretaria Técnica del comité técnico y operativo del convenio debe citar mensualmente los miembros del comité para revisar el avance de ejecución de los convenios. Con ello se tiene como propósito hacer el control necesario de la gestión a realizar. En caso de no tener la posibilidad de llamar al control se hará el reporte a las entidades respectivas en compañía del Director Territorial. Se recogerá con esto informe de seguimiento, matriz avance de proyectos, registro SISGESPLAN, correos eléctricos, actas, listado de asistencia además del proyecto presentado y aprobado</t>
  </si>
  <si>
    <t>En seguimiento para mitigar el riesgo de tomara como base la matriz de proyectos y la validación en el aplicativo SISGESPLAN</t>
  </si>
  <si>
    <t>Socializar o fortalecer la estrategia de no le echen cuentos</t>
  </si>
  <si>
    <t>Líder SIG
Líder DGI Territorio</t>
  </si>
  <si>
    <t>Adelantar las actuaciones Disciplinarias, contra los servidores, exservidores públicos y particulares que administren recursos públicos o cumplan funciones públicas, originadas en la incursión de faltas disciplinarias.</t>
  </si>
  <si>
    <t xml:space="preserve">Solicitar o aceptar sobornos o dádivas </t>
  </si>
  <si>
    <t xml:space="preserve"> por parte de los integrantes del GCID</t>
  </si>
  <si>
    <t>que implique la toma de decisiones en el proceso disciplinario</t>
  </si>
  <si>
    <t xml:space="preserve">que beneficie a cualquiera de las partes intervinientes en el proceso.  </t>
  </si>
  <si>
    <t>Se efectúan revisiones de calidad y de fondo, por demanda, a los autos proyectados por los abogados sustanciadores, tanto por un integrante del Grupo como por el Coordinador de este, encaminadas a salvaguardar la idoneidad del auto a proferir. Como evidencia queda el auto aprobado, con el visto bueno de quien revisó el proyecto.</t>
  </si>
  <si>
    <t>Por la Tipología del Riesgo, se define Plan de Acción para fortalecer los controles existentes y evitar su materialización.</t>
  </si>
  <si>
    <t>Realizar jornadas de sensibilización al interior del proceso sobre las consecuencias de incurrir en alguna de las conductas reprochables por parte de algún servidor o exservidor público al solicitar o aceptar cualquier tipo de dádiva, utilidad  o beneficio, ofrecido por quién está interesado en un asunto que es de su competencia.</t>
  </si>
  <si>
    <t>Coordinador y abogados sustanciadores del GCID</t>
  </si>
  <si>
    <t xml:space="preserve">Materialización de la extinción de la acción disciplinaria </t>
  </si>
  <si>
    <t xml:space="preserve"> en contraprestación de dádivas o amenazas</t>
  </si>
  <si>
    <t xml:space="preserve">por el vencimiento de términos </t>
  </si>
  <si>
    <t>con el propósito de favorecer a cualquiera de los sujetos procesales</t>
  </si>
  <si>
    <t>Se efectúan revisiones de calidad y de fondo, por demanda, a los autos proyectados por los abogados sustanciadores, tanto por un integrante del Grupo como por el Coordinador de este, generando los reportes correspondientes a los órganos de Control y Judiciales correspondientes. Como evidencia queda el auto aprobado con el visto bueno de quien revisó el proyecto. y los reportes a los entes de Control.</t>
  </si>
  <si>
    <t>Realizar jornadas de sensibilización al interior del proceso sobre las consecuencias de incurrir en alguna de las conductas reprochables por parte de algún servidor o exservidor al materializar  la extinción de la acción disciplinaria por el vencimiento de términos con el propósito de favorecer a los sujetos procesales en contraprestación de dádivas o amenazas</t>
  </si>
  <si>
    <t>Proporcionar el servicio de préstamos y consulta de expedientes, que se encuentren bajo la administración del Archivo de la Entidad.</t>
  </si>
  <si>
    <t xml:space="preserve">Uso mal intencionado </t>
  </si>
  <si>
    <t xml:space="preserve">por parte de  funcionarios, operadores u organismos externos  </t>
  </si>
  <si>
    <t xml:space="preserve">de la información de los expedientes </t>
  </si>
  <si>
    <t>Uso mal intencionado de la información de los expedientes por parte de funcionarios, operadores u organismos externos para beneficio propio o de un tercero.</t>
  </si>
  <si>
    <t xml:space="preserve">Gestión Documental establece una cláusula de confidencialidad cada vez que se inicia un contrato, con el objetivo de prevenir el mal uso de la información confidencial de la Entidad. En caso de no cumplir esta cláusula se procede a revisar con el operador por incumplimiento del contrato. Adicionalmente, cada persona de la operación debe firmar el acuerdo de confidencialidad establecido por la Entidad. Evidencia: Contrato con cláusula de confidencialidad y Acuerdos de confidencialidad. </t>
  </si>
  <si>
    <t>Trasladar la documentación a una sola área de archivo con el fin de unificar la administración de ingresos, consultas y prestamos de los expedientes.</t>
  </si>
  <si>
    <t>Gestión Documental cuenta en su área de Archivo con vigilancia todos los días (guardas de seguridad) y monitoreo (cámaras) en las instalaciones en donde reposa todo el archivo de gestión de la Unidad, con el objetivo de garantizar la custodia y seguridad de la información, si se detecta irregularidad en el proceso se procede a revisar con el supervisor de vigilancia y el operador. Evidencia: Formato planilla de control ingreso y salida de las bodegas de archivo, Informe de vigilancia con soportes.</t>
  </si>
  <si>
    <t>El operador de correspondencia contratado por la Entidad, cuando requiere el traslado de la documentación, utiliza un precinto e inventario, con el objetivo de garantizar la seguridad de los expedientes. En caso de encontrar inconsistencia en el proceso, se procede a realizar las investigaciones del caso con la empresa contratada. Evidencia: registro fotográfico.</t>
  </si>
  <si>
    <t>Efectuar la entrega de Cartas de indemnización administrativa aptas, entregadas.</t>
  </si>
  <si>
    <r>
      <rPr>
        <sz val="11"/>
        <color rgb="FFFF0000"/>
        <rFont val="Calibri"/>
        <family val="2"/>
        <scheme val="minor"/>
      </rPr>
      <t xml:space="preserve">Posibilidad de </t>
    </r>
    <r>
      <rPr>
        <sz val="11"/>
        <color theme="1"/>
        <rFont val="Calibri"/>
        <family val="2"/>
        <scheme val="minor"/>
      </rPr>
      <t xml:space="preserve">utilización de información de las víctimas o sistemas de información </t>
    </r>
  </si>
  <si>
    <t>por parte de los funcionarios o contratistas de la Unidad</t>
  </si>
  <si>
    <t>del pago por indemnización administrativa</t>
  </si>
  <si>
    <t xml:space="preserve"> para obtener  beneficio propio  o de terceros</t>
  </si>
  <si>
    <t>Posibilidad de utilización de información de las víctimas o sistemas de información del pago por indemnización administrativa, por parte de los funcionarios o contratistas de la Unidad para obtener  beneficio propio  o de terceros</t>
  </si>
  <si>
    <t>La actividad se realiza entre 1501 y 3000 veces al año</t>
  </si>
  <si>
    <t>De acuerdo a la tipología del riesgo se define formular un plan de acción adicional tendiente a fortalecer los controles existentes y evitar su materialización</t>
  </si>
  <si>
    <t>El/La Directora (a) territorial, el profesional de indemnizaciones y el profesional del sistema integrado de gestión</t>
  </si>
  <si>
    <t xml:space="preserve">El/La Director (a)  y el profesional de reparación individual, cada vez que la Subdirección de Reparación Individual remita proceso bancarios de giros revisa la municipalización  en reunión  para definir su estrategia de notificación  de los giros  de indemnización  administrativa, conforme al procedimiento de notificación de indemnización administrativa vigente del Sistema integrado de Gestión, en el caso de no poder realizar la reunión se le solicitará lineamientos de notificación a la Subdirección de reparación individual , como evidencia de su gestión de cuenta con el acta de la reunión que es enviada a la Subdirección de Reparación individual. </t>
  </si>
  <si>
    <t>El/La Director (a)  territorial y las profesionales de reparación individual, una vez al año conforme a la vigencia firman acuerdo de confidencialidad de la Unidad para la protección y manejo de la información de la medida de la indemnización administrativa, para lo cual el profesional de la Subdirección de la Red Nacional de la información verifica que estos se encuentren debidamente diligenciados,  en el caso de identificar novedades en los acuerdos, los profesionales no podrán ingresar a los aplicativos dispuestos por la Entidad se solicitará lineamientos a la subdirección de reparación individual, como evidencia de su gestión se cuenta con el acuerdo de confidencialidad firmado.</t>
  </si>
  <si>
    <t>El/La director territorial, el profesional de indemnizaciones y el profesional del sistema integrado de gestión, revisarán y verificaran la aplicación  del procedimiento de notificación de la medida de indemnización administrativa cargado en la pagina de la unidad y quedará consignado en un acta de reunión</t>
  </si>
  <si>
    <t xml:space="preserve">Contribuir al reconocimiento por parte de la sociedad colombiana de los hechos y las vulneraciones a los Derechos Humanos y Derecho Internacional Humanitario que las víctimas han afrontado en el marco del conflicto armado, a través de acciones restaurativas que promuevan el acceso a la verdad, la justicia, la reparación, las garantías de no repetición, la convivencia pacífica en los territorios y la construcción de paz. </t>
  </si>
  <si>
    <t>por parte de un funcionario o contratista y externos (Operador)</t>
  </si>
  <si>
    <t>El profesional de reparación individual de la DT Norte de Santander y Arauca, cada vez que sean asignadas municipalizaciones a la dirección territorial, garantiza la confidencialidad de la información siguiendo los lineamientos tanto del procedimiento y el memorando interno donde se socializa la nueva estrategia de notificación de acuerdo con las municipalizaciones asignadas a la DT, con el fin de salvaguardar la información. En caso no poderse garantizar la confidencialidad de la información no se realizará el envío, como evidencia de su ejecución se cuenta con correo electrónico y archivo cifrado.</t>
  </si>
  <si>
    <t xml:space="preserve">El profesional de reparación individual del DT una vez cada 4 meses socializa y fortalece la campaña antifraude de la Unidad con funcionarios, contratistas de la entidad y funcionarios de las entidades del SNARIV, con el fin de prevenir los fraudes. </t>
  </si>
  <si>
    <t xml:space="preserve">
Profesional Reparación individual
Profesional servicio al ciudadano</t>
  </si>
  <si>
    <t xml:space="preserve">
El profesional de reparación individual-Indemnizaciones del DT Norte de Santander , cada vez que se presenten, traslada a Nivel Nacional  las denuncias o novedades que se puedan presentar, con el fin de poner en conocimiento y se inicien las acciones pertinentes. En caso no realizar el envío al nivel nacional , se utilizarán los demas mecanismos dispuestos para poner en conocimiento las denuncias o novedades, como evidencia de su ejecución se cuenta con correo electrónicos.</t>
  </si>
  <si>
    <t>Trabajar conjuntamente con las víctimas en el proceso de reparación integral para la reconstrucción y trasformación de sus proyectos de vida.
Acercar el Estado a las víctimas para brindarles una oferta pertinente, eficaz, sostenible y oportuna.
Definir con las entidades territoriales la implementación de la Ley 1448/11, sus Decretos reglamentarios y los Decretos Ley.
Fortalecer la cultura de confianza, colaboración e innovación para garantizar una atención digna, respetuosa y diferencial.</t>
  </si>
  <si>
    <t>Realizar la rendición de cuentas con el fin de informar, explicar y dar a conocer los resultados de su gestión a los ciudadanos</t>
  </si>
  <si>
    <t>Uso del poder</t>
  </si>
  <si>
    <t xml:space="preserve">por parte de los funcionarios </t>
  </si>
  <si>
    <t>para tomar decisiones sobre recursos</t>
  </si>
  <si>
    <t xml:space="preserve">que favorezcan a un tercero o en beneficio propio. </t>
  </si>
  <si>
    <t>Mesas de trabajo con las diferentes dependencias para la preparación y ejecución de la rendición de cuentas institucional, así como la emisión de lineamientos en la materia</t>
  </si>
  <si>
    <t>Funcionario de la DG designado por el Proceso</t>
  </si>
  <si>
    <t>Definir lineamientos y la planeación estratégica para la implementación de la política de atención, asistencia y reparación integral a las víctimas colombianas o extranjeras que se encuentren en el territorio nacional o en el exterior, mediante la estructura de operación, y esquemas de coordinación a través del apoyo técnico y/o financiero con actores oficiales y no oficiales de la cooperación, tanto nacionales como internacionales; así como, el seguimiento al mejoramiento continuo de la gestión institucional con el fin de propender el cumplimiento de las necesidades y expectativas de nuestras partes interesadas, durante la vigencia de la ley de víctimas, los decretos Ley Étnicos; y los plazos tiempos y metas establecidas en los PND y el CONPES vigentes.</t>
  </si>
  <si>
    <t>Fecha Actualización de los Registros: Preliminar 2025</t>
  </si>
  <si>
    <t>La OAC en conjunto con las diferentes dependencias publican información necesaria frente a los temas de interés asociados a combatir la corrupción. Estas comunicaciones se realizarán cuando sean necesarias, y cuando se cuenta con la información. Como evidencia quedan las piezas comunicativas.</t>
  </si>
  <si>
    <t xml:space="preserve">La Dirección General con el apoyo de la OAP y la OAC realiza la audiencia publica de rendición de cuentas nacional de acuerdo con el manual, e involucra a todas las dependencias con el fin de informar a la ciudadanía la ejecución de los recursos y el cumplimiento de planes, programas y proyectos de la Unidad.  Previo al evento se consulta con la ciudadanía los temas de interés y se publica el informe previo sobre la gestión de la Unidad  y en el desarrollo de la Audiencia se recolectan preguntas de los ciudadanos para ser respondidas posteriormente y se hace una encuesta con el objetivo de que la ciudadanía participe y exponga sus inquietudes.  Dejando como evidencia las actas de las mesas de trabajo,  cronograma,  informe de rendición de cuentas, las presentaciones, listados de asistencia y demás registros que se generen. </t>
  </si>
  <si>
    <t>El profesional designado del Grupo de Gestión de Talento Humano cada vez que vincula a la Entidad un alto directivo verifica el diligenciamiento del formato de conflicto de interes del DAFP, en caso de evidenciar alguna inconsistencia reportará a la Oficina de Control Interno Disciplinario a fin de tomar las decisiones a las que haya lugar. Como evidencias quedan el diligenciamiento de formato de conflicto de interes, correos electronicos.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</si>
</sst>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font>
      <sz val="11"/>
      <color theme="1"/>
      <name val="Calibri"/>
      <family val="2"/>
      <scheme val="minor"/>
    </font>
    <font>
      <b/>
      <sz val="11"/>
      <color theme="1"/>
      <name val="Calibri"/>
      <family val="2"/>
      <scheme val="minor"/>
    </font>
    <font>
      <b/>
      <sz val="20"/>
      <color theme="1"/>
      <name val="Calibri"/>
      <family val="2"/>
      <scheme val="minor"/>
    </font>
    <font>
      <sz val="12"/>
      <color theme="1"/>
      <name val="Calibri"/>
      <family val="2"/>
      <scheme val="minor"/>
    </font>
    <font>
      <sz val="9"/>
      <color indexed="81"/>
      <name val="Tahoma"/>
      <family val="2"/>
    </font>
    <font>
      <b/>
      <sz val="9"/>
      <color indexed="81"/>
      <name val="Tahoma"/>
      <family val="2"/>
    </font>
    <font>
      <i/>
      <sz val="9"/>
      <color indexed="81"/>
      <name val="Tahoma"/>
      <family val="2"/>
    </font>
    <font>
      <u/>
      <sz val="11"/>
      <color theme="10"/>
      <name val="Calibri"/>
      <family val="2"/>
      <scheme val="minor"/>
    </font>
    <font>
      <b/>
      <sz val="14"/>
      <color rgb="FF3366CC"/>
      <name val="Calibri"/>
      <family val="2"/>
      <scheme val="minor"/>
    </font>
    <font>
      <b/>
      <sz val="14"/>
      <color theme="1"/>
      <name val="Calibri"/>
      <family val="2"/>
      <scheme val="minor"/>
    </font>
    <font>
      <b/>
      <sz val="14"/>
      <color rgb="FF000000"/>
      <name val="Arial"/>
      <family val="2"/>
    </font>
    <font>
      <sz val="14"/>
      <color rgb="FF000000"/>
      <name val="Arial"/>
      <family val="2"/>
    </font>
    <font>
      <sz val="11"/>
      <color theme="1"/>
      <name val="Calibri"/>
      <family val="2"/>
      <scheme val="minor"/>
    </font>
    <font>
      <u/>
      <sz val="11"/>
      <color rgb="FF0070C0"/>
      <name val="Calibri"/>
      <family val="2"/>
      <scheme val="minor"/>
    </font>
    <font>
      <sz val="10"/>
      <name val="Arial"/>
      <family val="2"/>
    </font>
    <font>
      <b/>
      <sz val="12"/>
      <color rgb="FF3366CC"/>
      <name val="Calibri"/>
      <family val="2"/>
      <scheme val="minor"/>
    </font>
    <font>
      <sz val="10"/>
      <color theme="1"/>
      <name val="Calibri"/>
      <family val="2"/>
      <scheme val="minor"/>
    </font>
    <font>
      <sz val="10"/>
      <color theme="1"/>
      <name val="Verdana"/>
      <family val="2"/>
    </font>
    <font>
      <b/>
      <sz val="10"/>
      <color theme="1"/>
      <name val="Verdana"/>
      <family val="2"/>
    </font>
    <font>
      <sz val="7"/>
      <color theme="1"/>
      <name val="Times New Roman"/>
      <family val="1"/>
    </font>
    <font>
      <b/>
      <sz val="20"/>
      <color theme="0"/>
      <name val="Calibri"/>
      <family val="2"/>
      <scheme val="minor"/>
    </font>
    <font>
      <sz val="8"/>
      <color theme="1"/>
      <name val="Calibri"/>
      <family val="2"/>
      <scheme val="minor"/>
    </font>
    <font>
      <b/>
      <sz val="9"/>
      <color rgb="FFFFFFFF"/>
      <name val="Verdana"/>
      <family val="2"/>
    </font>
    <font>
      <sz val="9"/>
      <color theme="1"/>
      <name val="Verdana"/>
      <family val="2"/>
    </font>
    <font>
      <sz val="9"/>
      <color rgb="FFFF0000"/>
      <name val="Verdana"/>
      <family val="2"/>
    </font>
    <font>
      <b/>
      <sz val="9"/>
      <color rgb="FFFF0000"/>
      <name val="Verdana"/>
      <family val="2"/>
    </font>
    <font>
      <sz val="12"/>
      <color theme="5"/>
      <name val="Calibri"/>
      <family val="2"/>
      <scheme val="minor"/>
    </font>
    <font>
      <b/>
      <sz val="9"/>
      <color rgb="FF3366CC"/>
      <name val="Verdana"/>
      <family val="2"/>
    </font>
    <font>
      <b/>
      <sz val="9"/>
      <color rgb="FF000000"/>
      <name val="Verdana"/>
      <family val="2"/>
    </font>
    <font>
      <sz val="9"/>
      <color rgb="FF000000"/>
      <name val="Verdana"/>
      <family val="2"/>
    </font>
    <font>
      <sz val="11"/>
      <color rgb="FFFF0000"/>
      <name val="Calibri"/>
      <family val="2"/>
      <scheme val="minor"/>
    </font>
    <font>
      <b/>
      <sz val="10"/>
      <color theme="6" tint="-0.249977111117893"/>
      <name val="Calibri Light"/>
      <family val="2"/>
    </font>
    <font>
      <b/>
      <sz val="12"/>
      <color rgb="FF333333"/>
      <name val="Frutiger"/>
    </font>
    <font>
      <sz val="12"/>
      <color rgb="FF333333"/>
      <name val="Frutiger"/>
    </font>
    <font>
      <sz val="11"/>
      <name val="Calibri"/>
      <family val="2"/>
      <scheme val="minor"/>
    </font>
    <font>
      <sz val="11"/>
      <color rgb="FF000000"/>
      <name val="Calibri"/>
      <family val="2"/>
      <scheme val="minor"/>
    </font>
    <font>
      <sz val="11"/>
      <color rgb="FF00B050"/>
      <name val="Calibri"/>
      <family val="2"/>
      <scheme val="minor"/>
    </font>
    <font>
      <sz val="11"/>
      <color rgb="FF000000"/>
      <name val="Aptos Narrow"/>
      <family val="2"/>
    </font>
    <font>
      <sz val="8"/>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rgb="FFFF0000"/>
        <bgColor indexed="64"/>
      </patternFill>
    </fill>
    <fill>
      <patternFill patternType="solid">
        <fgColor rgb="FFFFFF00"/>
        <bgColor indexed="64"/>
      </patternFill>
    </fill>
    <fill>
      <patternFill patternType="solid">
        <fgColor theme="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8" tint="0.79998168889431442"/>
        <bgColor indexed="64"/>
      </patternFill>
    </fill>
    <fill>
      <patternFill patternType="solid">
        <fgColor rgb="FF6699FF"/>
        <bgColor indexed="64"/>
      </patternFill>
    </fill>
    <fill>
      <patternFill patternType="solid">
        <fgColor theme="2"/>
        <bgColor indexed="64"/>
      </patternFill>
    </fill>
    <fill>
      <patternFill patternType="solid">
        <fgColor rgb="FFF79646"/>
        <bgColor indexed="64"/>
      </patternFill>
    </fill>
    <fill>
      <patternFill patternType="solid">
        <fgColor theme="0" tint="-0.249977111117893"/>
        <bgColor indexed="64"/>
      </patternFill>
    </fill>
    <fill>
      <patternFill patternType="solid">
        <fgColor rgb="FFFFFFFF"/>
        <bgColor indexed="64"/>
      </patternFill>
    </fill>
    <fill>
      <patternFill patternType="solid">
        <fgColor rgb="FFD9D9D9"/>
        <bgColor indexed="64"/>
      </patternFill>
    </fill>
    <fill>
      <patternFill patternType="solid">
        <fgColor rgb="FFD69ECA"/>
        <bgColor indexed="64"/>
      </patternFill>
    </fill>
    <fill>
      <patternFill patternType="solid">
        <fgColor theme="5" tint="0.39997558519241921"/>
        <bgColor indexed="64"/>
      </patternFill>
    </fill>
    <fill>
      <patternFill patternType="solid">
        <fgColor theme="9" tint="-0.249977111117893"/>
        <bgColor indexed="64"/>
      </patternFill>
    </fill>
  </fills>
  <borders count="35">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bottom/>
      <diagonal/>
    </border>
    <border>
      <left/>
      <right style="dotted">
        <color rgb="FF375623"/>
      </right>
      <top/>
      <bottom style="dotted">
        <color rgb="FF375623"/>
      </bottom>
      <diagonal/>
    </border>
    <border>
      <left style="hair">
        <color indexed="64"/>
      </left>
      <right style="hair">
        <color indexed="64"/>
      </right>
      <top/>
      <bottom/>
      <diagonal/>
    </border>
    <border>
      <left/>
      <right style="dotted">
        <color rgb="FF375623"/>
      </right>
      <top/>
      <bottom/>
      <diagonal/>
    </border>
    <border>
      <left style="hair">
        <color theme="9"/>
      </left>
      <right style="hair">
        <color theme="9"/>
      </right>
      <top style="hair">
        <color theme="9"/>
      </top>
      <bottom style="hair">
        <color theme="9"/>
      </bottom>
      <diagonal/>
    </border>
    <border>
      <left style="hair">
        <color theme="9"/>
      </left>
      <right style="hair">
        <color theme="9"/>
      </right>
      <top style="hair">
        <color theme="9"/>
      </top>
      <bottom/>
      <diagonal/>
    </border>
    <border>
      <left style="hair">
        <color theme="4"/>
      </left>
      <right style="hair">
        <color theme="4"/>
      </right>
      <top style="hair">
        <color theme="4"/>
      </top>
      <bottom style="hair">
        <color theme="4"/>
      </bottom>
      <diagonal/>
    </border>
    <border>
      <left style="hair">
        <color theme="9"/>
      </left>
      <right/>
      <top style="hair">
        <color theme="9"/>
      </top>
      <bottom style="hair">
        <color theme="9"/>
      </bottom>
      <diagonal/>
    </border>
    <border>
      <left/>
      <right/>
      <top style="hair">
        <color theme="9"/>
      </top>
      <bottom style="hair">
        <color theme="9"/>
      </bottom>
      <diagonal/>
    </border>
    <border>
      <left/>
      <right style="hair">
        <color theme="9"/>
      </right>
      <top style="hair">
        <color theme="9"/>
      </top>
      <bottom style="hair">
        <color theme="9"/>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0" fontId="7" fillId="0" borderId="0" applyNumberFormat="0" applyFill="0" applyBorder="0" applyAlignment="0" applyProtection="0"/>
    <xf numFmtId="0" fontId="14" fillId="0" borderId="0"/>
    <xf numFmtId="0" fontId="21" fillId="0" borderId="0"/>
  </cellStyleXfs>
  <cellXfs count="399">
    <xf numFmtId="0" fontId="0" fillId="0" borderId="0" xfId="0"/>
    <xf numFmtId="0" fontId="0" fillId="2" borderId="0" xfId="0" applyFill="1"/>
    <xf numFmtId="0" fontId="0" fillId="2" borderId="0" xfId="0" applyFill="1" applyAlignment="1">
      <alignment horizontal="center" wrapText="1"/>
    </xf>
    <xf numFmtId="0" fontId="0" fillId="3" borderId="1" xfId="0" applyFill="1" applyBorder="1"/>
    <xf numFmtId="0" fontId="0" fillId="4" borderId="1" xfId="0" applyFill="1" applyBorder="1"/>
    <xf numFmtId="0" fontId="0" fillId="5" borderId="1" xfId="0" applyFill="1" applyBorder="1"/>
    <xf numFmtId="0" fontId="0" fillId="6" borderId="1" xfId="0" applyFill="1" applyBorder="1"/>
    <xf numFmtId="0" fontId="0" fillId="2" borderId="0" xfId="0" applyFill="1" applyAlignment="1">
      <alignment horizontal="center"/>
    </xf>
    <xf numFmtId="0" fontId="1" fillId="7" borderId="1" xfId="0" applyFont="1" applyFill="1" applyBorder="1" applyAlignment="1">
      <alignment horizontal="center" vertical="center" wrapText="1"/>
    </xf>
    <xf numFmtId="0" fontId="0" fillId="2" borderId="0" xfId="0" applyFill="1" applyAlignment="1">
      <alignment vertical="center"/>
    </xf>
    <xf numFmtId="0" fontId="8" fillId="2" borderId="1" xfId="0" applyFont="1" applyFill="1" applyBorder="1" applyAlignment="1">
      <alignment vertical="center" wrapText="1"/>
    </xf>
    <xf numFmtId="9" fontId="9" fillId="2" borderId="1" xfId="0" applyNumberFormat="1" applyFont="1" applyFill="1" applyBorder="1" applyAlignment="1">
      <alignment horizontal="center" vertical="center"/>
    </xf>
    <xf numFmtId="0" fontId="10" fillId="4" borderId="9"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0" fillId="2" borderId="1" xfId="0" applyFill="1" applyBorder="1" applyAlignment="1">
      <alignment horizontal="center" vertical="center" wrapText="1"/>
    </xf>
    <xf numFmtId="0" fontId="8" fillId="2" borderId="1" xfId="0" applyFont="1" applyFill="1" applyBorder="1" applyAlignment="1">
      <alignment horizontal="center" vertical="center" wrapText="1"/>
    </xf>
    <xf numFmtId="0" fontId="15" fillId="2" borderId="1" xfId="2" applyFont="1" applyFill="1" applyBorder="1" applyAlignment="1">
      <alignment horizontal="center" vertical="center" wrapText="1"/>
    </xf>
    <xf numFmtId="0" fontId="15" fillId="2" borderId="1" xfId="1" applyFont="1" applyFill="1" applyBorder="1" applyAlignment="1">
      <alignment horizontal="center" vertical="center" wrapText="1"/>
    </xf>
    <xf numFmtId="0" fontId="16" fillId="2" borderId="1" xfId="2" applyFont="1" applyFill="1" applyBorder="1" applyAlignment="1">
      <alignment horizontal="center" vertical="center" wrapText="1"/>
    </xf>
    <xf numFmtId="9" fontId="9" fillId="2" borderId="4" xfId="0" applyNumberFormat="1" applyFont="1" applyFill="1" applyBorder="1" applyAlignment="1">
      <alignment horizontal="center" vertical="center"/>
    </xf>
    <xf numFmtId="0" fontId="10" fillId="5" borderId="1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0" fillId="2" borderId="0" xfId="0" applyFill="1" applyAlignment="1">
      <alignment horizontal="justify"/>
    </xf>
    <xf numFmtId="0" fontId="0" fillId="2" borderId="1" xfId="0" applyFill="1" applyBorder="1" applyAlignment="1">
      <alignment horizontal="justify" vertical="center" wrapText="1"/>
    </xf>
    <xf numFmtId="0" fontId="0" fillId="2" borderId="1" xfId="0" applyFill="1" applyBorder="1" applyAlignment="1" applyProtection="1">
      <alignment horizontal="justify" vertical="center" wrapText="1"/>
      <protection locked="0"/>
    </xf>
    <xf numFmtId="0" fontId="0" fillId="2" borderId="1" xfId="0" applyFill="1" applyBorder="1" applyAlignment="1" applyProtection="1">
      <alignment horizontal="center" vertical="center" wrapText="1"/>
      <protection locked="0"/>
    </xf>
    <xf numFmtId="0" fontId="1" fillId="2" borderId="0" xfId="0" applyFont="1" applyFill="1" applyAlignment="1">
      <alignment horizontal="center"/>
    </xf>
    <xf numFmtId="0" fontId="16" fillId="11"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4" xfId="0" applyFont="1" applyFill="1" applyBorder="1" applyAlignment="1">
      <alignment vertical="center" wrapText="1"/>
    </xf>
    <xf numFmtId="0" fontId="16" fillId="2" borderId="14" xfId="0" applyFont="1" applyFill="1" applyBorder="1"/>
    <xf numFmtId="0" fontId="16" fillId="12" borderId="14" xfId="0" applyFont="1" applyFill="1" applyBorder="1" applyAlignment="1">
      <alignment horizontal="center" vertical="center" wrapText="1"/>
    </xf>
    <xf numFmtId="0" fontId="16" fillId="12" borderId="14" xfId="0" applyFont="1" applyFill="1" applyBorder="1" applyAlignment="1">
      <alignment vertical="center" wrapText="1"/>
    </xf>
    <xf numFmtId="0" fontId="16" fillId="12" borderId="14" xfId="0" applyFont="1" applyFill="1" applyBorder="1"/>
    <xf numFmtId="0" fontId="18" fillId="0" borderId="1" xfId="0" applyFont="1" applyBorder="1" applyAlignment="1">
      <alignment horizontal="left" vertical="center" wrapText="1" indent="3"/>
    </xf>
    <xf numFmtId="0" fontId="18" fillId="0" borderId="1" xfId="0" applyFont="1" applyBorder="1" applyAlignment="1">
      <alignment horizontal="center" vertical="center" wrapText="1"/>
    </xf>
    <xf numFmtId="0" fontId="17" fillId="0" borderId="1" xfId="0" applyFont="1" applyBorder="1" applyAlignment="1">
      <alignment horizontal="left" vertical="center" wrapText="1" indent="1"/>
    </xf>
    <xf numFmtId="0" fontId="16" fillId="2" borderId="14" xfId="0" applyFont="1" applyFill="1" applyBorder="1" applyAlignment="1">
      <alignment horizontal="justify" vertical="center" wrapText="1"/>
    </xf>
    <xf numFmtId="0" fontId="16" fillId="12" borderId="14" xfId="0" applyFont="1" applyFill="1" applyBorder="1" applyAlignment="1">
      <alignment horizontal="justify" vertical="center" wrapText="1"/>
    </xf>
    <xf numFmtId="0" fontId="16" fillId="2" borderId="14" xfId="0" applyFont="1" applyFill="1" applyBorder="1" applyAlignment="1">
      <alignment horizontal="left" vertical="center" wrapText="1"/>
    </xf>
    <xf numFmtId="0" fontId="16" fillId="12" borderId="14" xfId="0" applyFont="1" applyFill="1" applyBorder="1" applyAlignment="1">
      <alignment horizontal="left" vertical="center" wrapText="1"/>
    </xf>
    <xf numFmtId="0" fontId="0" fillId="0" borderId="18" xfId="0" applyBorder="1"/>
    <xf numFmtId="0" fontId="23" fillId="0" borderId="0" xfId="3" applyFont="1"/>
    <xf numFmtId="0" fontId="24" fillId="0" borderId="0" xfId="3" applyFont="1"/>
    <xf numFmtId="0" fontId="23" fillId="0" borderId="29" xfId="0" applyFont="1" applyBorder="1"/>
    <xf numFmtId="0" fontId="23" fillId="0" borderId="30" xfId="0" applyFont="1" applyBorder="1"/>
    <xf numFmtId="0" fontId="23" fillId="0" borderId="26" xfId="0" applyFont="1" applyBorder="1" applyAlignment="1">
      <alignment horizontal="center"/>
    </xf>
    <xf numFmtId="0" fontId="23" fillId="0" borderId="27" xfId="0" applyFont="1" applyBorder="1" applyAlignment="1">
      <alignment horizontal="center"/>
    </xf>
    <xf numFmtId="14" fontId="23" fillId="0" borderId="32" xfId="0" applyNumberFormat="1" applyFont="1" applyBorder="1" applyAlignment="1">
      <alignment horizontal="center" vertical="center"/>
    </xf>
    <xf numFmtId="14" fontId="23" fillId="0" borderId="33" xfId="0" applyNumberFormat="1" applyFont="1" applyBorder="1" applyAlignment="1">
      <alignment horizontal="center" vertical="center"/>
    </xf>
    <xf numFmtId="0" fontId="2" fillId="14" borderId="21" xfId="0" applyFont="1" applyFill="1" applyBorder="1" applyAlignment="1">
      <alignment horizontal="center"/>
    </xf>
    <xf numFmtId="0" fontId="2" fillId="14" borderId="0" xfId="0" applyFont="1" applyFill="1" applyAlignment="1">
      <alignment horizontal="center"/>
    </xf>
    <xf numFmtId="0" fontId="2" fillId="14" borderId="8" xfId="0" applyFont="1" applyFill="1" applyBorder="1" applyAlignment="1">
      <alignment horizontal="center"/>
    </xf>
    <xf numFmtId="0" fontId="2" fillId="14" borderId="22" xfId="0" applyFont="1" applyFill="1" applyBorder="1" applyAlignment="1">
      <alignment horizontal="center"/>
    </xf>
    <xf numFmtId="0" fontId="2" fillId="14" borderId="19" xfId="0" applyFont="1" applyFill="1" applyBorder="1" applyAlignment="1">
      <alignment horizontal="center"/>
    </xf>
    <xf numFmtId="0" fontId="2" fillId="14" borderId="23" xfId="0" applyFont="1" applyFill="1" applyBorder="1" applyAlignment="1">
      <alignment horizontal="center"/>
    </xf>
    <xf numFmtId="0" fontId="23" fillId="0" borderId="27" xfId="0" applyFont="1" applyBorder="1" applyAlignment="1">
      <alignment horizontal="center" vertical="center"/>
    </xf>
    <xf numFmtId="0" fontId="23" fillId="0" borderId="30" xfId="0" applyFont="1" applyBorder="1" applyAlignment="1">
      <alignment wrapText="1"/>
    </xf>
    <xf numFmtId="0" fontId="23" fillId="0" borderId="30" xfId="0" applyFont="1" applyBorder="1" applyAlignment="1">
      <alignment horizontal="left" wrapText="1"/>
    </xf>
    <xf numFmtId="0" fontId="23" fillId="0" borderId="31" xfId="3" applyFont="1" applyBorder="1" applyAlignment="1">
      <alignment horizontal="justify"/>
    </xf>
    <xf numFmtId="0" fontId="23" fillId="0" borderId="28" xfId="3" applyFont="1" applyBorder="1" applyAlignment="1">
      <alignment horizontal="center" vertical="center"/>
    </xf>
    <xf numFmtId="0" fontId="23" fillId="0" borderId="34" xfId="3" applyFont="1" applyBorder="1" applyAlignment="1">
      <alignment horizontal="center" vertical="center"/>
    </xf>
    <xf numFmtId="0" fontId="1" fillId="7" borderId="1" xfId="0" applyFont="1" applyFill="1" applyBorder="1" applyAlignment="1">
      <alignment horizontal="center" vertical="center"/>
    </xf>
    <xf numFmtId="0" fontId="12" fillId="7" borderId="1" xfId="1" applyFont="1" applyFill="1" applyBorder="1" applyAlignment="1">
      <alignment horizontal="center" vertical="center" wrapText="1"/>
    </xf>
    <xf numFmtId="0" fontId="0" fillId="7" borderId="1" xfId="1" applyFont="1" applyFill="1" applyBorder="1" applyAlignment="1">
      <alignment horizontal="center" vertical="center" wrapText="1"/>
    </xf>
    <xf numFmtId="0" fontId="0" fillId="2" borderId="1" xfId="0" applyFill="1" applyBorder="1" applyAlignment="1">
      <alignment horizontal="center"/>
    </xf>
    <xf numFmtId="0" fontId="27" fillId="15" borderId="1"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0" borderId="1" xfId="0" applyBorder="1" applyAlignment="1">
      <alignment horizontal="justify" vertical="center" wrapText="1"/>
    </xf>
    <xf numFmtId="164" fontId="0" fillId="2" borderId="1" xfId="0" applyNumberFormat="1" applyFill="1" applyBorder="1" applyAlignment="1">
      <alignment horizontal="center" vertical="center" wrapText="1"/>
    </xf>
    <xf numFmtId="0" fontId="0" fillId="17" borderId="1" xfId="0" applyFill="1" applyBorder="1" applyAlignment="1">
      <alignment horizontal="center" vertical="center" wrapText="1"/>
    </xf>
    <xf numFmtId="17" fontId="0" fillId="2" borderId="1" xfId="0" applyNumberFormat="1" applyFill="1" applyBorder="1" applyAlignment="1">
      <alignment horizontal="center" vertical="center" wrapText="1"/>
    </xf>
    <xf numFmtId="0" fontId="0" fillId="2" borderId="1" xfId="0" applyFill="1" applyBorder="1" applyProtection="1">
      <protection locked="0"/>
    </xf>
    <xf numFmtId="0" fontId="0" fillId="2" borderId="1" xfId="0" applyFill="1" applyBorder="1" applyAlignment="1" applyProtection="1">
      <alignment horizontal="justify"/>
      <protection locked="0"/>
    </xf>
    <xf numFmtId="0" fontId="0" fillId="2" borderId="1" xfId="0" applyFill="1" applyBorder="1" applyAlignment="1">
      <alignment horizontal="justify"/>
    </xf>
    <xf numFmtId="0" fontId="0" fillId="2" borderId="1" xfId="0" applyFill="1" applyBorder="1"/>
    <xf numFmtId="0" fontId="0" fillId="2" borderId="1" xfId="0" applyFill="1" applyBorder="1" applyAlignment="1">
      <alignment vertical="center"/>
    </xf>
    <xf numFmtId="9" fontId="32" fillId="0" borderId="1" xfId="0" applyNumberFormat="1" applyFont="1" applyBorder="1" applyAlignment="1">
      <alignment horizontal="justify" vertical="center" wrapText="1"/>
    </xf>
    <xf numFmtId="9" fontId="32" fillId="2"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justify" vertical="center"/>
    </xf>
    <xf numFmtId="0" fontId="3" fillId="2" borderId="1" xfId="2" applyFont="1" applyFill="1" applyBorder="1" applyAlignment="1">
      <alignment horizontal="center" vertical="center" wrapText="1"/>
    </xf>
    <xf numFmtId="0" fontId="3" fillId="2" borderId="1" xfId="1" applyFont="1" applyFill="1" applyBorder="1" applyAlignment="1">
      <alignment horizontal="center" vertical="center" wrapText="1"/>
    </xf>
    <xf numFmtId="0" fontId="33" fillId="2" borderId="1" xfId="0" applyFont="1" applyFill="1" applyBorder="1" applyAlignment="1">
      <alignment horizontal="center" vertical="center" wrapText="1"/>
    </xf>
    <xf numFmtId="0" fontId="0" fillId="2" borderId="1" xfId="0" applyFill="1" applyBorder="1" applyAlignment="1">
      <alignment horizontal="center" wrapText="1"/>
    </xf>
    <xf numFmtId="0" fontId="0" fillId="0" borderId="1" xfId="0" applyBorder="1" applyAlignment="1" applyProtection="1">
      <alignment horizontal="center" vertical="center" wrapText="1"/>
      <protection hidden="1"/>
    </xf>
    <xf numFmtId="0" fontId="0" fillId="2" borderId="1" xfId="0" applyFill="1" applyBorder="1" applyAlignment="1" applyProtection="1">
      <alignment horizontal="center" vertical="center" wrapText="1"/>
      <protection hidden="1"/>
    </xf>
    <xf numFmtId="0" fontId="0" fillId="2" borderId="1" xfId="0" applyFill="1" applyBorder="1" applyAlignment="1" applyProtection="1">
      <alignment horizontal="justify" vertical="center" wrapText="1"/>
      <protection hidden="1"/>
    </xf>
    <xf numFmtId="0" fontId="0" fillId="2" borderId="4" xfId="0" applyFill="1" applyBorder="1" applyAlignment="1" applyProtection="1">
      <alignment horizontal="center" vertical="center" wrapText="1"/>
      <protection hidden="1"/>
    </xf>
    <xf numFmtId="0" fontId="0" fillId="18" borderId="1" xfId="0" applyFill="1" applyBorder="1" applyAlignment="1" applyProtection="1">
      <alignment horizontal="center" vertical="center" wrapText="1"/>
      <protection hidden="1"/>
    </xf>
    <xf numFmtId="0" fontId="34" fillId="2" borderId="1" xfId="0" applyFont="1" applyFill="1" applyBorder="1" applyAlignment="1" applyProtection="1">
      <alignment horizontal="justify" vertical="center" wrapText="1"/>
      <protection hidden="1"/>
    </xf>
    <xf numFmtId="164" fontId="0" fillId="2" borderId="1" xfId="0" applyNumberFormat="1" applyFill="1" applyBorder="1" applyAlignment="1" applyProtection="1">
      <alignment horizontal="center" vertical="center" wrapText="1"/>
      <protection hidden="1"/>
    </xf>
    <xf numFmtId="164" fontId="0" fillId="2" borderId="10" xfId="0" applyNumberFormat="1" applyFill="1" applyBorder="1" applyAlignment="1" applyProtection="1">
      <alignment horizontal="center" vertical="center" wrapText="1"/>
      <protection hidden="1"/>
    </xf>
    <xf numFmtId="0" fontId="0" fillId="2" borderId="7" xfId="0" applyFill="1" applyBorder="1" applyAlignment="1" applyProtection="1">
      <alignment horizontal="center" vertical="center" wrapText="1"/>
      <protection hidden="1"/>
    </xf>
    <xf numFmtId="0" fontId="0" fillId="2" borderId="4" xfId="0" applyFill="1" applyBorder="1" applyAlignment="1" applyProtection="1">
      <alignment horizontal="justify" vertical="center" wrapText="1"/>
      <protection hidden="1"/>
    </xf>
    <xf numFmtId="17" fontId="0" fillId="2" borderId="4" xfId="0" applyNumberFormat="1" applyFill="1" applyBorder="1" applyAlignment="1" applyProtection="1">
      <alignment horizontal="center" vertical="center" wrapText="1"/>
      <protection hidden="1"/>
    </xf>
    <xf numFmtId="0" fontId="0" fillId="2" borderId="0" xfId="0" applyFill="1" applyProtection="1">
      <protection hidden="1"/>
    </xf>
    <xf numFmtId="0" fontId="34" fillId="2" borderId="1" xfId="0" applyFont="1" applyFill="1" applyBorder="1" applyAlignment="1" applyProtection="1">
      <alignment horizontal="left" wrapText="1"/>
      <protection hidden="1"/>
    </xf>
    <xf numFmtId="0" fontId="0" fillId="2" borderId="5" xfId="0" applyFill="1" applyBorder="1" applyAlignment="1" applyProtection="1">
      <alignment horizontal="center" vertical="center" wrapText="1"/>
      <protection hidden="1"/>
    </xf>
    <xf numFmtId="0" fontId="0" fillId="2" borderId="5" xfId="0" applyFill="1" applyBorder="1" applyAlignment="1" applyProtection="1">
      <alignment horizontal="justify" vertical="center" wrapText="1"/>
      <protection hidden="1"/>
    </xf>
    <xf numFmtId="0" fontId="0" fillId="0" borderId="4" xfId="0" applyBorder="1" applyAlignment="1" applyProtection="1">
      <alignment horizontal="justify" vertical="center" wrapText="1"/>
      <protection hidden="1"/>
    </xf>
    <xf numFmtId="0" fontId="0" fillId="0" borderId="1" xfId="0" applyBorder="1" applyAlignment="1" applyProtection="1">
      <alignment horizontal="justify" vertical="center" wrapText="1"/>
      <protection hidden="1"/>
    </xf>
    <xf numFmtId="14" fontId="0" fillId="2" borderId="1" xfId="0" applyNumberFormat="1" applyFill="1" applyBorder="1" applyAlignment="1" applyProtection="1">
      <alignment horizontal="center" vertical="center"/>
      <protection hidden="1"/>
    </xf>
    <xf numFmtId="14" fontId="0" fillId="2" borderId="1" xfId="0" applyNumberFormat="1" applyFill="1" applyBorder="1" applyAlignment="1" applyProtection="1">
      <alignment horizontal="center" vertical="center" wrapText="1"/>
      <protection hidden="1"/>
    </xf>
    <xf numFmtId="0" fontId="0" fillId="2" borderId="1" xfId="0" applyFill="1" applyBorder="1" applyAlignment="1" applyProtection="1">
      <alignment horizontal="center" vertical="center"/>
      <protection hidden="1"/>
    </xf>
    <xf numFmtId="0" fontId="34" fillId="0" borderId="1" xfId="0" applyFont="1" applyBorder="1" applyAlignment="1" applyProtection="1">
      <alignment horizontal="justify" vertical="center" wrapText="1"/>
      <protection hidden="1"/>
    </xf>
    <xf numFmtId="164" fontId="0" fillId="2" borderId="4" xfId="0" applyNumberFormat="1" applyFill="1" applyBorder="1" applyAlignment="1" applyProtection="1">
      <alignment horizontal="center" vertical="center" wrapText="1"/>
      <protection hidden="1"/>
    </xf>
    <xf numFmtId="0" fontId="0" fillId="19" borderId="4" xfId="0" applyFill="1" applyBorder="1" applyAlignment="1" applyProtection="1">
      <alignment horizontal="center" vertical="center" wrapText="1"/>
      <protection hidden="1"/>
    </xf>
    <xf numFmtId="0" fontId="34" fillId="2" borderId="4" xfId="0" applyFont="1" applyFill="1" applyBorder="1" applyAlignment="1" applyProtection="1">
      <alignment horizontal="justify" vertical="center" wrapText="1"/>
      <protection hidden="1"/>
    </xf>
    <xf numFmtId="0" fontId="34" fillId="2" borderId="1" xfId="0" applyFont="1" applyFill="1" applyBorder="1" applyAlignment="1" applyProtection="1">
      <alignment horizontal="center" vertical="center" wrapText="1"/>
      <protection hidden="1"/>
    </xf>
    <xf numFmtId="14" fontId="34" fillId="2" borderId="1" xfId="0" applyNumberFormat="1" applyFont="1" applyFill="1" applyBorder="1" applyAlignment="1" applyProtection="1">
      <alignment vertical="center"/>
      <protection hidden="1"/>
    </xf>
    <xf numFmtId="0" fontId="34" fillId="2" borderId="1" xfId="0" applyFont="1" applyFill="1" applyBorder="1" applyAlignment="1" applyProtection="1">
      <alignment horizontal="center" vertical="center"/>
      <protection hidden="1"/>
    </xf>
    <xf numFmtId="0" fontId="34" fillId="2" borderId="4" xfId="0" applyFont="1" applyFill="1" applyBorder="1" applyAlignment="1" applyProtection="1">
      <alignment horizontal="center" vertical="center" wrapText="1"/>
      <protection hidden="1"/>
    </xf>
    <xf numFmtId="0" fontId="0" fillId="2" borderId="7" xfId="0" applyFill="1" applyBorder="1" applyAlignment="1" applyProtection="1">
      <alignment horizontal="justify" vertical="center" wrapText="1"/>
      <protection hidden="1"/>
    </xf>
    <xf numFmtId="0" fontId="0" fillId="2" borderId="20" xfId="0" applyFill="1" applyBorder="1" applyAlignment="1" applyProtection="1">
      <alignment horizontal="justify" vertical="center" wrapText="1"/>
      <protection hidden="1"/>
    </xf>
    <xf numFmtId="0" fontId="0" fillId="2" borderId="20" xfId="0" applyFill="1" applyBorder="1" applyAlignment="1" applyProtection="1">
      <alignment horizontal="center" vertical="center" wrapText="1"/>
      <protection hidden="1"/>
    </xf>
    <xf numFmtId="0" fontId="34" fillId="2" borderId="1" xfId="0" applyFont="1" applyFill="1" applyBorder="1" applyAlignment="1">
      <alignment horizontal="justify" vertical="center" wrapText="1"/>
    </xf>
    <xf numFmtId="17" fontId="0" fillId="2" borderId="1" xfId="0" applyNumberFormat="1" applyFill="1" applyBorder="1" applyAlignment="1" applyProtection="1">
      <alignment horizontal="center" vertical="center" wrapText="1"/>
      <protection hidden="1"/>
    </xf>
    <xf numFmtId="0" fontId="0" fillId="17" borderId="1" xfId="0" applyFill="1" applyBorder="1" applyAlignment="1" applyProtection="1">
      <alignment horizontal="center" vertical="center" wrapText="1"/>
      <protection hidden="1"/>
    </xf>
    <xf numFmtId="0" fontId="0" fillId="2" borderId="4" xfId="0" applyFill="1" applyBorder="1" applyAlignment="1" applyProtection="1">
      <alignment horizontal="justify" vertical="center" wrapText="1"/>
      <protection locked="0"/>
    </xf>
    <xf numFmtId="0" fontId="34" fillId="2" borderId="1" xfId="0" applyFont="1" applyFill="1" applyBorder="1" applyAlignment="1" applyProtection="1">
      <alignment horizontal="justify" vertical="center" wrapText="1"/>
      <protection locked="0"/>
    </xf>
    <xf numFmtId="0" fontId="34" fillId="2" borderId="5" xfId="0" applyFont="1" applyFill="1" applyBorder="1" applyAlignment="1" applyProtection="1">
      <alignment horizontal="justify" vertical="center" wrapText="1"/>
      <protection hidden="1"/>
    </xf>
    <xf numFmtId="0" fontId="34" fillId="2" borderId="1" xfId="0" applyFont="1" applyFill="1" applyBorder="1" applyAlignment="1">
      <alignment horizontal="center" vertical="center" wrapText="1"/>
    </xf>
    <xf numFmtId="0" fontId="34" fillId="2" borderId="4" xfId="0" applyFont="1" applyFill="1" applyBorder="1" applyAlignment="1" applyProtection="1">
      <alignment horizontal="justify" vertical="center" wrapText="1"/>
      <protection locked="0"/>
    </xf>
    <xf numFmtId="0" fontId="34" fillId="2" borderId="1" xfId="0" applyFont="1" applyFill="1" applyBorder="1" applyAlignment="1" applyProtection="1">
      <alignment horizontal="center" vertical="center" wrapText="1"/>
      <protection locked="0"/>
    </xf>
    <xf numFmtId="0" fontId="34" fillId="2" borderId="7" xfId="0" applyFont="1" applyFill="1" applyBorder="1" applyAlignment="1" applyProtection="1">
      <alignment horizontal="center" vertical="center" wrapText="1"/>
      <protection hidden="1"/>
    </xf>
    <xf numFmtId="0" fontId="34" fillId="0" borderId="4" xfId="0" applyFont="1" applyBorder="1" applyAlignment="1" applyProtection="1">
      <alignment horizontal="justify" vertical="center" wrapText="1"/>
      <protection hidden="1"/>
    </xf>
    <xf numFmtId="0" fontId="34" fillId="0" borderId="1" xfId="0" applyFont="1" applyBorder="1" applyAlignment="1" applyProtection="1">
      <alignment horizontal="center" vertical="center" wrapText="1"/>
      <protection hidden="1"/>
    </xf>
    <xf numFmtId="17" fontId="34" fillId="0" borderId="1" xfId="0" applyNumberFormat="1" applyFont="1" applyBorder="1" applyAlignment="1" applyProtection="1">
      <alignment horizontal="center" vertical="center" wrapText="1"/>
      <protection hidden="1"/>
    </xf>
    <xf numFmtId="0" fontId="34" fillId="2" borderId="4" xfId="0" applyFont="1" applyFill="1" applyBorder="1" applyAlignment="1" applyProtection="1">
      <alignment vertical="center" wrapText="1"/>
      <protection locked="0"/>
    </xf>
    <xf numFmtId="0" fontId="34" fillId="2" borderId="10" xfId="0" applyFont="1" applyFill="1" applyBorder="1" applyAlignment="1" applyProtection="1">
      <alignment vertical="center" wrapText="1"/>
      <protection locked="0"/>
    </xf>
    <xf numFmtId="0" fontId="34" fillId="2" borderId="5" xfId="0" applyFont="1" applyFill="1" applyBorder="1" applyAlignment="1" applyProtection="1">
      <alignment vertical="center" wrapText="1"/>
      <protection locked="0"/>
    </xf>
    <xf numFmtId="17" fontId="34" fillId="2" borderId="4" xfId="0" applyNumberFormat="1" applyFont="1" applyFill="1" applyBorder="1" applyAlignment="1">
      <alignment horizontal="center" vertical="center" wrapText="1"/>
    </xf>
    <xf numFmtId="0" fontId="34" fillId="2" borderId="0" xfId="0" applyFont="1" applyFill="1"/>
    <xf numFmtId="0" fontId="34" fillId="2" borderId="0" xfId="0" applyFont="1" applyFill="1" applyAlignment="1" applyProtection="1">
      <alignment horizontal="center" vertical="center" wrapText="1"/>
      <protection locked="0"/>
    </xf>
    <xf numFmtId="0" fontId="0" fillId="0" borderId="1" xfId="0" applyBorder="1" applyAlignment="1">
      <alignment horizontal="justify" wrapText="1"/>
    </xf>
    <xf numFmtId="0" fontId="0" fillId="0" borderId="5" xfId="0" applyBorder="1" applyAlignment="1" applyProtection="1">
      <alignment horizontal="justify" vertical="center" wrapText="1"/>
      <protection hidden="1"/>
    </xf>
    <xf numFmtId="0" fontId="0" fillId="0" borderId="4" xfId="0" applyBorder="1" applyAlignment="1" applyProtection="1">
      <alignment horizontal="center" vertical="center" wrapText="1"/>
      <protection hidden="1"/>
    </xf>
    <xf numFmtId="0" fontId="0" fillId="2" borderId="4" xfId="0" applyFill="1" applyBorder="1" applyAlignment="1" applyProtection="1">
      <alignment horizontal="left" vertical="center" wrapText="1"/>
      <protection hidden="1"/>
    </xf>
    <xf numFmtId="0" fontId="0" fillId="2" borderId="0" xfId="0" applyFill="1" applyAlignment="1" applyProtection="1">
      <alignment horizontal="justify"/>
      <protection hidden="1"/>
    </xf>
    <xf numFmtId="0" fontId="0" fillId="2" borderId="1" xfId="0" applyFill="1" applyBorder="1" applyProtection="1">
      <protection hidden="1"/>
    </xf>
    <xf numFmtId="0" fontId="0" fillId="2" borderId="1" xfId="0" applyFill="1" applyBorder="1" applyAlignment="1">
      <alignment vertical="center" wrapText="1"/>
    </xf>
    <xf numFmtId="0" fontId="0" fillId="5" borderId="1" xfId="0" applyFill="1" applyBorder="1" applyAlignment="1">
      <alignment horizontal="center" vertical="center" wrapText="1"/>
    </xf>
    <xf numFmtId="0" fontId="0" fillId="0" borderId="1" xfId="0" applyBorder="1" applyAlignment="1">
      <alignment wrapText="1"/>
    </xf>
    <xf numFmtId="1" fontId="0" fillId="2" borderId="1" xfId="0" applyNumberFormat="1" applyFill="1" applyBorder="1" applyAlignment="1">
      <alignment horizontal="center" vertical="center" wrapText="1"/>
    </xf>
    <xf numFmtId="14" fontId="0" fillId="2" borderId="5" xfId="0" applyNumberFormat="1" applyFill="1" applyBorder="1" applyAlignment="1" applyProtection="1">
      <alignment horizontal="center" vertical="center"/>
      <protection hidden="1"/>
    </xf>
    <xf numFmtId="0" fontId="0" fillId="2" borderId="1" xfId="0" applyFill="1" applyBorder="1" applyAlignment="1" applyProtection="1">
      <alignment horizontal="left" vertical="center" wrapText="1"/>
      <protection hidden="1"/>
    </xf>
    <xf numFmtId="0" fontId="0" fillId="0" borderId="20" xfId="0" applyBorder="1" applyAlignment="1" applyProtection="1">
      <alignment horizontal="center" vertical="center" wrapText="1"/>
      <protection hidden="1"/>
    </xf>
    <xf numFmtId="0" fontId="34" fillId="2" borderId="4" xfId="0" applyFont="1" applyFill="1" applyBorder="1" applyAlignment="1" applyProtection="1">
      <alignment horizontal="left" vertical="center" wrapText="1"/>
      <protection hidden="1"/>
    </xf>
    <xf numFmtId="0" fontId="0" fillId="2" borderId="4" xfId="0" applyFill="1" applyBorder="1" applyAlignment="1">
      <alignment horizontal="justify"/>
    </xf>
    <xf numFmtId="14" fontId="0" fillId="2" borderId="4" xfId="0" applyNumberFormat="1" applyFill="1" applyBorder="1" applyAlignment="1" applyProtection="1">
      <alignment horizontal="center" vertical="center"/>
      <protection hidden="1"/>
    </xf>
    <xf numFmtId="0" fontId="0" fillId="2" borderId="2" xfId="0" applyFill="1" applyBorder="1" applyProtection="1">
      <protection hidden="1"/>
    </xf>
    <xf numFmtId="0" fontId="0" fillId="2" borderId="4"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4"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164" fontId="0" fillId="2" borderId="4" xfId="0" applyNumberFormat="1" applyFill="1" applyBorder="1" applyAlignment="1">
      <alignment horizontal="center" vertical="center" wrapText="1"/>
    </xf>
    <xf numFmtId="164" fontId="0" fillId="2" borderId="10" xfId="0" applyNumberFormat="1" applyFill="1" applyBorder="1" applyAlignment="1">
      <alignment horizontal="center" vertical="center" wrapText="1"/>
    </xf>
    <xf numFmtId="0" fontId="0" fillId="2" borderId="4" xfId="0" applyFill="1" applyBorder="1" applyAlignment="1" applyProtection="1">
      <alignment horizontal="justify" vertical="center" wrapText="1"/>
      <protection locked="0"/>
    </xf>
    <xf numFmtId="0" fontId="0" fillId="2" borderId="10" xfId="0" applyFill="1" applyBorder="1" applyAlignment="1" applyProtection="1">
      <alignment horizontal="justify" vertical="center" wrapText="1"/>
      <protection locked="0"/>
    </xf>
    <xf numFmtId="14" fontId="0" fillId="2" borderId="4" xfId="0" applyNumberFormat="1" applyFill="1" applyBorder="1" applyAlignment="1">
      <alignment horizontal="center" vertical="center"/>
    </xf>
    <xf numFmtId="0" fontId="0" fillId="2" borderId="10" xfId="0" applyFill="1" applyBorder="1" applyAlignment="1">
      <alignment horizontal="center" vertical="center"/>
    </xf>
    <xf numFmtId="0" fontId="0" fillId="2" borderId="4" xfId="0" applyFill="1" applyBorder="1" applyAlignment="1">
      <alignment horizontal="center" vertical="center"/>
    </xf>
    <xf numFmtId="0" fontId="0" fillId="2" borderId="4" xfId="0" applyFill="1" applyBorder="1" applyAlignment="1">
      <alignment horizontal="justify" vertical="center" wrapText="1"/>
    </xf>
    <xf numFmtId="0" fontId="0" fillId="2" borderId="10" xfId="0" applyFill="1" applyBorder="1" applyAlignment="1">
      <alignment horizontal="justify" vertical="center" wrapText="1"/>
    </xf>
    <xf numFmtId="0" fontId="0" fillId="2" borderId="4" xfId="0" applyFill="1" applyBorder="1" applyAlignment="1" applyProtection="1">
      <alignment horizontal="left" vertical="center" wrapText="1"/>
      <protection locked="0"/>
    </xf>
    <xf numFmtId="0" fontId="0" fillId="2" borderId="10" xfId="0" applyFill="1" applyBorder="1" applyAlignment="1" applyProtection="1">
      <alignment horizontal="left" vertical="center" wrapText="1"/>
      <protection locked="0"/>
    </xf>
    <xf numFmtId="0" fontId="0" fillId="0" borderId="4" xfId="0" applyBorder="1" applyAlignment="1" applyProtection="1">
      <alignment horizontal="justify" vertical="center" wrapText="1"/>
      <protection locked="0"/>
    </xf>
    <xf numFmtId="0" fontId="0" fillId="0" borderId="10" xfId="0" applyBorder="1" applyAlignment="1" applyProtection="1">
      <alignment horizontal="justify" vertical="center" wrapText="1"/>
      <protection locked="0"/>
    </xf>
    <xf numFmtId="0" fontId="0" fillId="0" borderId="4"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4" xfId="0" applyBorder="1" applyAlignment="1">
      <alignment horizontal="justify" vertical="center" wrapText="1"/>
    </xf>
    <xf numFmtId="0" fontId="0" fillId="0" borderId="10" xfId="0" applyBorder="1" applyAlignment="1">
      <alignment horizontal="justify" vertical="center" wrapText="1"/>
    </xf>
    <xf numFmtId="0" fontId="0" fillId="17" borderId="1" xfId="0" applyFill="1" applyBorder="1" applyAlignment="1" applyProtection="1">
      <alignment horizontal="center" vertical="center" wrapText="1"/>
      <protection hidden="1"/>
    </xf>
    <xf numFmtId="164" fontId="0" fillId="2" borderId="1" xfId="0" applyNumberFormat="1" applyFill="1" applyBorder="1" applyAlignment="1" applyProtection="1">
      <alignment horizontal="center" vertical="center" wrapText="1"/>
      <protection hidden="1"/>
    </xf>
    <xf numFmtId="0" fontId="0" fillId="2" borderId="1" xfId="0" applyFill="1" applyBorder="1" applyAlignment="1" applyProtection="1">
      <alignment horizontal="center" vertical="center" wrapText="1"/>
      <protection hidden="1"/>
    </xf>
    <xf numFmtId="0" fontId="0" fillId="2" borderId="1" xfId="0" applyFill="1" applyBorder="1" applyAlignment="1" applyProtection="1">
      <alignment horizontal="justify" vertical="center" wrapText="1"/>
      <protection hidden="1"/>
    </xf>
    <xf numFmtId="0" fontId="34" fillId="2" borderId="1" xfId="0" applyFont="1" applyFill="1" applyBorder="1" applyAlignment="1" applyProtection="1">
      <alignment horizontal="justify" vertical="center" wrapText="1"/>
      <protection hidden="1"/>
    </xf>
    <xf numFmtId="17" fontId="34" fillId="2" borderId="1" xfId="0" applyNumberFormat="1" applyFont="1" applyFill="1" applyBorder="1" applyAlignment="1" applyProtection="1">
      <alignment horizontal="center" vertical="center" wrapText="1"/>
      <protection hidden="1"/>
    </xf>
    <xf numFmtId="0" fontId="34" fillId="2" borderId="1" xfId="0" applyFont="1" applyFill="1" applyBorder="1" applyAlignment="1" applyProtection="1">
      <alignment horizontal="center" vertical="center" wrapText="1"/>
      <protection hidden="1"/>
    </xf>
    <xf numFmtId="0" fontId="0" fillId="2" borderId="4" xfId="0" applyFill="1" applyBorder="1" applyAlignment="1" applyProtection="1">
      <alignment horizontal="center" vertical="center" wrapText="1"/>
      <protection hidden="1"/>
    </xf>
    <xf numFmtId="0" fontId="0" fillId="2" borderId="5" xfId="0" applyFill="1" applyBorder="1" applyAlignment="1" applyProtection="1">
      <alignment horizontal="center" vertical="center" wrapText="1"/>
      <protection hidden="1"/>
    </xf>
    <xf numFmtId="0" fontId="0" fillId="2" borderId="4" xfId="0" applyFill="1" applyBorder="1" applyAlignment="1" applyProtection="1">
      <alignment horizontal="justify" vertical="center" wrapText="1"/>
      <protection hidden="1"/>
    </xf>
    <xf numFmtId="0" fontId="0" fillId="0" borderId="10" xfId="0" applyBorder="1" applyAlignment="1" applyProtection="1">
      <alignment horizontal="justify" vertical="center" wrapText="1"/>
      <protection hidden="1"/>
    </xf>
    <xf numFmtId="164" fontId="0" fillId="2" borderId="4" xfId="0" applyNumberFormat="1" applyFill="1" applyBorder="1" applyAlignment="1" applyProtection="1">
      <alignment horizontal="center" vertical="center" wrapText="1"/>
      <protection hidden="1"/>
    </xf>
    <xf numFmtId="164" fontId="0" fillId="2" borderId="10" xfId="0" applyNumberFormat="1" applyFill="1" applyBorder="1" applyAlignment="1" applyProtection="1">
      <alignment horizontal="center" vertical="center" wrapText="1"/>
      <protection hidden="1"/>
    </xf>
    <xf numFmtId="164" fontId="0" fillId="2" borderId="5" xfId="0" applyNumberFormat="1" applyFill="1" applyBorder="1" applyAlignment="1" applyProtection="1">
      <alignment horizontal="center" vertical="center" wrapText="1"/>
      <protection hidden="1"/>
    </xf>
    <xf numFmtId="0" fontId="0" fillId="2" borderId="10" xfId="0" applyFill="1" applyBorder="1" applyAlignment="1" applyProtection="1">
      <alignment horizontal="center" vertical="center" wrapText="1"/>
      <protection hidden="1"/>
    </xf>
    <xf numFmtId="0" fontId="0" fillId="2" borderId="10" xfId="0" applyFill="1" applyBorder="1" applyAlignment="1" applyProtection="1">
      <alignment horizontal="justify" vertical="center" wrapText="1"/>
      <protection hidden="1"/>
    </xf>
    <xf numFmtId="0" fontId="0" fillId="2" borderId="5" xfId="0" applyFill="1" applyBorder="1" applyAlignment="1" applyProtection="1">
      <alignment horizontal="justify" vertical="center" wrapText="1"/>
      <protection hidden="1"/>
    </xf>
    <xf numFmtId="14" fontId="0" fillId="2" borderId="4" xfId="0" applyNumberFormat="1" applyFill="1" applyBorder="1" applyAlignment="1" applyProtection="1">
      <alignment horizontal="center" vertical="center"/>
      <protection hidden="1"/>
    </xf>
    <xf numFmtId="0" fontId="0" fillId="2" borderId="10" xfId="0" applyFill="1" applyBorder="1" applyAlignment="1" applyProtection="1">
      <alignment horizontal="center" vertical="center"/>
      <protection hidden="1"/>
    </xf>
    <xf numFmtId="0" fontId="0" fillId="2" borderId="5" xfId="0"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0" fillId="0" borderId="4" xfId="0" applyBorder="1" applyAlignment="1" applyProtection="1">
      <alignment horizontal="left" vertical="center" wrapText="1"/>
      <protection hidden="1"/>
    </xf>
    <xf numFmtId="0" fontId="0" fillId="0" borderId="10" xfId="0" applyBorder="1" applyAlignment="1" applyProtection="1">
      <alignment horizontal="left" vertical="center" wrapText="1"/>
      <protection hidden="1"/>
    </xf>
    <xf numFmtId="0" fontId="0" fillId="0" borderId="5" xfId="0" applyBorder="1" applyAlignment="1" applyProtection="1">
      <alignment horizontal="left" vertical="center" wrapText="1"/>
      <protection hidden="1"/>
    </xf>
    <xf numFmtId="0" fontId="0" fillId="2" borderId="4" xfId="0" applyFill="1" applyBorder="1" applyAlignment="1" applyProtection="1">
      <alignment horizontal="left" vertical="center" wrapText="1"/>
      <protection hidden="1"/>
    </xf>
    <xf numFmtId="0" fontId="0" fillId="2" borderId="10" xfId="0" applyFill="1" applyBorder="1" applyAlignment="1" applyProtection="1">
      <alignment horizontal="left" vertical="center" wrapText="1"/>
      <protection hidden="1"/>
    </xf>
    <xf numFmtId="0" fontId="0" fillId="2" borderId="5" xfId="0" applyFill="1" applyBorder="1" applyAlignment="1" applyProtection="1">
      <alignment horizontal="left" vertical="center" wrapText="1"/>
      <protection hidden="1"/>
    </xf>
    <xf numFmtId="0" fontId="0" fillId="0" borderId="4" xfId="0"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4" xfId="0" applyBorder="1" applyAlignment="1" applyProtection="1">
      <alignment horizontal="justify" vertical="center" wrapText="1"/>
      <protection hidden="1"/>
    </xf>
    <xf numFmtId="0" fontId="0" fillId="0" borderId="5" xfId="0" applyBorder="1" applyAlignment="1" applyProtection="1">
      <alignment horizontal="justify" vertical="center" wrapText="1"/>
      <protection hidden="1"/>
    </xf>
    <xf numFmtId="0" fontId="0" fillId="18" borderId="1" xfId="0" applyFill="1" applyBorder="1" applyAlignment="1" applyProtection="1">
      <alignment horizontal="center" vertical="center" wrapText="1"/>
      <protection hidden="1"/>
    </xf>
    <xf numFmtId="0" fontId="0" fillId="18" borderId="4" xfId="0" applyFill="1" applyBorder="1" applyAlignment="1" applyProtection="1">
      <alignment horizontal="center" vertical="center" wrapText="1"/>
      <protection hidden="1"/>
    </xf>
    <xf numFmtId="0" fontId="0" fillId="18" borderId="10" xfId="0" applyFill="1" applyBorder="1" applyAlignment="1" applyProtection="1">
      <alignment horizontal="center" vertical="center" wrapText="1"/>
      <protection hidden="1"/>
    </xf>
    <xf numFmtId="0" fontId="0" fillId="18" borderId="5" xfId="0" applyFill="1" applyBorder="1" applyAlignment="1" applyProtection="1">
      <alignment horizontal="center" vertical="center" wrapText="1"/>
      <protection hidden="1"/>
    </xf>
    <xf numFmtId="0" fontId="0" fillId="2" borderId="5" xfId="0" applyFill="1" applyBorder="1" applyAlignment="1" applyProtection="1">
      <alignment horizontal="justify" vertical="center" wrapText="1"/>
      <protection locked="0"/>
    </xf>
    <xf numFmtId="0" fontId="0" fillId="2" borderId="5" xfId="0" applyFill="1" applyBorder="1" applyAlignment="1">
      <alignment horizontal="center" vertical="center" wrapText="1"/>
    </xf>
    <xf numFmtId="0" fontId="0" fillId="2" borderId="5" xfId="0" applyFill="1" applyBorder="1" applyAlignment="1">
      <alignment horizontal="center" vertical="center"/>
    </xf>
    <xf numFmtId="0" fontId="0" fillId="2" borderId="5" xfId="0" applyFill="1" applyBorder="1" applyAlignment="1" applyProtection="1">
      <alignment horizontal="center" vertical="center" wrapText="1"/>
      <protection locked="0"/>
    </xf>
    <xf numFmtId="0" fontId="0" fillId="2" borderId="5" xfId="0" applyFill="1" applyBorder="1" applyAlignment="1">
      <alignment horizontal="justify" vertical="center" wrapText="1"/>
    </xf>
    <xf numFmtId="0" fontId="0" fillId="2" borderId="5" xfId="0" applyFill="1" applyBorder="1" applyAlignment="1" applyProtection="1">
      <alignment horizontal="left" vertical="center" wrapText="1"/>
      <protection locked="0"/>
    </xf>
    <xf numFmtId="0" fontId="0" fillId="0" borderId="5" xfId="0" applyBorder="1" applyAlignment="1" applyProtection="1">
      <alignment horizontal="justify" vertical="center" wrapText="1"/>
      <protection locked="0"/>
    </xf>
    <xf numFmtId="0" fontId="0" fillId="0" borderId="5" xfId="0" applyBorder="1" applyAlignment="1" applyProtection="1">
      <alignment horizontal="center" vertical="center" wrapText="1"/>
      <protection locked="0"/>
    </xf>
    <xf numFmtId="0" fontId="0" fillId="0" borderId="5" xfId="0" applyBorder="1" applyAlignment="1">
      <alignment horizontal="justify" vertical="center" wrapText="1"/>
    </xf>
    <xf numFmtId="164" fontId="0" fillId="2" borderId="5" xfId="0" applyNumberFormat="1" applyFill="1" applyBorder="1" applyAlignment="1">
      <alignment horizontal="center" vertical="center" wrapText="1"/>
    </xf>
    <xf numFmtId="17" fontId="0" fillId="2" borderId="4" xfId="0" applyNumberFormat="1" applyFill="1" applyBorder="1" applyAlignment="1">
      <alignment horizontal="center" vertical="center" wrapText="1"/>
    </xf>
    <xf numFmtId="17" fontId="0" fillId="2" borderId="5" xfId="0" applyNumberFormat="1" applyFill="1" applyBorder="1" applyAlignment="1">
      <alignment horizontal="center" vertical="center" wrapText="1"/>
    </xf>
    <xf numFmtId="17"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 fontId="0" fillId="2"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164" fontId="0" fillId="2" borderId="1" xfId="0" applyNumberFormat="1" applyFill="1" applyBorder="1" applyAlignment="1">
      <alignment horizontal="center" vertical="center" wrapText="1"/>
    </xf>
    <xf numFmtId="0" fontId="0" fillId="2" borderId="1" xfId="0" applyFill="1" applyBorder="1" applyAlignment="1">
      <alignment horizontal="justify" vertical="center" wrapText="1"/>
    </xf>
    <xf numFmtId="0" fontId="0" fillId="2" borderId="1" xfId="0" applyFill="1" applyBorder="1" applyAlignment="1">
      <alignment horizontal="center" vertical="center"/>
    </xf>
    <xf numFmtId="0" fontId="0" fillId="2" borderId="1" xfId="0" applyFill="1" applyBorder="1" applyAlignment="1" applyProtection="1">
      <alignment horizontal="center" vertical="center" wrapText="1"/>
      <protection locked="0"/>
    </xf>
    <xf numFmtId="0" fontId="34" fillId="2" borderId="1" xfId="0" applyFont="1" applyFill="1" applyBorder="1" applyAlignment="1">
      <alignment horizontal="center" vertical="center" wrapText="1"/>
    </xf>
    <xf numFmtId="0" fontId="37" fillId="0" borderId="1" xfId="0" applyFont="1" applyBorder="1" applyAlignment="1">
      <alignment horizontal="center" vertical="center" wrapText="1"/>
    </xf>
    <xf numFmtId="0" fontId="0" fillId="4" borderId="1" xfId="0" applyFill="1" applyBorder="1" applyAlignment="1">
      <alignment horizontal="center" vertical="center" wrapText="1"/>
    </xf>
    <xf numFmtId="0" fontId="31" fillId="2" borderId="1" xfId="0" applyFont="1" applyFill="1" applyBorder="1" applyAlignment="1">
      <alignment horizontal="justify" vertical="center" wrapText="1"/>
    </xf>
    <xf numFmtId="0" fontId="34" fillId="2" borderId="1" xfId="0" applyFont="1" applyFill="1" applyBorder="1" applyAlignment="1">
      <alignment horizontal="justify" vertical="center" wrapText="1"/>
    </xf>
    <xf numFmtId="0" fontId="0" fillId="0" borderId="1" xfId="0" applyBorder="1" applyAlignment="1">
      <alignment horizontal="justify" vertical="center" wrapText="1"/>
    </xf>
    <xf numFmtId="0" fontId="0" fillId="18" borderId="1" xfId="0" applyFill="1" applyBorder="1" applyAlignment="1">
      <alignment horizontal="center" vertical="center" wrapText="1"/>
    </xf>
    <xf numFmtId="0" fontId="0" fillId="17" borderId="1" xfId="0" applyFill="1" applyBorder="1" applyAlignment="1">
      <alignment horizontal="center" vertical="center" wrapText="1"/>
    </xf>
    <xf numFmtId="17" fontId="0" fillId="2" borderId="4" xfId="0" applyNumberFormat="1" applyFill="1" applyBorder="1" applyAlignment="1" applyProtection="1">
      <alignment horizontal="center" vertical="center" wrapText="1"/>
      <protection hidden="1"/>
    </xf>
    <xf numFmtId="17" fontId="0" fillId="2" borderId="5" xfId="0" applyNumberFormat="1" applyFill="1" applyBorder="1" applyAlignment="1" applyProtection="1">
      <alignment horizontal="center" vertical="center" wrapText="1"/>
      <protection hidden="1"/>
    </xf>
    <xf numFmtId="17" fontId="0" fillId="2" borderId="1" xfId="0" applyNumberFormat="1" applyFill="1" applyBorder="1" applyAlignment="1" applyProtection="1">
      <alignment horizontal="center" vertical="center" wrapText="1"/>
      <protection hidden="1"/>
    </xf>
    <xf numFmtId="0" fontId="0" fillId="5" borderId="4" xfId="0" applyFill="1" applyBorder="1" applyAlignment="1" applyProtection="1">
      <alignment horizontal="center" vertical="center" wrapText="1"/>
      <protection hidden="1"/>
    </xf>
    <xf numFmtId="0" fontId="0" fillId="5" borderId="10" xfId="0" applyFill="1" applyBorder="1" applyAlignment="1" applyProtection="1">
      <alignment horizontal="center" vertical="center" wrapText="1"/>
      <protection hidden="1"/>
    </xf>
    <xf numFmtId="0" fontId="0" fillId="5" borderId="5" xfId="0" applyFill="1" applyBorder="1" applyAlignment="1" applyProtection="1">
      <alignment horizontal="center" vertical="center" wrapText="1"/>
      <protection hidden="1"/>
    </xf>
    <xf numFmtId="17" fontId="0" fillId="2" borderId="10" xfId="0" applyNumberFormat="1" applyFill="1" applyBorder="1" applyAlignment="1" applyProtection="1">
      <alignment horizontal="center" vertical="center" wrapText="1"/>
      <protection hidden="1"/>
    </xf>
    <xf numFmtId="14" fontId="0" fillId="2" borderId="4" xfId="0" applyNumberFormat="1" applyFill="1" applyBorder="1" applyAlignment="1" applyProtection="1">
      <alignment horizontal="center" vertical="center" wrapText="1"/>
      <protection hidden="1"/>
    </xf>
    <xf numFmtId="14" fontId="0" fillId="2" borderId="10" xfId="0" applyNumberFormat="1" applyFill="1" applyBorder="1" applyAlignment="1" applyProtection="1">
      <alignment horizontal="center" vertical="center" wrapText="1"/>
      <protection hidden="1"/>
    </xf>
    <xf numFmtId="14" fontId="0" fillId="2" borderId="5" xfId="0" applyNumberFormat="1" applyFill="1" applyBorder="1" applyAlignment="1" applyProtection="1">
      <alignment horizontal="center" vertical="center" wrapText="1"/>
      <protection hidden="1"/>
    </xf>
    <xf numFmtId="0" fontId="0" fillId="2" borderId="1" xfId="0" applyFill="1" applyBorder="1" applyAlignment="1" applyProtection="1">
      <alignment horizontal="left" vertical="center" wrapText="1"/>
      <protection hidden="1"/>
    </xf>
    <xf numFmtId="0" fontId="0" fillId="2" borderId="4" xfId="0" applyFill="1" applyBorder="1" applyAlignment="1" applyProtection="1">
      <alignment horizontal="center"/>
      <protection hidden="1"/>
    </xf>
    <xf numFmtId="0" fontId="0" fillId="2" borderId="10" xfId="0" applyFill="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30" fillId="2" borderId="4" xfId="0" applyFont="1" applyFill="1" applyBorder="1" applyAlignment="1" applyProtection="1">
      <alignment horizontal="center" vertical="center" wrapText="1"/>
      <protection hidden="1"/>
    </xf>
    <xf numFmtId="0" fontId="30" fillId="2" borderId="10" xfId="0" applyFont="1" applyFill="1" applyBorder="1" applyAlignment="1" applyProtection="1">
      <alignment horizontal="center" vertical="center" wrapText="1"/>
      <protection hidden="1"/>
    </xf>
    <xf numFmtId="17" fontId="0" fillId="0" borderId="1" xfId="0" applyNumberFormat="1" applyBorder="1" applyAlignment="1" applyProtection="1">
      <alignment horizontal="center" vertical="center" wrapText="1"/>
      <protection hidden="1"/>
    </xf>
    <xf numFmtId="0" fontId="0" fillId="0" borderId="1" xfId="0" applyBorder="1" applyAlignment="1" applyProtection="1">
      <alignment vertical="center" wrapText="1"/>
      <protection hidden="1"/>
    </xf>
    <xf numFmtId="0" fontId="0" fillId="2" borderId="4" xfId="0" applyFill="1" applyBorder="1" applyAlignment="1" applyProtection="1">
      <alignment vertical="center" wrapText="1"/>
      <protection hidden="1"/>
    </xf>
    <xf numFmtId="0" fontId="0" fillId="2" borderId="10" xfId="0" applyFill="1" applyBorder="1" applyAlignment="1" applyProtection="1">
      <alignment vertical="center" wrapText="1"/>
      <protection hidden="1"/>
    </xf>
    <xf numFmtId="0" fontId="0" fillId="0" borderId="1" xfId="0" applyBorder="1" applyAlignment="1" applyProtection="1">
      <alignment horizontal="left" vertical="center" wrapText="1"/>
      <protection hidden="1"/>
    </xf>
    <xf numFmtId="0" fontId="0" fillId="0" borderId="1" xfId="0" applyBorder="1" applyAlignment="1" applyProtection="1">
      <alignment horizontal="justify" vertical="center" wrapText="1"/>
      <protection hidden="1"/>
    </xf>
    <xf numFmtId="0" fontId="0" fillId="2" borderId="5" xfId="0" applyFill="1" applyBorder="1" applyAlignment="1" applyProtection="1">
      <alignment horizontal="center"/>
      <protection hidden="1"/>
    </xf>
    <xf numFmtId="0" fontId="0" fillId="2" borderId="2" xfId="0" applyFill="1" applyBorder="1" applyAlignment="1" applyProtection="1">
      <alignment horizontal="justify" vertical="center" wrapText="1"/>
      <protection hidden="1"/>
    </xf>
    <xf numFmtId="0" fontId="0" fillId="17" borderId="4" xfId="0" applyFill="1" applyBorder="1" applyAlignment="1" applyProtection="1">
      <alignment horizontal="center" vertical="center" wrapText="1"/>
      <protection hidden="1"/>
    </xf>
    <xf numFmtId="0" fontId="0" fillId="17" borderId="5" xfId="0" applyFill="1" applyBorder="1" applyAlignment="1" applyProtection="1">
      <alignment horizontal="center" vertical="center" wrapText="1"/>
      <protection hidden="1"/>
    </xf>
    <xf numFmtId="0" fontId="0" fillId="2" borderId="0" xfId="0" applyFill="1" applyAlignment="1" applyProtection="1">
      <alignment horizontal="justify" vertical="center" wrapText="1"/>
      <protection hidden="1"/>
    </xf>
    <xf numFmtId="0" fontId="34" fillId="2" borderId="4" xfId="0" applyFont="1" applyFill="1" applyBorder="1" applyAlignment="1" applyProtection="1">
      <alignment horizontal="center" vertical="center" wrapText="1"/>
      <protection hidden="1"/>
    </xf>
    <xf numFmtId="0" fontId="34" fillId="2" borderId="5" xfId="0" applyFont="1" applyFill="1" applyBorder="1" applyAlignment="1" applyProtection="1">
      <alignment horizontal="center" vertical="center" wrapText="1"/>
      <protection hidden="1"/>
    </xf>
    <xf numFmtId="0" fontId="34" fillId="2" borderId="4" xfId="0" applyFont="1" applyFill="1" applyBorder="1" applyAlignment="1" applyProtection="1">
      <alignment horizontal="justify" vertical="center" wrapText="1"/>
      <protection locked="0"/>
    </xf>
    <xf numFmtId="0" fontId="34" fillId="2" borderId="10" xfId="0" applyFont="1" applyFill="1" applyBorder="1" applyAlignment="1" applyProtection="1">
      <alignment horizontal="justify" vertical="center" wrapText="1"/>
      <protection locked="0"/>
    </xf>
    <xf numFmtId="0" fontId="34" fillId="2" borderId="5" xfId="0" applyFont="1" applyFill="1" applyBorder="1" applyAlignment="1" applyProtection="1">
      <alignment horizontal="justify" vertical="center" wrapText="1"/>
      <protection locked="0"/>
    </xf>
    <xf numFmtId="17" fontId="34" fillId="2" borderId="4" xfId="0" applyNumberFormat="1" applyFont="1" applyFill="1" applyBorder="1" applyAlignment="1">
      <alignment horizontal="center" vertical="center" wrapText="1"/>
    </xf>
    <xf numFmtId="17" fontId="34" fillId="2" borderId="10" xfId="0" applyNumberFormat="1" applyFont="1" applyFill="1" applyBorder="1" applyAlignment="1">
      <alignment horizontal="center" vertical="center" wrapText="1"/>
    </xf>
    <xf numFmtId="17" fontId="34" fillId="2" borderId="5" xfId="0" applyNumberFormat="1" applyFont="1" applyFill="1" applyBorder="1" applyAlignment="1">
      <alignment horizontal="center" vertical="center" wrapText="1"/>
    </xf>
    <xf numFmtId="0" fontId="34" fillId="2" borderId="4"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34" fillId="2" borderId="4" xfId="0" applyFont="1" applyFill="1" applyBorder="1" applyAlignment="1" applyProtection="1">
      <alignment horizontal="center" vertical="center" wrapText="1"/>
      <protection locked="0"/>
    </xf>
    <xf numFmtId="0" fontId="34" fillId="2" borderId="10" xfId="0" applyFont="1" applyFill="1" applyBorder="1" applyAlignment="1" applyProtection="1">
      <alignment horizontal="center" vertical="center" wrapText="1"/>
      <protection locked="0"/>
    </xf>
    <xf numFmtId="0" fontId="34" fillId="2" borderId="5" xfId="0" applyFont="1" applyFill="1" applyBorder="1" applyAlignment="1" applyProtection="1">
      <alignment horizontal="center" vertical="center" wrapText="1"/>
      <protection locked="0"/>
    </xf>
    <xf numFmtId="17" fontId="34" fillId="2" borderId="4" xfId="0" applyNumberFormat="1" applyFont="1" applyFill="1" applyBorder="1" applyAlignment="1">
      <alignment horizontal="center" vertical="center"/>
    </xf>
    <xf numFmtId="17" fontId="34" fillId="2" borderId="5" xfId="0" applyNumberFormat="1" applyFont="1" applyFill="1" applyBorder="1" applyAlignment="1">
      <alignment horizontal="center" vertical="center"/>
    </xf>
    <xf numFmtId="0" fontId="34" fillId="2" borderId="4" xfId="0" applyFont="1" applyFill="1" applyBorder="1" applyAlignment="1">
      <alignment horizontal="justify" vertical="center" wrapText="1"/>
    </xf>
    <xf numFmtId="0" fontId="34" fillId="2" borderId="10" xfId="0" applyFont="1" applyFill="1" applyBorder="1" applyAlignment="1">
      <alignment horizontal="justify" vertical="center" wrapText="1"/>
    </xf>
    <xf numFmtId="0" fontId="34" fillId="2" borderId="5" xfId="0" applyFont="1" applyFill="1" applyBorder="1" applyAlignment="1">
      <alignment horizontal="justify" vertical="center" wrapText="1"/>
    </xf>
    <xf numFmtId="0" fontId="34" fillId="0" borderId="4" xfId="0" applyFont="1" applyBorder="1" applyAlignment="1" applyProtection="1">
      <alignment horizontal="justify" vertical="center" wrapText="1"/>
      <protection locked="0"/>
    </xf>
    <xf numFmtId="0" fontId="34" fillId="0" borderId="10" xfId="0" applyFont="1" applyBorder="1" applyAlignment="1" applyProtection="1">
      <alignment horizontal="justify" vertical="center" wrapText="1"/>
      <protection locked="0"/>
    </xf>
    <xf numFmtId="0" fontId="34" fillId="0" borderId="5" xfId="0" applyFont="1" applyBorder="1" applyAlignment="1" applyProtection="1">
      <alignment horizontal="justify" vertical="center" wrapText="1"/>
      <protection locked="0"/>
    </xf>
    <xf numFmtId="0" fontId="34" fillId="0" borderId="4" xfId="0" applyFont="1" applyBorder="1" applyAlignment="1">
      <alignment horizontal="justify" vertical="center" wrapText="1"/>
    </xf>
    <xf numFmtId="0" fontId="34" fillId="0" borderId="10" xfId="0" applyFont="1" applyBorder="1" applyAlignment="1">
      <alignment horizontal="justify" vertical="center" wrapText="1"/>
    </xf>
    <xf numFmtId="0" fontId="34" fillId="0" borderId="5" xfId="0" applyFont="1" applyBorder="1" applyAlignment="1">
      <alignment horizontal="justify" vertical="center" wrapText="1"/>
    </xf>
    <xf numFmtId="0" fontId="34" fillId="0" borderId="4" xfId="0" applyFont="1" applyBorder="1" applyAlignment="1" applyProtection="1">
      <alignment horizontal="center" vertical="center" wrapText="1"/>
      <protection locked="0"/>
    </xf>
    <xf numFmtId="0" fontId="34" fillId="0" borderId="10" xfId="0" applyFont="1" applyBorder="1" applyAlignment="1" applyProtection="1">
      <alignment horizontal="center" vertical="center" wrapText="1"/>
      <protection locked="0"/>
    </xf>
    <xf numFmtId="0" fontId="34" fillId="0" borderId="5" xfId="0" applyFont="1" applyBorder="1" applyAlignment="1" applyProtection="1">
      <alignment horizontal="center" vertical="center" wrapText="1"/>
      <protection locked="0"/>
    </xf>
    <xf numFmtId="164" fontId="34" fillId="2" borderId="4" xfId="0" applyNumberFormat="1" applyFont="1" applyFill="1" applyBorder="1" applyAlignment="1">
      <alignment horizontal="center" vertical="center" wrapText="1"/>
    </xf>
    <xf numFmtId="164" fontId="34" fillId="2" borderId="10" xfId="0" applyNumberFormat="1" applyFont="1" applyFill="1" applyBorder="1" applyAlignment="1">
      <alignment horizontal="center" vertical="center" wrapText="1"/>
    </xf>
    <xf numFmtId="164" fontId="34" fillId="2" borderId="5" xfId="0" applyNumberFormat="1" applyFont="1" applyFill="1" applyBorder="1" applyAlignment="1">
      <alignment horizontal="center" vertical="center" wrapText="1"/>
    </xf>
    <xf numFmtId="0" fontId="34" fillId="2" borderId="0" xfId="0" applyFont="1" applyFill="1" applyAlignment="1" applyProtection="1">
      <alignment horizontal="center" vertical="center" wrapText="1"/>
      <protection locked="0"/>
    </xf>
    <xf numFmtId="0" fontId="0" fillId="17" borderId="1" xfId="0" applyFill="1" applyBorder="1" applyAlignment="1" applyProtection="1">
      <alignment horizontal="center" vertical="center"/>
      <protection hidden="1"/>
    </xf>
    <xf numFmtId="14" fontId="0" fillId="0" borderId="4" xfId="0" applyNumberFormat="1"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1" fillId="2" borderId="1" xfId="0" applyFont="1" applyFill="1" applyBorder="1" applyAlignment="1" applyProtection="1">
      <alignment horizontal="justify" vertical="center" wrapText="1"/>
      <protection hidden="1"/>
    </xf>
    <xf numFmtId="14" fontId="0" fillId="2" borderId="5" xfId="0" applyNumberFormat="1" applyFill="1" applyBorder="1" applyAlignment="1" applyProtection="1">
      <alignment horizontal="center" vertical="center"/>
      <protection hidden="1"/>
    </xf>
    <xf numFmtId="14" fontId="0" fillId="2" borderId="4" xfId="0" applyNumberFormat="1" applyFill="1" applyBorder="1" applyAlignment="1">
      <alignment vertical="center"/>
    </xf>
    <xf numFmtId="0" fontId="0" fillId="2" borderId="5" xfId="0" applyFill="1" applyBorder="1" applyAlignment="1">
      <alignment vertical="center"/>
    </xf>
    <xf numFmtId="0" fontId="1" fillId="7" borderId="1" xfId="0" applyFont="1" applyFill="1" applyBorder="1" applyAlignment="1">
      <alignment horizontal="center" vertical="center" wrapText="1"/>
    </xf>
    <xf numFmtId="0" fontId="1" fillId="7" borderId="1" xfId="0" applyFont="1" applyFill="1" applyBorder="1" applyAlignment="1">
      <alignment horizontal="center" vertical="center"/>
    </xf>
    <xf numFmtId="0" fontId="1" fillId="7" borderId="1" xfId="0" applyFont="1" applyFill="1" applyBorder="1" applyAlignment="1">
      <alignment horizontal="center"/>
    </xf>
    <xf numFmtId="0" fontId="7" fillId="7" borderId="1" xfId="1" applyFill="1" applyBorder="1" applyAlignment="1">
      <alignment horizontal="center" vertical="center"/>
    </xf>
    <xf numFmtId="0" fontId="7" fillId="7" borderId="1" xfId="1" applyFill="1" applyBorder="1" applyAlignment="1">
      <alignment horizontal="center" vertical="center" wrapText="1"/>
    </xf>
    <xf numFmtId="0" fontId="0" fillId="7" borderId="1" xfId="1" applyFont="1" applyFill="1" applyBorder="1" applyAlignment="1">
      <alignment horizontal="center" vertical="center" wrapText="1"/>
    </xf>
    <xf numFmtId="0" fontId="13" fillId="7" borderId="1" xfId="1" applyFont="1" applyFill="1" applyBorder="1" applyAlignment="1">
      <alignment horizontal="center" vertical="center" wrapText="1"/>
    </xf>
    <xf numFmtId="0" fontId="3" fillId="0" borderId="0" xfId="0" applyFont="1" applyAlignment="1" applyProtection="1">
      <alignment horizontal="left" vertical="center"/>
      <protection locked="0"/>
    </xf>
    <xf numFmtId="0" fontId="1" fillId="7" borderId="1" xfId="1" applyFont="1" applyFill="1" applyBorder="1" applyAlignment="1">
      <alignment horizontal="center" vertical="center" wrapText="1"/>
    </xf>
    <xf numFmtId="0" fontId="12" fillId="7" borderId="1" xfId="1" applyFont="1" applyFill="1" applyBorder="1" applyAlignment="1">
      <alignment horizontal="center" vertical="center" wrapText="1"/>
    </xf>
    <xf numFmtId="0" fontId="0" fillId="14" borderId="20" xfId="0" applyFill="1" applyBorder="1" applyAlignment="1">
      <alignment horizontal="center"/>
    </xf>
    <xf numFmtId="0" fontId="0" fillId="14" borderId="6" xfId="0" applyFill="1" applyBorder="1" applyAlignment="1">
      <alignment horizontal="center"/>
    </xf>
    <xf numFmtId="0" fontId="0" fillId="14" borderId="21" xfId="0" applyFill="1" applyBorder="1" applyAlignment="1">
      <alignment horizontal="center"/>
    </xf>
    <xf numFmtId="0" fontId="0" fillId="14" borderId="0" xfId="0" applyFill="1" applyAlignment="1">
      <alignment horizontal="center"/>
    </xf>
    <xf numFmtId="0" fontId="20" fillId="14" borderId="20" xfId="0" applyFont="1" applyFill="1" applyBorder="1" applyAlignment="1">
      <alignment horizontal="center"/>
    </xf>
    <xf numFmtId="0" fontId="20" fillId="14" borderId="6" xfId="0" applyFont="1" applyFill="1" applyBorder="1" applyAlignment="1">
      <alignment horizontal="center"/>
    </xf>
    <xf numFmtId="0" fontId="20" fillId="14" borderId="3" xfId="0" applyFont="1" applyFill="1" applyBorder="1" applyAlignment="1">
      <alignment horizontal="center"/>
    </xf>
    <xf numFmtId="0" fontId="20" fillId="14" borderId="21" xfId="0" applyFont="1" applyFill="1" applyBorder="1" applyAlignment="1">
      <alignment horizontal="center"/>
    </xf>
    <xf numFmtId="0" fontId="20" fillId="14" borderId="0" xfId="0" applyFont="1" applyFill="1" applyAlignment="1">
      <alignment horizontal="center"/>
    </xf>
    <xf numFmtId="0" fontId="20" fillId="14" borderId="8" xfId="0" applyFont="1" applyFill="1" applyBorder="1" applyAlignment="1">
      <alignment horizontal="center"/>
    </xf>
    <xf numFmtId="0" fontId="2" fillId="14" borderId="21" xfId="0" applyFont="1" applyFill="1" applyBorder="1" applyAlignment="1">
      <alignment horizontal="center"/>
    </xf>
    <xf numFmtId="0" fontId="2" fillId="14" borderId="0" xfId="0" applyFont="1" applyFill="1" applyAlignment="1">
      <alignment horizontal="center"/>
    </xf>
    <xf numFmtId="0" fontId="2" fillId="14" borderId="8" xfId="0" applyFont="1" applyFill="1" applyBorder="1" applyAlignment="1">
      <alignment horizontal="center"/>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14" borderId="1" xfId="0" applyFont="1" applyFill="1" applyBorder="1" applyAlignment="1">
      <alignment horizontal="center" vertical="center"/>
    </xf>
    <xf numFmtId="0" fontId="3" fillId="14" borderId="7" xfId="0" applyFont="1" applyFill="1" applyBorder="1" applyAlignment="1">
      <alignment horizontal="center" vertical="center"/>
    </xf>
    <xf numFmtId="0" fontId="3" fillId="0" borderId="2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0" fillId="2" borderId="0" xfId="0" applyFill="1" applyAlignment="1">
      <alignment horizontal="center"/>
    </xf>
    <xf numFmtId="0" fontId="34" fillId="2" borderId="4" xfId="0" applyFont="1" applyFill="1" applyBorder="1" applyAlignment="1" applyProtection="1">
      <alignment horizontal="justify" vertical="center" wrapText="1"/>
      <protection hidden="1"/>
    </xf>
    <xf numFmtId="0" fontId="34" fillId="2" borderId="10" xfId="0" applyFont="1" applyFill="1" applyBorder="1" applyAlignment="1" applyProtection="1">
      <alignment horizontal="justify" vertical="center" wrapText="1"/>
      <protection hidden="1"/>
    </xf>
    <xf numFmtId="0" fontId="34" fillId="2" borderId="5" xfId="0" applyFont="1" applyFill="1" applyBorder="1" applyAlignment="1" applyProtection="1">
      <alignment horizontal="justify" vertical="center" wrapText="1"/>
      <protection hidden="1"/>
    </xf>
    <xf numFmtId="0" fontId="34" fillId="0" borderId="1" xfId="0" applyFont="1" applyBorder="1" applyAlignment="1" applyProtection="1">
      <alignment horizontal="center" vertical="center" wrapText="1"/>
      <protection hidden="1"/>
    </xf>
    <xf numFmtId="164" fontId="34" fillId="2" borderId="1" xfId="0" applyNumberFormat="1" applyFont="1" applyFill="1" applyBorder="1" applyAlignment="1" applyProtection="1">
      <alignment horizontal="center" vertical="center" wrapText="1"/>
      <protection hidden="1"/>
    </xf>
    <xf numFmtId="0" fontId="34" fillId="5" borderId="1" xfId="0" applyFont="1" applyFill="1" applyBorder="1" applyAlignment="1" applyProtection="1">
      <alignment horizontal="center" vertical="center" wrapText="1"/>
      <protection hidden="1"/>
    </xf>
    <xf numFmtId="0" fontId="34" fillId="0" borderId="4" xfId="0" applyFont="1" applyBorder="1" applyAlignment="1" applyProtection="1">
      <alignment horizontal="center" vertical="center" wrapText="1"/>
      <protection hidden="1"/>
    </xf>
    <xf numFmtId="0" fontId="34" fillId="0" borderId="10" xfId="0" applyFont="1" applyBorder="1" applyAlignment="1" applyProtection="1">
      <alignment horizontal="center" vertical="center" wrapText="1"/>
      <protection hidden="1"/>
    </xf>
    <xf numFmtId="0" fontId="34" fillId="0" borderId="5" xfId="0" applyFont="1" applyBorder="1" applyAlignment="1" applyProtection="1">
      <alignment horizontal="center" vertical="center" wrapText="1"/>
      <protection hidden="1"/>
    </xf>
    <xf numFmtId="0" fontId="34" fillId="18" borderId="1" xfId="0" applyFont="1" applyFill="1" applyBorder="1" applyAlignment="1" applyProtection="1">
      <alignment horizontal="center" vertical="center" wrapText="1"/>
      <protection hidden="1"/>
    </xf>
    <xf numFmtId="0" fontId="34" fillId="2" borderId="4" xfId="0" applyFont="1" applyFill="1" applyBorder="1" applyAlignment="1" applyProtection="1">
      <alignment horizontal="left" vertical="center" wrapText="1"/>
      <protection locked="0"/>
    </xf>
    <xf numFmtId="0" fontId="34" fillId="2" borderId="10" xfId="0" applyFont="1" applyFill="1" applyBorder="1" applyAlignment="1" applyProtection="1">
      <alignment horizontal="left" vertical="center" wrapText="1"/>
      <protection locked="0"/>
    </xf>
    <xf numFmtId="14" fontId="34" fillId="2" borderId="4" xfId="0" applyNumberFormat="1" applyFont="1" applyFill="1" applyBorder="1" applyAlignment="1">
      <alignment horizontal="center" vertical="center"/>
    </xf>
    <xf numFmtId="14" fontId="34" fillId="2" borderId="5" xfId="0" applyNumberFormat="1" applyFont="1" applyFill="1" applyBorder="1" applyAlignment="1">
      <alignment horizontal="center" vertical="center"/>
    </xf>
    <xf numFmtId="0" fontId="34" fillId="2" borderId="4" xfId="0" applyFont="1" applyFill="1" applyBorder="1" applyAlignment="1">
      <alignment horizontal="center" vertical="center"/>
    </xf>
    <xf numFmtId="0" fontId="34" fillId="2" borderId="5" xfId="0" applyFont="1" applyFill="1" applyBorder="1" applyAlignment="1">
      <alignment horizontal="center" vertical="center"/>
    </xf>
    <xf numFmtId="164" fontId="34" fillId="2" borderId="10" xfId="0" applyNumberFormat="1" applyFont="1" applyFill="1" applyBorder="1" applyAlignment="1" applyProtection="1">
      <alignment horizontal="center" vertical="center" wrapText="1"/>
      <protection hidden="1"/>
    </xf>
    <xf numFmtId="0" fontId="34" fillId="2" borderId="10" xfId="0" applyFont="1" applyFill="1" applyBorder="1" applyAlignment="1" applyProtection="1">
      <alignment horizontal="center" vertical="center" wrapText="1"/>
      <protection hidden="1"/>
    </xf>
    <xf numFmtId="0" fontId="36" fillId="5" borderId="4" xfId="0" applyFont="1" applyFill="1" applyBorder="1" applyAlignment="1" applyProtection="1">
      <alignment horizontal="center" vertical="center" wrapText="1"/>
      <protection hidden="1"/>
    </xf>
    <xf numFmtId="0" fontId="36" fillId="5" borderId="10" xfId="0" applyFont="1" applyFill="1" applyBorder="1" applyAlignment="1" applyProtection="1">
      <alignment horizontal="center" vertical="center" wrapText="1"/>
      <protection hidden="1"/>
    </xf>
    <xf numFmtId="0" fontId="36" fillId="5" borderId="5" xfId="0" applyFont="1" applyFill="1" applyBorder="1" applyAlignment="1" applyProtection="1">
      <alignment horizontal="center" vertical="center" wrapText="1"/>
      <protection hidden="1"/>
    </xf>
    <xf numFmtId="14" fontId="34" fillId="2" borderId="4" xfId="0" applyNumberFormat="1" applyFont="1" applyFill="1" applyBorder="1" applyAlignment="1" applyProtection="1">
      <alignment horizontal="center" vertical="center"/>
      <protection hidden="1"/>
    </xf>
    <xf numFmtId="14" fontId="34" fillId="2" borderId="10" xfId="0" applyNumberFormat="1" applyFont="1" applyFill="1" applyBorder="1" applyAlignment="1" applyProtection="1">
      <alignment horizontal="center" vertical="center"/>
      <protection hidden="1"/>
    </xf>
    <xf numFmtId="14" fontId="34" fillId="2" borderId="5" xfId="0" applyNumberFormat="1" applyFont="1" applyFill="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14" fontId="0" fillId="2" borderId="1" xfId="0" applyNumberFormat="1" applyFill="1" applyBorder="1" applyAlignment="1" applyProtection="1">
      <alignment horizontal="center" vertical="center"/>
      <protection hidden="1"/>
    </xf>
    <xf numFmtId="14" fontId="0" fillId="2" borderId="5" xfId="0" applyNumberFormat="1" applyFill="1" applyBorder="1" applyAlignment="1">
      <alignment horizontal="center" vertical="center"/>
    </xf>
    <xf numFmtId="0" fontId="22" fillId="14" borderId="24" xfId="3" applyFont="1" applyFill="1" applyBorder="1" applyAlignment="1">
      <alignment horizontal="center" vertical="center" wrapText="1"/>
    </xf>
    <xf numFmtId="0" fontId="22" fillId="14" borderId="25" xfId="3" applyFont="1" applyFill="1" applyBorder="1" applyAlignment="1">
      <alignment horizontal="center" vertical="center" wrapText="1"/>
    </xf>
    <xf numFmtId="0" fontId="29" fillId="15" borderId="4" xfId="0" applyFont="1" applyFill="1" applyBorder="1" applyAlignment="1">
      <alignment horizontal="center" vertical="center" wrapText="1"/>
    </xf>
    <xf numFmtId="0" fontId="29" fillId="15" borderId="5" xfId="0" applyFont="1" applyFill="1" applyBorder="1" applyAlignment="1">
      <alignment horizontal="center" vertical="center" wrapText="1"/>
    </xf>
    <xf numFmtId="9" fontId="28" fillId="15" borderId="1" xfId="0" applyNumberFormat="1" applyFont="1" applyFill="1" applyBorder="1" applyAlignment="1">
      <alignment horizontal="center" vertical="center"/>
    </xf>
    <xf numFmtId="0" fontId="28" fillId="16" borderId="1" xfId="0" applyFont="1" applyFill="1" applyBorder="1" applyAlignment="1">
      <alignment horizontal="center" vertical="center" wrapText="1"/>
    </xf>
    <xf numFmtId="0" fontId="29" fillId="15" borderId="1" xfId="0" applyFont="1" applyFill="1" applyBorder="1" applyAlignment="1">
      <alignment horizontal="center" vertical="center" wrapText="1"/>
    </xf>
    <xf numFmtId="0" fontId="28" fillId="9" borderId="1" xfId="0" applyFont="1" applyFill="1" applyBorder="1" applyAlignment="1">
      <alignment horizontal="center" vertical="center" wrapText="1"/>
    </xf>
    <xf numFmtId="0" fontId="28" fillId="13"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16" fillId="11" borderId="12" xfId="0" applyFont="1" applyFill="1" applyBorder="1" applyAlignment="1">
      <alignment horizontal="center" vertical="center" wrapText="1"/>
    </xf>
    <xf numFmtId="0" fontId="16" fillId="11" borderId="13" xfId="0" applyFont="1" applyFill="1" applyBorder="1" applyAlignment="1">
      <alignment horizontal="center" vertical="center" wrapText="1"/>
    </xf>
    <xf numFmtId="0" fontId="16" fillId="11" borderId="15" xfId="0" applyFont="1" applyFill="1" applyBorder="1" applyAlignment="1">
      <alignment horizontal="center" vertical="center" wrapText="1"/>
    </xf>
    <xf numFmtId="0" fontId="16" fillId="11" borderId="16" xfId="0" applyFont="1" applyFill="1" applyBorder="1" applyAlignment="1">
      <alignment horizontal="center" vertical="center" wrapText="1"/>
    </xf>
    <xf numFmtId="0" fontId="16" fillId="11" borderId="17" xfId="0"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7" fillId="5" borderId="1" xfId="0" applyFont="1" applyFill="1" applyBorder="1" applyAlignment="1">
      <alignment horizontal="center" vertical="center" wrapText="1"/>
    </xf>
    <xf numFmtId="0" fontId="17" fillId="13" borderId="1" xfId="0" applyFont="1" applyFill="1" applyBorder="1" applyAlignment="1">
      <alignment horizontal="center" vertical="center" wrapText="1"/>
    </xf>
    <xf numFmtId="49" fontId="17" fillId="0" borderId="1" xfId="0" applyNumberFormat="1" applyFont="1" applyBorder="1" applyAlignment="1">
      <alignment horizontal="center" vertical="center" wrapText="1"/>
    </xf>
    <xf numFmtId="0" fontId="17" fillId="4" borderId="1" xfId="0" applyFont="1" applyFill="1" applyBorder="1" applyAlignment="1">
      <alignment horizontal="center" vertical="center" wrapText="1"/>
    </xf>
    <xf numFmtId="0" fontId="3" fillId="2" borderId="0" xfId="0" applyFont="1" applyFill="1" applyAlignment="1">
      <alignment horizontal="left" vertical="center" wrapText="1"/>
    </xf>
    <xf numFmtId="0" fontId="8" fillId="10" borderId="1" xfId="2" applyFont="1" applyFill="1" applyBorder="1" applyAlignment="1">
      <alignment horizontal="center" vertical="center" wrapText="1"/>
    </xf>
    <xf numFmtId="14" fontId="0" fillId="2" borderId="10" xfId="0" applyNumberFormat="1" applyFill="1" applyBorder="1" applyAlignment="1">
      <alignment horizontal="center" vertical="center"/>
    </xf>
  </cellXfs>
  <cellStyles count="4">
    <cellStyle name="Hipervínculo" xfId="1" builtinId="8"/>
    <cellStyle name="Normal" xfId="0" builtinId="0"/>
    <cellStyle name="Normal 2" xfId="3" xr:uid="{F73A6FED-14F1-46F7-AE67-DFEBF7A73324}"/>
    <cellStyle name="Normal 2 2" xfId="2" xr:uid="{00000000-0005-0000-0000-000002000000}"/>
  </cellStyles>
  <dxfs count="280">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FF00"/>
          </stop>
        </gradientFill>
      </fill>
    </dxf>
    <dxf>
      <font>
        <b/>
        <i val="0"/>
      </font>
      <fill>
        <gradientFill degree="90">
          <stop position="0">
            <color theme="0"/>
          </stop>
          <stop position="1">
            <color rgb="FFEC1CD3"/>
          </stop>
        </gradientFill>
      </fill>
    </dxf>
    <dxf>
      <font>
        <b/>
        <i val="0"/>
        <color theme="1"/>
      </font>
      <fill>
        <gradientFill degree="90">
          <stop position="0">
            <color theme="0"/>
          </stop>
          <stop position="1">
            <color theme="5"/>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FF00"/>
          </stop>
        </gradientFill>
      </fill>
    </dxf>
    <dxf>
      <font>
        <b/>
        <i val="0"/>
      </font>
      <fill>
        <gradientFill degree="90">
          <stop position="0">
            <color theme="0"/>
          </stop>
          <stop position="1">
            <color rgb="FFEC1CD3"/>
          </stop>
        </gradientFill>
      </fill>
    </dxf>
    <dxf>
      <font>
        <b/>
        <i val="0"/>
      </font>
      <fill>
        <gradientFill degree="90">
          <stop position="0">
            <color theme="0"/>
          </stop>
          <stop position="1">
            <color rgb="FFEC1CD3"/>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FF00"/>
          </stop>
        </gradientFill>
      </fill>
    </dxf>
    <dxf>
      <font>
        <b/>
        <i val="0"/>
        <color theme="1"/>
      </font>
      <fill>
        <gradientFill type="path" left="0.5" right="0.5" top="0.5" bottom="0.5">
          <stop position="0">
            <color theme="0"/>
          </stop>
          <stop position="1">
            <color rgb="FF92D050"/>
          </stop>
        </gradientFill>
      </fill>
    </dxf>
    <dxf>
      <font>
        <b/>
        <i val="0"/>
      </font>
      <fill>
        <gradientFill degree="90">
          <stop position="0">
            <color theme="0"/>
          </stop>
          <stop position="1">
            <color rgb="FFEC1CD3"/>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FFFF00"/>
          </stop>
        </gradientFill>
      </fill>
    </dxf>
    <dxf>
      <font>
        <b/>
        <i val="0"/>
        <color theme="1"/>
      </font>
      <fill>
        <gradientFill type="path" left="0.5" right="0.5" top="0.5" bottom="0.5">
          <stop position="0">
            <color theme="0"/>
          </stop>
          <stop position="1">
            <color rgb="FFFFFF00"/>
          </stop>
        </gradientFill>
      </fill>
    </dxf>
    <dxf>
      <font>
        <b/>
        <i val="0"/>
        <color theme="1"/>
      </font>
      <fill>
        <gradientFill degree="90">
          <stop position="0">
            <color theme="0"/>
          </stop>
          <stop position="1">
            <color theme="5"/>
          </stop>
        </gradientFill>
      </fill>
    </dxf>
    <dxf>
      <font>
        <b/>
        <i val="0"/>
      </font>
      <fill>
        <gradientFill degree="90">
          <stop position="0">
            <color theme="0"/>
          </stop>
          <stop position="1">
            <color rgb="FFEC1CD3"/>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FF00"/>
          </stop>
        </gradientFill>
      </fill>
    </dxf>
    <dxf>
      <font>
        <b/>
        <i val="0"/>
        <color theme="1"/>
      </font>
      <fill>
        <gradientFill type="path" left="0.5" right="0.5" top="0.5" bottom="0.5">
          <stop position="0">
            <color theme="0"/>
          </stop>
          <stop position="1">
            <color rgb="FF92D050"/>
          </stop>
        </gradientFill>
      </fill>
    </dxf>
    <dxf>
      <font>
        <b/>
        <i val="0"/>
      </font>
      <fill>
        <gradientFill degree="90">
          <stop position="0">
            <color theme="0"/>
          </stop>
          <stop position="1">
            <color rgb="FFEC1CD3"/>
          </stop>
        </gradientFill>
      </fill>
    </dxf>
    <dxf>
      <font>
        <b/>
        <i val="0"/>
        <color theme="1"/>
      </font>
      <fill>
        <gradientFill degree="90">
          <stop position="0">
            <color theme="0"/>
          </stop>
          <stop position="1">
            <color theme="5"/>
          </stop>
        </gradientFill>
      </fill>
    </dxf>
    <dxf>
      <font>
        <b/>
        <i val="0"/>
      </font>
      <fill>
        <gradientFill degree="90">
          <stop position="0">
            <color theme="0"/>
          </stop>
          <stop position="1">
            <color rgb="FFEC1CD3"/>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FF00"/>
          </stop>
        </gradientFill>
      </fill>
    </dxf>
    <dxf>
      <font>
        <b/>
        <i val="0"/>
        <color theme="1"/>
      </font>
      <fill>
        <gradientFill degree="90">
          <stop position="0">
            <color theme="0"/>
          </stop>
          <stop position="1">
            <color theme="5"/>
          </stop>
        </gradientFill>
      </fill>
    </dxf>
    <dxf>
      <font>
        <b/>
        <i val="0"/>
      </font>
      <fill>
        <gradientFill degree="90">
          <stop position="0">
            <color theme="0"/>
          </stop>
          <stop position="1">
            <color rgb="FFEC1CD3"/>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FF00"/>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FF00"/>
          </stop>
        </gradientFill>
      </fill>
    </dxf>
    <dxf>
      <font>
        <b/>
        <i val="0"/>
      </font>
      <fill>
        <gradientFill degree="90">
          <stop position="0">
            <color theme="0"/>
          </stop>
          <stop position="1">
            <color rgb="FFEC1CD3"/>
          </stop>
        </gradientFill>
      </fill>
    </dxf>
    <dxf>
      <font>
        <b/>
        <i val="0"/>
      </font>
      <fill>
        <gradientFill degree="90">
          <stop position="0">
            <color theme="0"/>
          </stop>
          <stop position="1">
            <color rgb="FFEC1CD3"/>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FFFF00"/>
          </stop>
        </gradientFill>
      </fill>
    </dxf>
    <dxf>
      <font>
        <b/>
        <i val="0"/>
        <color theme="1"/>
      </font>
      <fill>
        <gradientFill type="path" left="0.5" right="0.5" top="0.5" bottom="0.5">
          <stop position="0">
            <color theme="0"/>
          </stop>
          <stop position="1">
            <color rgb="FF92D050"/>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FF00"/>
          </stop>
        </gradientFill>
      </fill>
    </dxf>
    <dxf>
      <font>
        <b/>
        <i val="0"/>
      </font>
      <fill>
        <gradientFill degree="90">
          <stop position="0">
            <color theme="0"/>
          </stop>
          <stop position="1">
            <color rgb="FFEC1CD3"/>
          </stop>
        </gradientFill>
      </fill>
    </dxf>
    <dxf>
      <font>
        <b/>
        <i val="0"/>
      </font>
      <fill>
        <gradientFill degree="90">
          <stop position="0">
            <color theme="0"/>
          </stop>
          <stop position="1">
            <color rgb="FFEC1CD3"/>
          </stop>
        </gradientFill>
      </fill>
    </dxf>
    <dxf>
      <font>
        <b/>
        <i val="0"/>
        <color theme="1"/>
      </font>
      <fill>
        <gradientFill type="path" left="0.5" right="0.5" top="0.5" bottom="0.5">
          <stop position="0">
            <color theme="0"/>
          </stop>
          <stop position="1">
            <color rgb="FFFFFF00"/>
          </stop>
        </gradientFill>
      </fill>
    </dxf>
    <dxf>
      <font>
        <b/>
        <i val="0"/>
        <color theme="1"/>
      </font>
      <fill>
        <gradientFill type="path" left="0.5" right="0.5" top="0.5" bottom="0.5">
          <stop position="0">
            <color theme="0"/>
          </stop>
          <stop position="1">
            <color rgb="FF92D050"/>
          </stop>
        </gradientFill>
      </fill>
    </dxf>
    <dxf>
      <font>
        <b/>
        <i val="0"/>
        <color theme="1"/>
      </font>
      <fill>
        <gradientFill degree="90">
          <stop position="0">
            <color theme="0"/>
          </stop>
          <stop position="1">
            <color theme="5"/>
          </stop>
        </gradientFill>
      </fill>
    </dxf>
    <dxf>
      <font>
        <b/>
        <i val="0"/>
      </font>
      <fill>
        <gradientFill degree="90">
          <stop position="0">
            <color theme="0"/>
          </stop>
          <stop position="1">
            <color rgb="FFEC1CD3"/>
          </stop>
        </gradientFill>
      </fill>
    </dxf>
    <dxf>
      <font>
        <b/>
        <i val="0"/>
        <color theme="1"/>
      </font>
      <fill>
        <gradientFill type="path" left="0.5" right="0.5" top="0.5" bottom="0.5">
          <stop position="0">
            <color theme="0"/>
          </stop>
          <stop position="1">
            <color rgb="FF92D050"/>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FFFF00"/>
          </stop>
        </gradientFill>
      </fill>
    </dxf>
    <dxf>
      <font>
        <b/>
        <i val="0"/>
      </font>
      <fill>
        <gradientFill degree="90">
          <stop position="0">
            <color theme="0"/>
          </stop>
          <stop position="1">
            <color rgb="FFEC1CD3"/>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FFFF00"/>
          </stop>
        </gradientFill>
      </fill>
    </dxf>
    <dxf>
      <font>
        <b/>
        <i val="0"/>
        <color theme="1"/>
      </font>
      <fill>
        <gradientFill type="path" left="0.5" right="0.5" top="0.5" bottom="0.5">
          <stop position="0">
            <color theme="0"/>
          </stop>
          <stop position="1">
            <color rgb="FF92D050"/>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FFFF00"/>
          </stop>
        </gradientFill>
      </fill>
    </dxf>
    <dxf>
      <font>
        <b/>
        <i val="0"/>
        <color theme="1"/>
      </font>
      <fill>
        <gradientFill type="path" left="0.5" right="0.5" top="0.5" bottom="0.5">
          <stop position="0">
            <color theme="0"/>
          </stop>
          <stop position="1">
            <color rgb="FF92D050"/>
          </stop>
        </gradientFill>
      </fill>
    </dxf>
    <dxf>
      <font>
        <b/>
        <i val="0"/>
      </font>
      <fill>
        <gradientFill degree="90">
          <stop position="0">
            <color theme="0"/>
          </stop>
          <stop position="1">
            <color rgb="FFEC1CD3"/>
          </stop>
        </gradientFill>
      </fill>
    </dxf>
    <dxf>
      <font>
        <b/>
        <i val="0"/>
        <color theme="1"/>
      </font>
      <fill>
        <gradientFill degree="90">
          <stop position="0">
            <color theme="0"/>
          </stop>
          <stop position="1">
            <color theme="5"/>
          </stop>
        </gradientFill>
      </fill>
    </dxf>
    <dxf>
      <font>
        <b/>
        <i val="0"/>
      </font>
      <fill>
        <gradientFill degree="90">
          <stop position="0">
            <color theme="0"/>
          </stop>
          <stop position="1">
            <color rgb="FFEC1CD3"/>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FF00"/>
          </stop>
        </gradientFill>
      </fill>
    </dxf>
    <dxf>
      <font>
        <b/>
        <i val="0"/>
        <color theme="1"/>
      </font>
      <fill>
        <gradientFill type="path" left="0.5" right="0.5" top="0.5" bottom="0.5">
          <stop position="0">
            <color theme="0"/>
          </stop>
          <stop position="1">
            <color rgb="FF92D050"/>
          </stop>
        </gradientFill>
      </fill>
    </dxf>
    <dxf>
      <font>
        <b/>
        <i val="0"/>
        <color theme="1"/>
      </font>
      <fill>
        <gradientFill degree="90">
          <stop position="0">
            <color theme="0"/>
          </stop>
          <stop position="1">
            <color theme="5"/>
          </stop>
        </gradientFill>
      </fill>
    </dxf>
    <dxf>
      <font>
        <b/>
        <i val="0"/>
      </font>
      <fill>
        <gradientFill degree="90">
          <stop position="0">
            <color theme="0"/>
          </stop>
          <stop position="1">
            <color rgb="FFEC1CD3"/>
          </stop>
        </gradientFill>
      </fill>
    </dxf>
    <dxf>
      <font>
        <b/>
        <i val="0"/>
        <color theme="1"/>
      </font>
      <fill>
        <gradientFill type="path" left="0.5" right="0.5" top="0.5" bottom="0.5">
          <stop position="0">
            <color theme="0"/>
          </stop>
          <stop position="1">
            <color rgb="FFFFFF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FF00"/>
          </stop>
        </gradientFill>
      </fill>
    </dxf>
    <dxf>
      <font>
        <b/>
        <i val="0"/>
        <color theme="1"/>
      </font>
      <fill>
        <gradientFill degree="90">
          <stop position="0">
            <color theme="0"/>
          </stop>
          <stop position="1">
            <color theme="5"/>
          </stop>
        </gradientFill>
      </fill>
    </dxf>
    <dxf>
      <font>
        <b/>
        <i val="0"/>
      </font>
      <fill>
        <gradientFill degree="90">
          <stop position="0">
            <color theme="0"/>
          </stop>
          <stop position="1">
            <color rgb="FFEC1CD3"/>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FF00"/>
          </stop>
        </gradientFill>
      </fill>
    </dxf>
    <dxf>
      <font>
        <b/>
        <i val="0"/>
        <color theme="1"/>
      </font>
      <fill>
        <gradientFill degree="90">
          <stop position="0">
            <color theme="0"/>
          </stop>
          <stop position="1">
            <color theme="5"/>
          </stop>
        </gradientFill>
      </fill>
    </dxf>
    <dxf>
      <font>
        <b/>
        <i val="0"/>
      </font>
      <fill>
        <gradientFill degree="90">
          <stop position="0">
            <color theme="0"/>
          </stop>
          <stop position="1">
            <color rgb="FFEC1CD3"/>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FF00"/>
          </stop>
        </gradientFill>
      </fill>
    </dxf>
    <dxf>
      <font>
        <b/>
        <i val="0"/>
      </font>
      <fill>
        <gradientFill degree="90">
          <stop position="0">
            <color theme="0"/>
          </stop>
          <stop position="1">
            <color rgb="FFEC1CD3"/>
          </stop>
        </gradientFill>
      </fill>
    </dxf>
    <dxf>
      <font>
        <b/>
        <i val="0"/>
      </font>
      <fill>
        <gradientFill degree="90">
          <stop position="0">
            <color theme="0"/>
          </stop>
          <stop position="1">
            <color rgb="FFEC1CD3"/>
          </stop>
        </gradientFill>
      </fill>
    </dxf>
    <dxf>
      <font>
        <b/>
        <i val="0"/>
        <color theme="1"/>
      </font>
      <fill>
        <gradientFill type="path" left="0.5" right="0.5" top="0.5" bottom="0.5">
          <stop position="0">
            <color theme="0"/>
          </stop>
          <stop position="1">
            <color rgb="FFFFFF00"/>
          </stop>
        </gradientFill>
      </fill>
    </dxf>
    <dxf>
      <font>
        <b/>
        <i val="0"/>
        <color theme="1"/>
      </font>
      <fill>
        <gradientFill type="path" left="0.5" right="0.5" top="0.5" bottom="0.5">
          <stop position="0">
            <color theme="0"/>
          </stop>
          <stop position="1">
            <color rgb="FF92D050"/>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FFFF00"/>
          </stop>
        </gradientFill>
      </fill>
    </dxf>
    <dxf>
      <font>
        <b/>
        <i val="0"/>
        <color theme="1"/>
      </font>
      <fill>
        <gradientFill type="path" left="0.5" right="0.5" top="0.5" bottom="0.5">
          <stop position="0">
            <color theme="0"/>
          </stop>
          <stop position="1">
            <color rgb="FF92D050"/>
          </stop>
        </gradientFill>
      </fill>
    </dxf>
    <dxf>
      <font>
        <b/>
        <i val="0"/>
      </font>
      <fill>
        <gradientFill degree="90">
          <stop position="0">
            <color theme="0"/>
          </stop>
          <stop position="1">
            <color rgb="FFEC1CD3"/>
          </stop>
        </gradientFill>
      </fill>
    </dxf>
    <dxf>
      <font>
        <b/>
        <i val="0"/>
        <color theme="1"/>
      </font>
      <fill>
        <gradientFill degree="90">
          <stop position="0">
            <color theme="0"/>
          </stop>
          <stop position="1">
            <color theme="5"/>
          </stop>
        </gradientFill>
      </fill>
    </dxf>
    <dxf>
      <font>
        <b/>
        <i val="0"/>
        <color theme="1"/>
      </font>
      <fill>
        <gradientFill degree="90">
          <stop position="0">
            <color theme="0"/>
          </stop>
          <stop position="1">
            <color theme="5"/>
          </stop>
        </gradientFill>
      </fill>
    </dxf>
    <dxf>
      <font>
        <b/>
        <i val="0"/>
      </font>
      <fill>
        <gradientFill degree="90">
          <stop position="0">
            <color theme="0"/>
          </stop>
          <stop position="1">
            <color rgb="FFEC1CD3"/>
          </stop>
        </gradientFill>
      </fill>
    </dxf>
    <dxf>
      <font>
        <b/>
        <i val="0"/>
        <color theme="1"/>
      </font>
      <fill>
        <gradientFill type="path" left="0.5" right="0.5" top="0.5" bottom="0.5">
          <stop position="0">
            <color theme="0"/>
          </stop>
          <stop position="1">
            <color rgb="FFFFFF00"/>
          </stop>
        </gradientFill>
      </fill>
    </dxf>
    <dxf>
      <font>
        <b/>
        <i val="0"/>
        <color theme="1"/>
      </font>
      <fill>
        <gradientFill type="path" left="0.5" right="0.5" top="0.5" bottom="0.5">
          <stop position="0">
            <color theme="0"/>
          </stop>
          <stop position="1">
            <color rgb="FF92D050"/>
          </stop>
        </gradientFill>
      </fill>
    </dxf>
    <dxf>
      <font>
        <b/>
        <i val="0"/>
      </font>
      <fill>
        <gradientFill degree="90">
          <stop position="0">
            <color theme="0"/>
          </stop>
          <stop position="1">
            <color rgb="FFEC1CD3"/>
          </stop>
        </gradientFill>
      </fill>
    </dxf>
    <dxf>
      <font>
        <b/>
        <i val="0"/>
        <color theme="1"/>
      </font>
      <fill>
        <gradientFill type="path" left="0.5" right="0.5" top="0.5" bottom="0.5">
          <stop position="0">
            <color theme="0"/>
          </stop>
          <stop position="1">
            <color rgb="FF92D050"/>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FFFF00"/>
          </stop>
        </gradientFill>
      </fill>
    </dxf>
    <dxf>
      <font>
        <b/>
        <i val="0"/>
      </font>
      <fill>
        <gradientFill degree="90">
          <stop position="0">
            <color theme="0"/>
          </stop>
          <stop position="1">
            <color rgb="FFEC1CD3"/>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FFFF00"/>
          </stop>
        </gradientFill>
      </fill>
    </dxf>
    <dxf>
      <font>
        <b/>
        <i val="0"/>
        <color theme="1"/>
      </font>
      <fill>
        <gradientFill type="path" left="0.5" right="0.5" top="0.5" bottom="0.5">
          <stop position="0">
            <color theme="0"/>
          </stop>
          <stop position="1">
            <color rgb="FF92D050"/>
          </stop>
        </gradientFill>
      </fill>
    </dxf>
    <dxf>
      <font>
        <b/>
        <i val="0"/>
      </font>
      <fill>
        <gradientFill degree="90">
          <stop position="0">
            <color theme="0"/>
          </stop>
          <stop position="1">
            <color rgb="FFEC1CD3"/>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FFFF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FF00"/>
          </stop>
        </gradientFill>
      </fill>
    </dxf>
    <dxf>
      <font>
        <b/>
        <i val="0"/>
      </font>
      <fill>
        <gradientFill degree="90">
          <stop position="0">
            <color theme="0"/>
          </stop>
          <stop position="1">
            <color rgb="FFEC1CD3"/>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FF00"/>
          </stop>
        </gradientFill>
      </fill>
    </dxf>
    <dxf>
      <font>
        <b/>
        <i val="0"/>
        <color theme="1"/>
      </font>
      <fill>
        <gradientFill degree="90">
          <stop position="0">
            <color theme="0"/>
          </stop>
          <stop position="1">
            <color theme="5"/>
          </stop>
        </gradientFill>
      </fill>
    </dxf>
    <dxf>
      <font>
        <b/>
        <i val="0"/>
      </font>
      <fill>
        <gradientFill degree="90">
          <stop position="0">
            <color theme="0"/>
          </stop>
          <stop position="1">
            <color rgb="FFEC1CD3"/>
          </stop>
        </gradientFill>
      </fill>
    </dxf>
    <dxf>
      <font>
        <b/>
        <i val="0"/>
        <color theme="1"/>
      </font>
      <fill>
        <gradientFill type="path" left="0.5" right="0.5" top="0.5" bottom="0.5">
          <stop position="0">
            <color theme="0"/>
          </stop>
          <stop position="1">
            <color rgb="FFFFFF00"/>
          </stop>
        </gradientFill>
      </fill>
    </dxf>
    <dxf>
      <font>
        <b/>
        <i val="0"/>
        <color theme="1"/>
      </font>
      <fill>
        <gradientFill type="path" left="0.5" right="0.5" top="0.5" bottom="0.5">
          <stop position="0">
            <color theme="0"/>
          </stop>
          <stop position="1">
            <color rgb="FF92D050"/>
          </stop>
        </gradientFill>
      </fill>
    </dxf>
    <dxf>
      <font>
        <b/>
        <i val="0"/>
      </font>
      <fill>
        <gradientFill degree="90">
          <stop position="0">
            <color theme="0"/>
          </stop>
          <stop position="1">
            <color rgb="FFEC1CD3"/>
          </stop>
        </gradientFill>
      </fill>
    </dxf>
    <dxf>
      <font>
        <b/>
        <i val="0"/>
        <color theme="1"/>
      </font>
      <fill>
        <gradientFill degree="90">
          <stop position="0">
            <color theme="0"/>
          </stop>
          <stop position="1">
            <color theme="5"/>
          </stop>
        </gradientFill>
      </fill>
    </dxf>
    <dxf>
      <font>
        <b/>
        <i val="0"/>
      </font>
      <fill>
        <gradientFill degree="90">
          <stop position="0">
            <color theme="0"/>
          </stop>
          <stop position="1">
            <color rgb="FFEC1CD3"/>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FFFF00"/>
          </stop>
        </gradientFill>
      </fill>
    </dxf>
    <dxf>
      <font>
        <b/>
        <i val="0"/>
        <color theme="1"/>
      </font>
      <fill>
        <gradientFill type="path" left="0.5" right="0.5" top="0.5" bottom="0.5">
          <stop position="0">
            <color theme="0"/>
          </stop>
          <stop position="1">
            <color rgb="FF92D050"/>
          </stop>
        </gradientFill>
      </fill>
    </dxf>
    <dxf>
      <font>
        <b/>
        <i val="0"/>
      </font>
      <fill>
        <gradientFill degree="90">
          <stop position="0">
            <color theme="0"/>
          </stop>
          <stop position="1">
            <color rgb="FFEC1CD3"/>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FFFF00"/>
          </stop>
        </gradientFill>
      </fill>
    </dxf>
    <dxf>
      <font>
        <b/>
        <i val="0"/>
        <color theme="1"/>
      </font>
      <fill>
        <gradientFill type="path" left="0.5" right="0.5" top="0.5" bottom="0.5">
          <stop position="0">
            <color theme="0"/>
          </stop>
          <stop position="1">
            <color rgb="FF92D050"/>
          </stop>
        </gradientFill>
      </fill>
    </dxf>
    <dxf>
      <font>
        <b/>
        <i val="0"/>
      </font>
      <fill>
        <gradientFill degree="90">
          <stop position="0">
            <color theme="0"/>
          </stop>
          <stop position="1">
            <color rgb="FFEC1CD3"/>
          </stop>
        </gradientFill>
      </fill>
    </dxf>
    <dxf>
      <font>
        <b/>
        <i val="0"/>
        <color theme="1"/>
      </font>
      <fill>
        <gradientFill type="path" left="0.5" right="0.5" top="0.5" bottom="0.5">
          <stop position="0">
            <color theme="0"/>
          </stop>
          <stop position="1">
            <color rgb="FF92D050"/>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FFFF0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FF00"/>
          </stop>
        </gradientFill>
      </fill>
    </dxf>
    <dxf>
      <font>
        <b/>
        <i val="0"/>
      </font>
      <fill>
        <gradientFill degree="90">
          <stop position="0">
            <color theme="0"/>
          </stop>
          <stop position="1">
            <color rgb="FFEC1CD3"/>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FF00"/>
          </stop>
        </gradientFill>
      </fill>
    </dxf>
    <dxf>
      <font>
        <b/>
        <i val="0"/>
        <color theme="1"/>
      </font>
      <fill>
        <gradientFill degree="90">
          <stop position="0">
            <color theme="0"/>
          </stop>
          <stop position="1">
            <color theme="5"/>
          </stop>
        </gradientFill>
      </fill>
    </dxf>
    <dxf>
      <font>
        <b/>
        <i val="0"/>
      </font>
      <fill>
        <gradientFill degree="90">
          <stop position="0">
            <color theme="0"/>
          </stop>
          <stop position="1">
            <color rgb="FFEC1CD3"/>
          </stop>
        </gradientFill>
      </fill>
    </dxf>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00B050"/>
          </stop>
        </gradientFill>
      </fill>
    </dxf>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00B050"/>
          </stop>
        </gradientFill>
      </fill>
    </dxf>
    <dxf>
      <fill>
        <gradientFill degree="90">
          <stop position="0">
            <color theme="0"/>
          </stop>
          <stop position="1">
            <color rgb="FFFFFF00"/>
          </stop>
        </gradientFill>
      </fill>
    </dxf>
    <dxf>
      <fill>
        <gradientFill degree="90">
          <stop position="0">
            <color theme="0"/>
          </stop>
          <stop position="1">
            <color rgb="FFEC1CD3"/>
          </stop>
        </gradientFill>
      </fill>
    </dxf>
    <dxf>
      <fill>
        <gradientFill degree="90">
          <stop position="0">
            <color theme="0"/>
          </stop>
          <stop position="1">
            <color rgb="FF00B050"/>
          </stop>
        </gradientFill>
      </fill>
    </dxf>
    <dxf>
      <fill>
        <gradientFill degree="90">
          <stop position="0">
            <color theme="0"/>
          </stop>
          <stop position="1">
            <color theme="5"/>
          </stop>
        </gradientFill>
      </fill>
    </dxf>
    <dxf>
      <fill>
        <gradientFill degree="90">
          <stop position="0">
            <color theme="0"/>
          </stop>
          <stop position="1">
            <color rgb="FF00B050"/>
          </stop>
        </gradientFill>
      </fill>
    </dxf>
    <dxf>
      <fill>
        <gradientFill degree="90">
          <stop position="0">
            <color theme="0"/>
          </stop>
          <stop position="1">
            <color rgb="FFFFFF00"/>
          </stop>
        </gradientFill>
      </fill>
    </dxf>
    <dxf>
      <fill>
        <gradientFill degree="90">
          <stop position="0">
            <color theme="0"/>
          </stop>
          <stop position="1">
            <color theme="5"/>
          </stop>
        </gradientFill>
      </fill>
    </dxf>
    <dxf>
      <fill>
        <gradientFill degree="90">
          <stop position="0">
            <color theme="0"/>
          </stop>
          <stop position="1">
            <color rgb="FFEC1CD3"/>
          </stop>
        </gradientFill>
      </fill>
    </dxf>
    <dxf>
      <fill>
        <gradientFill degree="90">
          <stop position="0">
            <color theme="0"/>
          </stop>
          <stop position="1">
            <color rgb="FF00B050"/>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00B050"/>
          </stop>
        </gradientFill>
      </fill>
    </dxf>
    <dxf>
      <fill>
        <gradientFill degree="90">
          <stop position="0">
            <color theme="0"/>
          </stop>
          <stop position="1">
            <color rgb="FFEC1CD3"/>
          </stop>
        </gradientFill>
      </fill>
    </dxf>
    <dxf>
      <fill>
        <gradientFill degree="90">
          <stop position="0">
            <color theme="0"/>
          </stop>
          <stop position="1">
            <color rgb="FFFFFF00"/>
          </stop>
        </gradientFill>
      </fill>
    </dxf>
    <dxf>
      <fill>
        <gradientFill degree="90">
          <stop position="0">
            <color theme="0"/>
          </stop>
          <stop position="1">
            <color rgb="FF00B050"/>
          </stop>
        </gradientFill>
      </fill>
    </dxf>
    <dxf>
      <fill>
        <gradientFill degree="90">
          <stop position="0">
            <color theme="0"/>
          </stop>
          <stop position="1">
            <color theme="5"/>
          </stop>
        </gradientFill>
      </fill>
    </dxf>
    <dxf>
      <fill>
        <gradientFill degree="90">
          <stop position="0">
            <color theme="0"/>
          </stop>
          <stop position="1">
            <color rgb="FFEC1CD3"/>
          </stop>
        </gradientFill>
      </fill>
    </dxf>
    <dxf>
      <fill>
        <gradientFill degree="90">
          <stop position="0">
            <color theme="0"/>
          </stop>
          <stop position="1">
            <color rgb="FF00B050"/>
          </stop>
        </gradientFill>
      </fill>
    </dxf>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FFFF00"/>
          </stop>
        </gradientFill>
      </fill>
    </dxf>
    <dxf>
      <fill>
        <gradientFill degree="90">
          <stop position="0">
            <color theme="0"/>
          </stop>
          <stop position="1">
            <color theme="5"/>
          </stop>
        </gradientFill>
      </fill>
    </dxf>
    <dxf>
      <fill>
        <gradientFill degree="90">
          <stop position="0">
            <color theme="0"/>
          </stop>
          <stop position="1">
            <color rgb="FF00B050"/>
          </stop>
        </gradientFill>
      </fill>
    </dxf>
    <dxf>
      <fill>
        <gradientFill degree="90">
          <stop position="0">
            <color theme="0"/>
          </stop>
          <stop position="1">
            <color rgb="FFEC1CD3"/>
          </stop>
        </gradientFill>
      </fill>
    </dxf>
    <dxf>
      <fill>
        <gradientFill degree="90">
          <stop position="0">
            <color theme="0"/>
          </stop>
          <stop position="1">
            <color rgb="FF00B050"/>
          </stop>
        </gradientFill>
      </fill>
    </dxf>
    <dxf>
      <fill>
        <gradientFill degree="90">
          <stop position="0">
            <color theme="0"/>
          </stop>
          <stop position="1">
            <color rgb="FFFFFF00"/>
          </stop>
        </gradientFill>
      </fill>
    </dxf>
    <dxf>
      <fill>
        <gradientFill degree="90">
          <stop position="0">
            <color theme="0"/>
          </stop>
          <stop position="1">
            <color theme="5"/>
          </stop>
        </gradientFill>
      </fill>
    </dxf>
    <dxf>
      <fill>
        <gradientFill degree="90">
          <stop position="0">
            <color theme="0"/>
          </stop>
          <stop position="1">
            <color rgb="FFEC1CD3"/>
          </stop>
        </gradientFill>
      </fill>
    </dxf>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00B050"/>
          </stop>
        </gradientFill>
      </fill>
    </dxf>
    <dxf>
      <fill>
        <gradientFill degree="90">
          <stop position="0">
            <color theme="0"/>
          </stop>
          <stop position="1">
            <color rgb="FFFFFF00"/>
          </stop>
        </gradientFill>
      </fill>
    </dxf>
    <dxf>
      <fill>
        <gradientFill degree="90">
          <stop position="0">
            <color theme="0"/>
          </stop>
          <stop position="1">
            <color theme="5"/>
          </stop>
        </gradientFill>
      </fill>
    </dxf>
    <dxf>
      <fill>
        <gradientFill degree="90">
          <stop position="0">
            <color theme="0"/>
          </stop>
          <stop position="1">
            <color rgb="FFEC1CD3"/>
          </stop>
        </gradientFill>
      </fill>
    </dxf>
    <dxf>
      <fill>
        <gradientFill degree="90">
          <stop position="0">
            <color theme="0"/>
          </stop>
          <stop position="1">
            <color rgb="FF00B050"/>
          </stop>
        </gradientFill>
      </fill>
    </dxf>
    <dxf>
      <fill>
        <gradientFill degree="90">
          <stop position="0">
            <color theme="0"/>
          </stop>
          <stop position="1">
            <color rgb="FF00B050"/>
          </stop>
        </gradientFill>
      </fill>
    </dxf>
    <dxf>
      <fill>
        <gradientFill degree="90">
          <stop position="0">
            <color theme="0"/>
          </stop>
          <stop position="1">
            <color rgb="FFFFFF00"/>
          </stop>
        </gradientFill>
      </fill>
    </dxf>
    <dxf>
      <fill>
        <gradientFill degree="90">
          <stop position="0">
            <color theme="0"/>
          </stop>
          <stop position="1">
            <color theme="5"/>
          </stop>
        </gradientFill>
      </fill>
    </dxf>
    <dxf>
      <fill>
        <gradientFill degree="90">
          <stop position="0">
            <color theme="0"/>
          </stop>
          <stop position="1">
            <color rgb="FFEC1CD3"/>
          </stop>
        </gradientFill>
      </fill>
    </dxf>
    <dxf>
      <fill>
        <gradientFill degree="90">
          <stop position="0">
            <color theme="0"/>
          </stop>
          <stop position="1">
            <color rgb="FFFFFF00"/>
          </stop>
        </gradientFill>
      </fill>
    </dxf>
    <dxf>
      <fill>
        <gradientFill degree="90">
          <stop position="0">
            <color theme="0"/>
          </stop>
          <stop position="1">
            <color theme="5"/>
          </stop>
        </gradientFill>
      </fill>
    </dxf>
    <dxf>
      <fill>
        <gradientFill degree="90">
          <stop position="0">
            <color theme="0"/>
          </stop>
          <stop position="1">
            <color rgb="FF00B050"/>
          </stop>
        </gradientFill>
      </fill>
    </dxf>
    <dxf>
      <fill>
        <gradientFill degree="90">
          <stop position="0">
            <color theme="0"/>
          </stop>
          <stop position="1">
            <color rgb="FFEC1CD3"/>
          </stop>
        </gradientFill>
      </fill>
    </dxf>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00B050"/>
          </stop>
        </gradientFill>
      </fill>
    </dxf>
    <dxf>
      <fill>
        <gradientFill degree="90">
          <stop position="0">
            <color theme="0"/>
          </stop>
          <stop position="1">
            <color rgb="FF00B050"/>
          </stop>
        </gradientFill>
      </fill>
    </dxf>
    <dxf>
      <fill>
        <gradientFill degree="90">
          <stop position="0">
            <color theme="0"/>
          </stop>
          <stop position="1">
            <color theme="5"/>
          </stop>
        </gradientFill>
      </fill>
    </dxf>
    <dxf>
      <fill>
        <gradientFill degree="90">
          <stop position="0">
            <color theme="0"/>
          </stop>
          <stop position="1">
            <color rgb="FFEC1CD3"/>
          </stop>
        </gradientFill>
      </fill>
    </dxf>
    <dxf>
      <fill>
        <gradientFill degree="90">
          <stop position="0">
            <color theme="0"/>
          </stop>
          <stop position="1">
            <color rgb="FFFFFF00"/>
          </stop>
        </gradientFill>
      </fill>
    </dxf>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00B050"/>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00B050"/>
          </stop>
        </gradientFill>
      </fill>
    </dxf>
    <dxf>
      <fill>
        <gradientFill degree="90">
          <stop position="0">
            <color theme="0"/>
          </stop>
          <stop position="1">
            <color rgb="FFEC1CD3"/>
          </stop>
        </gradientFill>
      </fill>
    </dxf>
    <dxf>
      <fill>
        <gradientFill degree="90">
          <stop position="0">
            <color theme="0"/>
          </stop>
          <stop position="1">
            <color rgb="FF00B050"/>
          </stop>
        </gradientFill>
      </fill>
    </dxf>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FFFF00"/>
          </stop>
        </gradientFill>
      </fill>
    </dxf>
    <dxf>
      <fill>
        <gradientFill degree="90">
          <stop position="0">
            <color theme="0"/>
          </stop>
          <stop position="1">
            <color theme="5"/>
          </stop>
        </gradientFill>
      </fill>
    </dxf>
    <dxf>
      <fill>
        <gradientFill degree="90">
          <stop position="0">
            <color theme="0"/>
          </stop>
          <stop position="1">
            <color rgb="FFEC1CD3"/>
          </stop>
        </gradientFill>
      </fill>
    </dxf>
    <dxf>
      <fill>
        <gradientFill degree="90">
          <stop position="0">
            <color theme="0"/>
          </stop>
          <stop position="1">
            <color rgb="FF00B050"/>
          </stop>
        </gradientFill>
      </fill>
    </dxf>
    <dxf>
      <fill>
        <gradientFill degree="90">
          <stop position="0">
            <color theme="0"/>
          </stop>
          <stop position="1">
            <color rgb="FFFFFF00"/>
          </stop>
        </gradientFill>
      </fill>
    </dxf>
    <dxf>
      <fill>
        <gradientFill degree="90">
          <stop position="0">
            <color theme="0"/>
          </stop>
          <stop position="1">
            <color theme="5"/>
          </stop>
        </gradientFill>
      </fill>
    </dxf>
    <dxf>
      <fill>
        <gradientFill degree="90">
          <stop position="0">
            <color theme="0"/>
          </stop>
          <stop position="1">
            <color rgb="FFEC1CD3"/>
          </stop>
        </gradientFill>
      </fill>
    </dxf>
    <dxf>
      <fill>
        <gradientFill degree="90">
          <stop position="0">
            <color theme="0"/>
          </stop>
          <stop position="1">
            <color rgb="FF00B050"/>
          </stop>
        </gradientFill>
      </fill>
    </dxf>
    <dxf>
      <fill>
        <gradientFill degree="90">
          <stop position="0">
            <color theme="0"/>
          </stop>
          <stop position="1">
            <color rgb="FF00B050"/>
          </stop>
        </gradientFill>
      </fill>
    </dxf>
    <dxf>
      <fill>
        <gradientFill degree="90">
          <stop position="0">
            <color theme="0"/>
          </stop>
          <stop position="1">
            <color rgb="FFFFFF00"/>
          </stop>
        </gradientFill>
      </fill>
    </dxf>
    <dxf>
      <fill>
        <gradientFill degree="90">
          <stop position="0">
            <color theme="0"/>
          </stop>
          <stop position="1">
            <color theme="5"/>
          </stop>
        </gradientFill>
      </fill>
    </dxf>
    <dxf>
      <fill>
        <gradientFill degree="90">
          <stop position="0">
            <color theme="0"/>
          </stop>
          <stop position="1">
            <color rgb="FFEC1CD3"/>
          </stop>
        </gradientFill>
      </fill>
    </dxf>
    <dxf>
      <fill>
        <gradientFill degree="90">
          <stop position="0">
            <color theme="0"/>
          </stop>
          <stop position="1">
            <color rgb="FFFFFF00"/>
          </stop>
        </gradientFill>
      </fill>
    </dxf>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00B050"/>
          </stop>
        </gradientFill>
      </fill>
    </dxf>
    <dxf>
      <fill>
        <gradientFill degree="90">
          <stop position="0">
            <color theme="0"/>
          </stop>
          <stop position="1">
            <color rgb="FF00B050"/>
          </stop>
        </gradientFill>
      </fill>
    </dxf>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00B050"/>
          </stop>
        </gradientFill>
      </fill>
    </dxf>
    <dxf>
      <fill>
        <gradientFill degree="90">
          <stop position="0">
            <color theme="0"/>
          </stop>
          <stop position="1">
            <color rgb="FFFFFF00"/>
          </stop>
        </gradientFill>
      </fill>
    </dxf>
    <dxf>
      <fill>
        <gradientFill degree="90">
          <stop position="0">
            <color theme="0"/>
          </stop>
          <stop position="1">
            <color theme="5"/>
          </stop>
        </gradientFill>
      </fill>
    </dxf>
    <dxf>
      <fill>
        <gradientFill degree="90">
          <stop position="0">
            <color theme="0"/>
          </stop>
          <stop position="1">
            <color rgb="FFEC1CD3"/>
          </stop>
        </gradientFill>
      </fill>
    </dxf>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00B050"/>
          </stop>
        </gradientFill>
      </fill>
    </dxf>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00B050"/>
          </stop>
        </gradientFill>
      </fill>
    </dxf>
    <dxf>
      <fill>
        <gradientFill degree="90">
          <stop position="0">
            <color theme="0"/>
          </stop>
          <stop position="1">
            <color rgb="FFFFFF00"/>
          </stop>
        </gradientFill>
      </fill>
    </dxf>
    <dxf>
      <fill>
        <gradientFill degree="90">
          <stop position="0">
            <color theme="0"/>
          </stop>
          <stop position="1">
            <color theme="5"/>
          </stop>
        </gradientFill>
      </fill>
    </dxf>
    <dxf>
      <fill>
        <gradientFill degree="90">
          <stop position="0">
            <color theme="0"/>
          </stop>
          <stop position="1">
            <color rgb="FFEC1CD3"/>
          </stop>
        </gradientFill>
      </fill>
    </dxf>
    <dxf>
      <fill>
        <gradientFill degree="90">
          <stop position="0">
            <color theme="0"/>
          </stop>
          <stop position="1">
            <color rgb="FF00B050"/>
          </stop>
        </gradientFill>
      </fill>
    </dxf>
    <dxf>
      <fill>
        <gradientFill degree="90">
          <stop position="0">
            <color theme="0"/>
          </stop>
          <stop position="1">
            <color rgb="FF00B050"/>
          </stop>
        </gradientFill>
      </fill>
    </dxf>
    <dxf>
      <fill>
        <gradientFill degree="90">
          <stop position="0">
            <color theme="0"/>
          </stop>
          <stop position="1">
            <color theme="5"/>
          </stop>
        </gradientFill>
      </fill>
    </dxf>
    <dxf>
      <fill>
        <gradientFill degree="90">
          <stop position="0">
            <color theme="0"/>
          </stop>
          <stop position="1">
            <color rgb="FFEC1CD3"/>
          </stop>
        </gradientFill>
      </fill>
    </dxf>
    <dxf>
      <fill>
        <gradientFill degree="90">
          <stop position="0">
            <color theme="0"/>
          </stop>
          <stop position="1">
            <color rgb="FFFFFF00"/>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00B050"/>
          </stop>
        </gradientFill>
      </fill>
    </dxf>
    <dxf>
      <fill>
        <gradientFill degree="90">
          <stop position="0">
            <color theme="0"/>
          </stop>
          <stop position="1">
            <color rgb="FFEC1CD3"/>
          </stop>
        </gradientFill>
      </fill>
    </dxf>
    <dxf>
      <fill>
        <gradientFill degree="90">
          <stop position="0">
            <color theme="0"/>
          </stop>
          <stop position="1">
            <color rgb="FF00B050"/>
          </stop>
        </gradientFill>
      </fill>
    </dxf>
    <dxf>
      <fill>
        <gradientFill degree="90">
          <stop position="0">
            <color theme="0"/>
          </stop>
          <stop position="1">
            <color rgb="FFFFFF00"/>
          </stop>
        </gradientFill>
      </fill>
    </dxf>
    <dxf>
      <fill>
        <gradientFill degree="90">
          <stop position="0">
            <color theme="0"/>
          </stop>
          <stop position="1">
            <color theme="5"/>
          </stop>
        </gradientFill>
      </fill>
    </dxf>
    <dxf>
      <fill>
        <gradientFill degree="90">
          <stop position="0">
            <color theme="0"/>
          </stop>
          <stop position="1">
            <color rgb="FFEC1CD3"/>
          </stop>
        </gradientFill>
      </fill>
    </dxf>
    <dxf>
      <fill>
        <gradientFill degree="90">
          <stop position="0">
            <color theme="0"/>
          </stop>
          <stop position="1">
            <color rgb="FFFFFF00"/>
          </stop>
        </gradientFill>
      </fill>
    </dxf>
    <dxf>
      <fill>
        <gradientFill degree="90">
          <stop position="0">
            <color theme="0"/>
          </stop>
          <stop position="1">
            <color theme="5"/>
          </stop>
        </gradientFill>
      </fill>
    </dxf>
    <dxf>
      <fill>
        <gradientFill degree="90">
          <stop position="0">
            <color theme="0"/>
          </stop>
          <stop position="1">
            <color rgb="FFEC1CD3"/>
          </stop>
        </gradientFill>
      </fill>
    </dxf>
    <dxf>
      <fill>
        <gradientFill degree="90">
          <stop position="0">
            <color theme="0"/>
          </stop>
          <stop position="1">
            <color rgb="FF00B050"/>
          </stop>
        </gradientFill>
      </fill>
    </dxf>
    <dxf>
      <fill>
        <gradientFill degree="90">
          <stop position="0">
            <color theme="0"/>
          </stop>
          <stop position="1">
            <color rgb="FF00B050"/>
          </stop>
        </gradientFill>
      </fill>
    </dxf>
    <dxf>
      <fill>
        <gradientFill degree="90">
          <stop position="0">
            <color theme="0"/>
          </stop>
          <stop position="1">
            <color rgb="FFFFFF00"/>
          </stop>
        </gradientFill>
      </fill>
    </dxf>
    <dxf>
      <fill>
        <gradientFill degree="90">
          <stop position="0">
            <color theme="0"/>
          </stop>
          <stop position="1">
            <color theme="5"/>
          </stop>
        </gradientFill>
      </fill>
    </dxf>
    <dxf>
      <fill>
        <gradientFill degree="90">
          <stop position="0">
            <color theme="0"/>
          </stop>
          <stop position="1">
            <color rgb="FFEC1CD3"/>
          </stop>
        </gradientFill>
      </fill>
    </dxf>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00B050"/>
          </stop>
        </gradientFill>
      </fill>
    </dxf>
    <dxf>
      <fill>
        <gradientFill degree="90">
          <stop position="0">
            <color theme="0"/>
          </stop>
          <stop position="1">
            <color rgb="FFFFFF00"/>
          </stop>
        </gradientFill>
      </fill>
    </dxf>
    <dxf>
      <fill>
        <gradientFill degree="90">
          <stop position="0">
            <color theme="0"/>
          </stop>
          <stop position="1">
            <color rgb="FF00B050"/>
          </stop>
        </gradientFill>
      </fill>
    </dxf>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00B050"/>
          </stop>
        </gradientFill>
      </fill>
    </dxf>
    <dxf>
      <fill>
        <gradientFill degree="90">
          <stop position="0">
            <color theme="0"/>
          </stop>
          <stop position="1">
            <color rgb="FFFFFF00"/>
          </stop>
        </gradientFill>
      </fill>
    </dxf>
    <dxf>
      <fill>
        <gradientFill degree="90">
          <stop position="0">
            <color theme="0"/>
          </stop>
          <stop position="1">
            <color theme="5"/>
          </stop>
        </gradientFill>
      </fill>
    </dxf>
    <dxf>
      <fill>
        <gradientFill degree="90">
          <stop position="0">
            <color theme="0"/>
          </stop>
          <stop position="1">
            <color rgb="FFEC1CD3"/>
          </stop>
        </gradientFill>
      </fill>
    </dxf>
  </dxfs>
  <tableStyles count="0" defaultTableStyle="TableStyleMedium2" defaultPivotStyle="PivotStyleLight16"/>
  <colors>
    <mruColors>
      <color rgb="FFEC1C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3.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pa de Riesgos'!A1"/><Relationship Id="rId1" Type="http://schemas.openxmlformats.org/officeDocument/2006/relationships/image" Target="../media/image2.emf"/><Relationship Id="rId5"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hyperlink" Target="#'Mapa de Riesgos'!A1"/><Relationship Id="rId5" Type="http://schemas.openxmlformats.org/officeDocument/2006/relationships/image" Target="../media/image9.png"/><Relationship Id="rId4" Type="http://schemas.openxmlformats.org/officeDocument/2006/relationships/image" Target="../media/image8.png"/></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2" Type="http://schemas.openxmlformats.org/officeDocument/2006/relationships/hyperlink" Target="#'Mapa de Riesgos'!A1"/><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2239912</xdr:colOff>
      <xdr:row>0</xdr:row>
      <xdr:rowOff>83369</xdr:rowOff>
    </xdr:from>
    <xdr:to>
      <xdr:col>2</xdr:col>
      <xdr:colOff>1246443</xdr:colOff>
      <xdr:row>3</xdr:row>
      <xdr:rowOff>272812</xdr:rowOff>
    </xdr:to>
    <xdr:pic>
      <xdr:nvPicPr>
        <xdr:cNvPr id="3" name="Imagen 2">
          <a:extLst>
            <a:ext uri="{FF2B5EF4-FFF2-40B4-BE49-F238E27FC236}">
              <a16:creationId xmlns:a16="http://schemas.microsoft.com/office/drawing/2014/main" id="{0D11FD54-19B4-A68D-3466-B6A9274084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8562" y="83369"/>
          <a:ext cx="1273481" cy="1218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5</xdr:row>
      <xdr:rowOff>0</xdr:rowOff>
    </xdr:from>
    <xdr:to>
      <xdr:col>5</xdr:col>
      <xdr:colOff>571500</xdr:colOff>
      <xdr:row>7</xdr:row>
      <xdr:rowOff>57150</xdr:rowOff>
    </xdr:to>
    <xdr:sp macro="" textlink="">
      <xdr:nvSpPr>
        <xdr:cNvPr id="3" name="Flecha: a la derecha 2">
          <a:hlinkClick xmlns:r="http://schemas.openxmlformats.org/officeDocument/2006/relationships" r:id="rId1"/>
          <a:extLst>
            <a:ext uri="{FF2B5EF4-FFF2-40B4-BE49-F238E27FC236}">
              <a16:creationId xmlns:a16="http://schemas.microsoft.com/office/drawing/2014/main" id="{B441B3D9-B59B-47B2-B72F-2B66368740FE}"/>
            </a:ext>
          </a:extLst>
        </xdr:cNvPr>
        <xdr:cNvSpPr/>
      </xdr:nvSpPr>
      <xdr:spPr>
        <a:xfrm>
          <a:off x="5581650" y="2686050"/>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476250</xdr:colOff>
      <xdr:row>5</xdr:row>
      <xdr:rowOff>142875</xdr:rowOff>
    </xdr:from>
    <xdr:to>
      <xdr:col>6</xdr:col>
      <xdr:colOff>285750</xdr:colOff>
      <xdr:row>6</xdr:row>
      <xdr:rowOff>447675</xdr:rowOff>
    </xdr:to>
    <xdr:sp macro="" textlink="">
      <xdr:nvSpPr>
        <xdr:cNvPr id="3" name="Flecha: a la derecha 2">
          <a:hlinkClick xmlns:r="http://schemas.openxmlformats.org/officeDocument/2006/relationships" r:id="rId1"/>
          <a:extLst>
            <a:ext uri="{FF2B5EF4-FFF2-40B4-BE49-F238E27FC236}">
              <a16:creationId xmlns:a16="http://schemas.microsoft.com/office/drawing/2014/main" id="{E2F6B3CD-0082-4FB2-B29D-4A0FEFD73FEE}"/>
            </a:ext>
          </a:extLst>
        </xdr:cNvPr>
        <xdr:cNvSpPr/>
      </xdr:nvSpPr>
      <xdr:spPr>
        <a:xfrm>
          <a:off x="8743950" y="2914650"/>
          <a:ext cx="1333500" cy="1000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523875</xdr:colOff>
      <xdr:row>1</xdr:row>
      <xdr:rowOff>28575</xdr:rowOff>
    </xdr:from>
    <xdr:to>
      <xdr:col>0</xdr:col>
      <xdr:colOff>533400</xdr:colOff>
      <xdr:row>5</xdr:row>
      <xdr:rowOff>247650</xdr:rowOff>
    </xdr:to>
    <xdr:cxnSp macro="">
      <xdr:nvCxnSpPr>
        <xdr:cNvPr id="2" name="Conector recto de flecha 1">
          <a:extLst>
            <a:ext uri="{FF2B5EF4-FFF2-40B4-BE49-F238E27FC236}">
              <a16:creationId xmlns:a16="http://schemas.microsoft.com/office/drawing/2014/main" id="{25A939A8-6EA9-4C44-955C-F7EAD05E045A}"/>
            </a:ext>
          </a:extLst>
        </xdr:cNvPr>
        <xdr:cNvCxnSpPr/>
      </xdr:nvCxnSpPr>
      <xdr:spPr>
        <a:xfrm flipV="1">
          <a:off x="523875" y="219075"/>
          <a:ext cx="9525" cy="3981450"/>
        </a:xfrm>
        <a:prstGeom prst="straightConnector1">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119062</xdr:colOff>
      <xdr:row>1</xdr:row>
      <xdr:rowOff>185737</xdr:rowOff>
    </xdr:from>
    <xdr:to>
      <xdr:col>0</xdr:col>
      <xdr:colOff>452437</xdr:colOff>
      <xdr:row>5</xdr:row>
      <xdr:rowOff>14288</xdr:rowOff>
    </xdr:to>
    <xdr:sp macro="" textlink="">
      <xdr:nvSpPr>
        <xdr:cNvPr id="3" name="CuadroTexto 2">
          <a:extLst>
            <a:ext uri="{FF2B5EF4-FFF2-40B4-BE49-F238E27FC236}">
              <a16:creationId xmlns:a16="http://schemas.microsoft.com/office/drawing/2014/main" id="{A590FF33-FA7E-4501-8FB2-18C1494E1DE8}"/>
            </a:ext>
          </a:extLst>
        </xdr:cNvPr>
        <xdr:cNvSpPr txBox="1"/>
      </xdr:nvSpPr>
      <xdr:spPr>
        <a:xfrm rot="16200000">
          <a:off x="-1509713" y="2005012"/>
          <a:ext cx="3590926"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600" b="1"/>
            <a:t>Probabilidad</a:t>
          </a:r>
        </a:p>
      </xdr:txBody>
    </xdr:sp>
    <xdr:clientData/>
  </xdr:twoCellAnchor>
  <xdr:twoCellAnchor>
    <xdr:from>
      <xdr:col>1</xdr:col>
      <xdr:colOff>885423</xdr:colOff>
      <xdr:row>0</xdr:row>
      <xdr:rowOff>180975</xdr:rowOff>
    </xdr:from>
    <xdr:to>
      <xdr:col>2</xdr:col>
      <xdr:colOff>1</xdr:colOff>
      <xdr:row>6</xdr:row>
      <xdr:rowOff>0</xdr:rowOff>
    </xdr:to>
    <xdr:cxnSp macro="">
      <xdr:nvCxnSpPr>
        <xdr:cNvPr id="4" name="Conector recto 3">
          <a:extLst>
            <a:ext uri="{FF2B5EF4-FFF2-40B4-BE49-F238E27FC236}">
              <a16:creationId xmlns:a16="http://schemas.microsoft.com/office/drawing/2014/main" id="{D8266E6A-B1A4-47B1-B71E-5D506BA28344}"/>
            </a:ext>
          </a:extLst>
        </xdr:cNvPr>
        <xdr:cNvCxnSpPr/>
      </xdr:nvCxnSpPr>
      <xdr:spPr>
        <a:xfrm flipH="1">
          <a:off x="1647423" y="180975"/>
          <a:ext cx="9928" cy="4933950"/>
        </a:xfrm>
        <a:prstGeom prst="line">
          <a:avLst/>
        </a:prstGeom>
        <a:ln w="317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877420</xdr:colOff>
      <xdr:row>6</xdr:row>
      <xdr:rowOff>3674</xdr:rowOff>
    </xdr:from>
    <xdr:to>
      <xdr:col>6</xdr:col>
      <xdr:colOff>937846</xdr:colOff>
      <xdr:row>6</xdr:row>
      <xdr:rowOff>14654</xdr:rowOff>
    </xdr:to>
    <xdr:cxnSp macro="">
      <xdr:nvCxnSpPr>
        <xdr:cNvPr id="5" name="Conector recto 4">
          <a:extLst>
            <a:ext uri="{FF2B5EF4-FFF2-40B4-BE49-F238E27FC236}">
              <a16:creationId xmlns:a16="http://schemas.microsoft.com/office/drawing/2014/main" id="{8E7C0BFA-52FE-40D7-927B-9D7332E6C036}"/>
            </a:ext>
          </a:extLst>
        </xdr:cNvPr>
        <xdr:cNvCxnSpPr/>
      </xdr:nvCxnSpPr>
      <xdr:spPr>
        <a:xfrm>
          <a:off x="1639420" y="5118599"/>
          <a:ext cx="4356201" cy="1098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142875</xdr:colOff>
      <xdr:row>8</xdr:row>
      <xdr:rowOff>133350</xdr:rowOff>
    </xdr:from>
    <xdr:to>
      <xdr:col>6</xdr:col>
      <xdr:colOff>590550</xdr:colOff>
      <xdr:row>8</xdr:row>
      <xdr:rowOff>133350</xdr:rowOff>
    </xdr:to>
    <xdr:cxnSp macro="">
      <xdr:nvCxnSpPr>
        <xdr:cNvPr id="6" name="Conector recto de flecha 5">
          <a:extLst>
            <a:ext uri="{FF2B5EF4-FFF2-40B4-BE49-F238E27FC236}">
              <a16:creationId xmlns:a16="http://schemas.microsoft.com/office/drawing/2014/main" id="{82086DDA-8FEC-45FD-BE79-3485F03FECFA}"/>
            </a:ext>
          </a:extLst>
        </xdr:cNvPr>
        <xdr:cNvCxnSpPr/>
      </xdr:nvCxnSpPr>
      <xdr:spPr>
        <a:xfrm>
          <a:off x="1800225" y="5829300"/>
          <a:ext cx="3848100" cy="0"/>
        </a:xfrm>
        <a:prstGeom prst="straightConnector1">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552449</xdr:colOff>
      <xdr:row>9</xdr:row>
      <xdr:rowOff>38100</xdr:rowOff>
    </xdr:from>
    <xdr:to>
      <xdr:col>4</xdr:col>
      <xdr:colOff>723900</xdr:colOff>
      <xdr:row>10</xdr:row>
      <xdr:rowOff>180975</xdr:rowOff>
    </xdr:to>
    <xdr:sp macro="" textlink="">
      <xdr:nvSpPr>
        <xdr:cNvPr id="7" name="CuadroTexto 6">
          <a:extLst>
            <a:ext uri="{FF2B5EF4-FFF2-40B4-BE49-F238E27FC236}">
              <a16:creationId xmlns:a16="http://schemas.microsoft.com/office/drawing/2014/main" id="{02D716C2-B2B9-4017-A3F5-80CFA8DA866E}"/>
            </a:ext>
          </a:extLst>
        </xdr:cNvPr>
        <xdr:cNvSpPr txBox="1"/>
      </xdr:nvSpPr>
      <xdr:spPr>
        <a:xfrm>
          <a:off x="3324224" y="5924550"/>
          <a:ext cx="933451"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600" b="1"/>
            <a:t>Impacto</a:t>
          </a:r>
        </a:p>
      </xdr:txBody>
    </xdr:sp>
    <xdr:clientData/>
  </xdr:twoCellAnchor>
  <xdr:twoCellAnchor>
    <xdr:from>
      <xdr:col>8</xdr:col>
      <xdr:colOff>80108</xdr:colOff>
      <xdr:row>4</xdr:row>
      <xdr:rowOff>642572</xdr:rowOff>
    </xdr:from>
    <xdr:to>
      <xdr:col>9</xdr:col>
      <xdr:colOff>655759</xdr:colOff>
      <xdr:row>5</xdr:row>
      <xdr:rowOff>643549</xdr:rowOff>
    </xdr:to>
    <xdr:sp macro="" textlink="">
      <xdr:nvSpPr>
        <xdr:cNvPr id="9" name="Flecha: a la derecha 8">
          <a:hlinkClick xmlns:r="http://schemas.openxmlformats.org/officeDocument/2006/relationships" r:id="rId1"/>
          <a:extLst>
            <a:ext uri="{FF2B5EF4-FFF2-40B4-BE49-F238E27FC236}">
              <a16:creationId xmlns:a16="http://schemas.microsoft.com/office/drawing/2014/main" id="{4C923725-12E8-43CE-8DBE-3834B9C20EE9}"/>
            </a:ext>
          </a:extLst>
        </xdr:cNvPr>
        <xdr:cNvSpPr/>
      </xdr:nvSpPr>
      <xdr:spPr>
        <a:xfrm>
          <a:off x="6820877" y="3243630"/>
          <a:ext cx="1332767" cy="83136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23</xdr:col>
      <xdr:colOff>638175</xdr:colOff>
      <xdr:row>49</xdr:row>
      <xdr:rowOff>95250</xdr:rowOff>
    </xdr:to>
    <xdr:pic>
      <xdr:nvPicPr>
        <xdr:cNvPr id="2" name="Imagen 1">
          <a:extLst>
            <a:ext uri="{FF2B5EF4-FFF2-40B4-BE49-F238E27FC236}">
              <a16:creationId xmlns:a16="http://schemas.microsoft.com/office/drawing/2014/main" id="{845E0168-4453-4AB9-8AC7-6DEB4EFF68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18164175" cy="937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180975</xdr:colOff>
      <xdr:row>20</xdr:row>
      <xdr:rowOff>19050</xdr:rowOff>
    </xdr:from>
    <xdr:to>
      <xdr:col>11</xdr:col>
      <xdr:colOff>752475</xdr:colOff>
      <xdr:row>24</xdr:row>
      <xdr:rowOff>76200</xdr:rowOff>
    </xdr:to>
    <xdr:sp macro="" textlink="">
      <xdr:nvSpPr>
        <xdr:cNvPr id="6" name="Flecha: a la derecha 5">
          <a:hlinkClick xmlns:r="http://schemas.openxmlformats.org/officeDocument/2006/relationships" r:id="rId2"/>
          <a:extLst>
            <a:ext uri="{FF2B5EF4-FFF2-40B4-BE49-F238E27FC236}">
              <a16:creationId xmlns:a16="http://schemas.microsoft.com/office/drawing/2014/main" id="{43B86FE1-BF6B-435C-ADD5-26665E827CF3}"/>
            </a:ext>
          </a:extLst>
        </xdr:cNvPr>
        <xdr:cNvSpPr/>
      </xdr:nvSpPr>
      <xdr:spPr>
        <a:xfrm>
          <a:off x="7800975" y="3829050"/>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twoCellAnchor editAs="oneCell">
    <xdr:from>
      <xdr:col>0</xdr:col>
      <xdr:colOff>276225</xdr:colOff>
      <xdr:row>16</xdr:row>
      <xdr:rowOff>95250</xdr:rowOff>
    </xdr:from>
    <xdr:to>
      <xdr:col>9</xdr:col>
      <xdr:colOff>103939</xdr:colOff>
      <xdr:row>27</xdr:row>
      <xdr:rowOff>56893</xdr:rowOff>
    </xdr:to>
    <xdr:pic>
      <xdr:nvPicPr>
        <xdr:cNvPr id="8" name="Imagen 7">
          <a:extLst>
            <a:ext uri="{FF2B5EF4-FFF2-40B4-BE49-F238E27FC236}">
              <a16:creationId xmlns:a16="http://schemas.microsoft.com/office/drawing/2014/main" id="{CEC338D7-ABED-4AB5-AC12-C7CF26F1EBC7}"/>
            </a:ext>
          </a:extLst>
        </xdr:cNvPr>
        <xdr:cNvPicPr>
          <a:picLocks noChangeAspect="1"/>
        </xdr:cNvPicPr>
      </xdr:nvPicPr>
      <xdr:blipFill>
        <a:blip xmlns:r="http://schemas.openxmlformats.org/officeDocument/2006/relationships" r:embed="rId3"/>
        <a:stretch>
          <a:fillRect/>
        </a:stretch>
      </xdr:blipFill>
      <xdr:spPr>
        <a:xfrm>
          <a:off x="276225" y="3143250"/>
          <a:ext cx="6685714" cy="2057143"/>
        </a:xfrm>
        <a:prstGeom prst="rect">
          <a:avLst/>
        </a:prstGeom>
      </xdr:spPr>
    </xdr:pic>
    <xdr:clientData/>
  </xdr:twoCellAnchor>
  <xdr:twoCellAnchor editAs="oneCell">
    <xdr:from>
      <xdr:col>0</xdr:col>
      <xdr:colOff>295275</xdr:colOff>
      <xdr:row>30</xdr:row>
      <xdr:rowOff>95249</xdr:rowOff>
    </xdr:from>
    <xdr:to>
      <xdr:col>9</xdr:col>
      <xdr:colOff>75370</xdr:colOff>
      <xdr:row>44</xdr:row>
      <xdr:rowOff>104774</xdr:rowOff>
    </xdr:to>
    <xdr:pic>
      <xdr:nvPicPr>
        <xdr:cNvPr id="9" name="Imagen 8">
          <a:extLst>
            <a:ext uri="{FF2B5EF4-FFF2-40B4-BE49-F238E27FC236}">
              <a16:creationId xmlns:a16="http://schemas.microsoft.com/office/drawing/2014/main" id="{5AE1BDC6-D989-4062-9F6E-38A705491E8C}"/>
            </a:ext>
          </a:extLst>
        </xdr:cNvPr>
        <xdr:cNvPicPr>
          <a:picLocks noChangeAspect="1"/>
        </xdr:cNvPicPr>
      </xdr:nvPicPr>
      <xdr:blipFill>
        <a:blip xmlns:r="http://schemas.openxmlformats.org/officeDocument/2006/relationships" r:embed="rId4"/>
        <a:stretch>
          <a:fillRect/>
        </a:stretch>
      </xdr:blipFill>
      <xdr:spPr>
        <a:xfrm>
          <a:off x="295275" y="5810249"/>
          <a:ext cx="6638095" cy="2676525"/>
        </a:xfrm>
        <a:prstGeom prst="rect">
          <a:avLst/>
        </a:prstGeom>
      </xdr:spPr>
    </xdr:pic>
    <xdr:clientData/>
  </xdr:twoCellAnchor>
  <xdr:twoCellAnchor editAs="oneCell">
    <xdr:from>
      <xdr:col>0</xdr:col>
      <xdr:colOff>742950</xdr:colOff>
      <xdr:row>0</xdr:row>
      <xdr:rowOff>104775</xdr:rowOff>
    </xdr:from>
    <xdr:to>
      <xdr:col>8</xdr:col>
      <xdr:colOff>742188</xdr:colOff>
      <xdr:row>17</xdr:row>
      <xdr:rowOff>113894</xdr:rowOff>
    </xdr:to>
    <xdr:pic>
      <xdr:nvPicPr>
        <xdr:cNvPr id="3" name="Imagen 2">
          <a:extLst>
            <a:ext uri="{FF2B5EF4-FFF2-40B4-BE49-F238E27FC236}">
              <a16:creationId xmlns:a16="http://schemas.microsoft.com/office/drawing/2014/main" id="{9CA5B5FB-17B3-4F86-9A0E-7ABF9BBD0FA6}"/>
            </a:ext>
          </a:extLst>
        </xdr:cNvPr>
        <xdr:cNvPicPr>
          <a:picLocks noChangeAspect="1"/>
        </xdr:cNvPicPr>
      </xdr:nvPicPr>
      <xdr:blipFill>
        <a:blip xmlns:r="http://schemas.openxmlformats.org/officeDocument/2006/relationships" r:embed="rId5"/>
        <a:stretch>
          <a:fillRect/>
        </a:stretch>
      </xdr:blipFill>
      <xdr:spPr>
        <a:xfrm>
          <a:off x="742950" y="104775"/>
          <a:ext cx="6095238" cy="32476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xdr:colOff>
      <xdr:row>0</xdr:row>
      <xdr:rowOff>152400</xdr:rowOff>
    </xdr:from>
    <xdr:to>
      <xdr:col>0</xdr:col>
      <xdr:colOff>419100</xdr:colOff>
      <xdr:row>2</xdr:row>
      <xdr:rowOff>123825</xdr:rowOff>
    </xdr:to>
    <xdr:sp macro="" textlink="">
      <xdr:nvSpPr>
        <xdr:cNvPr id="6" name="Elipse 5">
          <a:extLst>
            <a:ext uri="{FF2B5EF4-FFF2-40B4-BE49-F238E27FC236}">
              <a16:creationId xmlns:a16="http://schemas.microsoft.com/office/drawing/2014/main" id="{2CE13D8B-7029-43FB-95F9-0D2E24F6DEEE}"/>
            </a:ext>
          </a:extLst>
        </xdr:cNvPr>
        <xdr:cNvSpPr/>
      </xdr:nvSpPr>
      <xdr:spPr>
        <a:xfrm>
          <a:off x="66675" y="152400"/>
          <a:ext cx="352425" cy="3524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1</a:t>
          </a:r>
        </a:p>
      </xdr:txBody>
    </xdr:sp>
    <xdr:clientData/>
  </xdr:twoCellAnchor>
  <xdr:twoCellAnchor>
    <xdr:from>
      <xdr:col>9</xdr:col>
      <xdr:colOff>514350</xdr:colOff>
      <xdr:row>0</xdr:row>
      <xdr:rowOff>180975</xdr:rowOff>
    </xdr:from>
    <xdr:to>
      <xdr:col>10</xdr:col>
      <xdr:colOff>104775</xdr:colOff>
      <xdr:row>2</xdr:row>
      <xdr:rowOff>152400</xdr:rowOff>
    </xdr:to>
    <xdr:sp macro="" textlink="">
      <xdr:nvSpPr>
        <xdr:cNvPr id="7" name="Elipse 6">
          <a:extLst>
            <a:ext uri="{FF2B5EF4-FFF2-40B4-BE49-F238E27FC236}">
              <a16:creationId xmlns:a16="http://schemas.microsoft.com/office/drawing/2014/main" id="{5312BBA0-0F66-4573-9B46-DDE9A28BAF9E}"/>
            </a:ext>
          </a:extLst>
        </xdr:cNvPr>
        <xdr:cNvSpPr/>
      </xdr:nvSpPr>
      <xdr:spPr>
        <a:xfrm>
          <a:off x="7372350" y="180975"/>
          <a:ext cx="352425" cy="3524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2</a:t>
          </a:r>
        </a:p>
      </xdr:txBody>
    </xdr:sp>
    <xdr:clientData/>
  </xdr:twoCellAnchor>
  <xdr:twoCellAnchor>
    <xdr:from>
      <xdr:col>10</xdr:col>
      <xdr:colOff>552450</xdr:colOff>
      <xdr:row>29</xdr:row>
      <xdr:rowOff>95250</xdr:rowOff>
    </xdr:from>
    <xdr:to>
      <xdr:col>12</xdr:col>
      <xdr:colOff>361950</xdr:colOff>
      <xdr:row>33</xdr:row>
      <xdr:rowOff>152400</xdr:rowOff>
    </xdr:to>
    <xdr:sp macro="" textlink="">
      <xdr:nvSpPr>
        <xdr:cNvPr id="9" name="Flecha: a la derecha 8">
          <a:hlinkClick xmlns:r="http://schemas.openxmlformats.org/officeDocument/2006/relationships" r:id="rId1"/>
          <a:extLst>
            <a:ext uri="{FF2B5EF4-FFF2-40B4-BE49-F238E27FC236}">
              <a16:creationId xmlns:a16="http://schemas.microsoft.com/office/drawing/2014/main" id="{EFFA9015-A92C-4045-8CBC-C28E5B7B3EC6}"/>
            </a:ext>
          </a:extLst>
        </xdr:cNvPr>
        <xdr:cNvSpPr/>
      </xdr:nvSpPr>
      <xdr:spPr>
        <a:xfrm>
          <a:off x="8172450" y="5619750"/>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twoCellAnchor editAs="oneCell">
    <xdr:from>
      <xdr:col>0</xdr:col>
      <xdr:colOff>590551</xdr:colOff>
      <xdr:row>0</xdr:row>
      <xdr:rowOff>152400</xdr:rowOff>
    </xdr:from>
    <xdr:to>
      <xdr:col>9</xdr:col>
      <xdr:colOff>180959</xdr:colOff>
      <xdr:row>21</xdr:row>
      <xdr:rowOff>66675</xdr:rowOff>
    </xdr:to>
    <xdr:pic>
      <xdr:nvPicPr>
        <xdr:cNvPr id="4" name="Imagen 3">
          <a:extLst>
            <a:ext uri="{FF2B5EF4-FFF2-40B4-BE49-F238E27FC236}">
              <a16:creationId xmlns:a16="http://schemas.microsoft.com/office/drawing/2014/main" id="{D23ED585-CF1C-449D-9875-26AEB2E2CE3B}"/>
            </a:ext>
          </a:extLst>
        </xdr:cNvPr>
        <xdr:cNvPicPr>
          <a:picLocks noChangeAspect="1"/>
        </xdr:cNvPicPr>
      </xdr:nvPicPr>
      <xdr:blipFill>
        <a:blip xmlns:r="http://schemas.openxmlformats.org/officeDocument/2006/relationships" r:embed="rId2"/>
        <a:stretch>
          <a:fillRect/>
        </a:stretch>
      </xdr:blipFill>
      <xdr:spPr>
        <a:xfrm>
          <a:off x="590551" y="152400"/>
          <a:ext cx="6448408" cy="3914775"/>
        </a:xfrm>
        <a:prstGeom prst="rect">
          <a:avLst/>
        </a:prstGeom>
      </xdr:spPr>
    </xdr:pic>
    <xdr:clientData/>
  </xdr:twoCellAnchor>
  <xdr:twoCellAnchor editAs="oneCell">
    <xdr:from>
      <xdr:col>10</xdr:col>
      <xdr:colOff>304800</xdr:colOff>
      <xdr:row>0</xdr:row>
      <xdr:rowOff>152400</xdr:rowOff>
    </xdr:from>
    <xdr:to>
      <xdr:col>16</xdr:col>
      <xdr:colOff>695325</xdr:colOff>
      <xdr:row>12</xdr:row>
      <xdr:rowOff>130182</xdr:rowOff>
    </xdr:to>
    <xdr:pic>
      <xdr:nvPicPr>
        <xdr:cNvPr id="10" name="Imagen 9">
          <a:extLst>
            <a:ext uri="{FF2B5EF4-FFF2-40B4-BE49-F238E27FC236}">
              <a16:creationId xmlns:a16="http://schemas.microsoft.com/office/drawing/2014/main" id="{B37D4C20-F5EE-4E20-AE02-F6F94B4053E7}"/>
            </a:ext>
          </a:extLst>
        </xdr:cNvPr>
        <xdr:cNvPicPr>
          <a:picLocks noChangeAspect="1"/>
        </xdr:cNvPicPr>
      </xdr:nvPicPr>
      <xdr:blipFill>
        <a:blip xmlns:r="http://schemas.openxmlformats.org/officeDocument/2006/relationships" r:embed="rId3"/>
        <a:stretch>
          <a:fillRect/>
        </a:stretch>
      </xdr:blipFill>
      <xdr:spPr>
        <a:xfrm>
          <a:off x="7924800" y="152400"/>
          <a:ext cx="4962525" cy="2263782"/>
        </a:xfrm>
        <a:prstGeom prst="rect">
          <a:avLst/>
        </a:prstGeom>
      </xdr:spPr>
    </xdr:pic>
    <xdr:clientData/>
  </xdr:twoCellAnchor>
  <xdr:twoCellAnchor>
    <xdr:from>
      <xdr:col>0</xdr:col>
      <xdr:colOff>161925</xdr:colOff>
      <xdr:row>24</xdr:row>
      <xdr:rowOff>171450</xdr:rowOff>
    </xdr:from>
    <xdr:to>
      <xdr:col>0</xdr:col>
      <xdr:colOff>514350</xdr:colOff>
      <xdr:row>26</xdr:row>
      <xdr:rowOff>142875</xdr:rowOff>
    </xdr:to>
    <xdr:sp macro="" textlink="">
      <xdr:nvSpPr>
        <xdr:cNvPr id="11" name="Elipse 10">
          <a:extLst>
            <a:ext uri="{FF2B5EF4-FFF2-40B4-BE49-F238E27FC236}">
              <a16:creationId xmlns:a16="http://schemas.microsoft.com/office/drawing/2014/main" id="{CD1BAD6D-ED2E-4D3B-A6E2-FCD2CEFF4536}"/>
            </a:ext>
          </a:extLst>
        </xdr:cNvPr>
        <xdr:cNvSpPr/>
      </xdr:nvSpPr>
      <xdr:spPr>
        <a:xfrm>
          <a:off x="161925" y="4743450"/>
          <a:ext cx="352425" cy="3524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3</a:t>
          </a:r>
        </a:p>
      </xdr:txBody>
    </xdr:sp>
    <xdr:clientData/>
  </xdr:twoCellAnchor>
  <xdr:twoCellAnchor editAs="oneCell">
    <xdr:from>
      <xdr:col>10</xdr:col>
      <xdr:colOff>276225</xdr:colOff>
      <xdr:row>13</xdr:row>
      <xdr:rowOff>28575</xdr:rowOff>
    </xdr:from>
    <xdr:to>
      <xdr:col>16</xdr:col>
      <xdr:colOff>752475</xdr:colOff>
      <xdr:row>23</xdr:row>
      <xdr:rowOff>117888</xdr:rowOff>
    </xdr:to>
    <xdr:pic>
      <xdr:nvPicPr>
        <xdr:cNvPr id="12" name="Imagen 11">
          <a:extLst>
            <a:ext uri="{FF2B5EF4-FFF2-40B4-BE49-F238E27FC236}">
              <a16:creationId xmlns:a16="http://schemas.microsoft.com/office/drawing/2014/main" id="{78BA7DA3-C1FB-4E30-823C-E14A6C1F7AC1}"/>
            </a:ext>
          </a:extLst>
        </xdr:cNvPr>
        <xdr:cNvPicPr>
          <a:picLocks noChangeAspect="1"/>
        </xdr:cNvPicPr>
      </xdr:nvPicPr>
      <xdr:blipFill>
        <a:blip xmlns:r="http://schemas.openxmlformats.org/officeDocument/2006/relationships" r:embed="rId4"/>
        <a:stretch>
          <a:fillRect/>
        </a:stretch>
      </xdr:blipFill>
      <xdr:spPr>
        <a:xfrm>
          <a:off x="7896225" y="2505075"/>
          <a:ext cx="5048250" cy="1994313"/>
        </a:xfrm>
        <a:prstGeom prst="rect">
          <a:avLst/>
        </a:prstGeom>
      </xdr:spPr>
    </xdr:pic>
    <xdr:clientData/>
  </xdr:twoCellAnchor>
  <xdr:twoCellAnchor editAs="oneCell">
    <xdr:from>
      <xdr:col>1</xdr:col>
      <xdr:colOff>0</xdr:colOff>
      <xdr:row>25</xdr:row>
      <xdr:rowOff>1</xdr:rowOff>
    </xdr:from>
    <xdr:to>
      <xdr:col>9</xdr:col>
      <xdr:colOff>581147</xdr:colOff>
      <xdr:row>42</xdr:row>
      <xdr:rowOff>85725</xdr:rowOff>
    </xdr:to>
    <xdr:pic>
      <xdr:nvPicPr>
        <xdr:cNvPr id="13" name="Imagen 12">
          <a:extLst>
            <a:ext uri="{FF2B5EF4-FFF2-40B4-BE49-F238E27FC236}">
              <a16:creationId xmlns:a16="http://schemas.microsoft.com/office/drawing/2014/main" id="{4F31F13A-CDB5-422D-B06E-CE601FD805EB}"/>
            </a:ext>
          </a:extLst>
        </xdr:cNvPr>
        <xdr:cNvPicPr>
          <a:picLocks noChangeAspect="1"/>
        </xdr:cNvPicPr>
      </xdr:nvPicPr>
      <xdr:blipFill>
        <a:blip xmlns:r="http://schemas.openxmlformats.org/officeDocument/2006/relationships" r:embed="rId5"/>
        <a:stretch>
          <a:fillRect/>
        </a:stretch>
      </xdr:blipFill>
      <xdr:spPr>
        <a:xfrm>
          <a:off x="762000" y="4762501"/>
          <a:ext cx="6677147" cy="33242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438150</xdr:colOff>
      <xdr:row>6</xdr:row>
      <xdr:rowOff>104775</xdr:rowOff>
    </xdr:from>
    <xdr:to>
      <xdr:col>4</xdr:col>
      <xdr:colOff>247650</xdr:colOff>
      <xdr:row>8</xdr:row>
      <xdr:rowOff>142875</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007FE4C1-44EE-447F-B11B-553030C962EE}"/>
            </a:ext>
          </a:extLst>
        </xdr:cNvPr>
        <xdr:cNvSpPr/>
      </xdr:nvSpPr>
      <xdr:spPr>
        <a:xfrm>
          <a:off x="6086475" y="1952625"/>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371475</xdr:colOff>
      <xdr:row>0</xdr:row>
      <xdr:rowOff>180975</xdr:rowOff>
    </xdr:from>
    <xdr:to>
      <xdr:col>8</xdr:col>
      <xdr:colOff>180237</xdr:colOff>
      <xdr:row>26</xdr:row>
      <xdr:rowOff>47023</xdr:rowOff>
    </xdr:to>
    <xdr:pic>
      <xdr:nvPicPr>
        <xdr:cNvPr id="2" name="Imagen 1">
          <a:extLst>
            <a:ext uri="{FF2B5EF4-FFF2-40B4-BE49-F238E27FC236}">
              <a16:creationId xmlns:a16="http://schemas.microsoft.com/office/drawing/2014/main" id="{6808A9CB-DF36-4AD3-A6D2-21819EC03504}"/>
            </a:ext>
          </a:extLst>
        </xdr:cNvPr>
        <xdr:cNvPicPr>
          <a:picLocks noChangeAspect="1"/>
        </xdr:cNvPicPr>
      </xdr:nvPicPr>
      <xdr:blipFill>
        <a:blip xmlns:r="http://schemas.openxmlformats.org/officeDocument/2006/relationships" r:embed="rId1"/>
        <a:stretch>
          <a:fillRect/>
        </a:stretch>
      </xdr:blipFill>
      <xdr:spPr>
        <a:xfrm>
          <a:off x="371475" y="180975"/>
          <a:ext cx="5904762" cy="4819048"/>
        </a:xfrm>
        <a:prstGeom prst="rect">
          <a:avLst/>
        </a:prstGeom>
      </xdr:spPr>
    </xdr:pic>
    <xdr:clientData/>
  </xdr:twoCellAnchor>
  <xdr:twoCellAnchor>
    <xdr:from>
      <xdr:col>9</xdr:col>
      <xdr:colOff>352425</xdr:colOff>
      <xdr:row>9</xdr:row>
      <xdr:rowOff>57150</xdr:rowOff>
    </xdr:from>
    <xdr:to>
      <xdr:col>11</xdr:col>
      <xdr:colOff>161925</xdr:colOff>
      <xdr:row>13</xdr:row>
      <xdr:rowOff>114300</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9E052964-86E2-4100-816D-25B6BD37B052}"/>
            </a:ext>
          </a:extLst>
        </xdr:cNvPr>
        <xdr:cNvSpPr/>
      </xdr:nvSpPr>
      <xdr:spPr>
        <a:xfrm>
          <a:off x="7210425" y="1771650"/>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persons/person.xml><?xml version="1.0" encoding="utf-8"?>
<personList xmlns="http://schemas.microsoft.com/office/spreadsheetml/2018/threadedcomments" xmlns:x="http://schemas.openxmlformats.org/spreadsheetml/2006/main">
  <person displayName="César Lozano Villa" id="{8443222C-C327-4044-BC1E-40F66565925A}" userId="5116ba9774e2b5d8" providerId="Windows Live"/>
  <person displayName="Cesar Hernando Lozano Villa" id="{A1AB3CBE-CD83-4F5B-A8E0-ED69A40B3CC1}" userId="S::cesar.lozano@unidadvictimas.gov.co::092e3044-844f-4917-8a20-d16756ad9b36" providerId="AD"/>
  <person displayName="Sara Melissa Gonzalez Palacio" id="{DF0CD09D-D5D6-432E-A563-4584671419CA}" userId="S::sara.gonzalez@unidadvictimas.gov.co::04a78721-1012-46cf-9ff2-4d480a1d0791" providerId="AD"/>
  <person displayName="Jaime Guerrero Clavijo" id="{4E977826-7103-4A85-9E70-E64C52F3A8CF}" userId="S::jaime.guerrerocla@unidadvictimas.gov.co::07bc94e8-ac48-4be5-9054-b2b7b67de925"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N83" dT="2024-11-28T19:25:32.25" personId="{4E977826-7103-4A85-9E70-E64C52F3A8CF}" id="{B59E00DD-37AE-4F0E-9789-1478F88EC1B4}">
    <text xml:space="preserve">Revisar la calificación puesto que el riesgo residual debió bajar </text>
  </threadedComment>
  <threadedComment ref="L95" dT="2024-11-07T15:47:15.93" personId="{A1AB3CBE-CD83-4F5B-A8E0-ED69A40B3CC1}" id="{EFCA1A9C-156B-4519-8C94-6D8DDCAB18BD}">
    <text>Ajustar riesgo</text>
  </threadedComment>
  <threadedComment ref="L107" dT="2024-11-08T14:20:23.56" personId="{8443222C-C327-4044-BC1E-40F66565925A}" id="{29B577EE-5924-4BC9-A948-4C2B4D58506D}">
    <text>Quitar la parte que habla sobre el objetivo del proyecto, ya que esto no tiene que ver con el planteamiento del riesgo</text>
  </threadedComment>
  <threadedComment ref="W153" dT="2024-11-18T19:10:47.30" personId="{DF0CD09D-D5D6-432E-A563-4584671419CA}" id="{E44DE6A7-DE69-46DC-983F-61B6E624CA2D}">
    <text>En caso de no realizarse la actividad qué es lo que se haría. Evidencia del control.</text>
  </threadedComment>
  <threadedComment ref="W154" dT="2024-11-18T19:11:31.38" personId="{DF0CD09D-D5D6-432E-A563-4584671419CA}" id="{58583107-D44C-41E2-80B9-9A28E7015EBA}">
    <text>Quien realiza la actividad, periodicidad, propósito explicar con mayor detalle como se realiza la actividad y desviación. Evidencia del control</text>
  </threadedComment>
  <threadedComment ref="W207" dT="2024-11-18T19:10:47.30" personId="{DF0CD09D-D5D6-432E-A563-4584671419CA}" id="{2C3458D0-9F92-4ED4-9F13-7074374D122A}">
    <text>En caso de no realizarse la actividad qué es lo que se haría. Evidencia del control.</text>
  </threadedComment>
  <threadedComment ref="W213" dT="2024-11-13T20:18:49.91" personId="{A1AB3CBE-CD83-4F5B-A8E0-ED69A40B3CC1}" id="{DE9BF11D-DBEE-4A6E-870B-629D538843F6}">
    <text>Ajustar la periodicidad en la que se aplica este control</text>
  </threadedComment>
  <threadedComment ref="W224" dT="2024-11-13T13:26:14.38" personId="{8443222C-C327-4044-BC1E-40F66565925A}" id="{F274778D-A38F-47F9-8E56-743A08D8526E}">
    <text>Hace falta incluir cada cuanto se realiza este control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47"/>
  <sheetViews>
    <sheetView tabSelected="1" zoomScale="86" zoomScaleNormal="86" workbookViewId="0">
      <selection activeCell="AT16" sqref="AT16:AT18"/>
    </sheetView>
  </sheetViews>
  <sheetFormatPr baseColWidth="10" defaultColWidth="11.42578125" defaultRowHeight="15"/>
  <cols>
    <col min="1" max="1" width="9.28515625" style="1" customWidth="1"/>
    <col min="2" max="2" width="34" style="1" customWidth="1"/>
    <col min="3" max="3" width="64.85546875" style="1" customWidth="1"/>
    <col min="4" max="4" width="152.7109375" style="1" customWidth="1"/>
    <col min="5" max="5" width="35.140625" style="29" hidden="1" customWidth="1"/>
    <col min="6" max="6" width="30.5703125" style="29" hidden="1" customWidth="1"/>
    <col min="7" max="7" width="31.5703125" style="29" hidden="1" customWidth="1"/>
    <col min="8" max="11" width="23.5703125" style="29" hidden="1" customWidth="1"/>
    <col min="12" max="12" width="44.140625" style="29" customWidth="1"/>
    <col min="13" max="14" width="26.85546875" style="29" customWidth="1"/>
    <col min="15" max="15" width="20.85546875" style="1" customWidth="1"/>
    <col min="16" max="17" width="17.42578125" style="1" customWidth="1"/>
    <col min="18" max="19" width="13.7109375" style="1" customWidth="1"/>
    <col min="20" max="20" width="14.28515625" style="1" customWidth="1"/>
    <col min="21" max="21" width="11.7109375" style="1" customWidth="1"/>
    <col min="22" max="22" width="16.42578125" style="1" customWidth="1"/>
    <col min="23" max="23" width="157.7109375" style="29" customWidth="1"/>
    <col min="24" max="24" width="17.140625" style="1" customWidth="1"/>
    <col min="25" max="25" width="15.28515625" style="1" customWidth="1"/>
    <col min="26" max="26" width="15.85546875" style="1" customWidth="1"/>
    <col min="27" max="27" width="15.5703125" style="1" customWidth="1"/>
    <col min="28" max="29" width="11.42578125" style="1"/>
    <col min="30" max="30" width="13.7109375" style="1" customWidth="1"/>
    <col min="31" max="34" width="8.5703125" style="1" hidden="1" customWidth="1"/>
    <col min="35" max="35" width="13.7109375" style="1" customWidth="1"/>
    <col min="36" max="36" width="13.140625" style="1" hidden="1" customWidth="1"/>
    <col min="37" max="37" width="16.28515625" style="1" hidden="1" customWidth="1"/>
    <col min="38" max="38" width="8.7109375" style="1" hidden="1" customWidth="1"/>
    <col min="39" max="39" width="8.42578125" style="1" hidden="1" customWidth="1"/>
    <col min="40" max="40" width="20.5703125" style="1" customWidth="1"/>
    <col min="41" max="42" width="16.85546875" style="1" customWidth="1"/>
    <col min="43" max="43" width="41.42578125" style="1" customWidth="1"/>
    <col min="44" max="44" width="11.42578125" style="1"/>
    <col min="45" max="45" width="12.42578125" style="1" customWidth="1"/>
    <col min="46" max="46" width="18.85546875" style="1" customWidth="1"/>
    <col min="47" max="47" width="18.140625" style="1" customWidth="1"/>
    <col min="48" max="16384" width="11.42578125" style="1"/>
  </cols>
  <sheetData>
    <row r="1" spans="1:47" ht="26.25">
      <c r="A1" s="321"/>
      <c r="B1" s="322"/>
      <c r="C1" s="322"/>
      <c r="D1" s="325" t="s">
        <v>0</v>
      </c>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c r="AG1" s="326"/>
      <c r="AH1" s="326"/>
      <c r="AI1" s="326"/>
      <c r="AJ1" s="326"/>
      <c r="AK1" s="326"/>
      <c r="AL1" s="326"/>
      <c r="AM1" s="326"/>
      <c r="AN1" s="326"/>
      <c r="AO1" s="326"/>
      <c r="AP1" s="326"/>
      <c r="AQ1" s="327"/>
      <c r="AR1" s="334" t="s">
        <v>1</v>
      </c>
      <c r="AS1" s="335"/>
      <c r="AT1" s="335"/>
      <c r="AU1" s="335"/>
    </row>
    <row r="2" spans="1:47" ht="26.25" customHeight="1">
      <c r="A2" s="323"/>
      <c r="B2" s="324"/>
      <c r="C2" s="324"/>
      <c r="D2" s="328" t="s">
        <v>2</v>
      </c>
      <c r="E2" s="329"/>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c r="AG2" s="329"/>
      <c r="AH2" s="329"/>
      <c r="AI2" s="329"/>
      <c r="AJ2" s="329"/>
      <c r="AK2" s="329"/>
      <c r="AL2" s="329"/>
      <c r="AM2" s="329"/>
      <c r="AN2" s="329"/>
      <c r="AO2" s="329"/>
      <c r="AP2" s="329"/>
      <c r="AQ2" s="330"/>
      <c r="AR2" s="334" t="s">
        <v>3</v>
      </c>
      <c r="AS2" s="335"/>
      <c r="AT2" s="335"/>
      <c r="AU2" s="335"/>
    </row>
    <row r="3" spans="1:47" ht="26.25">
      <c r="A3" s="323"/>
      <c r="B3" s="324"/>
      <c r="C3" s="324"/>
      <c r="D3" s="331" t="s">
        <v>4</v>
      </c>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3"/>
      <c r="AR3" s="334" t="s">
        <v>5</v>
      </c>
      <c r="AS3" s="335"/>
      <c r="AT3" s="335"/>
      <c r="AU3" s="335"/>
    </row>
    <row r="4" spans="1:47" ht="26.25">
      <c r="A4" s="323"/>
      <c r="B4" s="324"/>
      <c r="C4" s="324"/>
      <c r="D4" s="57"/>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9"/>
      <c r="AR4" s="338" t="s">
        <v>6</v>
      </c>
      <c r="AS4" s="339"/>
      <c r="AT4" s="339"/>
      <c r="AU4" s="340"/>
    </row>
    <row r="5" spans="1:47" ht="26.25">
      <c r="A5" s="336" t="s">
        <v>905</v>
      </c>
      <c r="B5" s="336"/>
      <c r="C5" s="337"/>
      <c r="D5" s="60"/>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2"/>
      <c r="AR5" s="341"/>
      <c r="AS5" s="342"/>
      <c r="AT5" s="342"/>
      <c r="AU5" s="343"/>
    </row>
    <row r="6" spans="1:47" ht="15.75">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7"/>
      <c r="AR6" s="318"/>
      <c r="AS6" s="318"/>
    </row>
    <row r="7" spans="1:47">
      <c r="A7" s="311" t="s">
        <v>7</v>
      </c>
      <c r="B7" s="311" t="s">
        <v>8</v>
      </c>
      <c r="C7" s="312" t="s">
        <v>9</v>
      </c>
      <c r="D7" s="312" t="s">
        <v>10</v>
      </c>
      <c r="E7" s="313" t="s">
        <v>11</v>
      </c>
      <c r="F7" s="313"/>
      <c r="G7" s="313"/>
      <c r="H7" s="313" t="s">
        <v>12</v>
      </c>
      <c r="I7" s="313"/>
      <c r="J7" s="313"/>
      <c r="K7" s="313"/>
      <c r="L7" s="314" t="s">
        <v>13</v>
      </c>
      <c r="M7" s="312" t="s">
        <v>14</v>
      </c>
      <c r="N7" s="312" t="s">
        <v>15</v>
      </c>
      <c r="O7" s="312" t="s">
        <v>16</v>
      </c>
      <c r="P7" s="315" t="s">
        <v>17</v>
      </c>
      <c r="Q7" s="319" t="s">
        <v>18</v>
      </c>
      <c r="R7" s="315" t="s">
        <v>19</v>
      </c>
      <c r="S7" s="320" t="s">
        <v>20</v>
      </c>
      <c r="T7" s="315" t="s">
        <v>21</v>
      </c>
      <c r="U7" s="320" t="s">
        <v>22</v>
      </c>
      <c r="V7" s="315" t="s">
        <v>23</v>
      </c>
      <c r="W7" s="312" t="s">
        <v>24</v>
      </c>
      <c r="X7" s="311" t="s">
        <v>25</v>
      </c>
      <c r="Y7" s="314" t="s">
        <v>26</v>
      </c>
      <c r="Z7" s="312" t="s">
        <v>27</v>
      </c>
      <c r="AA7" s="312" t="s">
        <v>28</v>
      </c>
      <c r="AB7" s="312" t="s">
        <v>29</v>
      </c>
      <c r="AC7" s="312" t="s">
        <v>30</v>
      </c>
      <c r="AD7" s="315" t="s">
        <v>31</v>
      </c>
      <c r="AE7" s="316" t="s">
        <v>32</v>
      </c>
      <c r="AF7" s="72"/>
      <c r="AG7" s="72"/>
      <c r="AH7" s="72"/>
      <c r="AI7" s="317" t="s">
        <v>33</v>
      </c>
      <c r="AJ7" s="72"/>
      <c r="AK7" s="72"/>
      <c r="AL7" s="72"/>
      <c r="AM7" s="72"/>
      <c r="AN7" s="315" t="s">
        <v>34</v>
      </c>
      <c r="AO7" s="311" t="s">
        <v>35</v>
      </c>
      <c r="AP7" s="311" t="s">
        <v>36</v>
      </c>
      <c r="AQ7" s="311" t="s">
        <v>37</v>
      </c>
      <c r="AR7" s="311" t="s">
        <v>38</v>
      </c>
      <c r="AS7" s="311" t="s">
        <v>39</v>
      </c>
      <c r="AT7" s="311" t="s">
        <v>40</v>
      </c>
      <c r="AU7" s="311" t="s">
        <v>41</v>
      </c>
    </row>
    <row r="8" spans="1:47" ht="58.5" customHeight="1">
      <c r="A8" s="311"/>
      <c r="B8" s="311"/>
      <c r="C8" s="312"/>
      <c r="D8" s="312"/>
      <c r="E8" s="69" t="s">
        <v>42</v>
      </c>
      <c r="F8" s="69" t="s">
        <v>43</v>
      </c>
      <c r="G8" s="69" t="s">
        <v>44</v>
      </c>
      <c r="H8" s="69" t="s">
        <v>45</v>
      </c>
      <c r="I8" s="69" t="s">
        <v>46</v>
      </c>
      <c r="J8" s="8" t="s">
        <v>47</v>
      </c>
      <c r="K8" s="8" t="s">
        <v>48</v>
      </c>
      <c r="L8" s="314"/>
      <c r="M8" s="312"/>
      <c r="N8" s="312"/>
      <c r="O8" s="312"/>
      <c r="P8" s="315"/>
      <c r="Q8" s="319"/>
      <c r="R8" s="315"/>
      <c r="S8" s="320"/>
      <c r="T8" s="315"/>
      <c r="U8" s="320"/>
      <c r="V8" s="315"/>
      <c r="W8" s="312"/>
      <c r="X8" s="311"/>
      <c r="Y8" s="314"/>
      <c r="Z8" s="312"/>
      <c r="AA8" s="312"/>
      <c r="AB8" s="312"/>
      <c r="AC8" s="312"/>
      <c r="AD8" s="315"/>
      <c r="AE8" s="316"/>
      <c r="AF8" s="71" t="s">
        <v>49</v>
      </c>
      <c r="AG8" s="70" t="s">
        <v>50</v>
      </c>
      <c r="AH8" s="71" t="s">
        <v>51</v>
      </c>
      <c r="AI8" s="317"/>
      <c r="AJ8" s="71" t="s">
        <v>52</v>
      </c>
      <c r="AK8" s="71" t="s">
        <v>53</v>
      </c>
      <c r="AL8" s="71" t="s">
        <v>54</v>
      </c>
      <c r="AM8" s="71" t="s">
        <v>55</v>
      </c>
      <c r="AN8" s="315"/>
      <c r="AO8" s="311"/>
      <c r="AP8" s="311"/>
      <c r="AQ8" s="311"/>
      <c r="AR8" s="311"/>
      <c r="AS8" s="311"/>
      <c r="AT8" s="311"/>
      <c r="AU8" s="311"/>
    </row>
    <row r="9" spans="1:47" ht="267.75" customHeight="1">
      <c r="A9" s="161"/>
      <c r="B9" s="161" t="s">
        <v>56</v>
      </c>
      <c r="C9" s="170" t="s">
        <v>57</v>
      </c>
      <c r="D9" s="174" t="s">
        <v>58</v>
      </c>
      <c r="E9" s="165"/>
      <c r="F9" s="174"/>
      <c r="G9" s="174"/>
      <c r="H9" s="170" t="s">
        <v>79</v>
      </c>
      <c r="I9" s="170" t="s">
        <v>80</v>
      </c>
      <c r="J9" s="170" t="s">
        <v>81</v>
      </c>
      <c r="K9" s="170" t="s">
        <v>82</v>
      </c>
      <c r="L9" s="178" t="str">
        <f t="shared" ref="L9" si="0">IF(F9&lt;&gt;"",CONCATENATE(E9," ",F9),CONCATENATE(H9," ",I9," ",J9," ",K9))</f>
        <v>Uso indebido de información  por parte de funcionarios y contratistas  que tienen acceso a obras literarias, artísticas, musicales, científicas o didácticas publicadas o inéditas pertenecientes a una víctima  para beneficio propio y/o de terceros</v>
      </c>
      <c r="M9" s="176" t="s">
        <v>83</v>
      </c>
      <c r="N9" s="176"/>
      <c r="O9" s="161" t="s">
        <v>84</v>
      </c>
      <c r="P9" s="161" t="s">
        <v>85</v>
      </c>
      <c r="Q9" s="161" t="s">
        <v>63</v>
      </c>
      <c r="R9" s="161" t="s">
        <v>86</v>
      </c>
      <c r="S9" s="159">
        <f t="shared" ref="S9" si="1">IF(R9="Muy alta",100,IF(R9="Alta",80,IF(R9="Media",60,IF(R9="Baja",40,IF(R9="Muy baja",20,IF(R9="Casi Seguro",100,IF(R9="Probable",80,IF(R9="Posible",60,IF(R9="Improbable",40,IF(R9="Rara vez",20,0))))))))))</f>
        <v>60</v>
      </c>
      <c r="T9" s="161" t="s">
        <v>65</v>
      </c>
      <c r="U9" s="159">
        <f t="shared" ref="U9" si="2">IF(T9="Catastrófico",100,IF(T9="Mayor",80,IF(T9="Moderado",60,IF(T9="Menor",40,IF(T9="Leve",20,0)))))</f>
        <v>80</v>
      </c>
      <c r="V9" s="161" t="s">
        <v>66</v>
      </c>
      <c r="W9" s="30" t="s">
        <v>87</v>
      </c>
      <c r="X9" s="15" t="str">
        <f t="shared" ref="X9:X15" si="3">IF(OR(Y9="Preventivo",Y9="Detectivo"),"Probabilidad",IF(Y9="Correctivo","Impacto"," "))</f>
        <v>Probabilidad</v>
      </c>
      <c r="Y9" s="32" t="s">
        <v>88</v>
      </c>
      <c r="Z9" s="32" t="s">
        <v>69</v>
      </c>
      <c r="AA9" s="32" t="s">
        <v>70</v>
      </c>
      <c r="AB9" s="32" t="s">
        <v>89</v>
      </c>
      <c r="AC9" s="32" t="s">
        <v>72</v>
      </c>
      <c r="AD9" s="163">
        <f>AH10</f>
        <v>25.2</v>
      </c>
      <c r="AE9" s="15">
        <f t="shared" ref="AE9:AE19" si="4">IF(Y9="Preventivo",25,IF(Y9="Detectivo",15,0))</f>
        <v>15</v>
      </c>
      <c r="AF9" s="15">
        <f t="shared" ref="AF9:AF19" si="5">IF(Y9="Correctivo",0,IF(Z9="Automatizado",25,IF(Z9="Manual",15,0)))</f>
        <v>15</v>
      </c>
      <c r="AG9" s="15">
        <f>($S$9*((AE9+AF9))/100)</f>
        <v>18</v>
      </c>
      <c r="AH9" s="15">
        <f>S9-AG9</f>
        <v>42</v>
      </c>
      <c r="AI9" s="163">
        <f>AM10</f>
        <v>80</v>
      </c>
      <c r="AJ9" s="15">
        <f t="shared" ref="AJ9:AJ19" si="6">IF(Y9="Correctivo",10,0)</f>
        <v>0</v>
      </c>
      <c r="AK9" s="15">
        <f t="shared" ref="AK9:AK19" si="7">IF(X9="Probabilidad",0,IF(Z9="Automatizado",25,IF(Z9="Manual",15,0)))</f>
        <v>0</v>
      </c>
      <c r="AL9" s="15">
        <f>($U$9*((AJ9+AK9))/100)</f>
        <v>0</v>
      </c>
      <c r="AM9" s="15">
        <f>U9-AL9</f>
        <v>80</v>
      </c>
      <c r="AN9" s="161" t="s">
        <v>66</v>
      </c>
      <c r="AO9" s="161" t="s">
        <v>74</v>
      </c>
      <c r="AP9" s="165" t="s">
        <v>75</v>
      </c>
      <c r="AQ9" s="165" t="s">
        <v>90</v>
      </c>
      <c r="AR9" s="309">
        <v>45658</v>
      </c>
      <c r="AS9" s="309">
        <v>46022</v>
      </c>
      <c r="AT9" s="159" t="s">
        <v>91</v>
      </c>
      <c r="AU9" s="159" t="s">
        <v>77</v>
      </c>
    </row>
    <row r="10" spans="1:47" ht="273" customHeight="1">
      <c r="A10" s="162"/>
      <c r="B10" s="162"/>
      <c r="C10" s="171"/>
      <c r="D10" s="175"/>
      <c r="E10" s="166"/>
      <c r="F10" s="175"/>
      <c r="G10" s="175"/>
      <c r="H10" s="171"/>
      <c r="I10" s="171"/>
      <c r="J10" s="171"/>
      <c r="K10" s="171"/>
      <c r="L10" s="179"/>
      <c r="M10" s="177"/>
      <c r="N10" s="177"/>
      <c r="O10" s="162"/>
      <c r="P10" s="162"/>
      <c r="Q10" s="162"/>
      <c r="R10" s="162"/>
      <c r="S10" s="160"/>
      <c r="T10" s="162"/>
      <c r="U10" s="160"/>
      <c r="V10" s="162"/>
      <c r="W10" s="75" t="s">
        <v>67</v>
      </c>
      <c r="X10" s="15" t="str">
        <f t="shared" si="3"/>
        <v>Probabilidad</v>
      </c>
      <c r="Y10" s="32" t="s">
        <v>68</v>
      </c>
      <c r="Z10" s="32" t="s">
        <v>69</v>
      </c>
      <c r="AA10" s="32" t="s">
        <v>70</v>
      </c>
      <c r="AB10" s="32" t="s">
        <v>89</v>
      </c>
      <c r="AC10" s="32" t="s">
        <v>72</v>
      </c>
      <c r="AD10" s="164"/>
      <c r="AE10" s="15">
        <f t="shared" si="4"/>
        <v>25</v>
      </c>
      <c r="AF10" s="15">
        <f t="shared" si="5"/>
        <v>15</v>
      </c>
      <c r="AG10" s="15">
        <f>($AH$9*((AE10+AF10))/100)</f>
        <v>16.8</v>
      </c>
      <c r="AH10" s="15">
        <f>AH9-AG10</f>
        <v>25.2</v>
      </c>
      <c r="AI10" s="164"/>
      <c r="AJ10" s="15">
        <f t="shared" si="6"/>
        <v>0</v>
      </c>
      <c r="AK10" s="15">
        <f t="shared" si="7"/>
        <v>0</v>
      </c>
      <c r="AL10" s="15">
        <f>($AM$9*((AJ10+AK10))/100)</f>
        <v>0</v>
      </c>
      <c r="AM10" s="15">
        <f>AM9-AL10</f>
        <v>80</v>
      </c>
      <c r="AN10" s="162"/>
      <c r="AO10" s="162"/>
      <c r="AP10" s="166"/>
      <c r="AQ10" s="166"/>
      <c r="AR10" s="310"/>
      <c r="AS10" s="310"/>
      <c r="AT10" s="217"/>
      <c r="AU10" s="217"/>
    </row>
    <row r="11" spans="1:47" ht="255.75" customHeight="1">
      <c r="A11" s="161"/>
      <c r="B11" s="161" t="s">
        <v>56</v>
      </c>
      <c r="C11" s="170" t="s">
        <v>57</v>
      </c>
      <c r="D11" s="165" t="s">
        <v>92</v>
      </c>
      <c r="E11" s="165"/>
      <c r="F11" s="174"/>
      <c r="G11" s="174"/>
      <c r="H11" s="170" t="s">
        <v>93</v>
      </c>
      <c r="I11" s="170" t="s">
        <v>94</v>
      </c>
      <c r="J11" s="170" t="s">
        <v>95</v>
      </c>
      <c r="K11" s="170" t="s">
        <v>96</v>
      </c>
      <c r="L11" s="178" t="str">
        <f t="shared" ref="L11" si="8">IF(F11&lt;&gt;"",CONCATENATE(E11," ",F11),CONCATENATE(H11," ",I11," ",J11," ",K11))</f>
        <v>Utilización indebida de los productos de comunicación de la oficina  por parte de los funcionarios y/o contratistas  que los producen y divulgan para lograr beneficios personales.</v>
      </c>
      <c r="M11" s="176" t="s">
        <v>83</v>
      </c>
      <c r="N11" s="176"/>
      <c r="O11" s="161" t="s">
        <v>84</v>
      </c>
      <c r="P11" s="161" t="s">
        <v>97</v>
      </c>
      <c r="Q11" s="161" t="s">
        <v>63</v>
      </c>
      <c r="R11" s="161" t="s">
        <v>86</v>
      </c>
      <c r="S11" s="159">
        <f t="shared" ref="S11" si="9">IF(R11="Muy alta",100,IF(R11="Alta",80,IF(R11="Media",60,IF(R11="Baja",40,IF(R11="Muy baja",20,IF(R11="Casi Seguro",100,IF(R11="Probable",80,IF(R11="Posible",60,IF(R11="Improbable",40,IF(R11="Rara vez",20,0))))))))))</f>
        <v>60</v>
      </c>
      <c r="T11" s="161" t="s">
        <v>65</v>
      </c>
      <c r="U11" s="159">
        <f t="shared" ref="U11" si="10">IF(T11="Catastrófico",100,IF(T11="Mayor",80,IF(T11="Moderado",60,IF(T11="Menor",40,IF(T11="Leve",20,0)))))</f>
        <v>80</v>
      </c>
      <c r="V11" s="161" t="s">
        <v>66</v>
      </c>
      <c r="W11" s="30" t="s">
        <v>98</v>
      </c>
      <c r="X11" s="15" t="str">
        <f t="shared" si="3"/>
        <v>Probabilidad</v>
      </c>
      <c r="Y11" s="32" t="s">
        <v>68</v>
      </c>
      <c r="Z11" s="32" t="s">
        <v>69</v>
      </c>
      <c r="AA11" s="32" t="s">
        <v>70</v>
      </c>
      <c r="AB11" s="32" t="s">
        <v>71</v>
      </c>
      <c r="AC11" s="32" t="s">
        <v>72</v>
      </c>
      <c r="AD11" s="163">
        <f>AH13</f>
        <v>25.2</v>
      </c>
      <c r="AE11" s="15">
        <f t="shared" si="4"/>
        <v>25</v>
      </c>
      <c r="AF11" s="15">
        <f t="shared" si="5"/>
        <v>15</v>
      </c>
      <c r="AG11" s="15">
        <f>($S$11*((AE11+AF11))/100)</f>
        <v>24</v>
      </c>
      <c r="AH11" s="15">
        <f>S11-AG11</f>
        <v>36</v>
      </c>
      <c r="AI11" s="163">
        <f>AM13</f>
        <v>60</v>
      </c>
      <c r="AJ11" s="15">
        <f t="shared" si="6"/>
        <v>0</v>
      </c>
      <c r="AK11" s="15">
        <f t="shared" si="7"/>
        <v>0</v>
      </c>
      <c r="AL11" s="15">
        <f>($U$11*((AJ11+AK11))/100)</f>
        <v>0</v>
      </c>
      <c r="AM11" s="15">
        <f>U11-AL11</f>
        <v>80</v>
      </c>
      <c r="AN11" s="161" t="s">
        <v>73</v>
      </c>
      <c r="AO11" s="161"/>
      <c r="AP11" s="165" t="s">
        <v>75</v>
      </c>
      <c r="AQ11" s="165" t="s">
        <v>99</v>
      </c>
      <c r="AR11" s="167">
        <v>45658</v>
      </c>
      <c r="AS11" s="167">
        <v>46022</v>
      </c>
      <c r="AT11" s="169" t="s">
        <v>76</v>
      </c>
      <c r="AU11" s="159" t="s">
        <v>77</v>
      </c>
    </row>
    <row r="12" spans="1:47" ht="222.75" customHeight="1">
      <c r="A12" s="162"/>
      <c r="B12" s="162"/>
      <c r="C12" s="171"/>
      <c r="D12" s="166"/>
      <c r="E12" s="166"/>
      <c r="F12" s="175"/>
      <c r="G12" s="175"/>
      <c r="H12" s="171"/>
      <c r="I12" s="171"/>
      <c r="J12" s="171"/>
      <c r="K12" s="171"/>
      <c r="L12" s="179"/>
      <c r="M12" s="177"/>
      <c r="N12" s="177"/>
      <c r="O12" s="162"/>
      <c r="P12" s="162"/>
      <c r="Q12" s="162"/>
      <c r="R12" s="162"/>
      <c r="S12" s="160"/>
      <c r="T12" s="162"/>
      <c r="U12" s="160"/>
      <c r="V12" s="162"/>
      <c r="W12" s="30" t="s">
        <v>100</v>
      </c>
      <c r="X12" s="15" t="str">
        <f t="shared" si="3"/>
        <v>Probabilidad</v>
      </c>
      <c r="Y12" s="32" t="s">
        <v>88</v>
      </c>
      <c r="Z12" s="32" t="s">
        <v>69</v>
      </c>
      <c r="AA12" s="32" t="s">
        <v>70</v>
      </c>
      <c r="AB12" s="32" t="s">
        <v>71</v>
      </c>
      <c r="AC12" s="32" t="s">
        <v>72</v>
      </c>
      <c r="AD12" s="164"/>
      <c r="AE12" s="15">
        <f t="shared" si="4"/>
        <v>15</v>
      </c>
      <c r="AF12" s="15">
        <f t="shared" si="5"/>
        <v>15</v>
      </c>
      <c r="AG12" s="15">
        <f>($AH$11*((AE12+AF12))/100)</f>
        <v>10.8</v>
      </c>
      <c r="AH12" s="15">
        <f>AH11-AG12</f>
        <v>25.2</v>
      </c>
      <c r="AI12" s="164"/>
      <c r="AJ12" s="15">
        <f t="shared" si="6"/>
        <v>0</v>
      </c>
      <c r="AK12" s="15">
        <f t="shared" si="7"/>
        <v>0</v>
      </c>
      <c r="AL12" s="15">
        <f>($AM$11*((AJ12+AK12))/100)</f>
        <v>0</v>
      </c>
      <c r="AM12" s="15">
        <f>AM11-AL12</f>
        <v>80</v>
      </c>
      <c r="AN12" s="162"/>
      <c r="AO12" s="162"/>
      <c r="AP12" s="166"/>
      <c r="AQ12" s="166"/>
      <c r="AR12" s="168"/>
      <c r="AS12" s="168"/>
      <c r="AT12" s="168"/>
      <c r="AU12" s="160"/>
    </row>
    <row r="13" spans="1:47" ht="252" customHeight="1">
      <c r="A13" s="219"/>
      <c r="B13" s="219"/>
      <c r="C13" s="220"/>
      <c r="D13" s="216"/>
      <c r="E13" s="216"/>
      <c r="F13" s="222"/>
      <c r="G13" s="222"/>
      <c r="H13" s="220"/>
      <c r="I13" s="220"/>
      <c r="J13" s="220"/>
      <c r="K13" s="220"/>
      <c r="L13" s="224"/>
      <c r="M13" s="223"/>
      <c r="N13" s="223"/>
      <c r="O13" s="219"/>
      <c r="P13" s="219"/>
      <c r="Q13" s="219"/>
      <c r="R13" s="219"/>
      <c r="S13" s="217"/>
      <c r="T13" s="219"/>
      <c r="U13" s="217"/>
      <c r="V13" s="219"/>
      <c r="W13" s="30" t="s">
        <v>101</v>
      </c>
      <c r="X13" s="15" t="str">
        <f t="shared" si="3"/>
        <v>Impacto</v>
      </c>
      <c r="Y13" s="32" t="s">
        <v>78</v>
      </c>
      <c r="Z13" s="32" t="s">
        <v>69</v>
      </c>
      <c r="AA13" s="32" t="s">
        <v>70</v>
      </c>
      <c r="AB13" s="32" t="s">
        <v>71</v>
      </c>
      <c r="AC13" s="32" t="s">
        <v>72</v>
      </c>
      <c r="AD13" s="225"/>
      <c r="AE13" s="15">
        <f t="shared" si="4"/>
        <v>0</v>
      </c>
      <c r="AF13" s="15">
        <f t="shared" si="5"/>
        <v>0</v>
      </c>
      <c r="AG13" s="15">
        <f>($AH$12*((AE13+AF13))/100)</f>
        <v>0</v>
      </c>
      <c r="AH13" s="15">
        <f>AH12-AG13</f>
        <v>25.2</v>
      </c>
      <c r="AI13" s="225"/>
      <c r="AJ13" s="15">
        <f t="shared" si="6"/>
        <v>10</v>
      </c>
      <c r="AK13" s="15">
        <f t="shared" si="7"/>
        <v>15</v>
      </c>
      <c r="AL13" s="15">
        <f>($AM$12*((AJ13+AK13))/100)</f>
        <v>20</v>
      </c>
      <c r="AM13" s="15">
        <f>AM12-AL13</f>
        <v>60</v>
      </c>
      <c r="AN13" s="219"/>
      <c r="AO13" s="219"/>
      <c r="AP13" s="216"/>
      <c r="AQ13" s="216"/>
      <c r="AR13" s="218"/>
      <c r="AS13" s="218"/>
      <c r="AT13" s="218"/>
      <c r="AU13" s="217"/>
    </row>
    <row r="14" spans="1:47" s="103" customFormat="1" ht="203.25" customHeight="1">
      <c r="A14" s="95"/>
      <c r="B14" s="95" t="s">
        <v>142</v>
      </c>
      <c r="C14" s="101" t="s">
        <v>143</v>
      </c>
      <c r="D14" s="101" t="s">
        <v>854</v>
      </c>
      <c r="E14" s="145"/>
      <c r="F14" s="107"/>
      <c r="G14" s="107"/>
      <c r="H14" s="144" t="s">
        <v>855</v>
      </c>
      <c r="I14" s="144" t="s">
        <v>856</v>
      </c>
      <c r="J14" s="144" t="s">
        <v>857</v>
      </c>
      <c r="K14" s="144" t="s">
        <v>858</v>
      </c>
      <c r="L14" s="107" t="str">
        <f t="shared" ref="L14:L15" si="11">IF(F14&lt;&gt;"",CONCATENATE(E14," ",F14),CONCATENATE(H14," ",I14," ",J14," ",K14))</f>
        <v xml:space="preserve">Solicitar o aceptar sobornos o dádivas   por parte de los integrantes del GCID que implique la toma de decisiones en el proceso disciplinario que beneficie a cualquiera de las partes intervinientes en el proceso.  </v>
      </c>
      <c r="M14" s="144" t="s">
        <v>83</v>
      </c>
      <c r="N14" s="144"/>
      <c r="O14" s="95" t="s">
        <v>84</v>
      </c>
      <c r="P14" s="95" t="s">
        <v>85</v>
      </c>
      <c r="Q14" s="95"/>
      <c r="R14" s="95" t="s">
        <v>120</v>
      </c>
      <c r="S14" s="95">
        <f t="shared" ref="S14:S15" si="12">IF(R14="Muy alta",100,IF(R14="Alta",80,IF(R14="Media",60,IF(R14="Baja",40,IF(R14="Muy baja",20,IF(R14="Casi Seguro",100,IF(R14="Probable",80,IF(R14="Posible",60,IF(R14="Improbable",40,IF(R14="Rara vez",20,0))))))))))</f>
        <v>40</v>
      </c>
      <c r="T14" s="95" t="s">
        <v>121</v>
      </c>
      <c r="U14" s="95">
        <f t="shared" ref="U14:U15" si="13">IF(T14="Catastrófico",100,IF(T14="Mayor",80,IF(T14="Moderado",60,IF(T14="Menor",40,IF(T14="Leve",20,0)))))</f>
        <v>100</v>
      </c>
      <c r="V14" s="95" t="s">
        <v>122</v>
      </c>
      <c r="W14" s="107" t="s">
        <v>859</v>
      </c>
      <c r="X14" s="93" t="str">
        <f t="shared" si="3"/>
        <v>Probabilidad</v>
      </c>
      <c r="Y14" s="93" t="s">
        <v>68</v>
      </c>
      <c r="Z14" s="93" t="s">
        <v>69</v>
      </c>
      <c r="AA14" s="93" t="s">
        <v>70</v>
      </c>
      <c r="AB14" s="93" t="s">
        <v>71</v>
      </c>
      <c r="AC14" s="93" t="s">
        <v>72</v>
      </c>
      <c r="AD14" s="113">
        <f t="shared" ref="AD14:AD15" si="14">AH14</f>
        <v>40</v>
      </c>
      <c r="AE14" s="93">
        <f t="shared" si="4"/>
        <v>25</v>
      </c>
      <c r="AF14" s="93">
        <f t="shared" si="5"/>
        <v>15</v>
      </c>
      <c r="AG14" s="93">
        <f>($S$10*((AE14+AF14))/100)</f>
        <v>0</v>
      </c>
      <c r="AH14" s="93">
        <f t="shared" ref="AH14:AH15" si="15">S14-AG14</f>
        <v>40</v>
      </c>
      <c r="AI14" s="113">
        <f t="shared" ref="AI14:AI15" si="16">AM14</f>
        <v>100</v>
      </c>
      <c r="AJ14" s="93">
        <f t="shared" si="6"/>
        <v>0</v>
      </c>
      <c r="AK14" s="93">
        <f t="shared" si="7"/>
        <v>0</v>
      </c>
      <c r="AL14" s="93">
        <f>($U$10*((AJ14+AK14))/100)</f>
        <v>0</v>
      </c>
      <c r="AM14" s="93">
        <f t="shared" ref="AM14:AM15" si="17">U14-AL14</f>
        <v>100</v>
      </c>
      <c r="AN14" s="95" t="s">
        <v>122</v>
      </c>
      <c r="AO14" s="95" t="s">
        <v>74</v>
      </c>
      <c r="AP14" s="95" t="s">
        <v>860</v>
      </c>
      <c r="AQ14" s="94" t="s">
        <v>861</v>
      </c>
      <c r="AR14" s="109">
        <v>45658</v>
      </c>
      <c r="AS14" s="109">
        <v>46022</v>
      </c>
      <c r="AT14" s="111" t="s">
        <v>126</v>
      </c>
      <c r="AU14" s="94" t="s">
        <v>862</v>
      </c>
    </row>
    <row r="15" spans="1:47" s="103" customFormat="1" ht="203.25" customHeight="1">
      <c r="A15" s="95"/>
      <c r="B15" s="95" t="s">
        <v>142</v>
      </c>
      <c r="C15" s="101" t="s">
        <v>143</v>
      </c>
      <c r="D15" s="101" t="s">
        <v>854</v>
      </c>
      <c r="E15" s="145"/>
      <c r="F15" s="107"/>
      <c r="G15" s="107"/>
      <c r="H15" s="144" t="s">
        <v>863</v>
      </c>
      <c r="I15" s="144" t="s">
        <v>864</v>
      </c>
      <c r="J15" s="144" t="s">
        <v>865</v>
      </c>
      <c r="K15" s="144" t="s">
        <v>866</v>
      </c>
      <c r="L15" s="107" t="str">
        <f t="shared" si="11"/>
        <v>Materialización de la extinción de la acción disciplinaria   en contraprestación de dádivas o amenazas por el vencimiento de términos  con el propósito de favorecer a cualquiera de los sujetos procesales</v>
      </c>
      <c r="M15" s="144" t="s">
        <v>83</v>
      </c>
      <c r="N15" s="144"/>
      <c r="O15" s="95" t="s">
        <v>84</v>
      </c>
      <c r="P15" s="95" t="s">
        <v>85</v>
      </c>
      <c r="Q15" s="95"/>
      <c r="R15" s="95" t="s">
        <v>120</v>
      </c>
      <c r="S15" s="95">
        <f t="shared" si="12"/>
        <v>40</v>
      </c>
      <c r="T15" s="95" t="s">
        <v>121</v>
      </c>
      <c r="U15" s="95">
        <f t="shared" si="13"/>
        <v>100</v>
      </c>
      <c r="V15" s="95" t="s">
        <v>122</v>
      </c>
      <c r="W15" s="107" t="s">
        <v>867</v>
      </c>
      <c r="X15" s="95" t="str">
        <f t="shared" si="3"/>
        <v>Probabilidad</v>
      </c>
      <c r="Y15" s="95" t="s">
        <v>68</v>
      </c>
      <c r="Z15" s="95" t="s">
        <v>69</v>
      </c>
      <c r="AA15" s="95" t="s">
        <v>70</v>
      </c>
      <c r="AB15" s="95" t="s">
        <v>71</v>
      </c>
      <c r="AC15" s="95" t="s">
        <v>72</v>
      </c>
      <c r="AD15" s="113">
        <f t="shared" si="14"/>
        <v>16</v>
      </c>
      <c r="AE15" s="93">
        <f t="shared" si="4"/>
        <v>25</v>
      </c>
      <c r="AF15" s="93">
        <f t="shared" si="5"/>
        <v>15</v>
      </c>
      <c r="AG15" s="93">
        <f>($S$11*((AE15+AF15))/100)</f>
        <v>24</v>
      </c>
      <c r="AH15" s="93">
        <f t="shared" si="15"/>
        <v>16</v>
      </c>
      <c r="AI15" s="113">
        <f t="shared" si="16"/>
        <v>100</v>
      </c>
      <c r="AJ15" s="93">
        <f t="shared" si="6"/>
        <v>0</v>
      </c>
      <c r="AK15" s="93">
        <f t="shared" si="7"/>
        <v>0</v>
      </c>
      <c r="AL15" s="93">
        <f>($U$11*((AJ15+AK15))/100)</f>
        <v>0</v>
      </c>
      <c r="AM15" s="93">
        <f t="shared" si="17"/>
        <v>100</v>
      </c>
      <c r="AN15" s="95" t="s">
        <v>122</v>
      </c>
      <c r="AO15" s="95" t="s">
        <v>74</v>
      </c>
      <c r="AP15" s="95" t="s">
        <v>860</v>
      </c>
      <c r="AQ15" s="101" t="s">
        <v>868</v>
      </c>
      <c r="AR15" s="157">
        <v>45658</v>
      </c>
      <c r="AS15" s="157">
        <v>46022</v>
      </c>
      <c r="AT15" s="111" t="s">
        <v>126</v>
      </c>
      <c r="AU15" s="101" t="s">
        <v>862</v>
      </c>
    </row>
    <row r="16" spans="1:47" ht="138" customHeight="1">
      <c r="A16" s="161"/>
      <c r="B16" s="165" t="s">
        <v>179</v>
      </c>
      <c r="C16" s="170" t="s">
        <v>904</v>
      </c>
      <c r="D16" s="161" t="s">
        <v>897</v>
      </c>
      <c r="E16" s="172"/>
      <c r="F16" s="165"/>
      <c r="G16" s="165"/>
      <c r="H16" s="176" t="s">
        <v>898</v>
      </c>
      <c r="I16" s="176" t="s">
        <v>899</v>
      </c>
      <c r="J16" s="176" t="s">
        <v>900</v>
      </c>
      <c r="K16" s="176" t="s">
        <v>901</v>
      </c>
      <c r="L16" s="178" t="str">
        <f t="shared" ref="L16" si="18">IF(F16&lt;&gt;"",CONCATENATE(E16," ",F16),CONCATENATE(H16," ",I16," ",J16," ",K16))</f>
        <v xml:space="preserve">Uso del poder por parte de los funcionarios  para tomar decisiones sobre recursos que favorezcan a un tercero o en beneficio propio. </v>
      </c>
      <c r="M16" s="176" t="s">
        <v>83</v>
      </c>
      <c r="N16" s="176" t="s">
        <v>227</v>
      </c>
      <c r="O16" s="161" t="s">
        <v>84</v>
      </c>
      <c r="P16" s="161" t="s">
        <v>166</v>
      </c>
      <c r="Q16" s="161">
        <v>1</v>
      </c>
      <c r="R16" s="161" t="s">
        <v>467</v>
      </c>
      <c r="S16" s="159">
        <f t="shared" ref="S16" si="19">IF(R16="Muy alta",100,IF(R16="Alta",80,IF(R16="Media",60,IF(R16="Baja",40,IF(R16="Muy baja",20,IF(R16="Casi Seguro",100,IF(R16="Probable",80,IF(R16="Posible",60,IF(R16="Improbable",40,IF(R16="Rara vez",20,0))))))))))</f>
        <v>20</v>
      </c>
      <c r="T16" s="161" t="s">
        <v>121</v>
      </c>
      <c r="U16" s="159">
        <f t="shared" ref="U16" si="20">IF(T16="Catastrófico",100,IF(T16="Mayor",80,IF(T16="Moderado",60,IF(T16="Menor",40,IF(T16="Leve",20,0)))))</f>
        <v>100</v>
      </c>
      <c r="V16" s="161" t="s">
        <v>122</v>
      </c>
      <c r="W16" s="31" t="s">
        <v>907</v>
      </c>
      <c r="X16" s="15" t="str">
        <f t="shared" ref="X16:X18" si="21">IF(OR(Y16="Preventivo",Y16="Detectivo"),"Probabilidad",IF(Y16="Correctivo","Impacto"," "))</f>
        <v>Probabilidad</v>
      </c>
      <c r="Y16" s="32" t="s">
        <v>68</v>
      </c>
      <c r="Z16" s="32" t="s">
        <v>69</v>
      </c>
      <c r="AA16" s="32" t="s">
        <v>70</v>
      </c>
      <c r="AB16" s="32" t="s">
        <v>71</v>
      </c>
      <c r="AC16" s="32" t="s">
        <v>72</v>
      </c>
      <c r="AD16" s="163">
        <f t="shared" ref="AD16" si="22">AH18</f>
        <v>7.2</v>
      </c>
      <c r="AE16" s="15">
        <f t="shared" ref="AE16:AE18" si="23">IF(Y16="Preventivo",25,IF(Y16="Detectivo",15,0))</f>
        <v>25</v>
      </c>
      <c r="AF16" s="15">
        <f t="shared" ref="AF16:AF18" si="24">IF(Y16="Correctivo",0,IF(Z16="Automatizado",25,IF(Z16="Manual",15,0)))</f>
        <v>15</v>
      </c>
      <c r="AG16" s="15">
        <f>($S$16*((AE16+AF16))/100)</f>
        <v>8</v>
      </c>
      <c r="AH16" s="15">
        <f>S16-AG16</f>
        <v>12</v>
      </c>
      <c r="AI16" s="163">
        <f t="shared" ref="AI16" si="25">AM18</f>
        <v>100</v>
      </c>
      <c r="AJ16" s="15">
        <f t="shared" ref="AJ16:AJ18" si="26">IF(Y16="Correctivo",10,0)</f>
        <v>0</v>
      </c>
      <c r="AK16" s="15">
        <f t="shared" ref="AK16:AK18" si="27">IF(X16="Probabilidad",0,IF(Z16="Automatizado",25,IF(Z16="Manual",15,0)))</f>
        <v>0</v>
      </c>
      <c r="AL16" s="15">
        <f>($U$16*((AJ16+AK16))/100)</f>
        <v>0</v>
      </c>
      <c r="AM16" s="15">
        <f>U16-AL16</f>
        <v>100</v>
      </c>
      <c r="AN16" s="161" t="s">
        <v>122</v>
      </c>
      <c r="AO16" s="161" t="s">
        <v>74</v>
      </c>
      <c r="AP16" s="165" t="s">
        <v>75</v>
      </c>
      <c r="AQ16" s="189" t="s">
        <v>902</v>
      </c>
      <c r="AR16" s="167">
        <v>45658</v>
      </c>
      <c r="AS16" s="167">
        <v>46022</v>
      </c>
      <c r="AT16" s="169" t="s">
        <v>126</v>
      </c>
      <c r="AU16" s="170" t="s">
        <v>903</v>
      </c>
    </row>
    <row r="17" spans="1:47" ht="105.75" customHeight="1">
      <c r="A17" s="162"/>
      <c r="B17" s="166"/>
      <c r="C17" s="171"/>
      <c r="D17" s="162"/>
      <c r="E17" s="173"/>
      <c r="F17" s="166"/>
      <c r="G17" s="166"/>
      <c r="H17" s="177"/>
      <c r="I17" s="177"/>
      <c r="J17" s="177"/>
      <c r="K17" s="177"/>
      <c r="L17" s="179"/>
      <c r="M17" s="177"/>
      <c r="N17" s="177"/>
      <c r="O17" s="162"/>
      <c r="P17" s="162"/>
      <c r="Q17" s="162"/>
      <c r="R17" s="162"/>
      <c r="S17" s="160"/>
      <c r="T17" s="162"/>
      <c r="U17" s="160"/>
      <c r="V17" s="162"/>
      <c r="W17" s="31" t="s">
        <v>908</v>
      </c>
      <c r="X17" s="15" t="str">
        <f t="shared" si="21"/>
        <v>Probabilidad</v>
      </c>
      <c r="Y17" s="32" t="s">
        <v>68</v>
      </c>
      <c r="Z17" s="32" t="s">
        <v>69</v>
      </c>
      <c r="AA17" s="32" t="s">
        <v>70</v>
      </c>
      <c r="AB17" s="32" t="s">
        <v>71</v>
      </c>
      <c r="AC17" s="32" t="s">
        <v>72</v>
      </c>
      <c r="AD17" s="164"/>
      <c r="AE17" s="15">
        <f t="shared" si="23"/>
        <v>25</v>
      </c>
      <c r="AF17" s="15">
        <f t="shared" si="24"/>
        <v>15</v>
      </c>
      <c r="AG17" s="15">
        <f>($AH$16*((AE17+AF17))/100)</f>
        <v>4.8</v>
      </c>
      <c r="AH17" s="15">
        <f>AH16-AG17</f>
        <v>7.2</v>
      </c>
      <c r="AI17" s="164"/>
      <c r="AJ17" s="15">
        <f t="shared" si="26"/>
        <v>0</v>
      </c>
      <c r="AK17" s="15">
        <f t="shared" si="27"/>
        <v>0</v>
      </c>
      <c r="AL17" s="15">
        <f>($AM$73*((AJ17+AK17))/100)</f>
        <v>0</v>
      </c>
      <c r="AM17" s="15">
        <f>AM16-AL17</f>
        <v>100</v>
      </c>
      <c r="AN17" s="162"/>
      <c r="AO17" s="162"/>
      <c r="AP17" s="166"/>
      <c r="AQ17" s="195"/>
      <c r="AR17" s="398"/>
      <c r="AS17" s="398"/>
      <c r="AT17" s="168"/>
      <c r="AU17" s="171"/>
    </row>
    <row r="18" spans="1:47" ht="92.25" customHeight="1">
      <c r="A18" s="219"/>
      <c r="B18" s="216"/>
      <c r="C18" s="220"/>
      <c r="D18" s="219"/>
      <c r="E18" s="221"/>
      <c r="F18" s="216"/>
      <c r="G18" s="216"/>
      <c r="H18" s="223"/>
      <c r="I18" s="223"/>
      <c r="J18" s="223"/>
      <c r="K18" s="223"/>
      <c r="L18" s="224"/>
      <c r="M18" s="223"/>
      <c r="N18" s="223"/>
      <c r="O18" s="219"/>
      <c r="P18" s="219"/>
      <c r="Q18" s="219"/>
      <c r="R18" s="219"/>
      <c r="S18" s="217"/>
      <c r="T18" s="219"/>
      <c r="U18" s="217"/>
      <c r="V18" s="219"/>
      <c r="W18" s="126" t="s">
        <v>906</v>
      </c>
      <c r="X18" s="15" t="str">
        <f t="shared" si="21"/>
        <v>Probabilidad</v>
      </c>
      <c r="Y18" s="32" t="s">
        <v>68</v>
      </c>
      <c r="Z18" s="32" t="s">
        <v>69</v>
      </c>
      <c r="AA18" s="32" t="s">
        <v>70</v>
      </c>
      <c r="AB18" s="32" t="s">
        <v>71</v>
      </c>
      <c r="AC18" s="32" t="s">
        <v>72</v>
      </c>
      <c r="AD18" s="225"/>
      <c r="AE18" s="15">
        <f t="shared" si="23"/>
        <v>25</v>
      </c>
      <c r="AF18" s="15">
        <f t="shared" si="24"/>
        <v>15</v>
      </c>
      <c r="AG18" s="15">
        <f>($S$17*((AE18+AF18))/100)</f>
        <v>0</v>
      </c>
      <c r="AH18" s="15">
        <f>AH17-AG18</f>
        <v>7.2</v>
      </c>
      <c r="AI18" s="225"/>
      <c r="AJ18" s="15">
        <f t="shared" si="26"/>
        <v>0</v>
      </c>
      <c r="AK18" s="15">
        <f t="shared" si="27"/>
        <v>0</v>
      </c>
      <c r="AL18" s="15">
        <f>($AM$17*((AJ18+AK18))/100)</f>
        <v>0</v>
      </c>
      <c r="AM18" s="15">
        <f>AM17-AL18</f>
        <v>100</v>
      </c>
      <c r="AN18" s="219"/>
      <c r="AO18" s="219"/>
      <c r="AP18" s="216"/>
      <c r="AQ18" s="196"/>
      <c r="AR18" s="371"/>
      <c r="AS18" s="371"/>
      <c r="AT18" s="218"/>
      <c r="AU18" s="220"/>
    </row>
    <row r="19" spans="1:47" ht="273" customHeight="1">
      <c r="A19" s="32"/>
      <c r="B19" s="32" t="s">
        <v>104</v>
      </c>
      <c r="C19" s="30" t="str">
        <f>LOOKUP(B19,$E$19:$E$56,$F$19:$F$56)</f>
        <v>Evaluar la eficacia, eficiencia y efectividad de los Controles Internos de manera independiente, objetiva y oportuna a través de la aplicación de normas de auditoría generalmente aceptadas que contribuyan al mejoramiento continuo y el logro de los objetivos institucionales.</v>
      </c>
      <c r="D19" s="30" t="s">
        <v>114</v>
      </c>
      <c r="E19" s="30"/>
      <c r="F19" s="30"/>
      <c r="G19" s="30"/>
      <c r="H19" s="30" t="s">
        <v>115</v>
      </c>
      <c r="I19" s="30" t="s">
        <v>116</v>
      </c>
      <c r="J19" s="30" t="s">
        <v>117</v>
      </c>
      <c r="K19" s="30" t="s">
        <v>118</v>
      </c>
      <c r="L19" s="30" t="s">
        <v>119</v>
      </c>
      <c r="M19" s="15" t="s">
        <v>83</v>
      </c>
      <c r="N19" s="15" t="s">
        <v>105</v>
      </c>
      <c r="O19" s="15" t="s">
        <v>84</v>
      </c>
      <c r="P19" s="15" t="s">
        <v>85</v>
      </c>
      <c r="Q19" s="15">
        <v>179</v>
      </c>
      <c r="R19" s="15" t="s">
        <v>120</v>
      </c>
      <c r="S19" s="15">
        <v>40</v>
      </c>
      <c r="T19" s="15" t="s">
        <v>121</v>
      </c>
      <c r="U19" s="15">
        <v>100</v>
      </c>
      <c r="V19" s="77" t="s">
        <v>122</v>
      </c>
      <c r="W19" s="75" t="s">
        <v>123</v>
      </c>
      <c r="X19" s="30" t="s">
        <v>109</v>
      </c>
      <c r="Y19" s="30" t="s">
        <v>68</v>
      </c>
      <c r="Z19" s="30" t="s">
        <v>69</v>
      </c>
      <c r="AA19" s="30" t="s">
        <v>70</v>
      </c>
      <c r="AB19" s="30" t="s">
        <v>71</v>
      </c>
      <c r="AC19" s="30" t="s">
        <v>72</v>
      </c>
      <c r="AD19" s="76" t="e">
        <f t="shared" ref="AD19" si="28">AH19</f>
        <v>#REF!</v>
      </c>
      <c r="AE19" s="15">
        <f t="shared" si="4"/>
        <v>25</v>
      </c>
      <c r="AF19" s="15">
        <f t="shared" si="5"/>
        <v>15</v>
      </c>
      <c r="AG19" s="15" t="e">
        <f>(#REF!*((AE19+AF19))/100)</f>
        <v>#REF!</v>
      </c>
      <c r="AH19" s="15" t="e">
        <f t="shared" ref="AH19" si="29">S19-AG19</f>
        <v>#REF!</v>
      </c>
      <c r="AI19" s="76">
        <f t="shared" ref="AI19" si="30">AM19</f>
        <v>100</v>
      </c>
      <c r="AJ19" s="15">
        <f t="shared" si="6"/>
        <v>0</v>
      </c>
      <c r="AK19" s="15">
        <f t="shared" si="7"/>
        <v>0</v>
      </c>
      <c r="AL19" s="15">
        <f>($U$11*((AJ19+AK19))/100)</f>
        <v>0</v>
      </c>
      <c r="AM19" s="15">
        <f t="shared" ref="AM19" si="31">U19-AL19</f>
        <v>100</v>
      </c>
      <c r="AN19" s="77" t="s">
        <v>122</v>
      </c>
      <c r="AO19" s="15" t="s">
        <v>74</v>
      </c>
      <c r="AP19" s="30" t="s">
        <v>124</v>
      </c>
      <c r="AQ19" s="30" t="s">
        <v>125</v>
      </c>
      <c r="AR19" s="78">
        <v>45658</v>
      </c>
      <c r="AS19" s="78">
        <v>45992</v>
      </c>
      <c r="AT19" s="15" t="s">
        <v>126</v>
      </c>
      <c r="AU19" s="15" t="s">
        <v>127</v>
      </c>
    </row>
    <row r="20" spans="1:47" ht="45" hidden="1">
      <c r="A20" s="32"/>
      <c r="B20" s="79"/>
      <c r="C20" s="80"/>
      <c r="D20" s="80"/>
      <c r="E20" s="81"/>
      <c r="F20" s="81"/>
      <c r="G20" s="81"/>
      <c r="H20" s="81"/>
      <c r="I20" s="81"/>
      <c r="J20" s="81"/>
      <c r="K20" s="81"/>
      <c r="L20" s="81"/>
      <c r="M20" s="81" t="s">
        <v>128</v>
      </c>
      <c r="N20" s="81" t="s">
        <v>129</v>
      </c>
      <c r="O20" s="82"/>
      <c r="P20" s="82"/>
      <c r="Q20" s="82"/>
      <c r="R20" s="82"/>
      <c r="S20" s="82"/>
      <c r="T20" s="82"/>
      <c r="U20" s="82"/>
      <c r="V20" s="82"/>
      <c r="W20" s="81"/>
      <c r="X20" s="82"/>
      <c r="Y20" s="83"/>
      <c r="Z20" s="83"/>
      <c r="AA20" s="83"/>
      <c r="AB20" s="83"/>
      <c r="AC20" s="83"/>
      <c r="AD20" s="82"/>
      <c r="AE20" s="82"/>
      <c r="AF20" s="82"/>
      <c r="AG20" s="82"/>
      <c r="AH20" s="82"/>
      <c r="AI20" s="82"/>
      <c r="AJ20" s="82"/>
      <c r="AK20" s="82"/>
      <c r="AL20" s="82"/>
      <c r="AM20" s="82"/>
      <c r="AN20" s="82"/>
      <c r="AO20" s="82"/>
      <c r="AP20" s="82"/>
      <c r="AQ20" s="15"/>
      <c r="AR20" s="82"/>
      <c r="AS20" s="82"/>
      <c r="AT20" s="82"/>
      <c r="AU20" s="82"/>
    </row>
    <row r="21" spans="1:47" ht="60" hidden="1">
      <c r="A21" s="32"/>
      <c r="B21" s="79"/>
      <c r="C21" s="80"/>
      <c r="D21" s="80"/>
      <c r="E21" s="81"/>
      <c r="F21" s="81"/>
      <c r="G21" s="81"/>
      <c r="H21" s="81"/>
      <c r="I21" s="81"/>
      <c r="J21" s="81"/>
      <c r="K21" s="81"/>
      <c r="L21" s="81"/>
      <c r="M21" s="81" t="s">
        <v>83</v>
      </c>
      <c r="N21" s="81" t="s">
        <v>130</v>
      </c>
      <c r="O21" s="82"/>
      <c r="P21" s="82"/>
      <c r="Q21" s="82"/>
      <c r="R21" s="82"/>
      <c r="S21" s="82"/>
      <c r="T21" s="82"/>
      <c r="U21" s="82"/>
      <c r="V21" s="82"/>
      <c r="W21" s="81"/>
      <c r="X21" s="82"/>
      <c r="Y21" s="83"/>
      <c r="Z21" s="83"/>
      <c r="AA21" s="83"/>
      <c r="AB21" s="83"/>
      <c r="AC21" s="83"/>
      <c r="AD21" s="82"/>
      <c r="AE21" s="82"/>
      <c r="AF21" s="82"/>
      <c r="AG21" s="82"/>
      <c r="AH21" s="82"/>
      <c r="AI21" s="82"/>
      <c r="AJ21" s="82"/>
      <c r="AK21" s="82"/>
      <c r="AL21" s="82"/>
      <c r="AM21" s="82"/>
      <c r="AN21" s="82"/>
      <c r="AO21" s="82"/>
      <c r="AP21" s="82"/>
      <c r="AQ21" s="229"/>
      <c r="AR21" s="82"/>
      <c r="AS21" s="82"/>
      <c r="AT21" s="82"/>
      <c r="AU21" s="82"/>
    </row>
    <row r="22" spans="1:47" ht="45" hidden="1">
      <c r="A22" s="32"/>
      <c r="B22" s="79"/>
      <c r="C22" s="80"/>
      <c r="D22" s="80"/>
      <c r="E22" s="81"/>
      <c r="F22" s="81"/>
      <c r="G22" s="81"/>
      <c r="H22" s="81"/>
      <c r="I22" s="81"/>
      <c r="J22" s="81"/>
      <c r="K22" s="81"/>
      <c r="L22" s="81"/>
      <c r="M22" s="81" t="s">
        <v>131</v>
      </c>
      <c r="N22" s="81" t="s">
        <v>132</v>
      </c>
      <c r="O22" s="82"/>
      <c r="P22" s="82"/>
      <c r="Q22" s="82"/>
      <c r="R22" s="82"/>
      <c r="S22" s="82"/>
      <c r="T22" s="82"/>
      <c r="U22" s="82"/>
      <c r="V22" s="82"/>
      <c r="W22" s="81"/>
      <c r="X22" s="82"/>
      <c r="Y22" s="83"/>
      <c r="Z22" s="83"/>
      <c r="AA22" s="83"/>
      <c r="AB22" s="83"/>
      <c r="AC22" s="83"/>
      <c r="AD22" s="82"/>
      <c r="AE22" s="82"/>
      <c r="AF22" s="82"/>
      <c r="AG22" s="82"/>
      <c r="AH22" s="82"/>
      <c r="AI22" s="82"/>
      <c r="AJ22" s="82"/>
      <c r="AK22" s="82"/>
      <c r="AL22" s="82"/>
      <c r="AM22" s="82"/>
      <c r="AN22" s="82"/>
      <c r="AO22" s="82"/>
      <c r="AP22" s="82"/>
      <c r="AQ22" s="229"/>
      <c r="AR22" s="82"/>
      <c r="AS22" s="82"/>
      <c r="AT22" s="82"/>
      <c r="AU22" s="82"/>
    </row>
    <row r="23" spans="1:47" ht="30" hidden="1" customHeight="1">
      <c r="A23" s="32"/>
      <c r="B23" s="79"/>
      <c r="C23" s="80"/>
      <c r="D23" s="80"/>
      <c r="E23" s="81"/>
      <c r="F23" s="81"/>
      <c r="G23" s="81"/>
      <c r="H23" s="81"/>
      <c r="I23" s="81"/>
      <c r="J23" s="81"/>
      <c r="K23" s="81"/>
      <c r="L23" s="81"/>
      <c r="M23" s="81" t="s">
        <v>133</v>
      </c>
      <c r="N23" s="81" t="s">
        <v>134</v>
      </c>
      <c r="O23" s="82"/>
      <c r="P23" s="82"/>
      <c r="Q23" s="82"/>
      <c r="R23" s="82"/>
      <c r="S23" s="82"/>
      <c r="T23" s="82"/>
      <c r="U23" s="82"/>
      <c r="V23" s="82"/>
      <c r="W23" s="81"/>
      <c r="X23" s="82"/>
      <c r="Y23" s="83"/>
      <c r="Z23" s="83"/>
      <c r="AA23" s="83"/>
      <c r="AB23" s="83"/>
      <c r="AC23" s="83"/>
      <c r="AD23" s="82"/>
      <c r="AE23" s="82"/>
      <c r="AF23" s="82"/>
      <c r="AG23" s="82"/>
      <c r="AH23" s="82"/>
      <c r="AI23" s="82"/>
      <c r="AJ23" s="82"/>
      <c r="AK23" s="82"/>
      <c r="AL23" s="82"/>
      <c r="AM23" s="82"/>
      <c r="AN23" s="82"/>
      <c r="AO23" s="82"/>
      <c r="AP23" s="82"/>
      <c r="AQ23" s="229"/>
      <c r="AR23" s="82"/>
      <c r="AS23" s="82"/>
      <c r="AT23" s="82"/>
      <c r="AU23" s="82"/>
    </row>
    <row r="24" spans="1:47" ht="30" hidden="1">
      <c r="A24" s="32"/>
      <c r="B24" s="82"/>
      <c r="C24" s="81"/>
      <c r="D24" s="81"/>
      <c r="E24" s="81"/>
      <c r="F24" s="81"/>
      <c r="G24" s="81"/>
      <c r="H24" s="81"/>
      <c r="I24" s="81"/>
      <c r="J24" s="81"/>
      <c r="K24" s="81"/>
      <c r="L24" s="81"/>
      <c r="M24" s="81" t="s">
        <v>135</v>
      </c>
      <c r="N24" s="81" t="s">
        <v>136</v>
      </c>
      <c r="O24" s="82"/>
      <c r="P24" s="82"/>
      <c r="Q24" s="82"/>
      <c r="R24" s="82"/>
      <c r="S24" s="82"/>
      <c r="T24" s="82"/>
      <c r="U24" s="82"/>
      <c r="V24" s="82"/>
      <c r="W24" s="81"/>
      <c r="X24" s="82"/>
      <c r="Y24" s="83"/>
      <c r="Z24" s="83"/>
      <c r="AA24" s="83"/>
      <c r="AB24" s="83"/>
      <c r="AC24" s="83"/>
      <c r="AD24" s="82"/>
      <c r="AE24" s="82"/>
      <c r="AF24" s="82"/>
      <c r="AG24" s="82"/>
      <c r="AH24" s="82"/>
      <c r="AI24" s="82"/>
      <c r="AJ24" s="82"/>
      <c r="AK24" s="82"/>
      <c r="AL24" s="82"/>
      <c r="AM24" s="82"/>
      <c r="AN24" s="82"/>
      <c r="AO24" s="82"/>
      <c r="AP24" s="82"/>
      <c r="AQ24" s="229"/>
      <c r="AR24" s="82"/>
      <c r="AS24" s="82"/>
      <c r="AT24" s="82"/>
      <c r="AU24" s="82"/>
    </row>
    <row r="25" spans="1:47" ht="30" hidden="1">
      <c r="A25" s="79"/>
      <c r="B25" s="82"/>
      <c r="C25" s="81"/>
      <c r="D25" s="81"/>
      <c r="E25" s="239" t="s">
        <v>137</v>
      </c>
      <c r="F25" s="239" t="s">
        <v>138</v>
      </c>
      <c r="G25" s="81"/>
      <c r="H25" s="81"/>
      <c r="I25" s="81"/>
      <c r="J25" s="81"/>
      <c r="K25" s="81"/>
      <c r="L25" s="81"/>
      <c r="M25" s="81" t="s">
        <v>60</v>
      </c>
      <c r="N25" s="81" t="s">
        <v>139</v>
      </c>
      <c r="O25" s="82"/>
      <c r="P25" s="82"/>
      <c r="Q25" s="82"/>
      <c r="R25" s="82"/>
      <c r="S25" s="82"/>
      <c r="T25" s="82"/>
      <c r="U25" s="82"/>
      <c r="V25" s="82"/>
      <c r="W25" s="81"/>
      <c r="X25" s="82"/>
      <c r="Y25" s="83"/>
      <c r="Z25" s="83"/>
      <c r="AA25" s="83"/>
      <c r="AB25" s="83"/>
      <c r="AC25" s="83"/>
      <c r="AD25" s="82"/>
      <c r="AE25" s="82"/>
      <c r="AF25" s="82"/>
      <c r="AG25" s="82"/>
      <c r="AH25" s="82"/>
      <c r="AI25" s="82"/>
      <c r="AJ25" s="82"/>
      <c r="AK25" s="82"/>
      <c r="AL25" s="82"/>
      <c r="AM25" s="82"/>
      <c r="AN25" s="82"/>
      <c r="AO25" s="82"/>
      <c r="AP25" s="82"/>
      <c r="AQ25" s="229"/>
      <c r="AR25" s="82"/>
      <c r="AS25" s="82"/>
      <c r="AT25" s="82"/>
      <c r="AU25" s="82"/>
    </row>
    <row r="26" spans="1:47" ht="30" hidden="1">
      <c r="A26" s="79"/>
      <c r="B26" s="82"/>
      <c r="C26" s="81"/>
      <c r="D26" s="81"/>
      <c r="E26" s="239"/>
      <c r="F26" s="239"/>
      <c r="G26" s="81"/>
      <c r="H26" s="81"/>
      <c r="I26" s="81"/>
      <c r="J26" s="81"/>
      <c r="K26" s="81"/>
      <c r="L26" s="81"/>
      <c r="M26" s="81" t="s">
        <v>102</v>
      </c>
      <c r="N26" s="81" t="s">
        <v>140</v>
      </c>
      <c r="O26" s="82"/>
      <c r="P26" s="82"/>
      <c r="Q26" s="82"/>
      <c r="R26" s="82"/>
      <c r="S26" s="82"/>
      <c r="T26" s="82"/>
      <c r="U26" s="82"/>
      <c r="V26" s="82"/>
      <c r="W26" s="81"/>
      <c r="X26" s="82"/>
      <c r="Y26" s="83"/>
      <c r="Z26" s="83"/>
      <c r="AA26" s="83"/>
      <c r="AB26" s="83"/>
      <c r="AC26" s="83"/>
      <c r="AD26" s="82"/>
      <c r="AE26" s="82"/>
      <c r="AF26" s="82"/>
      <c r="AG26" s="82"/>
      <c r="AH26" s="82"/>
      <c r="AI26" s="82"/>
      <c r="AJ26" s="82"/>
      <c r="AK26" s="82"/>
      <c r="AL26" s="82"/>
      <c r="AM26" s="82"/>
      <c r="AN26" s="82"/>
      <c r="AO26" s="82"/>
      <c r="AP26" s="82"/>
      <c r="AQ26" s="229"/>
      <c r="AR26" s="82"/>
      <c r="AS26" s="82"/>
      <c r="AT26" s="82"/>
      <c r="AU26" s="82"/>
    </row>
    <row r="27" spans="1:47" ht="225" hidden="1">
      <c r="A27" s="79"/>
      <c r="B27" s="82"/>
      <c r="C27" s="81"/>
      <c r="D27" s="81"/>
      <c r="E27" s="30" t="s">
        <v>56</v>
      </c>
      <c r="F27" s="142" t="s">
        <v>57</v>
      </c>
      <c r="G27" s="81"/>
      <c r="H27" s="81"/>
      <c r="I27" s="81"/>
      <c r="J27" s="81"/>
      <c r="K27" s="81"/>
      <c r="L27" s="81" t="s">
        <v>84</v>
      </c>
      <c r="M27" s="81" t="s">
        <v>141</v>
      </c>
      <c r="N27" s="81" t="s">
        <v>59</v>
      </c>
      <c r="O27" s="82"/>
      <c r="P27" s="82"/>
      <c r="Q27" s="82"/>
      <c r="R27" s="82"/>
      <c r="S27" s="82"/>
      <c r="T27" s="82"/>
      <c r="U27" s="82"/>
      <c r="V27" s="82"/>
      <c r="W27" s="81"/>
      <c r="X27" s="82"/>
      <c r="Y27" s="83"/>
      <c r="Z27" s="83"/>
      <c r="AA27" s="83"/>
      <c r="AB27" s="83"/>
      <c r="AC27" s="83"/>
      <c r="AD27" s="82"/>
      <c r="AE27" s="82"/>
      <c r="AF27" s="82"/>
      <c r="AG27" s="82"/>
      <c r="AH27" s="82"/>
      <c r="AI27" s="82"/>
      <c r="AJ27" s="82"/>
      <c r="AK27" s="82"/>
      <c r="AL27" s="82"/>
      <c r="AM27" s="82"/>
      <c r="AN27" s="82"/>
      <c r="AO27" s="82"/>
      <c r="AP27" s="82"/>
      <c r="AQ27" s="15"/>
      <c r="AR27" s="82"/>
      <c r="AS27" s="82"/>
      <c r="AT27" s="82"/>
      <c r="AU27" s="82"/>
    </row>
    <row r="28" spans="1:47" ht="180" hidden="1">
      <c r="A28" s="79"/>
      <c r="B28" s="82"/>
      <c r="C28" s="81"/>
      <c r="D28" s="81"/>
      <c r="E28" s="30" t="s">
        <v>142</v>
      </c>
      <c r="F28" s="30" t="s">
        <v>143</v>
      </c>
      <c r="G28" s="81"/>
      <c r="H28" s="81"/>
      <c r="I28" s="81"/>
      <c r="J28" s="81"/>
      <c r="K28" s="81"/>
      <c r="L28" s="81" t="s">
        <v>61</v>
      </c>
      <c r="M28" s="81"/>
      <c r="N28" s="81" t="s">
        <v>144</v>
      </c>
      <c r="O28" s="82"/>
      <c r="P28" s="82"/>
      <c r="Q28" s="82"/>
      <c r="R28" s="82"/>
      <c r="S28" s="82"/>
      <c r="T28" s="82"/>
      <c r="U28" s="82"/>
      <c r="V28" s="82"/>
      <c r="W28" s="81"/>
      <c r="X28" s="82"/>
      <c r="Y28" s="83"/>
      <c r="Z28" s="83"/>
      <c r="AA28" s="83"/>
      <c r="AB28" s="83"/>
      <c r="AC28" s="83"/>
      <c r="AD28" s="82"/>
      <c r="AE28" s="82"/>
      <c r="AF28" s="82"/>
      <c r="AG28" s="82"/>
      <c r="AH28" s="82"/>
      <c r="AI28" s="82"/>
      <c r="AJ28" s="82"/>
      <c r="AK28" s="82"/>
      <c r="AL28" s="82"/>
      <c r="AM28" s="82"/>
      <c r="AN28" s="82"/>
      <c r="AO28" s="82"/>
      <c r="AP28" s="82"/>
      <c r="AQ28" s="15"/>
      <c r="AR28" s="82"/>
      <c r="AS28" s="82"/>
      <c r="AT28" s="82"/>
      <c r="AU28" s="82"/>
    </row>
    <row r="29" spans="1:47" hidden="1">
      <c r="A29" s="82"/>
      <c r="B29" s="82"/>
      <c r="C29" s="81"/>
      <c r="D29" s="81"/>
      <c r="E29" s="30" t="s">
        <v>145</v>
      </c>
      <c r="F29" s="30"/>
      <c r="G29" s="81"/>
      <c r="H29" s="81"/>
      <c r="I29" s="81"/>
      <c r="J29" s="81"/>
      <c r="K29" s="81"/>
      <c r="L29" s="81" t="s">
        <v>146</v>
      </c>
      <c r="M29" s="81"/>
      <c r="N29" s="81"/>
      <c r="O29" s="82"/>
      <c r="P29" s="82"/>
      <c r="Q29" s="82"/>
      <c r="R29" s="82"/>
      <c r="S29" s="82"/>
      <c r="T29" s="82"/>
      <c r="U29" s="82"/>
      <c r="V29" s="82"/>
      <c r="W29" s="81"/>
      <c r="X29" s="82"/>
      <c r="Y29" s="83"/>
      <c r="Z29" s="83"/>
      <c r="AA29" s="83"/>
      <c r="AB29" s="83"/>
      <c r="AC29" s="83"/>
      <c r="AD29" s="82"/>
      <c r="AE29" s="82"/>
      <c r="AF29" s="82"/>
      <c r="AG29" s="82"/>
      <c r="AH29" s="82"/>
      <c r="AI29" s="82"/>
      <c r="AJ29" s="82"/>
      <c r="AK29" s="82"/>
      <c r="AL29" s="82"/>
      <c r="AM29" s="82"/>
      <c r="AN29" s="82"/>
      <c r="AO29" s="82"/>
      <c r="AP29" s="82"/>
      <c r="AQ29" s="15"/>
      <c r="AR29" s="82"/>
      <c r="AS29" s="82"/>
      <c r="AT29" s="82"/>
      <c r="AU29" s="82"/>
    </row>
    <row r="30" spans="1:47" ht="75" hidden="1" customHeight="1">
      <c r="A30" s="82"/>
      <c r="B30" s="82"/>
      <c r="C30" s="81"/>
      <c r="D30" s="81"/>
      <c r="E30" s="30" t="s">
        <v>147</v>
      </c>
      <c r="F30" s="30"/>
      <c r="G30" s="81"/>
      <c r="H30" s="81"/>
      <c r="I30" s="81"/>
      <c r="J30" s="81"/>
      <c r="K30" s="81"/>
      <c r="L30" s="81" t="s">
        <v>148</v>
      </c>
      <c r="M30" s="81"/>
      <c r="N30" s="81"/>
      <c r="O30" s="82"/>
      <c r="P30" s="82"/>
      <c r="Q30" s="82"/>
      <c r="R30" s="82"/>
      <c r="S30" s="82"/>
      <c r="T30" s="82"/>
      <c r="U30" s="82"/>
      <c r="V30" s="82"/>
      <c r="W30" s="81"/>
      <c r="X30" s="82"/>
      <c r="Y30" s="83"/>
      <c r="Z30" s="83"/>
      <c r="AA30" s="83"/>
      <c r="AB30" s="83"/>
      <c r="AC30" s="83"/>
      <c r="AD30" s="82"/>
      <c r="AE30" s="82"/>
      <c r="AF30" s="82"/>
      <c r="AG30" s="82"/>
      <c r="AH30" s="82"/>
      <c r="AI30" s="82"/>
      <c r="AJ30" s="82"/>
      <c r="AK30" s="82"/>
      <c r="AL30" s="82"/>
      <c r="AM30" s="82"/>
      <c r="AN30" s="82"/>
      <c r="AO30" s="82"/>
      <c r="AP30" s="82"/>
      <c r="AQ30" s="15"/>
      <c r="AR30" s="82"/>
      <c r="AS30" s="82"/>
      <c r="AT30" s="82"/>
      <c r="AU30" s="82"/>
    </row>
    <row r="31" spans="1:47" ht="30" hidden="1">
      <c r="A31" s="82"/>
      <c r="B31" s="82"/>
      <c r="C31" s="81"/>
      <c r="D31" s="81"/>
      <c r="E31" s="30" t="s">
        <v>149</v>
      </c>
      <c r="F31" s="142"/>
      <c r="G31" s="81"/>
      <c r="H31" s="81"/>
      <c r="I31" s="81"/>
      <c r="J31" s="81"/>
      <c r="K31" s="81"/>
      <c r="L31" s="81" t="s">
        <v>150</v>
      </c>
      <c r="M31" s="81"/>
      <c r="N31" s="81"/>
      <c r="O31" s="82"/>
      <c r="P31" s="82"/>
      <c r="Q31" s="82"/>
      <c r="R31" s="82"/>
      <c r="S31" s="82"/>
      <c r="T31" s="82"/>
      <c r="U31" s="82"/>
      <c r="V31" s="82"/>
      <c r="W31" s="81"/>
      <c r="X31" s="82"/>
      <c r="Y31" s="83"/>
      <c r="Z31" s="83"/>
      <c r="AA31" s="83"/>
      <c r="AB31" s="83"/>
      <c r="AC31" s="83"/>
      <c r="AD31" s="82"/>
      <c r="AE31" s="82"/>
      <c r="AF31" s="82"/>
      <c r="AG31" s="82"/>
      <c r="AH31" s="82"/>
      <c r="AI31" s="82"/>
      <c r="AJ31" s="82"/>
      <c r="AK31" s="82"/>
      <c r="AL31" s="82"/>
      <c r="AM31" s="82"/>
      <c r="AN31" s="82"/>
      <c r="AO31" s="82"/>
      <c r="AP31" s="82"/>
      <c r="AQ31" s="15"/>
      <c r="AR31" s="82"/>
      <c r="AS31" s="82"/>
      <c r="AT31" s="82"/>
      <c r="AU31" s="82"/>
    </row>
    <row r="32" spans="1:47" ht="15.75" hidden="1">
      <c r="A32" s="82"/>
      <c r="B32" s="82"/>
      <c r="C32" s="81"/>
      <c r="D32" s="81"/>
      <c r="E32" s="30" t="s">
        <v>151</v>
      </c>
      <c r="F32" s="142"/>
      <c r="G32" s="81"/>
      <c r="H32" s="81"/>
      <c r="I32" s="81"/>
      <c r="J32" s="81"/>
      <c r="K32" s="81"/>
      <c r="L32" s="84" t="s">
        <v>152</v>
      </c>
      <c r="M32" s="84"/>
      <c r="N32" s="84"/>
      <c r="O32" s="85" t="s">
        <v>121</v>
      </c>
      <c r="P32" s="85"/>
      <c r="Q32" s="85"/>
      <c r="R32" s="83" t="s">
        <v>108</v>
      </c>
      <c r="S32" s="83"/>
      <c r="T32" s="86" t="s">
        <v>68</v>
      </c>
      <c r="U32" s="86"/>
      <c r="V32" s="83" t="s">
        <v>69</v>
      </c>
      <c r="W32" s="87" t="s">
        <v>71</v>
      </c>
      <c r="X32" s="88" t="s">
        <v>153</v>
      </c>
      <c r="Y32" s="83"/>
      <c r="Z32" s="83"/>
      <c r="AA32" s="83"/>
      <c r="AB32" s="83"/>
      <c r="AC32" s="83"/>
      <c r="AD32" s="82"/>
      <c r="AE32" s="82"/>
      <c r="AF32" s="82"/>
      <c r="AG32" s="82"/>
      <c r="AH32" s="82"/>
      <c r="AI32" s="82"/>
      <c r="AJ32" s="82"/>
      <c r="AK32" s="82"/>
      <c r="AL32" s="82"/>
      <c r="AM32" s="82"/>
      <c r="AN32" s="82"/>
      <c r="AO32" s="82"/>
      <c r="AP32" s="82"/>
      <c r="AQ32" s="15"/>
      <c r="AR32" s="82"/>
      <c r="AS32" s="82"/>
      <c r="AT32" s="82"/>
      <c r="AU32" s="82"/>
    </row>
    <row r="33" spans="1:47" ht="31.5" hidden="1">
      <c r="A33" s="82"/>
      <c r="B33" s="82"/>
      <c r="C33" s="81"/>
      <c r="D33" s="81"/>
      <c r="E33" s="30" t="s">
        <v>154</v>
      </c>
      <c r="F33" s="142"/>
      <c r="G33" s="81"/>
      <c r="H33" s="81"/>
      <c r="I33" s="81"/>
      <c r="J33" s="81"/>
      <c r="K33" s="81"/>
      <c r="L33" s="84" t="s">
        <v>155</v>
      </c>
      <c r="M33" s="84"/>
      <c r="N33" s="84"/>
      <c r="O33" s="85" t="s">
        <v>65</v>
      </c>
      <c r="P33" s="85"/>
      <c r="Q33" s="85"/>
      <c r="R33" s="83" t="s">
        <v>73</v>
      </c>
      <c r="S33" s="83"/>
      <c r="T33" s="86" t="s">
        <v>88</v>
      </c>
      <c r="U33" s="86"/>
      <c r="V33" s="83" t="s">
        <v>103</v>
      </c>
      <c r="W33" s="87" t="s">
        <v>89</v>
      </c>
      <c r="X33" s="89" t="s">
        <v>156</v>
      </c>
      <c r="Y33" s="83"/>
      <c r="Z33" s="83"/>
      <c r="AA33" s="83"/>
      <c r="AB33" s="83"/>
      <c r="AC33" s="83"/>
      <c r="AD33" s="82"/>
      <c r="AE33" s="82"/>
      <c r="AF33" s="82"/>
      <c r="AG33" s="82"/>
      <c r="AH33" s="82"/>
      <c r="AI33" s="82"/>
      <c r="AJ33" s="82"/>
      <c r="AK33" s="82"/>
      <c r="AL33" s="82"/>
      <c r="AM33" s="82"/>
      <c r="AN33" s="82"/>
      <c r="AO33" s="82"/>
      <c r="AP33" s="82"/>
      <c r="AQ33" s="15"/>
      <c r="AR33" s="82"/>
      <c r="AS33" s="82"/>
      <c r="AT33" s="82"/>
      <c r="AU33" s="82"/>
    </row>
    <row r="34" spans="1:47" ht="47.25" hidden="1">
      <c r="A34" s="82"/>
      <c r="B34" s="82"/>
      <c r="C34" s="81"/>
      <c r="D34" s="81"/>
      <c r="E34" s="30" t="s">
        <v>157</v>
      </c>
      <c r="F34" s="142"/>
      <c r="G34" s="81"/>
      <c r="H34" s="81"/>
      <c r="I34" s="81"/>
      <c r="J34" s="81"/>
      <c r="K34" s="81"/>
      <c r="L34" s="84" t="s">
        <v>64</v>
      </c>
      <c r="M34" s="84"/>
      <c r="N34" s="84"/>
      <c r="O34" s="85" t="s">
        <v>73</v>
      </c>
      <c r="P34" s="85"/>
      <c r="Q34" s="85"/>
      <c r="R34" s="83" t="s">
        <v>66</v>
      </c>
      <c r="S34" s="83"/>
      <c r="T34" s="86" t="s">
        <v>78</v>
      </c>
      <c r="U34" s="86"/>
      <c r="V34" s="83" t="s">
        <v>70</v>
      </c>
      <c r="W34" s="87"/>
      <c r="X34" s="88" t="s">
        <v>62</v>
      </c>
      <c r="Y34" s="83"/>
      <c r="Z34" s="83"/>
      <c r="AA34" s="83"/>
      <c r="AB34" s="83"/>
      <c r="AC34" s="83"/>
      <c r="AD34" s="82"/>
      <c r="AE34" s="82"/>
      <c r="AF34" s="82"/>
      <c r="AG34" s="82"/>
      <c r="AH34" s="82"/>
      <c r="AI34" s="82"/>
      <c r="AJ34" s="82"/>
      <c r="AK34" s="82"/>
      <c r="AL34" s="82"/>
      <c r="AM34" s="82"/>
      <c r="AN34" s="82"/>
      <c r="AO34" s="82"/>
      <c r="AP34" s="82"/>
      <c r="AQ34" s="15"/>
      <c r="AR34" s="82"/>
      <c r="AS34" s="82"/>
      <c r="AT34" s="82"/>
      <c r="AU34" s="82"/>
    </row>
    <row r="35" spans="1:47" ht="31.5" hidden="1">
      <c r="A35" s="82"/>
      <c r="B35" s="82"/>
      <c r="C35" s="81"/>
      <c r="D35" s="81"/>
      <c r="E35" s="30" t="s">
        <v>158</v>
      </c>
      <c r="F35" s="30"/>
      <c r="G35" s="81"/>
      <c r="H35" s="81"/>
      <c r="I35" s="81"/>
      <c r="J35" s="81"/>
      <c r="K35" s="81"/>
      <c r="L35" s="84" t="s">
        <v>112</v>
      </c>
      <c r="M35" s="84"/>
      <c r="N35" s="84"/>
      <c r="O35" s="85" t="s">
        <v>107</v>
      </c>
      <c r="P35" s="85"/>
      <c r="Q35" s="85"/>
      <c r="R35" s="83" t="s">
        <v>122</v>
      </c>
      <c r="S35" s="83"/>
      <c r="T35" s="83" t="s">
        <v>42</v>
      </c>
      <c r="U35" s="83"/>
      <c r="V35" s="83" t="s">
        <v>159</v>
      </c>
      <c r="W35" s="81"/>
      <c r="X35" s="89" t="s">
        <v>160</v>
      </c>
      <c r="Y35" s="83"/>
      <c r="Z35" s="83"/>
      <c r="AA35" s="83"/>
      <c r="AB35" s="83"/>
      <c r="AC35" s="83"/>
      <c r="AD35" s="82"/>
      <c r="AE35" s="82"/>
      <c r="AF35" s="82"/>
      <c r="AG35" s="82"/>
      <c r="AH35" s="82"/>
      <c r="AI35" s="82"/>
      <c r="AJ35" s="82"/>
      <c r="AK35" s="82"/>
      <c r="AL35" s="82"/>
      <c r="AM35" s="82"/>
      <c r="AN35" s="82"/>
      <c r="AO35" s="82"/>
      <c r="AP35" s="82"/>
      <c r="AQ35" s="15"/>
      <c r="AR35" s="82"/>
      <c r="AS35" s="82"/>
      <c r="AT35" s="82"/>
      <c r="AU35" s="82"/>
    </row>
    <row r="36" spans="1:47" ht="15.75" hidden="1">
      <c r="A36" s="82"/>
      <c r="B36" s="82"/>
      <c r="C36" s="81"/>
      <c r="D36" s="81"/>
      <c r="E36" s="30" t="s">
        <v>161</v>
      </c>
      <c r="F36" s="30"/>
      <c r="G36" s="81"/>
      <c r="H36" s="81"/>
      <c r="I36" s="81"/>
      <c r="J36" s="81"/>
      <c r="K36" s="81"/>
      <c r="L36" s="84" t="s">
        <v>106</v>
      </c>
      <c r="M36" s="84"/>
      <c r="N36" s="84"/>
      <c r="O36" s="85" t="s">
        <v>113</v>
      </c>
      <c r="P36" s="85"/>
      <c r="Q36" s="85"/>
      <c r="R36" s="90"/>
      <c r="S36" s="90"/>
      <c r="T36" s="83" t="s">
        <v>109</v>
      </c>
      <c r="U36" s="83"/>
      <c r="V36" s="82"/>
      <c r="W36" s="81" t="s">
        <v>72</v>
      </c>
      <c r="X36" s="88" t="s">
        <v>97</v>
      </c>
      <c r="Y36" s="83"/>
      <c r="Z36" s="83"/>
      <c r="AA36" s="83"/>
      <c r="AB36" s="83"/>
      <c r="AC36" s="83"/>
      <c r="AD36" s="82"/>
      <c r="AE36" s="82"/>
      <c r="AF36" s="82"/>
      <c r="AG36" s="82"/>
      <c r="AH36" s="82"/>
      <c r="AI36" s="82"/>
      <c r="AJ36" s="82"/>
      <c r="AK36" s="82"/>
      <c r="AL36" s="82"/>
      <c r="AM36" s="82"/>
      <c r="AN36" s="82"/>
      <c r="AO36" s="82"/>
      <c r="AP36" s="82"/>
      <c r="AQ36" s="15"/>
      <c r="AR36" s="82"/>
      <c r="AS36" s="82"/>
      <c r="AT36" s="82"/>
      <c r="AU36" s="82"/>
    </row>
    <row r="37" spans="1:47" ht="15.75" hidden="1">
      <c r="A37" s="82"/>
      <c r="B37" s="82"/>
      <c r="C37" s="81"/>
      <c r="D37" s="81"/>
      <c r="E37" s="30" t="s">
        <v>162</v>
      </c>
      <c r="F37" s="30"/>
      <c r="G37" s="81"/>
      <c r="H37" s="81"/>
      <c r="I37" s="81"/>
      <c r="J37" s="81"/>
      <c r="K37" s="81"/>
      <c r="L37" s="81"/>
      <c r="M37" s="81"/>
      <c r="N37" s="81"/>
      <c r="O37" s="83" t="s">
        <v>163</v>
      </c>
      <c r="P37" s="83"/>
      <c r="Q37" s="83"/>
      <c r="R37" s="82"/>
      <c r="S37" s="82"/>
      <c r="T37" s="82"/>
      <c r="U37" s="82"/>
      <c r="V37" s="82"/>
      <c r="W37" s="81" t="s">
        <v>164</v>
      </c>
      <c r="X37" s="88" t="s">
        <v>85</v>
      </c>
      <c r="Y37" s="83"/>
      <c r="Z37" s="83"/>
      <c r="AA37" s="83"/>
      <c r="AB37" s="83"/>
      <c r="AC37" s="83"/>
      <c r="AD37" s="82"/>
      <c r="AE37" s="82"/>
      <c r="AF37" s="82"/>
      <c r="AG37" s="82"/>
      <c r="AH37" s="82"/>
      <c r="AI37" s="82"/>
      <c r="AJ37" s="82"/>
      <c r="AK37" s="82"/>
      <c r="AL37" s="82"/>
      <c r="AM37" s="82"/>
      <c r="AN37" s="82"/>
      <c r="AO37" s="82"/>
      <c r="AP37" s="82"/>
      <c r="AQ37" s="15"/>
      <c r="AR37" s="82"/>
      <c r="AS37" s="82"/>
      <c r="AT37" s="82"/>
      <c r="AU37" s="82"/>
    </row>
    <row r="38" spans="1:47" ht="78.75" hidden="1">
      <c r="A38" s="82"/>
      <c r="B38" s="82"/>
      <c r="C38" s="81"/>
      <c r="D38" s="81"/>
      <c r="E38" s="30" t="s">
        <v>165</v>
      </c>
      <c r="F38" s="30"/>
      <c r="G38" s="81"/>
      <c r="H38" s="81"/>
      <c r="I38" s="81"/>
      <c r="J38" s="81"/>
      <c r="K38" s="81"/>
      <c r="L38" s="81"/>
      <c r="M38" s="81"/>
      <c r="N38" s="81"/>
      <c r="O38" s="83" t="s">
        <v>74</v>
      </c>
      <c r="P38" s="83"/>
      <c r="Q38" s="83"/>
      <c r="R38" s="82"/>
      <c r="S38" s="82"/>
      <c r="T38" s="82"/>
      <c r="U38" s="82"/>
      <c r="V38" s="82"/>
      <c r="W38" s="81"/>
      <c r="X38" s="88" t="s">
        <v>166</v>
      </c>
      <c r="Y38" s="83"/>
      <c r="Z38" s="83"/>
      <c r="AA38" s="83"/>
      <c r="AB38" s="83"/>
      <c r="AC38" s="83"/>
      <c r="AD38" s="82"/>
      <c r="AE38" s="82"/>
      <c r="AF38" s="82"/>
      <c r="AG38" s="82"/>
      <c r="AH38" s="82"/>
      <c r="AI38" s="82"/>
      <c r="AJ38" s="82"/>
      <c r="AK38" s="82"/>
      <c r="AL38" s="82"/>
      <c r="AM38" s="82"/>
      <c r="AN38" s="82"/>
      <c r="AO38" s="82"/>
      <c r="AP38" s="82"/>
      <c r="AQ38" s="82"/>
      <c r="AR38" s="82"/>
      <c r="AS38" s="82"/>
      <c r="AT38" s="82"/>
      <c r="AU38" s="82"/>
    </row>
    <row r="39" spans="1:47" ht="31.5" hidden="1">
      <c r="A39" s="82"/>
      <c r="B39" s="82"/>
      <c r="C39" s="81"/>
      <c r="D39" s="81"/>
      <c r="E39" s="30" t="s">
        <v>167</v>
      </c>
      <c r="F39" s="30"/>
      <c r="G39" s="81"/>
      <c r="H39" s="81"/>
      <c r="I39" s="81"/>
      <c r="J39" s="81"/>
      <c r="K39" s="81"/>
      <c r="L39" s="81"/>
      <c r="M39" s="81"/>
      <c r="N39" s="81"/>
      <c r="O39" s="83" t="s">
        <v>110</v>
      </c>
      <c r="P39" s="83"/>
      <c r="Q39" s="83"/>
      <c r="R39" s="82"/>
      <c r="S39" s="82"/>
      <c r="T39" s="82"/>
      <c r="U39" s="82"/>
      <c r="V39" s="82"/>
      <c r="W39" s="81"/>
      <c r="X39" s="88" t="s">
        <v>168</v>
      </c>
      <c r="Y39" s="83"/>
      <c r="Z39" s="83"/>
      <c r="AA39" s="83"/>
      <c r="AB39" s="83"/>
      <c r="AC39" s="83"/>
      <c r="AD39" s="82"/>
      <c r="AE39" s="82"/>
      <c r="AF39" s="82"/>
      <c r="AG39" s="82"/>
      <c r="AH39" s="82"/>
      <c r="AI39" s="82"/>
      <c r="AJ39" s="82"/>
      <c r="AK39" s="82"/>
      <c r="AL39" s="82"/>
      <c r="AM39" s="82"/>
      <c r="AN39" s="82"/>
      <c r="AO39" s="82"/>
      <c r="AP39" s="82"/>
      <c r="AQ39" s="82"/>
      <c r="AR39" s="82"/>
      <c r="AS39" s="82"/>
      <c r="AT39" s="82"/>
      <c r="AU39" s="82"/>
    </row>
    <row r="40" spans="1:47" ht="30" hidden="1">
      <c r="A40" s="82"/>
      <c r="B40" s="82"/>
      <c r="C40" s="81"/>
      <c r="D40" s="81"/>
      <c r="E40" s="30" t="s">
        <v>169</v>
      </c>
      <c r="F40" s="30"/>
      <c r="G40" s="81"/>
      <c r="H40" s="81"/>
      <c r="I40" s="81"/>
      <c r="J40" s="81"/>
      <c r="K40" s="81"/>
      <c r="L40" s="81"/>
      <c r="M40" s="81"/>
      <c r="N40" s="81"/>
      <c r="O40" s="83" t="s">
        <v>170</v>
      </c>
      <c r="P40" s="83"/>
      <c r="Q40" s="83"/>
      <c r="R40" s="82"/>
      <c r="S40" s="82"/>
      <c r="T40" s="82"/>
      <c r="U40" s="82"/>
      <c r="V40" s="82"/>
      <c r="W40" s="81"/>
      <c r="X40" s="82"/>
      <c r="Y40" s="83"/>
      <c r="Z40" s="83"/>
      <c r="AA40" s="83"/>
      <c r="AB40" s="83"/>
      <c r="AC40" s="83"/>
      <c r="AD40" s="82"/>
      <c r="AE40" s="82"/>
      <c r="AF40" s="82"/>
      <c r="AG40" s="82"/>
      <c r="AH40" s="82"/>
      <c r="AI40" s="82"/>
      <c r="AJ40" s="82"/>
      <c r="AK40" s="82"/>
      <c r="AL40" s="82"/>
      <c r="AM40" s="82"/>
      <c r="AN40" s="82"/>
      <c r="AO40" s="82"/>
      <c r="AP40" s="82"/>
      <c r="AQ40" s="82"/>
      <c r="AR40" s="82"/>
      <c r="AS40" s="82"/>
      <c r="AT40" s="82"/>
      <c r="AU40" s="82"/>
    </row>
    <row r="41" spans="1:47" ht="30" hidden="1">
      <c r="A41" s="82"/>
      <c r="B41" s="82"/>
      <c r="C41" s="81"/>
      <c r="D41" s="81"/>
      <c r="E41" s="30" t="s">
        <v>171</v>
      </c>
      <c r="F41" s="30"/>
      <c r="G41" s="81"/>
      <c r="H41" s="81"/>
      <c r="I41" s="81"/>
      <c r="J41" s="81"/>
      <c r="K41" s="81"/>
      <c r="L41" s="81"/>
      <c r="M41" s="81"/>
      <c r="N41" s="81"/>
      <c r="O41" s="82"/>
      <c r="P41" s="82"/>
      <c r="Q41" s="82"/>
      <c r="R41" s="82"/>
      <c r="S41" s="82"/>
      <c r="T41" s="82"/>
      <c r="U41" s="82"/>
      <c r="V41" s="82"/>
      <c r="W41" s="81"/>
      <c r="X41" s="82"/>
      <c r="Y41" s="83"/>
      <c r="Z41" s="83"/>
      <c r="AA41" s="83"/>
      <c r="AB41" s="83"/>
      <c r="AC41" s="83"/>
      <c r="AD41" s="82"/>
      <c r="AE41" s="82"/>
      <c r="AF41" s="82"/>
      <c r="AG41" s="82"/>
      <c r="AH41" s="82"/>
      <c r="AI41" s="82"/>
      <c r="AJ41" s="82"/>
      <c r="AK41" s="82"/>
      <c r="AL41" s="82"/>
      <c r="AM41" s="82"/>
      <c r="AN41" s="82"/>
      <c r="AO41" s="82"/>
      <c r="AP41" s="82"/>
      <c r="AQ41" s="82"/>
      <c r="AR41" s="82"/>
      <c r="AS41" s="82"/>
      <c r="AT41" s="82"/>
      <c r="AU41" s="82"/>
    </row>
    <row r="42" spans="1:47" ht="15.75" hidden="1">
      <c r="A42" s="82"/>
      <c r="B42" s="82"/>
      <c r="C42" s="81"/>
      <c r="D42" s="81"/>
      <c r="E42" s="30" t="s">
        <v>172</v>
      </c>
      <c r="F42" s="30"/>
      <c r="G42" s="81"/>
      <c r="H42" s="81"/>
      <c r="I42" s="81"/>
      <c r="J42" s="81"/>
      <c r="K42" s="81"/>
      <c r="L42" s="81"/>
      <c r="M42" s="81"/>
      <c r="N42" s="81"/>
      <c r="O42" s="82"/>
      <c r="P42" s="82"/>
      <c r="Q42" s="82"/>
      <c r="R42" s="82"/>
      <c r="S42" s="82"/>
      <c r="T42" s="82"/>
      <c r="U42" s="82"/>
      <c r="V42" s="82"/>
      <c r="W42" s="81"/>
      <c r="X42" s="88"/>
      <c r="Y42" s="83"/>
      <c r="Z42" s="83"/>
      <c r="AA42" s="83"/>
      <c r="AB42" s="83"/>
      <c r="AC42" s="83"/>
      <c r="AD42" s="82"/>
      <c r="AE42" s="82"/>
      <c r="AF42" s="82"/>
      <c r="AG42" s="82"/>
      <c r="AH42" s="82"/>
      <c r="AI42" s="82"/>
      <c r="AJ42" s="82"/>
      <c r="AK42" s="82"/>
      <c r="AL42" s="82"/>
      <c r="AM42" s="82"/>
      <c r="AN42" s="82"/>
      <c r="AO42" s="82"/>
      <c r="AP42" s="82"/>
      <c r="AQ42" s="82"/>
      <c r="AR42" s="82"/>
      <c r="AS42" s="82"/>
      <c r="AT42" s="82"/>
      <c r="AU42" s="82"/>
    </row>
    <row r="43" spans="1:47" ht="30" hidden="1">
      <c r="A43" s="82"/>
      <c r="B43" s="82"/>
      <c r="C43" s="81"/>
      <c r="D43" s="81"/>
      <c r="E43" s="30" t="s">
        <v>173</v>
      </c>
      <c r="F43" s="30"/>
      <c r="G43" s="81"/>
      <c r="H43" s="81"/>
      <c r="I43" s="81"/>
      <c r="J43" s="81"/>
      <c r="K43" s="81"/>
      <c r="L43" s="81"/>
      <c r="M43" s="81"/>
      <c r="N43" s="81"/>
      <c r="O43" s="82"/>
      <c r="P43" s="82"/>
      <c r="Q43" s="82"/>
      <c r="R43" s="82"/>
      <c r="S43" s="82"/>
      <c r="T43" s="82"/>
      <c r="U43" s="82"/>
      <c r="V43" s="82"/>
      <c r="W43" s="81"/>
      <c r="X43" s="91"/>
      <c r="Y43" s="83"/>
      <c r="Z43" s="83"/>
      <c r="AA43" s="83"/>
      <c r="AB43" s="83"/>
      <c r="AC43" s="83"/>
      <c r="AD43" s="82"/>
      <c r="AE43" s="82"/>
      <c r="AF43" s="82"/>
      <c r="AG43" s="82"/>
      <c r="AH43" s="82"/>
      <c r="AI43" s="82"/>
      <c r="AJ43" s="82"/>
      <c r="AK43" s="82"/>
      <c r="AL43" s="82"/>
      <c r="AM43" s="82"/>
      <c r="AN43" s="82"/>
      <c r="AO43" s="82"/>
      <c r="AP43" s="82"/>
      <c r="AQ43" s="82"/>
      <c r="AR43" s="82"/>
      <c r="AS43" s="82"/>
      <c r="AT43" s="82"/>
      <c r="AU43" s="82"/>
    </row>
    <row r="44" spans="1:47" hidden="1">
      <c r="A44" s="82"/>
      <c r="B44" s="82"/>
      <c r="C44" s="81"/>
      <c r="D44" s="81"/>
      <c r="E44" s="30" t="s">
        <v>174</v>
      </c>
      <c r="F44" s="30"/>
      <c r="G44" s="81"/>
      <c r="H44" s="81"/>
      <c r="I44" s="81"/>
      <c r="J44" s="81"/>
      <c r="K44" s="81"/>
      <c r="L44" s="81"/>
      <c r="M44" s="81"/>
      <c r="N44" s="81"/>
      <c r="O44" s="82"/>
      <c r="P44" s="82"/>
      <c r="Q44" s="82"/>
      <c r="R44" s="82"/>
      <c r="S44" s="82"/>
      <c r="T44" s="82"/>
      <c r="U44" s="82"/>
      <c r="V44" s="82"/>
      <c r="W44" s="81"/>
      <c r="X44" s="82"/>
      <c r="Y44" s="83"/>
      <c r="Z44" s="83"/>
      <c r="AA44" s="83"/>
      <c r="AB44" s="83"/>
      <c r="AC44" s="83"/>
      <c r="AD44" s="82"/>
      <c r="AE44" s="82"/>
      <c r="AF44" s="82"/>
      <c r="AG44" s="82"/>
      <c r="AH44" s="82"/>
      <c r="AI44" s="82"/>
      <c r="AJ44" s="82"/>
      <c r="AK44" s="82"/>
      <c r="AL44" s="82"/>
      <c r="AM44" s="82"/>
      <c r="AN44" s="82"/>
      <c r="AO44" s="82"/>
      <c r="AP44" s="82"/>
      <c r="AQ44" s="82"/>
      <c r="AR44" s="82"/>
      <c r="AS44" s="82"/>
      <c r="AT44" s="82"/>
      <c r="AU44" s="82"/>
    </row>
    <row r="45" spans="1:47" hidden="1">
      <c r="A45" s="82"/>
      <c r="B45" s="82"/>
      <c r="C45" s="81"/>
      <c r="D45" s="81"/>
      <c r="E45" s="30" t="s">
        <v>175</v>
      </c>
      <c r="F45" s="30"/>
      <c r="G45" s="81"/>
      <c r="H45" s="81"/>
      <c r="I45" s="81"/>
      <c r="J45" s="81"/>
      <c r="K45" s="81"/>
      <c r="L45" s="81"/>
      <c r="M45" s="81"/>
      <c r="N45" s="81"/>
      <c r="O45" s="82"/>
      <c r="P45" s="82"/>
      <c r="Q45" s="82"/>
      <c r="R45" s="82"/>
      <c r="S45" s="82"/>
      <c r="T45" s="82"/>
      <c r="U45" s="82"/>
      <c r="V45" s="82"/>
      <c r="W45" s="81"/>
      <c r="X45" s="82"/>
      <c r="Y45" s="83"/>
      <c r="Z45" s="83"/>
      <c r="AA45" s="83"/>
      <c r="AB45" s="83"/>
      <c r="AC45" s="83"/>
      <c r="AD45" s="82"/>
      <c r="AE45" s="82"/>
      <c r="AF45" s="82"/>
      <c r="AG45" s="82"/>
      <c r="AH45" s="82"/>
      <c r="AI45" s="82"/>
      <c r="AJ45" s="82"/>
      <c r="AK45" s="82"/>
      <c r="AL45" s="82"/>
      <c r="AM45" s="82"/>
      <c r="AN45" s="82"/>
      <c r="AO45" s="82"/>
      <c r="AP45" s="82"/>
      <c r="AQ45" s="82"/>
      <c r="AR45" s="82"/>
      <c r="AS45" s="82"/>
      <c r="AT45" s="82"/>
      <c r="AU45" s="82"/>
    </row>
    <row r="46" spans="1:47" ht="15" hidden="1" customHeight="1">
      <c r="A46" s="82"/>
      <c r="B46" s="82"/>
      <c r="C46" s="81"/>
      <c r="D46" s="81"/>
      <c r="E46" s="30" t="s">
        <v>176</v>
      </c>
      <c r="F46" s="81"/>
      <c r="G46" s="81"/>
      <c r="H46" s="81"/>
      <c r="I46" s="81"/>
      <c r="J46" s="81"/>
      <c r="K46" s="81"/>
      <c r="L46" s="81"/>
      <c r="M46" s="81"/>
      <c r="N46" s="81"/>
      <c r="O46" s="82"/>
      <c r="P46" s="82"/>
      <c r="Q46" s="82"/>
      <c r="R46" s="82"/>
      <c r="S46" s="82"/>
      <c r="T46" s="82"/>
      <c r="U46" s="82"/>
      <c r="V46" s="82"/>
      <c r="W46" s="81"/>
      <c r="X46" s="82"/>
      <c r="Y46" s="83"/>
      <c r="Z46" s="83"/>
      <c r="AA46" s="83"/>
      <c r="AB46" s="83"/>
      <c r="AC46" s="83"/>
      <c r="AD46" s="82"/>
      <c r="AE46" s="82"/>
      <c r="AF46" s="82"/>
      <c r="AG46" s="82"/>
      <c r="AH46" s="82"/>
      <c r="AI46" s="82"/>
      <c r="AJ46" s="82"/>
      <c r="AK46" s="82"/>
      <c r="AL46" s="82"/>
      <c r="AM46" s="82"/>
      <c r="AN46" s="82"/>
      <c r="AO46" s="82"/>
      <c r="AP46" s="82"/>
      <c r="AQ46" s="82"/>
      <c r="AR46" s="82"/>
      <c r="AS46" s="82"/>
      <c r="AT46" s="82"/>
      <c r="AU46" s="82"/>
    </row>
    <row r="47" spans="1:47" hidden="1">
      <c r="A47" s="82"/>
      <c r="B47" s="82"/>
      <c r="C47" s="81"/>
      <c r="D47" s="81"/>
      <c r="E47" s="30" t="s">
        <v>177</v>
      </c>
      <c r="F47" s="81"/>
      <c r="G47" s="81"/>
      <c r="H47" s="81"/>
      <c r="I47" s="81"/>
      <c r="J47" s="81"/>
      <c r="K47" s="81"/>
      <c r="L47" s="81"/>
      <c r="M47" s="81"/>
      <c r="N47" s="81"/>
      <c r="O47" s="82"/>
      <c r="P47" s="82"/>
      <c r="Q47" s="82"/>
      <c r="R47" s="82"/>
      <c r="S47" s="82"/>
      <c r="T47" s="82"/>
      <c r="U47" s="82"/>
      <c r="V47" s="82"/>
      <c r="W47" s="81"/>
      <c r="X47" s="82"/>
      <c r="Y47" s="83"/>
      <c r="Z47" s="83"/>
      <c r="AA47" s="83"/>
      <c r="AB47" s="83"/>
      <c r="AC47" s="83"/>
      <c r="AD47" s="82"/>
      <c r="AE47" s="82"/>
      <c r="AF47" s="82"/>
      <c r="AG47" s="82"/>
      <c r="AH47" s="82"/>
      <c r="AI47" s="82"/>
      <c r="AJ47" s="82"/>
      <c r="AK47" s="82"/>
      <c r="AL47" s="82"/>
      <c r="AM47" s="82"/>
      <c r="AN47" s="82"/>
      <c r="AO47" s="82"/>
      <c r="AP47" s="82"/>
      <c r="AQ47" s="82"/>
      <c r="AR47" s="82"/>
      <c r="AS47" s="82"/>
      <c r="AT47" s="82"/>
      <c r="AU47" s="82"/>
    </row>
    <row r="48" spans="1:47" hidden="1">
      <c r="A48" s="82"/>
      <c r="B48" s="82"/>
      <c r="C48" s="81"/>
      <c r="D48" s="81"/>
      <c r="E48" s="30" t="s">
        <v>178</v>
      </c>
      <c r="F48" s="81"/>
      <c r="G48" s="81"/>
      <c r="H48" s="81"/>
      <c r="I48" s="81"/>
      <c r="J48" s="81"/>
      <c r="K48" s="81"/>
      <c r="L48" s="81"/>
      <c r="M48" s="81"/>
      <c r="N48" s="81"/>
      <c r="O48" s="82"/>
      <c r="P48" s="82"/>
      <c r="Q48" s="82"/>
      <c r="R48" s="82"/>
      <c r="S48" s="82"/>
      <c r="T48" s="82"/>
      <c r="U48" s="82"/>
      <c r="V48" s="82"/>
      <c r="W48" s="81"/>
      <c r="X48" s="82"/>
      <c r="Y48" s="83"/>
      <c r="Z48" s="83"/>
      <c r="AA48" s="83"/>
      <c r="AB48" s="83"/>
      <c r="AC48" s="83"/>
      <c r="AD48" s="82"/>
      <c r="AE48" s="82"/>
      <c r="AF48" s="82"/>
      <c r="AG48" s="82"/>
      <c r="AH48" s="82"/>
      <c r="AI48" s="82"/>
      <c r="AJ48" s="82"/>
      <c r="AK48" s="82"/>
      <c r="AL48" s="82"/>
      <c r="AM48" s="82"/>
      <c r="AN48" s="82"/>
      <c r="AO48" s="82"/>
      <c r="AP48" s="82"/>
      <c r="AQ48" s="82"/>
      <c r="AR48" s="82"/>
      <c r="AS48" s="82"/>
      <c r="AT48" s="82"/>
      <c r="AU48" s="82"/>
    </row>
    <row r="49" spans="1:47" ht="405" hidden="1">
      <c r="A49" s="82"/>
      <c r="B49" s="82"/>
      <c r="C49" s="81"/>
      <c r="D49" s="81"/>
      <c r="E49" s="30" t="s">
        <v>179</v>
      </c>
      <c r="F49" s="30" t="s">
        <v>180</v>
      </c>
      <c r="G49" s="81"/>
      <c r="H49" s="81"/>
      <c r="I49" s="81"/>
      <c r="J49" s="81"/>
      <c r="K49" s="81"/>
      <c r="L49" s="81"/>
      <c r="M49" s="81"/>
      <c r="N49" s="81"/>
      <c r="O49" s="82"/>
      <c r="P49" s="82"/>
      <c r="Q49" s="82"/>
      <c r="R49" s="82"/>
      <c r="S49" s="82"/>
      <c r="T49" s="82"/>
      <c r="U49" s="82"/>
      <c r="V49" s="82"/>
      <c r="W49" s="81"/>
      <c r="X49" s="82"/>
      <c r="Y49" s="83"/>
      <c r="Z49" s="83"/>
      <c r="AA49" s="83"/>
      <c r="AB49" s="83"/>
      <c r="AC49" s="83"/>
      <c r="AD49" s="82"/>
      <c r="AE49" s="82"/>
      <c r="AF49" s="82"/>
      <c r="AG49" s="82"/>
      <c r="AH49" s="82"/>
      <c r="AI49" s="82"/>
      <c r="AJ49" s="82"/>
      <c r="AK49" s="82"/>
      <c r="AL49" s="82"/>
      <c r="AM49" s="82"/>
      <c r="AN49" s="82"/>
      <c r="AO49" s="82"/>
      <c r="AP49" s="82"/>
      <c r="AQ49" s="82"/>
      <c r="AR49" s="82"/>
      <c r="AS49" s="82"/>
      <c r="AT49" s="82"/>
      <c r="AU49" s="82"/>
    </row>
    <row r="50" spans="1:47" ht="165" hidden="1">
      <c r="A50" s="82"/>
      <c r="B50" s="82"/>
      <c r="C50" s="81"/>
      <c r="D50" s="81"/>
      <c r="E50" s="30" t="s">
        <v>104</v>
      </c>
      <c r="F50" s="142" t="s">
        <v>181</v>
      </c>
      <c r="G50" s="81"/>
      <c r="H50" s="81"/>
      <c r="I50" s="81"/>
      <c r="J50" s="81"/>
      <c r="K50" s="81"/>
      <c r="L50" s="81"/>
      <c r="M50" s="81"/>
      <c r="N50" s="81"/>
      <c r="O50" s="82"/>
      <c r="P50" s="82"/>
      <c r="Q50" s="82"/>
      <c r="R50" s="82"/>
      <c r="S50" s="82"/>
      <c r="T50" s="82"/>
      <c r="U50" s="82"/>
      <c r="V50" s="82"/>
      <c r="W50" s="81"/>
      <c r="X50" s="82"/>
      <c r="Y50" s="83"/>
      <c r="Z50" s="83"/>
      <c r="AA50" s="83"/>
      <c r="AB50" s="83"/>
      <c r="AC50" s="83"/>
      <c r="AD50" s="82"/>
      <c r="AE50" s="82"/>
      <c r="AF50" s="82"/>
      <c r="AG50" s="82"/>
      <c r="AH50" s="82"/>
      <c r="AI50" s="82"/>
      <c r="AJ50" s="82"/>
      <c r="AK50" s="82"/>
      <c r="AL50" s="82"/>
      <c r="AM50" s="82"/>
      <c r="AN50" s="82"/>
      <c r="AO50" s="82"/>
      <c r="AP50" s="82"/>
      <c r="AQ50" s="82"/>
      <c r="AR50" s="82"/>
      <c r="AS50" s="82"/>
      <c r="AT50" s="82"/>
      <c r="AU50" s="82"/>
    </row>
    <row r="51" spans="1:47" ht="285" hidden="1">
      <c r="A51" s="82"/>
      <c r="B51" s="82"/>
      <c r="C51" s="81"/>
      <c r="D51" s="81"/>
      <c r="E51" s="30" t="s">
        <v>182</v>
      </c>
      <c r="F51" s="142" t="s">
        <v>183</v>
      </c>
      <c r="G51" s="81"/>
      <c r="H51" s="81"/>
      <c r="I51" s="81"/>
      <c r="J51" s="81"/>
      <c r="K51" s="81"/>
      <c r="L51" s="81"/>
      <c r="M51" s="81"/>
      <c r="N51" s="81"/>
      <c r="O51" s="82"/>
      <c r="P51" s="82"/>
      <c r="Q51" s="82"/>
      <c r="R51" s="82"/>
      <c r="S51" s="82"/>
      <c r="T51" s="82"/>
      <c r="U51" s="82"/>
      <c r="V51" s="82"/>
      <c r="W51" s="81"/>
      <c r="X51" s="82"/>
      <c r="Y51" s="83"/>
      <c r="Z51" s="83"/>
      <c r="AA51" s="83"/>
      <c r="AB51" s="83"/>
      <c r="AC51" s="83"/>
      <c r="AD51" s="82"/>
      <c r="AE51" s="82"/>
      <c r="AF51" s="82"/>
      <c r="AG51" s="82"/>
      <c r="AH51" s="82"/>
      <c r="AI51" s="82"/>
      <c r="AJ51" s="82"/>
      <c r="AK51" s="82"/>
      <c r="AL51" s="82"/>
      <c r="AM51" s="82"/>
      <c r="AN51" s="82"/>
      <c r="AO51" s="82"/>
      <c r="AP51" s="82"/>
      <c r="AQ51" s="82"/>
      <c r="AR51" s="82"/>
      <c r="AS51" s="82"/>
      <c r="AT51" s="82"/>
      <c r="AU51" s="82"/>
    </row>
    <row r="52" spans="1:47" ht="225" hidden="1">
      <c r="A52" s="82"/>
      <c r="B52" s="82"/>
      <c r="C52" s="81"/>
      <c r="D52" s="81"/>
      <c r="E52" s="30" t="s">
        <v>184</v>
      </c>
      <c r="F52" s="142" t="s">
        <v>185</v>
      </c>
      <c r="G52" s="81"/>
      <c r="H52" s="81"/>
      <c r="I52" s="81"/>
      <c r="J52" s="81"/>
      <c r="K52" s="81"/>
      <c r="L52" s="81"/>
      <c r="M52" s="81"/>
      <c r="N52" s="81"/>
      <c r="O52" s="82"/>
      <c r="P52" s="82"/>
      <c r="Q52" s="82"/>
      <c r="R52" s="82"/>
      <c r="S52" s="82"/>
      <c r="T52" s="82"/>
      <c r="U52" s="82"/>
      <c r="V52" s="82"/>
      <c r="W52" s="81"/>
      <c r="X52" s="82"/>
      <c r="Y52" s="83"/>
      <c r="Z52" s="83"/>
      <c r="AA52" s="83"/>
      <c r="AB52" s="83"/>
      <c r="AC52" s="83"/>
      <c r="AD52" s="82"/>
      <c r="AE52" s="82"/>
      <c r="AF52" s="82"/>
      <c r="AG52" s="82"/>
      <c r="AH52" s="82"/>
      <c r="AI52" s="82"/>
      <c r="AJ52" s="82"/>
      <c r="AK52" s="82"/>
      <c r="AL52" s="82"/>
      <c r="AM52" s="82"/>
      <c r="AN52" s="82"/>
      <c r="AO52" s="82"/>
      <c r="AP52" s="82"/>
      <c r="AQ52" s="82"/>
      <c r="AR52" s="82"/>
      <c r="AS52" s="82"/>
      <c r="AT52" s="82"/>
      <c r="AU52" s="82"/>
    </row>
    <row r="53" spans="1:47" ht="409.5" hidden="1">
      <c r="A53" s="82"/>
      <c r="B53" s="82"/>
      <c r="C53" s="81"/>
      <c r="D53" s="81"/>
      <c r="E53" s="30" t="s">
        <v>186</v>
      </c>
      <c r="F53" s="142" t="s">
        <v>187</v>
      </c>
      <c r="G53" s="81"/>
      <c r="H53" s="81"/>
      <c r="I53" s="81"/>
      <c r="J53" s="81"/>
      <c r="K53" s="81"/>
      <c r="L53" s="81"/>
      <c r="M53" s="81"/>
      <c r="N53" s="81"/>
      <c r="O53" s="82"/>
      <c r="P53" s="82"/>
      <c r="Q53" s="82"/>
      <c r="R53" s="82"/>
      <c r="S53" s="82"/>
      <c r="T53" s="82"/>
      <c r="U53" s="82"/>
      <c r="V53" s="82"/>
      <c r="W53" s="81"/>
      <c r="X53" s="82"/>
      <c r="Y53" s="83"/>
      <c r="Z53" s="83"/>
      <c r="AA53" s="83"/>
      <c r="AB53" s="83"/>
      <c r="AC53" s="83"/>
      <c r="AD53" s="82"/>
      <c r="AE53" s="82"/>
      <c r="AF53" s="82"/>
      <c r="AG53" s="82"/>
      <c r="AH53" s="82"/>
      <c r="AI53" s="82"/>
      <c r="AJ53" s="82"/>
      <c r="AK53" s="82"/>
      <c r="AL53" s="82"/>
      <c r="AM53" s="82"/>
      <c r="AN53" s="82"/>
      <c r="AO53" s="82"/>
      <c r="AP53" s="82"/>
      <c r="AQ53" s="82"/>
      <c r="AR53" s="82"/>
      <c r="AS53" s="82"/>
      <c r="AT53" s="82"/>
      <c r="AU53" s="82"/>
    </row>
    <row r="54" spans="1:47" ht="285" hidden="1">
      <c r="A54" s="82"/>
      <c r="B54" s="82"/>
      <c r="C54" s="81"/>
      <c r="D54" s="81"/>
      <c r="E54" s="30" t="s">
        <v>188</v>
      </c>
      <c r="F54" s="142" t="s">
        <v>189</v>
      </c>
      <c r="G54" s="81"/>
      <c r="H54" s="81"/>
      <c r="I54" s="81"/>
      <c r="J54" s="81"/>
      <c r="K54" s="81"/>
      <c r="L54" s="81"/>
      <c r="M54" s="81"/>
      <c r="N54" s="81"/>
      <c r="O54" s="82"/>
      <c r="P54" s="82"/>
      <c r="Q54" s="82"/>
      <c r="R54" s="82"/>
      <c r="S54" s="82"/>
      <c r="T54" s="82"/>
      <c r="U54" s="82"/>
      <c r="V54" s="82"/>
      <c r="W54" s="81"/>
      <c r="X54" s="82"/>
      <c r="Y54" s="83"/>
      <c r="Z54" s="83"/>
      <c r="AA54" s="83"/>
      <c r="AB54" s="83"/>
      <c r="AC54" s="83"/>
      <c r="AD54" s="82"/>
      <c r="AE54" s="82"/>
      <c r="AF54" s="82"/>
      <c r="AG54" s="82"/>
      <c r="AH54" s="82"/>
      <c r="AI54" s="82"/>
      <c r="AJ54" s="82"/>
      <c r="AK54" s="82"/>
      <c r="AL54" s="82"/>
      <c r="AM54" s="82"/>
      <c r="AN54" s="82"/>
      <c r="AO54" s="82"/>
      <c r="AP54" s="82"/>
      <c r="AQ54" s="82"/>
      <c r="AR54" s="82"/>
      <c r="AS54" s="82"/>
      <c r="AT54" s="82"/>
      <c r="AU54" s="82"/>
    </row>
    <row r="55" spans="1:47" ht="409.5" hidden="1">
      <c r="A55" s="82"/>
      <c r="B55" s="82"/>
      <c r="C55" s="81"/>
      <c r="D55" s="81"/>
      <c r="E55" s="30" t="s">
        <v>190</v>
      </c>
      <c r="F55" s="142" t="s">
        <v>191</v>
      </c>
      <c r="G55" s="81"/>
      <c r="H55" s="81"/>
      <c r="I55" s="81"/>
      <c r="J55" s="81"/>
      <c r="K55" s="81"/>
      <c r="L55" s="81"/>
      <c r="M55" s="81"/>
      <c r="N55" s="81"/>
      <c r="O55" s="82"/>
      <c r="P55" s="82"/>
      <c r="Q55" s="82"/>
      <c r="R55" s="82"/>
      <c r="S55" s="82"/>
      <c r="T55" s="82"/>
      <c r="U55" s="82"/>
      <c r="V55" s="82"/>
      <c r="W55" s="81"/>
      <c r="X55" s="82"/>
      <c r="Y55" s="83"/>
      <c r="Z55" s="83"/>
      <c r="AA55" s="83"/>
      <c r="AB55" s="83"/>
      <c r="AC55" s="83"/>
      <c r="AD55" s="82"/>
      <c r="AE55" s="82"/>
      <c r="AF55" s="82"/>
      <c r="AG55" s="82"/>
      <c r="AH55" s="82"/>
      <c r="AI55" s="82"/>
      <c r="AJ55" s="82"/>
      <c r="AK55" s="82"/>
      <c r="AL55" s="82"/>
      <c r="AM55" s="82"/>
      <c r="AN55" s="82"/>
      <c r="AO55" s="82"/>
      <c r="AP55" s="82"/>
      <c r="AQ55" s="82"/>
      <c r="AR55" s="82"/>
      <c r="AS55" s="82"/>
      <c r="AT55" s="82"/>
      <c r="AU55" s="82"/>
    </row>
    <row r="56" spans="1:47" ht="225" hidden="1">
      <c r="A56" s="82"/>
      <c r="B56" s="82"/>
      <c r="C56" s="81"/>
      <c r="D56" s="81"/>
      <c r="E56" s="30" t="s">
        <v>192</v>
      </c>
      <c r="F56" s="142" t="s">
        <v>193</v>
      </c>
      <c r="G56" s="81"/>
      <c r="H56" s="81"/>
      <c r="I56" s="81"/>
      <c r="J56" s="81"/>
      <c r="K56" s="81"/>
      <c r="L56" s="81"/>
      <c r="M56" s="81"/>
      <c r="N56" s="81"/>
      <c r="O56" s="82"/>
      <c r="P56" s="82"/>
      <c r="Q56" s="82"/>
      <c r="R56" s="82"/>
      <c r="S56" s="82"/>
      <c r="T56" s="82"/>
      <c r="U56" s="82"/>
      <c r="V56" s="82"/>
      <c r="W56" s="81"/>
      <c r="X56" s="82"/>
      <c r="Y56" s="83"/>
      <c r="Z56" s="83"/>
      <c r="AA56" s="83"/>
      <c r="AB56" s="83"/>
      <c r="AC56" s="83"/>
      <c r="AD56" s="82"/>
      <c r="AE56" s="82"/>
      <c r="AF56" s="82"/>
      <c r="AG56" s="82"/>
      <c r="AH56" s="82"/>
      <c r="AI56" s="82"/>
      <c r="AJ56" s="82"/>
      <c r="AK56" s="82"/>
      <c r="AL56" s="82"/>
      <c r="AM56" s="82"/>
      <c r="AN56" s="82"/>
      <c r="AO56" s="82"/>
      <c r="AP56" s="82"/>
      <c r="AQ56" s="82"/>
      <c r="AR56" s="82"/>
      <c r="AS56" s="82"/>
      <c r="AT56" s="82"/>
      <c r="AU56" s="82"/>
    </row>
    <row r="57" spans="1:47" ht="285" hidden="1">
      <c r="A57" s="82"/>
      <c r="B57" s="82"/>
      <c r="C57" s="81"/>
      <c r="D57" s="81"/>
      <c r="E57" s="30" t="s">
        <v>194</v>
      </c>
      <c r="F57" s="142" t="s">
        <v>195</v>
      </c>
      <c r="G57" s="81"/>
      <c r="H57" s="81"/>
      <c r="I57" s="81"/>
      <c r="J57" s="81"/>
      <c r="K57" s="81"/>
      <c r="L57" s="81"/>
      <c r="M57" s="81"/>
      <c r="N57" s="81"/>
      <c r="O57" s="82"/>
      <c r="P57" s="82"/>
      <c r="Q57" s="82"/>
      <c r="R57" s="82"/>
      <c r="S57" s="82"/>
      <c r="T57" s="82"/>
      <c r="U57" s="82"/>
      <c r="V57" s="82"/>
      <c r="W57" s="81"/>
      <c r="X57" s="82"/>
      <c r="Y57" s="83"/>
      <c r="Z57" s="83"/>
      <c r="AA57" s="83"/>
      <c r="AB57" s="83"/>
      <c r="AC57" s="83"/>
      <c r="AD57" s="82"/>
      <c r="AE57" s="82"/>
      <c r="AF57" s="82"/>
      <c r="AG57" s="82"/>
      <c r="AH57" s="82"/>
      <c r="AI57" s="82"/>
      <c r="AJ57" s="82"/>
      <c r="AK57" s="82"/>
      <c r="AL57" s="82"/>
      <c r="AM57" s="82"/>
      <c r="AN57" s="82"/>
      <c r="AO57" s="82"/>
      <c r="AP57" s="82"/>
      <c r="AQ57" s="82"/>
      <c r="AR57" s="82"/>
      <c r="AS57" s="82"/>
      <c r="AT57" s="82"/>
      <c r="AU57" s="82"/>
    </row>
    <row r="58" spans="1:47" ht="135" hidden="1">
      <c r="A58" s="82"/>
      <c r="B58" s="82"/>
      <c r="C58" s="81"/>
      <c r="D58" s="81"/>
      <c r="E58" s="30" t="s">
        <v>196</v>
      </c>
      <c r="F58" s="142" t="s">
        <v>197</v>
      </c>
      <c r="G58" s="81"/>
      <c r="H58" s="81"/>
      <c r="I58" s="81"/>
      <c r="J58" s="81"/>
      <c r="K58" s="81"/>
      <c r="L58" s="81"/>
      <c r="M58" s="81"/>
      <c r="N58" s="81"/>
      <c r="O58" s="82"/>
      <c r="P58" s="82"/>
      <c r="Q58" s="82"/>
      <c r="R58" s="82"/>
      <c r="S58" s="82"/>
      <c r="T58" s="82"/>
      <c r="U58" s="82"/>
      <c r="V58" s="82"/>
      <c r="W58" s="81"/>
      <c r="X58" s="82"/>
      <c r="Y58" s="83"/>
      <c r="Z58" s="83"/>
      <c r="AA58" s="83"/>
      <c r="AB58" s="83"/>
      <c r="AC58" s="83"/>
      <c r="AD58" s="82"/>
      <c r="AE58" s="82"/>
      <c r="AF58" s="82"/>
      <c r="AG58" s="82"/>
      <c r="AH58" s="82"/>
      <c r="AI58" s="82"/>
      <c r="AJ58" s="82"/>
      <c r="AK58" s="82"/>
      <c r="AL58" s="82"/>
      <c r="AM58" s="82"/>
      <c r="AN58" s="82"/>
      <c r="AO58" s="82"/>
      <c r="AP58" s="82"/>
      <c r="AQ58" s="82"/>
      <c r="AR58" s="82"/>
      <c r="AS58" s="82"/>
      <c r="AT58" s="82"/>
      <c r="AU58" s="82"/>
    </row>
    <row r="59" spans="1:47" ht="210" hidden="1">
      <c r="A59" s="82"/>
      <c r="B59" s="82"/>
      <c r="C59" s="81"/>
      <c r="D59" s="81"/>
      <c r="E59" s="30" t="s">
        <v>198</v>
      </c>
      <c r="F59" s="142" t="s">
        <v>199</v>
      </c>
      <c r="G59" s="81"/>
      <c r="H59" s="81"/>
      <c r="I59" s="81"/>
      <c r="J59" s="81"/>
      <c r="K59" s="81"/>
      <c r="L59" s="81"/>
      <c r="M59" s="81"/>
      <c r="N59" s="81"/>
      <c r="O59" s="82"/>
      <c r="P59" s="82"/>
      <c r="Q59" s="82"/>
      <c r="R59" s="82"/>
      <c r="S59" s="82"/>
      <c r="T59" s="82"/>
      <c r="U59" s="82"/>
      <c r="V59" s="82"/>
      <c r="W59" s="81"/>
      <c r="X59" s="82"/>
      <c r="Y59" s="83"/>
      <c r="Z59" s="83"/>
      <c r="AA59" s="83"/>
      <c r="AB59" s="83"/>
      <c r="AC59" s="83"/>
      <c r="AD59" s="82"/>
      <c r="AE59" s="82"/>
      <c r="AF59" s="82"/>
      <c r="AG59" s="82"/>
      <c r="AH59" s="82"/>
      <c r="AI59" s="82"/>
      <c r="AJ59" s="82"/>
      <c r="AK59" s="82"/>
      <c r="AL59" s="82"/>
      <c r="AM59" s="82"/>
      <c r="AN59" s="82"/>
      <c r="AO59" s="82"/>
      <c r="AP59" s="82"/>
      <c r="AQ59" s="82"/>
      <c r="AR59" s="82"/>
      <c r="AS59" s="82"/>
      <c r="AT59" s="82"/>
      <c r="AU59" s="82"/>
    </row>
    <row r="60" spans="1:47" ht="75" hidden="1">
      <c r="A60" s="82"/>
      <c r="B60" s="82"/>
      <c r="C60" s="81"/>
      <c r="D60" s="81"/>
      <c r="E60" s="30" t="s">
        <v>200</v>
      </c>
      <c r="F60" s="142" t="s">
        <v>201</v>
      </c>
      <c r="G60" s="81"/>
      <c r="H60" s="81"/>
      <c r="I60" s="81"/>
      <c r="J60" s="81"/>
      <c r="K60" s="81"/>
      <c r="L60" s="81"/>
      <c r="M60" s="81"/>
      <c r="N60" s="81"/>
      <c r="O60" s="82"/>
      <c r="P60" s="82"/>
      <c r="Q60" s="82"/>
      <c r="R60" s="82"/>
      <c r="S60" s="82"/>
      <c r="T60" s="82"/>
      <c r="U60" s="82"/>
      <c r="V60" s="82"/>
      <c r="W60" s="81"/>
      <c r="X60" s="82"/>
      <c r="Y60" s="83"/>
      <c r="Z60" s="83"/>
      <c r="AA60" s="83"/>
      <c r="AB60" s="83"/>
      <c r="AC60" s="83"/>
      <c r="AD60" s="82"/>
      <c r="AE60" s="82"/>
      <c r="AF60" s="82"/>
      <c r="AG60" s="82"/>
      <c r="AH60" s="82"/>
      <c r="AI60" s="82"/>
      <c r="AJ60" s="82"/>
      <c r="AK60" s="82"/>
      <c r="AL60" s="82"/>
      <c r="AM60" s="82"/>
      <c r="AN60" s="82"/>
      <c r="AO60" s="82"/>
      <c r="AP60" s="82"/>
      <c r="AQ60" s="82"/>
      <c r="AR60" s="82"/>
      <c r="AS60" s="82"/>
      <c r="AT60" s="82"/>
      <c r="AU60" s="82"/>
    </row>
    <row r="61" spans="1:47" ht="409.5" hidden="1">
      <c r="A61" s="82"/>
      <c r="B61" s="82"/>
      <c r="C61" s="81"/>
      <c r="D61" s="81"/>
      <c r="E61" s="30" t="s">
        <v>202</v>
      </c>
      <c r="F61" s="142" t="s">
        <v>203</v>
      </c>
      <c r="G61" s="81"/>
      <c r="H61" s="81"/>
      <c r="I61" s="81"/>
      <c r="J61" s="81"/>
      <c r="K61" s="81"/>
      <c r="L61" s="81"/>
      <c r="M61" s="81"/>
      <c r="N61" s="81"/>
      <c r="O61" s="82"/>
      <c r="P61" s="82"/>
      <c r="Q61" s="82"/>
      <c r="R61" s="82"/>
      <c r="S61" s="82"/>
      <c r="T61" s="82"/>
      <c r="U61" s="82"/>
      <c r="V61" s="82"/>
      <c r="W61" s="81"/>
      <c r="X61" s="82"/>
      <c r="Y61" s="83"/>
      <c r="Z61" s="83"/>
      <c r="AA61" s="83"/>
      <c r="AB61" s="83"/>
      <c r="AC61" s="83"/>
      <c r="AD61" s="82"/>
      <c r="AE61" s="82"/>
      <c r="AF61" s="82"/>
      <c r="AG61" s="82"/>
      <c r="AH61" s="82"/>
      <c r="AI61" s="82"/>
      <c r="AJ61" s="82"/>
      <c r="AK61" s="82"/>
      <c r="AL61" s="82"/>
      <c r="AM61" s="82"/>
      <c r="AN61" s="82"/>
      <c r="AO61" s="82"/>
      <c r="AP61" s="82"/>
      <c r="AQ61" s="82"/>
      <c r="AR61" s="82"/>
      <c r="AS61" s="82"/>
      <c r="AT61" s="82"/>
      <c r="AU61" s="82"/>
    </row>
    <row r="62" spans="1:47" ht="409.5" hidden="1">
      <c r="A62" s="82"/>
      <c r="B62" s="82"/>
      <c r="C62" s="81"/>
      <c r="D62" s="81"/>
      <c r="E62" s="30" t="s">
        <v>204</v>
      </c>
      <c r="F62" s="142" t="s">
        <v>205</v>
      </c>
      <c r="G62" s="81"/>
      <c r="H62" s="81"/>
      <c r="I62" s="81"/>
      <c r="J62" s="81"/>
      <c r="K62" s="81"/>
      <c r="L62" s="81"/>
      <c r="M62" s="81"/>
      <c r="N62" s="81"/>
      <c r="O62" s="82"/>
      <c r="P62" s="82"/>
      <c r="Q62" s="82"/>
      <c r="R62" s="82"/>
      <c r="S62" s="82"/>
      <c r="T62" s="82"/>
      <c r="U62" s="82"/>
      <c r="V62" s="82"/>
      <c r="W62" s="81"/>
      <c r="X62" s="82"/>
      <c r="Y62" s="83"/>
      <c r="Z62" s="83"/>
      <c r="AA62" s="83"/>
      <c r="AB62" s="83"/>
      <c r="AC62" s="83"/>
      <c r="AD62" s="82"/>
      <c r="AE62" s="82"/>
      <c r="AF62" s="82"/>
      <c r="AG62" s="82"/>
      <c r="AH62" s="82"/>
      <c r="AI62" s="82"/>
      <c r="AJ62" s="82"/>
      <c r="AK62" s="82"/>
      <c r="AL62" s="82"/>
      <c r="AM62" s="82"/>
      <c r="AN62" s="82"/>
      <c r="AO62" s="82"/>
      <c r="AP62" s="82"/>
      <c r="AQ62" s="82"/>
      <c r="AR62" s="82"/>
      <c r="AS62" s="82"/>
      <c r="AT62" s="82"/>
      <c r="AU62" s="82"/>
    </row>
    <row r="63" spans="1:47" ht="285" hidden="1">
      <c r="A63" s="82"/>
      <c r="B63" s="82"/>
      <c r="C63" s="81"/>
      <c r="D63" s="81"/>
      <c r="E63" s="30" t="s">
        <v>206</v>
      </c>
      <c r="F63" s="142" t="s">
        <v>207</v>
      </c>
      <c r="G63" s="81"/>
      <c r="H63" s="81"/>
      <c r="I63" s="81"/>
      <c r="J63" s="81"/>
      <c r="K63" s="81"/>
      <c r="L63" s="81"/>
      <c r="M63" s="81"/>
      <c r="N63" s="81"/>
      <c r="O63" s="82"/>
      <c r="P63" s="82"/>
      <c r="Q63" s="82"/>
      <c r="R63" s="82"/>
      <c r="S63" s="82"/>
      <c r="T63" s="82"/>
      <c r="U63" s="82"/>
      <c r="V63" s="82"/>
      <c r="W63" s="81"/>
      <c r="X63" s="82"/>
      <c r="Y63" s="83"/>
      <c r="Z63" s="83"/>
      <c r="AA63" s="83"/>
      <c r="AB63" s="83"/>
      <c r="AC63" s="83"/>
      <c r="AD63" s="82"/>
      <c r="AE63" s="82"/>
      <c r="AF63" s="82"/>
      <c r="AG63" s="82"/>
      <c r="AH63" s="82"/>
      <c r="AI63" s="82"/>
      <c r="AJ63" s="82"/>
      <c r="AK63" s="82"/>
      <c r="AL63" s="82"/>
      <c r="AM63" s="82"/>
      <c r="AN63" s="82"/>
      <c r="AO63" s="82"/>
      <c r="AP63" s="82"/>
      <c r="AQ63" s="82"/>
      <c r="AR63" s="82"/>
      <c r="AS63" s="82"/>
      <c r="AT63" s="82"/>
      <c r="AU63" s="82"/>
    </row>
    <row r="64" spans="1:47" ht="210" hidden="1">
      <c r="A64" s="82"/>
      <c r="B64" s="82"/>
      <c r="C64" s="81"/>
      <c r="D64" s="81"/>
      <c r="E64" s="30" t="s">
        <v>208</v>
      </c>
      <c r="F64" s="142" t="s">
        <v>209</v>
      </c>
      <c r="G64" s="81"/>
      <c r="H64" s="81"/>
      <c r="I64" s="81"/>
      <c r="J64" s="81"/>
      <c r="K64" s="81"/>
      <c r="L64" s="81"/>
      <c r="M64" s="81"/>
      <c r="N64" s="81"/>
      <c r="O64" s="82"/>
      <c r="P64" s="82"/>
      <c r="Q64" s="82"/>
      <c r="R64" s="82"/>
      <c r="S64" s="82"/>
      <c r="T64" s="82"/>
      <c r="U64" s="82"/>
      <c r="V64" s="82"/>
      <c r="W64" s="81"/>
      <c r="X64" s="82"/>
      <c r="Y64" s="83"/>
      <c r="Z64" s="83"/>
      <c r="AA64" s="83"/>
      <c r="AB64" s="83"/>
      <c r="AC64" s="83"/>
      <c r="AD64" s="82"/>
      <c r="AE64" s="82"/>
      <c r="AF64" s="82"/>
      <c r="AG64" s="82"/>
      <c r="AH64" s="82"/>
      <c r="AI64" s="82"/>
      <c r="AJ64" s="82"/>
      <c r="AK64" s="82"/>
      <c r="AL64" s="82"/>
      <c r="AM64" s="82"/>
      <c r="AN64" s="82"/>
      <c r="AO64" s="82"/>
      <c r="AP64" s="82"/>
      <c r="AQ64" s="82"/>
      <c r="AR64" s="82"/>
      <c r="AS64" s="82"/>
      <c r="AT64" s="82"/>
      <c r="AU64" s="82"/>
    </row>
    <row r="65" spans="1:69" hidden="1">
      <c r="A65" s="82"/>
      <c r="B65" s="82"/>
      <c r="C65" s="81"/>
      <c r="D65" s="81"/>
      <c r="E65" s="81"/>
      <c r="F65" s="81"/>
      <c r="G65" s="81"/>
      <c r="H65" s="81"/>
      <c r="I65" s="81"/>
      <c r="J65" s="81"/>
      <c r="K65" s="81"/>
      <c r="L65" s="81"/>
      <c r="M65" s="81"/>
      <c r="N65" s="81"/>
      <c r="O65" s="82"/>
      <c r="P65" s="82"/>
      <c r="Q65" s="82"/>
      <c r="R65" s="82"/>
      <c r="S65" s="82"/>
      <c r="T65" s="82"/>
      <c r="U65" s="82"/>
      <c r="V65" s="82"/>
      <c r="W65" s="156"/>
      <c r="X65" s="82"/>
      <c r="Y65" s="83"/>
      <c r="Z65" s="83"/>
      <c r="AA65" s="83"/>
      <c r="AB65" s="83"/>
      <c r="AC65" s="83"/>
      <c r="AD65" s="82"/>
      <c r="AE65" s="82"/>
      <c r="AF65" s="82"/>
      <c r="AG65" s="82"/>
      <c r="AH65" s="82"/>
      <c r="AI65" s="82"/>
      <c r="AJ65" s="82"/>
      <c r="AK65" s="82"/>
      <c r="AL65" s="82"/>
      <c r="AM65" s="82"/>
      <c r="AN65" s="82"/>
      <c r="AO65" s="82"/>
      <c r="AP65" s="82"/>
      <c r="AQ65" s="82"/>
      <c r="AR65" s="82"/>
      <c r="AS65" s="82"/>
      <c r="AT65" s="82"/>
      <c r="AU65" s="82"/>
    </row>
    <row r="66" spans="1:69" s="103" customFormat="1" ht="168.75" customHeight="1">
      <c r="A66" s="187"/>
      <c r="B66" s="187" t="s">
        <v>182</v>
      </c>
      <c r="C66" s="189" t="s">
        <v>183</v>
      </c>
      <c r="D66" s="201" t="s">
        <v>834</v>
      </c>
      <c r="E66" s="204"/>
      <c r="F66" s="189"/>
      <c r="G66" s="189"/>
      <c r="H66" s="207" t="s">
        <v>836</v>
      </c>
      <c r="I66" s="207" t="s">
        <v>837</v>
      </c>
      <c r="J66" s="207" t="s">
        <v>838</v>
      </c>
      <c r="K66" s="207" t="s">
        <v>261</v>
      </c>
      <c r="L66" s="210" t="str">
        <f t="shared" ref="L66" si="32">IF(F66&lt;&gt;"",CONCATENATE(E66," ",F66),CONCATENATE(H66," ",I66," ",J66," ",K66))</f>
        <v>Hurto de bienes  por parte de un funcionario de la Unidad que se encuentren en el almacén para beneficio propio o de un tercero</v>
      </c>
      <c r="M66" s="207" t="s">
        <v>83</v>
      </c>
      <c r="N66" s="207" t="s">
        <v>111</v>
      </c>
      <c r="O66" s="187" t="s">
        <v>84</v>
      </c>
      <c r="P66" s="187" t="s">
        <v>85</v>
      </c>
      <c r="Q66" s="187"/>
      <c r="R66" s="187" t="s">
        <v>120</v>
      </c>
      <c r="S66" s="187">
        <f t="shared" ref="S66" si="33">IF(R66="Muy alta",100,IF(R66="Alta",80,IF(R66="Media",60,IF(R66="Baja",40,IF(R66="Muy baja",20,IF(R66="Casi Seguro",100,IF(R66="Probable",80,IF(R66="Posible",60,IF(R66="Improbable",40,IF(R66="Rara vez",20,0))))))))))</f>
        <v>40</v>
      </c>
      <c r="T66" s="187" t="s">
        <v>65</v>
      </c>
      <c r="U66" s="187">
        <f t="shared" ref="U66" si="34">IF(T66="Catastrófico",100,IF(T66="Mayor",80,IF(T66="Moderado",60,IF(T66="Menor",40,IF(T66="Leve",20,0)))))</f>
        <v>80</v>
      </c>
      <c r="V66" s="187" t="s">
        <v>66</v>
      </c>
      <c r="W66" s="108" t="s">
        <v>839</v>
      </c>
      <c r="X66" s="93" t="str">
        <f t="shared" ref="X66:X68" si="35">IF(OR(Y66="Preventivo",Y66="Detectivo"),"Probabilidad",IF(Y66="Correctivo","Impacto"," "))</f>
        <v>Probabilidad</v>
      </c>
      <c r="Y66" s="93" t="s">
        <v>68</v>
      </c>
      <c r="Z66" s="93" t="s">
        <v>69</v>
      </c>
      <c r="AA66" s="93" t="s">
        <v>70</v>
      </c>
      <c r="AB66" s="93" t="s">
        <v>71</v>
      </c>
      <c r="AC66" s="93" t="s">
        <v>72</v>
      </c>
      <c r="AD66" s="191">
        <f t="shared" ref="AD66" si="36">AH68</f>
        <v>11.760000000000002</v>
      </c>
      <c r="AE66" s="93">
        <f t="shared" ref="AE66:AE94" si="37">IF(Y66="Preventivo",25,IF(Y66="Detectivo",15,0))</f>
        <v>25</v>
      </c>
      <c r="AF66" s="93">
        <f t="shared" ref="AF66:AF94" si="38">IF(Y66="Correctivo",0,IF(Z66="Automatizado",25,IF(Z66="Manual",15,0)))</f>
        <v>15</v>
      </c>
      <c r="AG66" s="93">
        <f>($S$66*((AE66+AF66))/100)</f>
        <v>16</v>
      </c>
      <c r="AH66" s="93">
        <f t="shared" ref="AH66" si="39">S66-AG66</f>
        <v>24</v>
      </c>
      <c r="AI66" s="191">
        <f t="shared" ref="AI66" si="40">AM68</f>
        <v>80</v>
      </c>
      <c r="AJ66" s="93">
        <f t="shared" ref="AJ66:AJ145" si="41">IF(Y66="Correctivo",10,0)</f>
        <v>0</v>
      </c>
      <c r="AK66" s="93">
        <f t="shared" ref="AK66:AK145" si="42">IF(X66="Probabilidad",0,IF(Z66="Automatizado",25,IF(Z66="Manual",15,0)))</f>
        <v>0</v>
      </c>
      <c r="AL66" s="93">
        <f>($U$66*((AJ66+AK66))/100)</f>
        <v>0</v>
      </c>
      <c r="AM66" s="93">
        <f t="shared" ref="AM66" si="43">U66-AL66</f>
        <v>80</v>
      </c>
      <c r="AN66" s="187" t="s">
        <v>66</v>
      </c>
      <c r="AO66" s="187" t="s">
        <v>74</v>
      </c>
      <c r="AP66" s="189" t="s">
        <v>75</v>
      </c>
      <c r="AQ66" s="189" t="s">
        <v>840</v>
      </c>
      <c r="AR66" s="197">
        <v>45658</v>
      </c>
      <c r="AS66" s="197">
        <v>46022</v>
      </c>
      <c r="AT66" s="200" t="s">
        <v>91</v>
      </c>
      <c r="AU66" s="189" t="s">
        <v>835</v>
      </c>
    </row>
    <row r="67" spans="1:69" s="103" customFormat="1" ht="130.5" customHeight="1">
      <c r="A67" s="194"/>
      <c r="B67" s="194"/>
      <c r="C67" s="195"/>
      <c r="D67" s="202"/>
      <c r="E67" s="205"/>
      <c r="F67" s="195"/>
      <c r="G67" s="195"/>
      <c r="H67" s="208"/>
      <c r="I67" s="208"/>
      <c r="J67" s="208"/>
      <c r="K67" s="208"/>
      <c r="L67" s="190"/>
      <c r="M67" s="208"/>
      <c r="N67" s="208"/>
      <c r="O67" s="194"/>
      <c r="P67" s="194"/>
      <c r="Q67" s="194"/>
      <c r="R67" s="194"/>
      <c r="S67" s="194"/>
      <c r="T67" s="194"/>
      <c r="U67" s="194"/>
      <c r="V67" s="194"/>
      <c r="W67" s="112" t="s">
        <v>841</v>
      </c>
      <c r="X67" s="93" t="str">
        <f t="shared" si="35"/>
        <v>Probabilidad</v>
      </c>
      <c r="Y67" s="93" t="s">
        <v>88</v>
      </c>
      <c r="Z67" s="93" t="s">
        <v>69</v>
      </c>
      <c r="AA67" s="93" t="s">
        <v>159</v>
      </c>
      <c r="AB67" s="93" t="s">
        <v>71</v>
      </c>
      <c r="AC67" s="93" t="s">
        <v>72</v>
      </c>
      <c r="AD67" s="192"/>
      <c r="AE67" s="93">
        <f t="shared" si="37"/>
        <v>15</v>
      </c>
      <c r="AF67" s="93">
        <f t="shared" si="38"/>
        <v>15</v>
      </c>
      <c r="AG67" s="93">
        <f>($AH$66*((AE67+AF67))/100)</f>
        <v>7.2</v>
      </c>
      <c r="AH67" s="93">
        <f t="shared" ref="AH67:AH68" si="44">AH66-AG67</f>
        <v>16.8</v>
      </c>
      <c r="AI67" s="192"/>
      <c r="AJ67" s="93">
        <f t="shared" si="41"/>
        <v>0</v>
      </c>
      <c r="AK67" s="93">
        <f t="shared" si="42"/>
        <v>0</v>
      </c>
      <c r="AL67" s="93">
        <f>($AM$346*((AJ67+AK67))/100)</f>
        <v>0</v>
      </c>
      <c r="AM67" s="93">
        <f t="shared" ref="AM67:AM68" si="45">AM66-AL67</f>
        <v>80</v>
      </c>
      <c r="AN67" s="194"/>
      <c r="AO67" s="194"/>
      <c r="AP67" s="195"/>
      <c r="AQ67" s="195"/>
      <c r="AR67" s="198"/>
      <c r="AS67" s="198"/>
      <c r="AT67" s="198"/>
      <c r="AU67" s="195"/>
    </row>
    <row r="68" spans="1:69" s="103" customFormat="1" ht="125.25" customHeight="1">
      <c r="A68" s="188"/>
      <c r="B68" s="188"/>
      <c r="C68" s="196"/>
      <c r="D68" s="203"/>
      <c r="E68" s="206"/>
      <c r="F68" s="196"/>
      <c r="G68" s="196"/>
      <c r="H68" s="209"/>
      <c r="I68" s="209"/>
      <c r="J68" s="209"/>
      <c r="K68" s="209"/>
      <c r="L68" s="211"/>
      <c r="M68" s="209"/>
      <c r="N68" s="209"/>
      <c r="O68" s="188"/>
      <c r="P68" s="188"/>
      <c r="Q68" s="188"/>
      <c r="R68" s="188"/>
      <c r="S68" s="188"/>
      <c r="T68" s="188"/>
      <c r="U68" s="188"/>
      <c r="V68" s="188"/>
      <c r="W68" s="108" t="s">
        <v>842</v>
      </c>
      <c r="X68" s="93" t="str">
        <f t="shared" si="35"/>
        <v>Probabilidad</v>
      </c>
      <c r="Y68" s="93" t="s">
        <v>88</v>
      </c>
      <c r="Z68" s="93" t="s">
        <v>69</v>
      </c>
      <c r="AA68" s="93" t="s">
        <v>70</v>
      </c>
      <c r="AB68" s="93" t="s">
        <v>71</v>
      </c>
      <c r="AC68" s="93" t="s">
        <v>72</v>
      </c>
      <c r="AD68" s="193"/>
      <c r="AE68" s="93">
        <f t="shared" si="37"/>
        <v>15</v>
      </c>
      <c r="AF68" s="93">
        <f t="shared" si="38"/>
        <v>15</v>
      </c>
      <c r="AG68" s="93">
        <f>($AH$67*((AE68+AF68))/100)</f>
        <v>5.04</v>
      </c>
      <c r="AH68" s="93">
        <f t="shared" si="44"/>
        <v>11.760000000000002</v>
      </c>
      <c r="AI68" s="193"/>
      <c r="AJ68" s="93">
        <f t="shared" si="41"/>
        <v>0</v>
      </c>
      <c r="AK68" s="93">
        <f t="shared" si="42"/>
        <v>0</v>
      </c>
      <c r="AL68" s="93">
        <f>($AM$357*((AJ68+AK68))/100)</f>
        <v>0</v>
      </c>
      <c r="AM68" s="93">
        <f t="shared" si="45"/>
        <v>80</v>
      </c>
      <c r="AN68" s="188"/>
      <c r="AO68" s="188"/>
      <c r="AP68" s="196"/>
      <c r="AQ68" s="196"/>
      <c r="AR68" s="199"/>
      <c r="AS68" s="199"/>
      <c r="AT68" s="199"/>
      <c r="AU68" s="196"/>
    </row>
    <row r="69" spans="1:69" s="103" customFormat="1" ht="222.75" customHeight="1">
      <c r="A69" s="257"/>
      <c r="B69" s="182" t="s">
        <v>196</v>
      </c>
      <c r="C69" s="183" t="s">
        <v>197</v>
      </c>
      <c r="D69" s="183" t="s">
        <v>210</v>
      </c>
      <c r="E69" s="183"/>
      <c r="F69" s="183"/>
      <c r="G69" s="183"/>
      <c r="H69" s="189" t="s">
        <v>211</v>
      </c>
      <c r="I69" s="189" t="s">
        <v>212</v>
      </c>
      <c r="J69" s="189" t="s">
        <v>213</v>
      </c>
      <c r="K69" s="189" t="s">
        <v>214</v>
      </c>
      <c r="L69" s="183" t="s">
        <v>215</v>
      </c>
      <c r="M69" s="182" t="s">
        <v>83</v>
      </c>
      <c r="N69" s="182" t="s">
        <v>105</v>
      </c>
      <c r="O69" s="182" t="s">
        <v>84</v>
      </c>
      <c r="P69" s="182" t="s">
        <v>85</v>
      </c>
      <c r="Q69" s="182">
        <v>740000</v>
      </c>
      <c r="R69" s="182" t="s">
        <v>216</v>
      </c>
      <c r="S69" s="182">
        <v>100</v>
      </c>
      <c r="T69" s="182" t="s">
        <v>65</v>
      </c>
      <c r="U69" s="182">
        <v>80</v>
      </c>
      <c r="V69" s="212" t="s">
        <v>66</v>
      </c>
      <c r="W69" s="128" t="s">
        <v>217</v>
      </c>
      <c r="X69" s="94" t="s">
        <v>109</v>
      </c>
      <c r="Y69" s="94" t="s">
        <v>68</v>
      </c>
      <c r="Z69" s="94" t="s">
        <v>69</v>
      </c>
      <c r="AA69" s="94" t="s">
        <v>70</v>
      </c>
      <c r="AB69" s="94" t="s">
        <v>71</v>
      </c>
      <c r="AC69" s="94" t="s">
        <v>72</v>
      </c>
      <c r="AD69" s="181">
        <f>AH72</f>
        <v>25.2</v>
      </c>
      <c r="AE69" s="93">
        <f t="shared" si="37"/>
        <v>25</v>
      </c>
      <c r="AF69" s="93">
        <f t="shared" si="38"/>
        <v>15</v>
      </c>
      <c r="AG69" s="93">
        <f>($S69*((AE69+AF69))/100)</f>
        <v>40</v>
      </c>
      <c r="AH69" s="93">
        <f t="shared" ref="AH69" si="46">S69-AG69</f>
        <v>60</v>
      </c>
      <c r="AI69" s="181">
        <f>AM72</f>
        <v>60</v>
      </c>
      <c r="AJ69" s="93">
        <f t="shared" si="41"/>
        <v>0</v>
      </c>
      <c r="AK69" s="93">
        <f t="shared" si="42"/>
        <v>0</v>
      </c>
      <c r="AL69" s="93">
        <f>($U69*((AJ69+AK69))/100)</f>
        <v>0</v>
      </c>
      <c r="AM69" s="100">
        <f>U69-AL69</f>
        <v>80</v>
      </c>
      <c r="AN69" s="247" t="s">
        <v>73</v>
      </c>
      <c r="AO69" s="187" t="s">
        <v>74</v>
      </c>
      <c r="AP69" s="189" t="s">
        <v>218</v>
      </c>
      <c r="AQ69" s="189" t="s">
        <v>219</v>
      </c>
      <c r="AR69" s="244">
        <v>45658</v>
      </c>
      <c r="AS69" s="244">
        <v>46022</v>
      </c>
      <c r="AT69" s="251" t="s">
        <v>76</v>
      </c>
      <c r="AU69" s="189" t="s">
        <v>220</v>
      </c>
    </row>
    <row r="70" spans="1:69" s="103" customFormat="1" ht="126" customHeight="1">
      <c r="A70" s="257"/>
      <c r="B70" s="182"/>
      <c r="C70" s="183"/>
      <c r="D70" s="183"/>
      <c r="E70" s="183"/>
      <c r="F70" s="183"/>
      <c r="G70" s="183"/>
      <c r="H70" s="195"/>
      <c r="I70" s="195"/>
      <c r="J70" s="195"/>
      <c r="K70" s="195"/>
      <c r="L70" s="183"/>
      <c r="M70" s="182"/>
      <c r="N70" s="182"/>
      <c r="O70" s="182"/>
      <c r="P70" s="182"/>
      <c r="Q70" s="182"/>
      <c r="R70" s="182"/>
      <c r="S70" s="182"/>
      <c r="T70" s="182"/>
      <c r="U70" s="182"/>
      <c r="V70" s="212"/>
      <c r="W70" s="97" t="s">
        <v>221</v>
      </c>
      <c r="X70" s="94" t="s">
        <v>42</v>
      </c>
      <c r="Y70" s="94" t="s">
        <v>78</v>
      </c>
      <c r="Z70" s="94" t="s">
        <v>69</v>
      </c>
      <c r="AA70" s="94" t="s">
        <v>70</v>
      </c>
      <c r="AB70" s="94" t="s">
        <v>71</v>
      </c>
      <c r="AC70" s="94" t="s">
        <v>72</v>
      </c>
      <c r="AD70" s="181"/>
      <c r="AE70" s="93">
        <f t="shared" si="37"/>
        <v>0</v>
      </c>
      <c r="AF70" s="93">
        <f t="shared" si="38"/>
        <v>0</v>
      </c>
      <c r="AG70" s="93">
        <f>($AH69*((AE70+AF70))/100)</f>
        <v>0</v>
      </c>
      <c r="AH70" s="93">
        <f t="shared" ref="AH70:AH72" si="47">AH69-AG70</f>
        <v>60</v>
      </c>
      <c r="AI70" s="181"/>
      <c r="AJ70" s="93">
        <f t="shared" si="41"/>
        <v>10</v>
      </c>
      <c r="AK70" s="93">
        <f t="shared" si="42"/>
        <v>15</v>
      </c>
      <c r="AL70" s="93">
        <f t="shared" ref="AL70:AL72" si="48">($AM69*((AJ70+AK70))/100)</f>
        <v>20</v>
      </c>
      <c r="AM70" s="100">
        <f t="shared" ref="AM70:AM72" si="49">AM69-AL70</f>
        <v>60</v>
      </c>
      <c r="AN70" s="248"/>
      <c r="AO70" s="194"/>
      <c r="AP70" s="195"/>
      <c r="AQ70" s="195"/>
      <c r="AR70" s="250"/>
      <c r="AS70" s="250"/>
      <c r="AT70" s="252"/>
      <c r="AU70" s="195"/>
    </row>
    <row r="71" spans="1:69" s="103" customFormat="1" ht="60">
      <c r="A71" s="257"/>
      <c r="B71" s="182"/>
      <c r="C71" s="183"/>
      <c r="D71" s="183"/>
      <c r="E71" s="183"/>
      <c r="F71" s="183"/>
      <c r="G71" s="183"/>
      <c r="H71" s="195"/>
      <c r="I71" s="195"/>
      <c r="J71" s="195"/>
      <c r="K71" s="195"/>
      <c r="L71" s="183"/>
      <c r="M71" s="182"/>
      <c r="N71" s="182"/>
      <c r="O71" s="182"/>
      <c r="P71" s="182"/>
      <c r="Q71" s="182"/>
      <c r="R71" s="182"/>
      <c r="S71" s="182"/>
      <c r="T71" s="182"/>
      <c r="U71" s="182"/>
      <c r="V71" s="212"/>
      <c r="W71" s="104" t="s">
        <v>222</v>
      </c>
      <c r="X71" s="94" t="s">
        <v>109</v>
      </c>
      <c r="Y71" s="94" t="s">
        <v>88</v>
      </c>
      <c r="Z71" s="94" t="s">
        <v>69</v>
      </c>
      <c r="AA71" s="94" t="s">
        <v>159</v>
      </c>
      <c r="AB71" s="94" t="s">
        <v>71</v>
      </c>
      <c r="AC71" s="94" t="s">
        <v>72</v>
      </c>
      <c r="AD71" s="181"/>
      <c r="AE71" s="93">
        <f t="shared" si="37"/>
        <v>15</v>
      </c>
      <c r="AF71" s="93">
        <f t="shared" si="38"/>
        <v>15</v>
      </c>
      <c r="AG71" s="93">
        <f t="shared" ref="AG71:AG72" si="50">($AH70*((AE71+AF71))/100)</f>
        <v>18</v>
      </c>
      <c r="AH71" s="93">
        <f t="shared" si="47"/>
        <v>42</v>
      </c>
      <c r="AI71" s="181"/>
      <c r="AJ71" s="93">
        <f t="shared" si="41"/>
        <v>0</v>
      </c>
      <c r="AK71" s="93">
        <f t="shared" si="42"/>
        <v>0</v>
      </c>
      <c r="AL71" s="93">
        <f t="shared" si="48"/>
        <v>0</v>
      </c>
      <c r="AM71" s="100">
        <f t="shared" si="49"/>
        <v>60</v>
      </c>
      <c r="AN71" s="248"/>
      <c r="AO71" s="194"/>
      <c r="AP71" s="195"/>
      <c r="AQ71" s="195"/>
      <c r="AR71" s="250"/>
      <c r="AS71" s="250"/>
      <c r="AT71" s="252"/>
      <c r="AU71" s="195"/>
    </row>
    <row r="72" spans="1:69" s="103" customFormat="1" ht="120">
      <c r="A72" s="257"/>
      <c r="B72" s="182"/>
      <c r="C72" s="183"/>
      <c r="D72" s="183"/>
      <c r="E72" s="183"/>
      <c r="F72" s="183"/>
      <c r="G72" s="183"/>
      <c r="H72" s="196"/>
      <c r="I72" s="196"/>
      <c r="J72" s="196"/>
      <c r="K72" s="196"/>
      <c r="L72" s="183"/>
      <c r="M72" s="182"/>
      <c r="N72" s="182"/>
      <c r="O72" s="182"/>
      <c r="P72" s="182"/>
      <c r="Q72" s="182"/>
      <c r="R72" s="182"/>
      <c r="S72" s="182"/>
      <c r="T72" s="182"/>
      <c r="U72" s="182"/>
      <c r="V72" s="212"/>
      <c r="W72" s="97" t="s">
        <v>223</v>
      </c>
      <c r="X72" s="94" t="s">
        <v>109</v>
      </c>
      <c r="Y72" s="94" t="s">
        <v>68</v>
      </c>
      <c r="Z72" s="94" t="s">
        <v>69</v>
      </c>
      <c r="AA72" s="94" t="s">
        <v>70</v>
      </c>
      <c r="AB72" s="94" t="s">
        <v>71</v>
      </c>
      <c r="AC72" s="94" t="s">
        <v>72</v>
      </c>
      <c r="AD72" s="181"/>
      <c r="AE72" s="93">
        <f t="shared" si="37"/>
        <v>25</v>
      </c>
      <c r="AF72" s="93">
        <f t="shared" si="38"/>
        <v>15</v>
      </c>
      <c r="AG72" s="93">
        <f t="shared" si="50"/>
        <v>16.8</v>
      </c>
      <c r="AH72" s="93">
        <f t="shared" si="47"/>
        <v>25.2</v>
      </c>
      <c r="AI72" s="181"/>
      <c r="AJ72" s="93">
        <f t="shared" si="41"/>
        <v>0</v>
      </c>
      <c r="AK72" s="93">
        <f t="shared" si="42"/>
        <v>0</v>
      </c>
      <c r="AL72" s="93">
        <f t="shared" si="48"/>
        <v>0</v>
      </c>
      <c r="AM72" s="100">
        <f t="shared" si="49"/>
        <v>60</v>
      </c>
      <c r="AN72" s="249"/>
      <c r="AO72" s="188"/>
      <c r="AP72" s="196"/>
      <c r="AQ72" s="196"/>
      <c r="AR72" s="245"/>
      <c r="AS72" s="245"/>
      <c r="AT72" s="253"/>
      <c r="AU72" s="196"/>
    </row>
    <row r="73" spans="1:69" s="140" customFormat="1" ht="219.75" customHeight="1">
      <c r="A73" s="282"/>
      <c r="B73" s="282" t="s">
        <v>184</v>
      </c>
      <c r="C73" s="287" t="s">
        <v>225</v>
      </c>
      <c r="D73" s="282" t="s">
        <v>226</v>
      </c>
      <c r="E73" s="355"/>
      <c r="F73" s="290"/>
      <c r="G73" s="290"/>
      <c r="H73" s="296" t="s">
        <v>229</v>
      </c>
      <c r="I73" s="296" t="s">
        <v>230</v>
      </c>
      <c r="J73" s="296" t="s">
        <v>231</v>
      </c>
      <c r="K73" s="296" t="s">
        <v>232</v>
      </c>
      <c r="L73" s="293" t="str">
        <f>IF(F73&lt;&gt;"",CONCATENATE(E73," ",F73),CONCATENATE(H73," ",I73," ",J73," ",K73))</f>
        <v>elaborar documentos precontractuales   a la medida de un proveedor en particular a la medida de un proveedor en particular,  por parte de los profesionales del Grupo de gestión Contractual
de que los servidores públicos o los profesionales del Grupo de Gestión Contractual  de obtener un beneficio propio o beneficiar a un tercero. a cambio de recibir cualquier dádiva o beneficios propio para favorecer a un tercero, mediante el uso indebido de información sensible, clasificada o reservada en el marco de la gestión y ejecución de contratos.</v>
      </c>
      <c r="M73" s="296" t="s">
        <v>83</v>
      </c>
      <c r="N73" s="296" t="s">
        <v>227</v>
      </c>
      <c r="O73" s="282" t="s">
        <v>84</v>
      </c>
      <c r="P73" s="282" t="s">
        <v>85</v>
      </c>
      <c r="Q73" s="282">
        <v>2000</v>
      </c>
      <c r="R73" s="282" t="s">
        <v>155</v>
      </c>
      <c r="S73" s="279">
        <f t="shared" ref="S73" si="51">IF(R73="Muy alta",100,IF(R73="Alta",80,IF(R73="Media",60,IF(R73="Baja",40,IF(R73="Muy baja",20,IF(R73="Casi Seguro",100,IF(R73="Probable",80,IF(R73="Posible",60,IF(R73="Improbable",40,IF(R73="Rara vez",20,0))))))))))</f>
        <v>80</v>
      </c>
      <c r="T73" s="282" t="s">
        <v>65</v>
      </c>
      <c r="U73" s="279">
        <f t="shared" ref="U73" si="52">IF(T73="Catastrófico",100,IF(T73="Mayor",80,IF(T73="Moderado",60,IF(T73="Menor",40,IF(T73="Leve",20,0)))))</f>
        <v>80</v>
      </c>
      <c r="V73" s="282" t="s">
        <v>66</v>
      </c>
      <c r="W73" s="123" t="s">
        <v>233</v>
      </c>
      <c r="X73" s="129" t="str">
        <f t="shared" ref="X73:X74" si="53">IF(OR(Y73="Preventivo",Y73="Detectivo"),"Probabilidad",IF(Y73="Correctivo","Impacto"," "))</f>
        <v>Probabilidad</v>
      </c>
      <c r="Y73" s="131" t="s">
        <v>68</v>
      </c>
      <c r="Z73" s="131" t="s">
        <v>69</v>
      </c>
      <c r="AA73" s="131" t="s">
        <v>70</v>
      </c>
      <c r="AB73" s="131" t="s">
        <v>71</v>
      </c>
      <c r="AC73" s="131" t="s">
        <v>72</v>
      </c>
      <c r="AD73" s="299">
        <f>AH74</f>
        <v>33.6</v>
      </c>
      <c r="AE73" s="129">
        <f t="shared" ref="AE73:AE82" si="54">IF(Y73="Preventivo",25,IF(Y73="Detectivo",15,0))</f>
        <v>25</v>
      </c>
      <c r="AF73" s="129">
        <f t="shared" ref="AF73:AF82" si="55">IF(Y73="Correctivo",0,IF(Z73="Automatizado",25,IF(Z73="Manual",15,0)))</f>
        <v>15</v>
      </c>
      <c r="AG73" s="129">
        <f>($S$73*((AE73+AF73))/100)</f>
        <v>32</v>
      </c>
      <c r="AH73" s="129">
        <f>S73-AG73</f>
        <v>48</v>
      </c>
      <c r="AI73" s="299">
        <f>AM74</f>
        <v>80</v>
      </c>
      <c r="AJ73" s="129">
        <f t="shared" ref="AJ73:AJ82" si="56">IF(Y73="Correctivo",10,0)</f>
        <v>0</v>
      </c>
      <c r="AK73" s="129">
        <f t="shared" ref="AK73:AK82" si="57">IF(X73="Probabilidad",0,IF(Z73="Automatizado",25,IF(Z73="Manual",15,0)))</f>
        <v>0</v>
      </c>
      <c r="AL73" s="129">
        <f>($U$73*((AJ73+AK73))/100)</f>
        <v>0</v>
      </c>
      <c r="AM73" s="129">
        <f>U73-AL73</f>
        <v>80</v>
      </c>
      <c r="AN73" s="282" t="s">
        <v>66</v>
      </c>
      <c r="AO73" s="282" t="s">
        <v>74</v>
      </c>
      <c r="AP73" s="273" t="s">
        <v>75</v>
      </c>
      <c r="AQ73" s="273" t="s">
        <v>234</v>
      </c>
      <c r="AR73" s="357">
        <v>45658</v>
      </c>
      <c r="AS73" s="357">
        <v>46022</v>
      </c>
      <c r="AT73" s="359" t="s">
        <v>91</v>
      </c>
      <c r="AU73" s="279" t="s">
        <v>228</v>
      </c>
    </row>
    <row r="74" spans="1:69" s="140" customFormat="1" ht="219.75" customHeight="1">
      <c r="A74" s="283"/>
      <c r="B74" s="283"/>
      <c r="C74" s="288"/>
      <c r="D74" s="283"/>
      <c r="E74" s="356"/>
      <c r="F74" s="291"/>
      <c r="G74" s="291"/>
      <c r="H74" s="297"/>
      <c r="I74" s="297"/>
      <c r="J74" s="297"/>
      <c r="K74" s="297"/>
      <c r="L74" s="294"/>
      <c r="M74" s="297"/>
      <c r="N74" s="297"/>
      <c r="O74" s="283"/>
      <c r="P74" s="283"/>
      <c r="Q74" s="283"/>
      <c r="R74" s="283"/>
      <c r="S74" s="280"/>
      <c r="T74" s="283"/>
      <c r="U74" s="280"/>
      <c r="V74" s="283"/>
      <c r="W74" s="112" t="s">
        <v>235</v>
      </c>
      <c r="X74" s="129" t="str">
        <f t="shared" si="53"/>
        <v>Probabilidad</v>
      </c>
      <c r="Y74" s="131" t="s">
        <v>88</v>
      </c>
      <c r="Z74" s="131" t="s">
        <v>69</v>
      </c>
      <c r="AA74" s="131" t="s">
        <v>70</v>
      </c>
      <c r="AB74" s="131" t="s">
        <v>71</v>
      </c>
      <c r="AC74" s="131" t="s">
        <v>72</v>
      </c>
      <c r="AD74" s="300"/>
      <c r="AE74" s="129">
        <f t="shared" si="54"/>
        <v>15</v>
      </c>
      <c r="AF74" s="129">
        <f t="shared" si="55"/>
        <v>15</v>
      </c>
      <c r="AG74" s="129">
        <f>($AH$73*((AE74+AF74))/100)</f>
        <v>14.4</v>
      </c>
      <c r="AH74" s="129">
        <f>AH73-AG74</f>
        <v>33.6</v>
      </c>
      <c r="AI74" s="300"/>
      <c r="AJ74" s="129">
        <f t="shared" si="56"/>
        <v>0</v>
      </c>
      <c r="AK74" s="129">
        <f t="shared" si="57"/>
        <v>0</v>
      </c>
      <c r="AL74" s="129">
        <f>($AM$73*((AJ74+AK74))/100)</f>
        <v>0</v>
      </c>
      <c r="AM74" s="129">
        <f>AM73-AL74</f>
        <v>80</v>
      </c>
      <c r="AN74" s="283"/>
      <c r="AO74" s="283"/>
      <c r="AP74" s="274"/>
      <c r="AQ74" s="275"/>
      <c r="AR74" s="358"/>
      <c r="AS74" s="358"/>
      <c r="AT74" s="360"/>
      <c r="AU74" s="281"/>
    </row>
    <row r="75" spans="1:69" s="147" customFormat="1" ht="86.25" customHeight="1">
      <c r="A75" s="182"/>
      <c r="B75" s="182" t="s">
        <v>188</v>
      </c>
      <c r="C75" s="183" t="s">
        <v>189</v>
      </c>
      <c r="D75" s="183" t="s">
        <v>869</v>
      </c>
      <c r="E75" s="183"/>
      <c r="F75" s="183"/>
      <c r="G75" s="183"/>
      <c r="H75" s="182" t="s">
        <v>870</v>
      </c>
      <c r="I75" s="182" t="s">
        <v>871</v>
      </c>
      <c r="J75" s="182" t="s">
        <v>872</v>
      </c>
      <c r="K75" s="182" t="s">
        <v>261</v>
      </c>
      <c r="L75" s="183" t="s">
        <v>873</v>
      </c>
      <c r="M75" s="182" t="s">
        <v>83</v>
      </c>
      <c r="N75" s="182" t="s">
        <v>105</v>
      </c>
      <c r="O75" s="182" t="s">
        <v>84</v>
      </c>
      <c r="P75" s="182" t="s">
        <v>85</v>
      </c>
      <c r="Q75" s="182">
        <v>960</v>
      </c>
      <c r="R75" s="182" t="s">
        <v>86</v>
      </c>
      <c r="S75" s="182">
        <v>60</v>
      </c>
      <c r="T75" s="182" t="s">
        <v>121</v>
      </c>
      <c r="U75" s="182">
        <v>100</v>
      </c>
      <c r="V75" s="180" t="s">
        <v>122</v>
      </c>
      <c r="W75" s="94" t="s">
        <v>874</v>
      </c>
      <c r="X75" s="94" t="s">
        <v>109</v>
      </c>
      <c r="Y75" s="94" t="s">
        <v>68</v>
      </c>
      <c r="Z75" s="94" t="s">
        <v>69</v>
      </c>
      <c r="AA75" s="94" t="s">
        <v>70</v>
      </c>
      <c r="AB75" s="94" t="s">
        <v>71</v>
      </c>
      <c r="AC75" s="94" t="s">
        <v>72</v>
      </c>
      <c r="AD75" s="181">
        <f>AH77</f>
        <v>12.96</v>
      </c>
      <c r="AE75" s="93">
        <f t="shared" si="54"/>
        <v>25</v>
      </c>
      <c r="AF75" s="93">
        <f t="shared" si="55"/>
        <v>15</v>
      </c>
      <c r="AG75" s="93">
        <f>($S75*((AE75+AF75))/100)</f>
        <v>24</v>
      </c>
      <c r="AH75" s="93">
        <f t="shared" ref="AH75" si="58">S75-AG75</f>
        <v>36</v>
      </c>
      <c r="AI75" s="181">
        <f>AM77</f>
        <v>100</v>
      </c>
      <c r="AJ75" s="93">
        <f t="shared" si="56"/>
        <v>0</v>
      </c>
      <c r="AK75" s="93">
        <f t="shared" si="57"/>
        <v>0</v>
      </c>
      <c r="AL75" s="93">
        <f>($U75*((AJ75+AK75))/100)</f>
        <v>0</v>
      </c>
      <c r="AM75" s="93">
        <f>U75-AL75</f>
        <v>100</v>
      </c>
      <c r="AN75" s="180" t="s">
        <v>122</v>
      </c>
      <c r="AO75" s="182" t="s">
        <v>74</v>
      </c>
      <c r="AP75" s="183" t="s">
        <v>252</v>
      </c>
      <c r="AQ75" s="183" t="s">
        <v>875</v>
      </c>
      <c r="AR75" s="370">
        <v>45658</v>
      </c>
      <c r="AS75" s="370">
        <v>46022</v>
      </c>
      <c r="AT75" s="370" t="s">
        <v>126</v>
      </c>
      <c r="AU75" s="183" t="s">
        <v>835</v>
      </c>
      <c r="AV75" s="103"/>
      <c r="AW75" s="103"/>
      <c r="AX75" s="103"/>
      <c r="AY75" s="103"/>
      <c r="AZ75" s="103"/>
      <c r="BA75" s="103"/>
      <c r="BB75" s="103"/>
      <c r="BC75" s="103"/>
      <c r="BD75" s="103"/>
      <c r="BE75" s="103"/>
      <c r="BF75" s="103"/>
      <c r="BG75" s="103"/>
      <c r="BH75" s="103"/>
      <c r="BI75" s="103"/>
      <c r="BJ75" s="103"/>
      <c r="BK75" s="103"/>
      <c r="BL75" s="103"/>
      <c r="BM75" s="103"/>
      <c r="BN75" s="103"/>
      <c r="BO75" s="103"/>
      <c r="BP75" s="103"/>
      <c r="BQ75" s="158"/>
    </row>
    <row r="76" spans="1:69" s="147" customFormat="1" ht="86.25" customHeight="1">
      <c r="A76" s="182"/>
      <c r="B76" s="182"/>
      <c r="C76" s="183"/>
      <c r="D76" s="183"/>
      <c r="E76" s="183"/>
      <c r="F76" s="183"/>
      <c r="G76" s="183"/>
      <c r="H76" s="182"/>
      <c r="I76" s="182"/>
      <c r="J76" s="182"/>
      <c r="K76" s="182"/>
      <c r="L76" s="183"/>
      <c r="M76" s="182"/>
      <c r="N76" s="182"/>
      <c r="O76" s="182"/>
      <c r="P76" s="182"/>
      <c r="Q76" s="182"/>
      <c r="R76" s="182"/>
      <c r="S76" s="182"/>
      <c r="T76" s="182"/>
      <c r="U76" s="182"/>
      <c r="V76" s="180"/>
      <c r="W76" s="94" t="s">
        <v>876</v>
      </c>
      <c r="X76" s="94" t="s">
        <v>109</v>
      </c>
      <c r="Y76" s="94" t="s">
        <v>68</v>
      </c>
      <c r="Z76" s="94" t="s">
        <v>69</v>
      </c>
      <c r="AA76" s="94" t="s">
        <v>70</v>
      </c>
      <c r="AB76" s="94" t="s">
        <v>71</v>
      </c>
      <c r="AC76" s="94" t="s">
        <v>72</v>
      </c>
      <c r="AD76" s="181"/>
      <c r="AE76" s="93">
        <f t="shared" si="54"/>
        <v>25</v>
      </c>
      <c r="AF76" s="93">
        <f t="shared" si="55"/>
        <v>15</v>
      </c>
      <c r="AG76" s="93">
        <f>($AH75*((AE76+AF76))/100)</f>
        <v>14.4</v>
      </c>
      <c r="AH76" s="93">
        <f t="shared" ref="AH76:AH77" si="59">AH75-AG76</f>
        <v>21.6</v>
      </c>
      <c r="AI76" s="181"/>
      <c r="AJ76" s="93">
        <f t="shared" si="56"/>
        <v>0</v>
      </c>
      <c r="AK76" s="93">
        <f t="shared" si="57"/>
        <v>0</v>
      </c>
      <c r="AL76" s="93">
        <f t="shared" ref="AL76:AL77" si="60">($AM75*((AJ76+AK76))/100)</f>
        <v>0</v>
      </c>
      <c r="AM76" s="93">
        <f t="shared" ref="AM76:AM77" si="61">AM75-AL76</f>
        <v>100</v>
      </c>
      <c r="AN76" s="180"/>
      <c r="AO76" s="182"/>
      <c r="AP76" s="183"/>
      <c r="AQ76" s="183"/>
      <c r="AR76" s="370"/>
      <c r="AS76" s="370"/>
      <c r="AT76" s="370"/>
      <c r="AU76" s="183"/>
      <c r="AV76" s="103"/>
      <c r="AW76" s="103"/>
      <c r="AX76" s="103"/>
      <c r="AY76" s="103"/>
      <c r="AZ76" s="103"/>
      <c r="BA76" s="103"/>
      <c r="BB76" s="103"/>
      <c r="BC76" s="103"/>
      <c r="BD76" s="103"/>
      <c r="BE76" s="103"/>
      <c r="BF76" s="103"/>
      <c r="BG76" s="103"/>
      <c r="BH76" s="103"/>
      <c r="BI76" s="103"/>
      <c r="BJ76" s="103"/>
      <c r="BK76" s="103"/>
      <c r="BL76" s="103"/>
      <c r="BM76" s="103"/>
      <c r="BN76" s="103"/>
      <c r="BO76" s="103"/>
      <c r="BP76" s="103"/>
      <c r="BQ76" s="158"/>
    </row>
    <row r="77" spans="1:69" s="147" customFormat="1" ht="86.25" customHeight="1">
      <c r="A77" s="182"/>
      <c r="B77" s="182"/>
      <c r="C77" s="183"/>
      <c r="D77" s="183"/>
      <c r="E77" s="183"/>
      <c r="F77" s="183"/>
      <c r="G77" s="183"/>
      <c r="H77" s="182"/>
      <c r="I77" s="182"/>
      <c r="J77" s="182"/>
      <c r="K77" s="182"/>
      <c r="L77" s="183"/>
      <c r="M77" s="182"/>
      <c r="N77" s="182"/>
      <c r="O77" s="182"/>
      <c r="P77" s="182"/>
      <c r="Q77" s="182"/>
      <c r="R77" s="182"/>
      <c r="S77" s="182"/>
      <c r="T77" s="182"/>
      <c r="U77" s="182"/>
      <c r="V77" s="180"/>
      <c r="W77" s="94" t="s">
        <v>877</v>
      </c>
      <c r="X77" s="94" t="s">
        <v>109</v>
      </c>
      <c r="Y77" s="94" t="s">
        <v>68</v>
      </c>
      <c r="Z77" s="94" t="s">
        <v>69</v>
      </c>
      <c r="AA77" s="94" t="s">
        <v>70</v>
      </c>
      <c r="AB77" s="94" t="s">
        <v>71</v>
      </c>
      <c r="AC77" s="94" t="s">
        <v>72</v>
      </c>
      <c r="AD77" s="181"/>
      <c r="AE77" s="93">
        <f t="shared" si="54"/>
        <v>25</v>
      </c>
      <c r="AF77" s="93">
        <f t="shared" si="55"/>
        <v>15</v>
      </c>
      <c r="AG77" s="93">
        <f>($AH76*((AE77+AF77))/100)</f>
        <v>8.64</v>
      </c>
      <c r="AH77" s="93">
        <f t="shared" si="59"/>
        <v>12.96</v>
      </c>
      <c r="AI77" s="181"/>
      <c r="AJ77" s="93">
        <f t="shared" si="56"/>
        <v>0</v>
      </c>
      <c r="AK77" s="93">
        <f t="shared" si="57"/>
        <v>0</v>
      </c>
      <c r="AL77" s="93">
        <f t="shared" si="60"/>
        <v>0</v>
      </c>
      <c r="AM77" s="93">
        <f t="shared" si="61"/>
        <v>100</v>
      </c>
      <c r="AN77" s="180"/>
      <c r="AO77" s="182"/>
      <c r="AP77" s="183"/>
      <c r="AQ77" s="183"/>
      <c r="AR77" s="370"/>
      <c r="AS77" s="370"/>
      <c r="AT77" s="370"/>
      <c r="AU77" s="183"/>
      <c r="AV77" s="103"/>
      <c r="AW77" s="103"/>
      <c r="AX77" s="103"/>
      <c r="AY77" s="103"/>
      <c r="AZ77" s="103"/>
      <c r="BA77" s="103"/>
      <c r="BB77" s="103"/>
      <c r="BC77" s="103"/>
      <c r="BD77" s="103"/>
      <c r="BE77" s="103"/>
      <c r="BF77" s="103"/>
      <c r="BG77" s="103"/>
      <c r="BH77" s="103"/>
      <c r="BI77" s="103"/>
      <c r="BJ77" s="103"/>
      <c r="BK77" s="103"/>
      <c r="BL77" s="103"/>
      <c r="BM77" s="103"/>
      <c r="BN77" s="103"/>
      <c r="BO77" s="103"/>
      <c r="BP77" s="103"/>
      <c r="BQ77" s="158"/>
    </row>
    <row r="78" spans="1:69" s="103" customFormat="1" ht="199.5" customHeight="1">
      <c r="A78" s="182"/>
      <c r="B78" s="187" t="s">
        <v>190</v>
      </c>
      <c r="C78" s="189" t="s">
        <v>191</v>
      </c>
      <c r="D78" s="207" t="s">
        <v>236</v>
      </c>
      <c r="E78" s="204" t="s">
        <v>132</v>
      </c>
      <c r="F78" s="189" t="s">
        <v>237</v>
      </c>
      <c r="G78" s="189" t="s">
        <v>238</v>
      </c>
      <c r="H78" s="207"/>
      <c r="I78" s="207"/>
      <c r="J78" s="207"/>
      <c r="K78" s="207" t="s">
        <v>239</v>
      </c>
      <c r="L78" s="210" t="str">
        <f>IF(F78&lt;&gt;"",CONCATENATE(E78," ",F78," ",G78),CONCATENATE(H78," ",I78," ",J78," ",K78))</f>
        <v>Posibilidad de efecto dañoso sobre recursos públicos por pago de intereses moratorios debido de la omisión de pago de impuestos, errores en la liquidación, presentación y pago extemporáneo</v>
      </c>
      <c r="M78" s="207" t="s">
        <v>135</v>
      </c>
      <c r="N78" s="207" t="s">
        <v>227</v>
      </c>
      <c r="O78" s="187" t="s">
        <v>61</v>
      </c>
      <c r="P78" s="187" t="s">
        <v>62</v>
      </c>
      <c r="Q78" s="363">
        <v>12</v>
      </c>
      <c r="R78" s="187" t="s">
        <v>152</v>
      </c>
      <c r="S78" s="187">
        <f t="shared" ref="S78" si="62">IF(R78="Muy alta",100,IF(R78="Alta",80,IF(R78="Media",60,IF(R78="Baja",40,IF(R78="Muy baja",20,IF(R78="Casi Seguro",100,IF(R78="Probable",80,IF(R78="Posible",60,IF(R78="Improbable",40,IF(R78="Rara vez",20,0))))))))))</f>
        <v>100</v>
      </c>
      <c r="T78" s="187" t="s">
        <v>65</v>
      </c>
      <c r="U78" s="187">
        <f t="shared" ref="U78" si="63">IF(T78="Catastrófico",100,IF(T78="Mayor",80,IF(T78="Moderado",60,IF(T78="Menor",40,IF(T78="Leve",20,0)))))</f>
        <v>80</v>
      </c>
      <c r="V78" s="187" t="s">
        <v>66</v>
      </c>
      <c r="W78" s="97" t="s">
        <v>240</v>
      </c>
      <c r="X78" s="116" t="str">
        <f t="shared" ref="X78:X82" si="64">IF(OR(Y78="Preventivo",Y78="Detectivo"),"Probabilidad",IF(Y78="Correctivo","Impacto"," "))</f>
        <v>Probabilidad</v>
      </c>
      <c r="Y78" s="116" t="s">
        <v>68</v>
      </c>
      <c r="Z78" s="116" t="s">
        <v>69</v>
      </c>
      <c r="AA78" s="116" t="s">
        <v>70</v>
      </c>
      <c r="AB78" s="116" t="s">
        <v>71</v>
      </c>
      <c r="AC78" s="116" t="s">
        <v>72</v>
      </c>
      <c r="AD78" s="349">
        <f>AH80</f>
        <v>21.6</v>
      </c>
      <c r="AE78" s="116">
        <f t="shared" si="54"/>
        <v>25</v>
      </c>
      <c r="AF78" s="116">
        <f t="shared" si="55"/>
        <v>15</v>
      </c>
      <c r="AG78" s="116">
        <f>($S78*((AE78+AF78))/100)</f>
        <v>40</v>
      </c>
      <c r="AH78" s="116">
        <f t="shared" ref="AH78" si="65">S78-AG78</f>
        <v>60</v>
      </c>
      <c r="AI78" s="361">
        <f>AM80</f>
        <v>80</v>
      </c>
      <c r="AJ78" s="116">
        <f t="shared" si="56"/>
        <v>0</v>
      </c>
      <c r="AK78" s="116">
        <f t="shared" si="57"/>
        <v>0</v>
      </c>
      <c r="AL78" s="116">
        <f>($U78*((AJ78+AK78))/100)</f>
        <v>0</v>
      </c>
      <c r="AM78" s="132">
        <f>U78-AL78</f>
        <v>80</v>
      </c>
      <c r="AN78" s="271" t="s">
        <v>66</v>
      </c>
      <c r="AO78" s="271" t="s">
        <v>74</v>
      </c>
      <c r="AP78" s="345" t="s">
        <v>75</v>
      </c>
      <c r="AQ78" s="345" t="s">
        <v>241</v>
      </c>
      <c r="AR78" s="366">
        <v>45658</v>
      </c>
      <c r="AS78" s="366">
        <v>45688</v>
      </c>
      <c r="AT78" s="366" t="s">
        <v>91</v>
      </c>
      <c r="AU78" s="345" t="s">
        <v>242</v>
      </c>
    </row>
    <row r="79" spans="1:69" s="103" customFormat="1" ht="116.25" customHeight="1">
      <c r="A79" s="182"/>
      <c r="B79" s="194"/>
      <c r="C79" s="195"/>
      <c r="D79" s="208"/>
      <c r="E79" s="205"/>
      <c r="F79" s="195"/>
      <c r="G79" s="195"/>
      <c r="H79" s="208"/>
      <c r="I79" s="208"/>
      <c r="J79" s="208"/>
      <c r="K79" s="208"/>
      <c r="L79" s="190"/>
      <c r="M79" s="208"/>
      <c r="N79" s="208"/>
      <c r="O79" s="194"/>
      <c r="P79" s="194"/>
      <c r="Q79" s="364"/>
      <c r="R79" s="194"/>
      <c r="S79" s="194"/>
      <c r="T79" s="194"/>
      <c r="U79" s="194"/>
      <c r="V79" s="194"/>
      <c r="W79" s="97" t="s">
        <v>243</v>
      </c>
      <c r="X79" s="116" t="str">
        <f t="shared" si="64"/>
        <v>Probabilidad</v>
      </c>
      <c r="Y79" s="116" t="s">
        <v>68</v>
      </c>
      <c r="Z79" s="116" t="s">
        <v>69</v>
      </c>
      <c r="AA79" s="116" t="s">
        <v>70</v>
      </c>
      <c r="AB79" s="116" t="s">
        <v>71</v>
      </c>
      <c r="AC79" s="116" t="s">
        <v>72</v>
      </c>
      <c r="AD79" s="349"/>
      <c r="AE79" s="116">
        <f t="shared" si="54"/>
        <v>25</v>
      </c>
      <c r="AF79" s="116">
        <f t="shared" si="55"/>
        <v>15</v>
      </c>
      <c r="AG79" s="116">
        <f>($AH78*((AE79+AF79))/100)</f>
        <v>24</v>
      </c>
      <c r="AH79" s="116">
        <f t="shared" ref="AH79:AH80" si="66">AH78-AG79</f>
        <v>36</v>
      </c>
      <c r="AI79" s="361"/>
      <c r="AJ79" s="116">
        <f t="shared" si="56"/>
        <v>0</v>
      </c>
      <c r="AK79" s="116">
        <f t="shared" si="57"/>
        <v>0</v>
      </c>
      <c r="AL79" s="116">
        <f>($AM78*((AJ79+AK79))/100)</f>
        <v>0</v>
      </c>
      <c r="AM79" s="132">
        <f t="shared" ref="AM79:AM80" si="67">AM78-AL79</f>
        <v>80</v>
      </c>
      <c r="AN79" s="362"/>
      <c r="AO79" s="362"/>
      <c r="AP79" s="346"/>
      <c r="AQ79" s="346"/>
      <c r="AR79" s="367"/>
      <c r="AS79" s="367"/>
      <c r="AT79" s="367"/>
      <c r="AU79" s="346"/>
    </row>
    <row r="80" spans="1:69" s="103" customFormat="1" ht="93.75" customHeight="1">
      <c r="A80" s="182"/>
      <c r="B80" s="188"/>
      <c r="C80" s="196"/>
      <c r="D80" s="209"/>
      <c r="E80" s="206"/>
      <c r="F80" s="196"/>
      <c r="G80" s="196"/>
      <c r="H80" s="209"/>
      <c r="I80" s="209"/>
      <c r="J80" s="209"/>
      <c r="K80" s="209"/>
      <c r="L80" s="211"/>
      <c r="M80" s="209"/>
      <c r="N80" s="209"/>
      <c r="O80" s="188"/>
      <c r="P80" s="188"/>
      <c r="Q80" s="365"/>
      <c r="R80" s="188"/>
      <c r="S80" s="188"/>
      <c r="T80" s="188"/>
      <c r="U80" s="188"/>
      <c r="V80" s="188"/>
      <c r="W80" s="97" t="s">
        <v>244</v>
      </c>
      <c r="X80" s="116" t="str">
        <f t="shared" si="64"/>
        <v>Probabilidad</v>
      </c>
      <c r="Y80" s="116" t="s">
        <v>68</v>
      </c>
      <c r="Z80" s="116" t="s">
        <v>69</v>
      </c>
      <c r="AA80" s="116" t="s">
        <v>70</v>
      </c>
      <c r="AB80" s="116" t="s">
        <v>71</v>
      </c>
      <c r="AC80" s="116" t="s">
        <v>72</v>
      </c>
      <c r="AD80" s="349"/>
      <c r="AE80" s="116">
        <f t="shared" si="54"/>
        <v>25</v>
      </c>
      <c r="AF80" s="116">
        <f t="shared" si="55"/>
        <v>15</v>
      </c>
      <c r="AG80" s="116">
        <f>($AH79*((AE80+AF80))/100)</f>
        <v>14.4</v>
      </c>
      <c r="AH80" s="116">
        <f t="shared" si="66"/>
        <v>21.6</v>
      </c>
      <c r="AI80" s="361"/>
      <c r="AJ80" s="116">
        <f t="shared" si="56"/>
        <v>0</v>
      </c>
      <c r="AK80" s="116">
        <f t="shared" si="57"/>
        <v>0</v>
      </c>
      <c r="AL80" s="116">
        <f>($AM79*((AJ80+AK80))/100)</f>
        <v>0</v>
      </c>
      <c r="AM80" s="132">
        <f t="shared" si="67"/>
        <v>80</v>
      </c>
      <c r="AN80" s="272"/>
      <c r="AO80" s="272"/>
      <c r="AP80" s="347"/>
      <c r="AQ80" s="347"/>
      <c r="AR80" s="368"/>
      <c r="AS80" s="368"/>
      <c r="AT80" s="368"/>
      <c r="AU80" s="347"/>
    </row>
    <row r="81" spans="1:47" s="103" customFormat="1" ht="207" customHeight="1">
      <c r="A81" s="182"/>
      <c r="B81" s="187" t="s">
        <v>190</v>
      </c>
      <c r="C81" s="183" t="s">
        <v>191</v>
      </c>
      <c r="D81" s="182" t="s">
        <v>245</v>
      </c>
      <c r="E81" s="254"/>
      <c r="F81" s="265"/>
      <c r="G81" s="265"/>
      <c r="H81" s="257" t="s">
        <v>246</v>
      </c>
      <c r="I81" s="257" t="s">
        <v>247</v>
      </c>
      <c r="J81" s="257" t="s">
        <v>248</v>
      </c>
      <c r="K81" s="257" t="s">
        <v>249</v>
      </c>
      <c r="L81" s="265" t="str">
        <f>IF(F81&lt;&gt;"",CONCATENATE(E81," ",F81," ",G81),CONCATENATE(H81," ",I81," ",J81," ",K81))</f>
        <v xml:space="preserve">
Posibilidad de realizar pagos no procedentes sin el cumplimiento de los requisitos y soportes idóneos por parte de los colaboradores del proceso  lo cual ocasiona abuso de situación privilegiada  para favorecer un interés propio o de terceros así como pago de lo no debido o duplicidad de pago.</v>
      </c>
      <c r="M81" s="257" t="s">
        <v>83</v>
      </c>
      <c r="N81" s="257" t="s">
        <v>227</v>
      </c>
      <c r="O81" s="182" t="s">
        <v>84</v>
      </c>
      <c r="P81" s="182" t="s">
        <v>85</v>
      </c>
      <c r="Q81" s="182">
        <v>22000</v>
      </c>
      <c r="R81" s="182" t="s">
        <v>250</v>
      </c>
      <c r="S81" s="182">
        <f t="shared" ref="S81" si="68">IF(R81="Muy alta",100,IF(R81="Alta",80,IF(R81="Media",60,IF(R81="Baja",40,IF(R81="Muy baja",20,IF(R81="Casi Seguro",100,IF(R81="Probable",80,IF(R81="Posible",60,IF(R81="Improbable",40,IF(R81="Rara vez",20,0))))))))))</f>
        <v>100</v>
      </c>
      <c r="T81" s="182" t="s">
        <v>65</v>
      </c>
      <c r="U81" s="182">
        <f t="shared" ref="U81" si="69">IF(T81="Catastrófico",100,IF(T81="Mayor",80,IF(T81="Moderado",60,IF(T81="Menor",40,IF(T81="Leve",20,0)))))</f>
        <v>80</v>
      </c>
      <c r="V81" s="187" t="s">
        <v>66</v>
      </c>
      <c r="W81" s="97" t="s">
        <v>251</v>
      </c>
      <c r="X81" s="116" t="str">
        <f t="shared" si="64"/>
        <v>Probabilidad</v>
      </c>
      <c r="Y81" s="116" t="s">
        <v>88</v>
      </c>
      <c r="Z81" s="116" t="s">
        <v>69</v>
      </c>
      <c r="AA81" s="116" t="s">
        <v>70</v>
      </c>
      <c r="AB81" s="116" t="s">
        <v>71</v>
      </c>
      <c r="AC81" s="116" t="s">
        <v>72</v>
      </c>
      <c r="AD81" s="349">
        <f>AH82</f>
        <v>49</v>
      </c>
      <c r="AE81" s="116">
        <f t="shared" si="54"/>
        <v>15</v>
      </c>
      <c r="AF81" s="116">
        <f t="shared" si="55"/>
        <v>15</v>
      </c>
      <c r="AG81" s="116">
        <f>($S81*((AE81+AF81))/100)</f>
        <v>30</v>
      </c>
      <c r="AH81" s="116">
        <f t="shared" ref="AH81" si="70">S81-AG81</f>
        <v>70</v>
      </c>
      <c r="AI81" s="361">
        <f>AM82</f>
        <v>80</v>
      </c>
      <c r="AJ81" s="116">
        <f t="shared" si="56"/>
        <v>0</v>
      </c>
      <c r="AK81" s="116">
        <f t="shared" si="57"/>
        <v>0</v>
      </c>
      <c r="AL81" s="116">
        <f>($U81*((AJ81+AK81))/100)</f>
        <v>0</v>
      </c>
      <c r="AM81" s="132">
        <f>U81-AL81</f>
        <v>80</v>
      </c>
      <c r="AN81" s="271" t="s">
        <v>66</v>
      </c>
      <c r="AO81" s="271" t="s">
        <v>74</v>
      </c>
      <c r="AP81" s="345" t="s">
        <v>252</v>
      </c>
      <c r="AQ81" s="345" t="s">
        <v>253</v>
      </c>
      <c r="AR81" s="366">
        <v>45658</v>
      </c>
      <c r="AS81" s="366">
        <v>46022</v>
      </c>
      <c r="AT81" s="366" t="s">
        <v>91</v>
      </c>
      <c r="AU81" s="345" t="s">
        <v>254</v>
      </c>
    </row>
    <row r="82" spans="1:47" s="103" customFormat="1" ht="203.25" customHeight="1">
      <c r="A82" s="182"/>
      <c r="B82" s="188"/>
      <c r="C82" s="183"/>
      <c r="D82" s="187"/>
      <c r="E82" s="204"/>
      <c r="F82" s="210"/>
      <c r="G82" s="210"/>
      <c r="H82" s="207"/>
      <c r="I82" s="207"/>
      <c r="J82" s="207"/>
      <c r="K82" s="207"/>
      <c r="L82" s="210"/>
      <c r="M82" s="207"/>
      <c r="N82" s="207"/>
      <c r="O82" s="187"/>
      <c r="P82" s="187"/>
      <c r="Q82" s="187"/>
      <c r="R82" s="187"/>
      <c r="S82" s="187"/>
      <c r="T82" s="187"/>
      <c r="U82" s="187"/>
      <c r="V82" s="194"/>
      <c r="W82" s="115" t="s">
        <v>255</v>
      </c>
      <c r="X82" s="119" t="str">
        <f t="shared" si="64"/>
        <v>Probabilidad</v>
      </c>
      <c r="Y82" s="119" t="s">
        <v>88</v>
      </c>
      <c r="Z82" s="119" t="s">
        <v>69</v>
      </c>
      <c r="AA82" s="119" t="s">
        <v>70</v>
      </c>
      <c r="AB82" s="119" t="s">
        <v>71</v>
      </c>
      <c r="AC82" s="119" t="s">
        <v>72</v>
      </c>
      <c r="AD82" s="349"/>
      <c r="AE82" s="116">
        <f t="shared" si="54"/>
        <v>15</v>
      </c>
      <c r="AF82" s="116">
        <f t="shared" si="55"/>
        <v>15</v>
      </c>
      <c r="AG82" s="116">
        <f>($AH81*((AE82+AF82))/100)</f>
        <v>21</v>
      </c>
      <c r="AH82" s="116">
        <f t="shared" ref="AH82" si="71">AH81-AG82</f>
        <v>49</v>
      </c>
      <c r="AI82" s="361"/>
      <c r="AJ82" s="116">
        <f t="shared" si="56"/>
        <v>0</v>
      </c>
      <c r="AK82" s="116">
        <f t="shared" si="57"/>
        <v>0</v>
      </c>
      <c r="AL82" s="116">
        <f>($AM81*((AJ82+AK82))/100)</f>
        <v>0</v>
      </c>
      <c r="AM82" s="132">
        <f t="shared" ref="AM82" si="72">AM81-AL82</f>
        <v>80</v>
      </c>
      <c r="AN82" s="362"/>
      <c r="AO82" s="362"/>
      <c r="AP82" s="346"/>
      <c r="AQ82" s="346"/>
      <c r="AR82" s="368"/>
      <c r="AS82" s="368"/>
      <c r="AT82" s="368"/>
      <c r="AU82" s="346"/>
    </row>
    <row r="83" spans="1:47" s="103" customFormat="1" ht="101.25" customHeight="1">
      <c r="A83" s="187"/>
      <c r="B83" s="182" t="s">
        <v>186</v>
      </c>
      <c r="C83" s="183" t="s">
        <v>187</v>
      </c>
      <c r="D83" s="182" t="s">
        <v>820</v>
      </c>
      <c r="E83" s="153"/>
      <c r="F83" s="94"/>
      <c r="G83" s="94"/>
      <c r="H83" s="144"/>
      <c r="I83" s="144"/>
      <c r="J83" s="144"/>
      <c r="K83" s="154"/>
      <c r="L83" s="265" t="s">
        <v>822</v>
      </c>
      <c r="M83" s="257" t="s">
        <v>83</v>
      </c>
      <c r="N83" s="257" t="s">
        <v>227</v>
      </c>
      <c r="O83" s="182" t="s">
        <v>84</v>
      </c>
      <c r="P83" s="182" t="s">
        <v>85</v>
      </c>
      <c r="Q83" s="182">
        <v>12</v>
      </c>
      <c r="R83" s="182" t="s">
        <v>467</v>
      </c>
      <c r="S83" s="182">
        <v>20</v>
      </c>
      <c r="T83" s="182" t="s">
        <v>121</v>
      </c>
      <c r="U83" s="182">
        <v>100</v>
      </c>
      <c r="V83" s="182" t="s">
        <v>122</v>
      </c>
      <c r="W83" s="97" t="s">
        <v>823</v>
      </c>
      <c r="X83" s="93" t="s">
        <v>42</v>
      </c>
      <c r="Y83" s="93" t="s">
        <v>68</v>
      </c>
      <c r="Z83" s="93" t="s">
        <v>103</v>
      </c>
      <c r="AA83" s="93" t="s">
        <v>70</v>
      </c>
      <c r="AB83" s="93" t="s">
        <v>71</v>
      </c>
      <c r="AC83" s="93" t="s">
        <v>72</v>
      </c>
      <c r="AD83" s="181">
        <v>1.8</v>
      </c>
      <c r="AE83" s="116">
        <f t="shared" ref="AE83:AE86" si="73">IF(Y83="Preventivo",25,IF(Y83="Detectivo",15,0))</f>
        <v>25</v>
      </c>
      <c r="AF83" s="116">
        <f t="shared" ref="AF83:AF86" si="74">IF(Y83="Correctivo",0,IF(Z83="Automatizado",25,IF(Z83="Manual",15,0)))</f>
        <v>25</v>
      </c>
      <c r="AG83" s="116">
        <f>($S83*((AE83+AF83))/100)</f>
        <v>10</v>
      </c>
      <c r="AH83" s="116">
        <f t="shared" ref="AH83" si="75">S83-AG83</f>
        <v>10</v>
      </c>
      <c r="AI83" s="181">
        <v>56.25</v>
      </c>
      <c r="AJ83" s="116">
        <f t="shared" ref="AJ83:AJ86" si="76">IF(Y83="Correctivo",10,0)</f>
        <v>0</v>
      </c>
      <c r="AK83" s="116">
        <f t="shared" ref="AK83:AK86" si="77">IF(X83="Probabilidad",0,IF(Z83="Automatizado",25,IF(Z83="Manual",15,0)))</f>
        <v>25</v>
      </c>
      <c r="AL83" s="116">
        <f>($U83*((AJ83+AK83))/100)</f>
        <v>25</v>
      </c>
      <c r="AM83" s="132">
        <f>U83-AL83</f>
        <v>75</v>
      </c>
      <c r="AN83" s="182" t="s">
        <v>122</v>
      </c>
      <c r="AO83" s="182" t="s">
        <v>74</v>
      </c>
      <c r="AP83" s="183" t="s">
        <v>224</v>
      </c>
      <c r="AQ83" s="183" t="s">
        <v>832</v>
      </c>
      <c r="AR83" s="109">
        <v>45777</v>
      </c>
      <c r="AS83" s="109">
        <v>45960</v>
      </c>
      <c r="AT83" s="369" t="s">
        <v>126</v>
      </c>
      <c r="AU83" s="182" t="s">
        <v>831</v>
      </c>
    </row>
    <row r="84" spans="1:47" s="103" customFormat="1" ht="101.25" customHeight="1">
      <c r="A84" s="194"/>
      <c r="B84" s="182"/>
      <c r="C84" s="183"/>
      <c r="D84" s="182"/>
      <c r="E84" s="153"/>
      <c r="F84" s="94"/>
      <c r="G84" s="94"/>
      <c r="H84" s="144"/>
      <c r="I84" s="144"/>
      <c r="J84" s="144"/>
      <c r="K84" s="154"/>
      <c r="L84" s="265"/>
      <c r="M84" s="257"/>
      <c r="N84" s="257"/>
      <c r="O84" s="182"/>
      <c r="P84" s="182"/>
      <c r="Q84" s="182"/>
      <c r="R84" s="182"/>
      <c r="S84" s="182"/>
      <c r="T84" s="182"/>
      <c r="U84" s="182"/>
      <c r="V84" s="182"/>
      <c r="W84" s="97" t="s">
        <v>824</v>
      </c>
      <c r="X84" s="93" t="s">
        <v>42</v>
      </c>
      <c r="Y84" s="93" t="s">
        <v>68</v>
      </c>
      <c r="Z84" s="93" t="s">
        <v>103</v>
      </c>
      <c r="AA84" s="93" t="s">
        <v>70</v>
      </c>
      <c r="AB84" s="93" t="s">
        <v>71</v>
      </c>
      <c r="AC84" s="93" t="s">
        <v>72</v>
      </c>
      <c r="AD84" s="181"/>
      <c r="AE84" s="116">
        <f t="shared" si="73"/>
        <v>25</v>
      </c>
      <c r="AF84" s="116">
        <f t="shared" si="74"/>
        <v>25</v>
      </c>
      <c r="AG84" s="116">
        <f>($AH83*((AE84+AF84))/100)</f>
        <v>5</v>
      </c>
      <c r="AH84" s="116">
        <f t="shared" ref="AH84:AH86" si="78">AH83-AG84</f>
        <v>5</v>
      </c>
      <c r="AI84" s="181"/>
      <c r="AJ84" s="116">
        <f t="shared" si="76"/>
        <v>0</v>
      </c>
      <c r="AK84" s="116">
        <f t="shared" si="77"/>
        <v>25</v>
      </c>
      <c r="AL84" s="116">
        <f>($AM83*((AJ84+AK84))/100)</f>
        <v>18.75</v>
      </c>
      <c r="AM84" s="132">
        <f t="shared" ref="AM84:AM86" si="79">AM83-AL84</f>
        <v>56.25</v>
      </c>
      <c r="AN84" s="182"/>
      <c r="AO84" s="182"/>
      <c r="AP84" s="183"/>
      <c r="AQ84" s="183"/>
      <c r="AR84" s="109">
        <v>45777</v>
      </c>
      <c r="AS84" s="109">
        <v>45960</v>
      </c>
      <c r="AT84" s="369"/>
      <c r="AU84" s="182"/>
    </row>
    <row r="85" spans="1:47" s="103" customFormat="1" ht="101.25" customHeight="1">
      <c r="A85" s="194"/>
      <c r="B85" s="182"/>
      <c r="C85" s="183"/>
      <c r="D85" s="182"/>
      <c r="E85" s="153"/>
      <c r="F85" s="94"/>
      <c r="G85" s="94"/>
      <c r="H85" s="144"/>
      <c r="I85" s="144"/>
      <c r="J85" s="144"/>
      <c r="K85" s="154"/>
      <c r="L85" s="265"/>
      <c r="M85" s="257"/>
      <c r="N85" s="257"/>
      <c r="O85" s="182"/>
      <c r="P85" s="182"/>
      <c r="Q85" s="182"/>
      <c r="R85" s="182"/>
      <c r="S85" s="182"/>
      <c r="T85" s="182"/>
      <c r="U85" s="182"/>
      <c r="V85" s="182"/>
      <c r="W85" s="97" t="s">
        <v>825</v>
      </c>
      <c r="X85" s="93" t="s">
        <v>109</v>
      </c>
      <c r="Y85" s="93" t="s">
        <v>68</v>
      </c>
      <c r="Z85" s="93" t="s">
        <v>69</v>
      </c>
      <c r="AA85" s="93" t="s">
        <v>70</v>
      </c>
      <c r="AB85" s="93" t="s">
        <v>71</v>
      </c>
      <c r="AC85" s="93" t="s">
        <v>72</v>
      </c>
      <c r="AD85" s="181"/>
      <c r="AE85" s="116">
        <f t="shared" si="73"/>
        <v>25</v>
      </c>
      <c r="AF85" s="116">
        <f t="shared" si="74"/>
        <v>15</v>
      </c>
      <c r="AG85" s="116">
        <f t="shared" ref="AG85:AG86" si="80">($AH84*((AE85+AF85))/100)</f>
        <v>2</v>
      </c>
      <c r="AH85" s="116">
        <f t="shared" si="78"/>
        <v>3</v>
      </c>
      <c r="AI85" s="181"/>
      <c r="AJ85" s="116">
        <f t="shared" si="76"/>
        <v>0</v>
      </c>
      <c r="AK85" s="116">
        <f t="shared" si="77"/>
        <v>0</v>
      </c>
      <c r="AL85" s="116">
        <f t="shared" ref="AL85:AL86" si="81">($AM84*((AJ85+AK85))/100)</f>
        <v>0</v>
      </c>
      <c r="AM85" s="132">
        <f t="shared" si="79"/>
        <v>56.25</v>
      </c>
      <c r="AN85" s="182"/>
      <c r="AO85" s="182"/>
      <c r="AP85" s="183"/>
      <c r="AQ85" s="183"/>
      <c r="AR85" s="109">
        <v>45777</v>
      </c>
      <c r="AS85" s="109">
        <v>45960</v>
      </c>
      <c r="AT85" s="369"/>
      <c r="AU85" s="182"/>
    </row>
    <row r="86" spans="1:47" s="103" customFormat="1" ht="101.25" customHeight="1">
      <c r="A86" s="188"/>
      <c r="B86" s="182"/>
      <c r="C86" s="183"/>
      <c r="D86" s="182"/>
      <c r="E86" s="153"/>
      <c r="F86" s="94"/>
      <c r="G86" s="94"/>
      <c r="H86" s="144"/>
      <c r="I86" s="144"/>
      <c r="J86" s="144"/>
      <c r="K86" s="154"/>
      <c r="L86" s="265"/>
      <c r="M86" s="257"/>
      <c r="N86" s="257"/>
      <c r="O86" s="182"/>
      <c r="P86" s="182"/>
      <c r="Q86" s="182"/>
      <c r="R86" s="182"/>
      <c r="S86" s="182"/>
      <c r="T86" s="182"/>
      <c r="U86" s="182"/>
      <c r="V86" s="182"/>
      <c r="W86" s="97" t="s">
        <v>819</v>
      </c>
      <c r="X86" s="93" t="s">
        <v>109</v>
      </c>
      <c r="Y86" s="93" t="s">
        <v>68</v>
      </c>
      <c r="Z86" s="93" t="s">
        <v>69</v>
      </c>
      <c r="AA86" s="93" t="s">
        <v>70</v>
      </c>
      <c r="AB86" s="93" t="s">
        <v>71</v>
      </c>
      <c r="AC86" s="93" t="s">
        <v>72</v>
      </c>
      <c r="AD86" s="181"/>
      <c r="AE86" s="116">
        <f t="shared" si="73"/>
        <v>25</v>
      </c>
      <c r="AF86" s="116">
        <f t="shared" si="74"/>
        <v>15</v>
      </c>
      <c r="AG86" s="116">
        <f t="shared" si="80"/>
        <v>1.2</v>
      </c>
      <c r="AH86" s="116">
        <f t="shared" si="78"/>
        <v>1.8</v>
      </c>
      <c r="AI86" s="181"/>
      <c r="AJ86" s="116">
        <f t="shared" si="76"/>
        <v>0</v>
      </c>
      <c r="AK86" s="116">
        <f t="shared" si="77"/>
        <v>0</v>
      </c>
      <c r="AL86" s="116">
        <f t="shared" si="81"/>
        <v>0</v>
      </c>
      <c r="AM86" s="132">
        <f t="shared" si="79"/>
        <v>56.25</v>
      </c>
      <c r="AN86" s="182"/>
      <c r="AO86" s="182"/>
      <c r="AP86" s="183"/>
      <c r="AQ86" s="183"/>
      <c r="AR86" s="109">
        <v>45777</v>
      </c>
      <c r="AS86" s="109">
        <v>45960</v>
      </c>
      <c r="AT86" s="369"/>
      <c r="AU86" s="182"/>
    </row>
    <row r="87" spans="1:47" s="103" customFormat="1" ht="101.25" customHeight="1">
      <c r="A87" s="187"/>
      <c r="B87" s="182" t="s">
        <v>186</v>
      </c>
      <c r="C87" s="183" t="s">
        <v>187</v>
      </c>
      <c r="D87" s="182" t="s">
        <v>821</v>
      </c>
      <c r="E87" s="153"/>
      <c r="F87" s="94"/>
      <c r="G87" s="94"/>
      <c r="H87" s="144"/>
      <c r="I87" s="144"/>
      <c r="J87" s="144"/>
      <c r="K87" s="154"/>
      <c r="L87" s="265" t="s">
        <v>826</v>
      </c>
      <c r="M87" s="257" t="s">
        <v>135</v>
      </c>
      <c r="N87" s="257" t="s">
        <v>227</v>
      </c>
      <c r="O87" s="182" t="s">
        <v>61</v>
      </c>
      <c r="P87" s="182" t="s">
        <v>62</v>
      </c>
      <c r="Q87" s="182">
        <v>12</v>
      </c>
      <c r="R87" s="182" t="s">
        <v>112</v>
      </c>
      <c r="S87" s="182">
        <v>40</v>
      </c>
      <c r="T87" s="182" t="s">
        <v>107</v>
      </c>
      <c r="U87" s="182">
        <v>40</v>
      </c>
      <c r="V87" s="182" t="s">
        <v>73</v>
      </c>
      <c r="W87" s="97" t="s">
        <v>827</v>
      </c>
      <c r="X87" s="93" t="s">
        <v>109</v>
      </c>
      <c r="Y87" s="93" t="s">
        <v>68</v>
      </c>
      <c r="Z87" s="93" t="s">
        <v>69</v>
      </c>
      <c r="AA87" s="93" t="s">
        <v>70</v>
      </c>
      <c r="AB87" s="93" t="s">
        <v>71</v>
      </c>
      <c r="AC87" s="93" t="s">
        <v>72</v>
      </c>
      <c r="AD87" s="181">
        <v>7.0560000000000009</v>
      </c>
      <c r="AE87" s="116">
        <f t="shared" ref="AE87:AE90" si="82">IF(Y87="Preventivo",25,IF(Y87="Detectivo",15,0))</f>
        <v>25</v>
      </c>
      <c r="AF87" s="116">
        <f t="shared" ref="AF87:AF90" si="83">IF(Y87="Correctivo",0,IF(Z87="Automatizado",25,IF(Z87="Manual",15,0)))</f>
        <v>15</v>
      </c>
      <c r="AG87" s="116">
        <f>($S87*((AE87+AF87))/100)</f>
        <v>16</v>
      </c>
      <c r="AH87" s="116">
        <f t="shared" ref="AH87" si="84">S87-AG87</f>
        <v>24</v>
      </c>
      <c r="AI87" s="181">
        <v>40</v>
      </c>
      <c r="AJ87" s="116">
        <f t="shared" ref="AJ87:AJ90" si="85">IF(Y87="Correctivo",10,0)</f>
        <v>0</v>
      </c>
      <c r="AK87" s="116">
        <f t="shared" ref="AK87:AK90" si="86">IF(X87="Probabilidad",0,IF(Z87="Automatizado",25,IF(Z87="Manual",15,0)))</f>
        <v>0</v>
      </c>
      <c r="AL87" s="116">
        <f>($U87*((AJ87+AK87))/100)</f>
        <v>0</v>
      </c>
      <c r="AM87" s="132">
        <f>U87-AL87</f>
        <v>40</v>
      </c>
      <c r="AN87" s="182" t="s">
        <v>108</v>
      </c>
      <c r="AO87" s="182" t="s">
        <v>110</v>
      </c>
      <c r="AP87" s="183" t="s">
        <v>833</v>
      </c>
      <c r="AQ87" s="183" t="s">
        <v>111</v>
      </c>
      <c r="AR87" s="182"/>
      <c r="AS87" s="182"/>
      <c r="AT87" s="182"/>
      <c r="AU87" s="182"/>
    </row>
    <row r="88" spans="1:47" s="103" customFormat="1" ht="101.25" customHeight="1">
      <c r="A88" s="194"/>
      <c r="B88" s="182"/>
      <c r="C88" s="183"/>
      <c r="D88" s="182"/>
      <c r="E88" s="153"/>
      <c r="F88" s="94"/>
      <c r="G88" s="94"/>
      <c r="H88" s="144"/>
      <c r="I88" s="144"/>
      <c r="J88" s="144"/>
      <c r="K88" s="154"/>
      <c r="L88" s="265"/>
      <c r="M88" s="257"/>
      <c r="N88" s="257"/>
      <c r="O88" s="182"/>
      <c r="P88" s="182"/>
      <c r="Q88" s="182"/>
      <c r="R88" s="182"/>
      <c r="S88" s="182"/>
      <c r="T88" s="182"/>
      <c r="U88" s="182"/>
      <c r="V88" s="182"/>
      <c r="W88" s="97" t="s">
        <v>828</v>
      </c>
      <c r="X88" s="93" t="s">
        <v>109</v>
      </c>
      <c r="Y88" s="93" t="s">
        <v>88</v>
      </c>
      <c r="Z88" s="93" t="s">
        <v>69</v>
      </c>
      <c r="AA88" s="93" t="s">
        <v>70</v>
      </c>
      <c r="AB88" s="93" t="s">
        <v>71</v>
      </c>
      <c r="AC88" s="93" t="s">
        <v>72</v>
      </c>
      <c r="AD88" s="181"/>
      <c r="AE88" s="116">
        <f t="shared" si="82"/>
        <v>15</v>
      </c>
      <c r="AF88" s="116">
        <f t="shared" si="83"/>
        <v>15</v>
      </c>
      <c r="AG88" s="116">
        <f>($AH87*((AE88+AF88))/100)</f>
        <v>7.2</v>
      </c>
      <c r="AH88" s="116">
        <f t="shared" ref="AH88:AH90" si="87">AH87-AG88</f>
        <v>16.8</v>
      </c>
      <c r="AI88" s="181"/>
      <c r="AJ88" s="116">
        <f t="shared" si="85"/>
        <v>0</v>
      </c>
      <c r="AK88" s="116">
        <f t="shared" si="86"/>
        <v>0</v>
      </c>
      <c r="AL88" s="116">
        <f>($AM87*((AJ88+AK88))/100)</f>
        <v>0</v>
      </c>
      <c r="AM88" s="132">
        <f t="shared" ref="AM88:AM90" si="88">AM87-AL88</f>
        <v>40</v>
      </c>
      <c r="AN88" s="182"/>
      <c r="AO88" s="182"/>
      <c r="AP88" s="183"/>
      <c r="AQ88" s="183"/>
      <c r="AR88" s="182"/>
      <c r="AS88" s="182"/>
      <c r="AT88" s="182"/>
      <c r="AU88" s="182"/>
    </row>
    <row r="89" spans="1:47" s="103" customFormat="1" ht="101.25" customHeight="1">
      <c r="A89" s="194"/>
      <c r="B89" s="182"/>
      <c r="C89" s="183"/>
      <c r="D89" s="182"/>
      <c r="E89" s="153"/>
      <c r="F89" s="94"/>
      <c r="G89" s="94"/>
      <c r="H89" s="144"/>
      <c r="I89" s="144"/>
      <c r="J89" s="144"/>
      <c r="K89" s="154"/>
      <c r="L89" s="265"/>
      <c r="M89" s="257"/>
      <c r="N89" s="257"/>
      <c r="O89" s="182"/>
      <c r="P89" s="182"/>
      <c r="Q89" s="182"/>
      <c r="R89" s="182"/>
      <c r="S89" s="182"/>
      <c r="T89" s="182"/>
      <c r="U89" s="182"/>
      <c r="V89" s="182"/>
      <c r="W89" s="97" t="s">
        <v>829</v>
      </c>
      <c r="X89" s="93" t="s">
        <v>109</v>
      </c>
      <c r="Y89" s="93" t="s">
        <v>88</v>
      </c>
      <c r="Z89" s="93" t="s">
        <v>69</v>
      </c>
      <c r="AA89" s="93" t="s">
        <v>70</v>
      </c>
      <c r="AB89" s="93" t="s">
        <v>71</v>
      </c>
      <c r="AC89" s="93" t="s">
        <v>72</v>
      </c>
      <c r="AD89" s="181"/>
      <c r="AE89" s="116">
        <f t="shared" si="82"/>
        <v>15</v>
      </c>
      <c r="AF89" s="116">
        <f t="shared" si="83"/>
        <v>15</v>
      </c>
      <c r="AG89" s="116">
        <f t="shared" ref="AG89:AG90" si="89">($AH88*((AE89+AF89))/100)</f>
        <v>5.04</v>
      </c>
      <c r="AH89" s="116">
        <f t="shared" si="87"/>
        <v>11.760000000000002</v>
      </c>
      <c r="AI89" s="181"/>
      <c r="AJ89" s="116">
        <f t="shared" si="85"/>
        <v>0</v>
      </c>
      <c r="AK89" s="116">
        <f t="shared" si="86"/>
        <v>0</v>
      </c>
      <c r="AL89" s="116">
        <f t="shared" ref="AL89:AL90" si="90">($AM88*((AJ89+AK89))/100)</f>
        <v>0</v>
      </c>
      <c r="AM89" s="132">
        <f t="shared" si="88"/>
        <v>40</v>
      </c>
      <c r="AN89" s="182"/>
      <c r="AO89" s="182"/>
      <c r="AP89" s="183"/>
      <c r="AQ89" s="183"/>
      <c r="AR89" s="182"/>
      <c r="AS89" s="182"/>
      <c r="AT89" s="182"/>
      <c r="AU89" s="182"/>
    </row>
    <row r="90" spans="1:47" s="103" customFormat="1" ht="101.25" customHeight="1">
      <c r="A90" s="188"/>
      <c r="B90" s="182"/>
      <c r="C90" s="183"/>
      <c r="D90" s="182"/>
      <c r="E90" s="153"/>
      <c r="F90" s="94"/>
      <c r="G90" s="94"/>
      <c r="H90" s="144"/>
      <c r="I90" s="144"/>
      <c r="J90" s="144"/>
      <c r="K90" s="154"/>
      <c r="L90" s="265"/>
      <c r="M90" s="257"/>
      <c r="N90" s="257"/>
      <c r="O90" s="182"/>
      <c r="P90" s="182"/>
      <c r="Q90" s="182"/>
      <c r="R90" s="182"/>
      <c r="S90" s="182"/>
      <c r="T90" s="182"/>
      <c r="U90" s="182"/>
      <c r="V90" s="182"/>
      <c r="W90" s="97" t="s">
        <v>830</v>
      </c>
      <c r="X90" s="93" t="s">
        <v>109</v>
      </c>
      <c r="Y90" s="93" t="s">
        <v>68</v>
      </c>
      <c r="Z90" s="93" t="s">
        <v>69</v>
      </c>
      <c r="AA90" s="93" t="s">
        <v>159</v>
      </c>
      <c r="AB90" s="93" t="s">
        <v>71</v>
      </c>
      <c r="AC90" s="93" t="s">
        <v>72</v>
      </c>
      <c r="AD90" s="181"/>
      <c r="AE90" s="116">
        <f t="shared" si="82"/>
        <v>25</v>
      </c>
      <c r="AF90" s="116">
        <f t="shared" si="83"/>
        <v>15</v>
      </c>
      <c r="AG90" s="116">
        <f t="shared" si="89"/>
        <v>4.7040000000000006</v>
      </c>
      <c r="AH90" s="116">
        <f t="shared" si="87"/>
        <v>7.0560000000000009</v>
      </c>
      <c r="AI90" s="181"/>
      <c r="AJ90" s="116">
        <f t="shared" si="85"/>
        <v>0</v>
      </c>
      <c r="AK90" s="116">
        <f t="shared" si="86"/>
        <v>0</v>
      </c>
      <c r="AL90" s="116">
        <f t="shared" si="90"/>
        <v>0</v>
      </c>
      <c r="AM90" s="132">
        <f t="shared" si="88"/>
        <v>40</v>
      </c>
      <c r="AN90" s="182"/>
      <c r="AO90" s="182"/>
      <c r="AP90" s="183"/>
      <c r="AQ90" s="183"/>
      <c r="AR90" s="182"/>
      <c r="AS90" s="182"/>
      <c r="AT90" s="182"/>
      <c r="AU90" s="182"/>
    </row>
    <row r="91" spans="1:47" s="103" customFormat="1" ht="246" customHeight="1">
      <c r="A91" s="93"/>
      <c r="B91" s="93" t="s">
        <v>192</v>
      </c>
      <c r="C91" s="94" t="s">
        <v>193</v>
      </c>
      <c r="D91" s="94" t="s">
        <v>257</v>
      </c>
      <c r="E91" s="94"/>
      <c r="F91" s="94"/>
      <c r="G91" s="94"/>
      <c r="H91" s="108" t="s">
        <v>258</v>
      </c>
      <c r="I91" s="108" t="s">
        <v>259</v>
      </c>
      <c r="J91" s="108" t="s">
        <v>260</v>
      </c>
      <c r="K91" s="108" t="s">
        <v>261</v>
      </c>
      <c r="L91" s="107" t="s">
        <v>262</v>
      </c>
      <c r="M91" s="93" t="s">
        <v>83</v>
      </c>
      <c r="N91" s="93" t="s">
        <v>105</v>
      </c>
      <c r="O91" s="94" t="s">
        <v>84</v>
      </c>
      <c r="P91" s="94" t="s">
        <v>85</v>
      </c>
      <c r="Q91" s="93">
        <v>4</v>
      </c>
      <c r="R91" s="93" t="s">
        <v>263</v>
      </c>
      <c r="S91" s="93">
        <v>80</v>
      </c>
      <c r="T91" s="93" t="s">
        <v>65</v>
      </c>
      <c r="U91" s="93">
        <v>80</v>
      </c>
      <c r="V91" s="96" t="s">
        <v>66</v>
      </c>
      <c r="W91" s="101" t="s">
        <v>264</v>
      </c>
      <c r="X91" s="101" t="s">
        <v>109</v>
      </c>
      <c r="Y91" s="101" t="s">
        <v>68</v>
      </c>
      <c r="Z91" s="101" t="s">
        <v>69</v>
      </c>
      <c r="AA91" s="101" t="s">
        <v>159</v>
      </c>
      <c r="AB91" s="101" t="s">
        <v>71</v>
      </c>
      <c r="AC91" s="101" t="s">
        <v>72</v>
      </c>
      <c r="AD91" s="98">
        <f>AH91</f>
        <v>48</v>
      </c>
      <c r="AE91" s="93">
        <f t="shared" si="37"/>
        <v>25</v>
      </c>
      <c r="AF91" s="93">
        <f t="shared" si="38"/>
        <v>15</v>
      </c>
      <c r="AG91" s="93">
        <f>($S91*((AE91+AF91))/100)</f>
        <v>32</v>
      </c>
      <c r="AH91" s="93">
        <f t="shared" ref="AH91" si="91">S91-AG91</f>
        <v>48</v>
      </c>
      <c r="AI91" s="99">
        <f>AM91</f>
        <v>80</v>
      </c>
      <c r="AJ91" s="93">
        <f t="shared" si="41"/>
        <v>0</v>
      </c>
      <c r="AK91" s="93">
        <f t="shared" si="42"/>
        <v>0</v>
      </c>
      <c r="AL91" s="93">
        <f>($U91*((AJ91+AK91))/100)</f>
        <v>0</v>
      </c>
      <c r="AM91" s="100">
        <f>U91-AL91</f>
        <v>80</v>
      </c>
      <c r="AN91" s="96" t="s">
        <v>66</v>
      </c>
      <c r="AO91" s="94" t="s">
        <v>74</v>
      </c>
      <c r="AP91" s="94" t="s">
        <v>265</v>
      </c>
      <c r="AQ91" s="101" t="s">
        <v>266</v>
      </c>
      <c r="AR91" s="109">
        <v>45658</v>
      </c>
      <c r="AS91" s="109">
        <v>46022</v>
      </c>
      <c r="AT91" s="111" t="s">
        <v>91</v>
      </c>
      <c r="AU91" s="94" t="s">
        <v>256</v>
      </c>
    </row>
    <row r="92" spans="1:47" s="103" customFormat="1" ht="120" customHeight="1">
      <c r="A92" s="208"/>
      <c r="B92" s="207" t="s">
        <v>194</v>
      </c>
      <c r="C92" s="210" t="s">
        <v>195</v>
      </c>
      <c r="D92" s="210" t="s">
        <v>269</v>
      </c>
      <c r="E92" s="210"/>
      <c r="F92" s="210"/>
      <c r="G92" s="210"/>
      <c r="H92" s="210" t="s">
        <v>270</v>
      </c>
      <c r="I92" s="210" t="s">
        <v>271</v>
      </c>
      <c r="J92" s="210" t="s">
        <v>272</v>
      </c>
      <c r="K92" s="210" t="s">
        <v>273</v>
      </c>
      <c r="L92" s="210" t="str">
        <f>IF(F92&lt;&gt;"",CONCATENATE(E92," ",F92),CONCATENATE(H92," ",I92," ",J92," ",K92))</f>
        <v xml:space="preserve">Omitir, retrasar o adelantar  las acciones de las actividades contempladas en los  diferentes procedimientos de gestión jurídica por parte de los funcionarios y contratistas del proceso con el fin de obtener un beneficio propio o de un tercero </v>
      </c>
      <c r="M92" s="207" t="s">
        <v>83</v>
      </c>
      <c r="N92" s="207" t="s">
        <v>227</v>
      </c>
      <c r="O92" s="187" t="s">
        <v>84</v>
      </c>
      <c r="P92" s="187" t="s">
        <v>85</v>
      </c>
      <c r="Q92" s="187">
        <v>4500</v>
      </c>
      <c r="R92" s="187" t="s">
        <v>152</v>
      </c>
      <c r="S92" s="187">
        <f t="shared" ref="S92" si="92">IF(R92="Muy alta",100,IF(R92="Alta",80,IF(R92="Media",60,IF(R92="Baja",40,IF(R92="Muy baja",20,IF(R92="Casi Seguro",100,IF(R92="Probable",80,IF(R92="Posible",60,IF(R92="Improbable",40,IF(R92="Rara vez",20,0))))))))))</f>
        <v>100</v>
      </c>
      <c r="T92" s="187" t="s">
        <v>65</v>
      </c>
      <c r="U92" s="187">
        <f t="shared" ref="U92" si="93">IF(T92="Catastrófico",100,IF(T92="Mayor",80,IF(T92="Moderado",60,IF(T92="Menor",40,IF(T92="Leve",20,0)))))</f>
        <v>80</v>
      </c>
      <c r="V92" s="187" t="s">
        <v>66</v>
      </c>
      <c r="W92" s="210" t="s">
        <v>274</v>
      </c>
      <c r="X92" s="187" t="str">
        <f t="shared" ref="X92" si="94">IF(OR(Y92="Preventivo",Y92="Detectivo"),"Probabilidad",IF(Y92="Correctivo","Impacto"," "))</f>
        <v>Probabilidad</v>
      </c>
      <c r="Y92" s="187" t="s">
        <v>68</v>
      </c>
      <c r="Z92" s="187" t="s">
        <v>69</v>
      </c>
      <c r="AA92" s="187" t="s">
        <v>70</v>
      </c>
      <c r="AB92" s="187" t="s">
        <v>71</v>
      </c>
      <c r="AC92" s="187" t="s">
        <v>72</v>
      </c>
      <c r="AD92" s="181">
        <f>AH94</f>
        <v>60</v>
      </c>
      <c r="AE92" s="93">
        <f t="shared" si="37"/>
        <v>25</v>
      </c>
      <c r="AF92" s="93">
        <f t="shared" si="38"/>
        <v>15</v>
      </c>
      <c r="AG92" s="93">
        <f>($S92*((AE92+AF92))/100)</f>
        <v>40</v>
      </c>
      <c r="AH92" s="93">
        <f t="shared" ref="AH92" si="95">S92-AG92</f>
        <v>60</v>
      </c>
      <c r="AI92" s="181">
        <f>AM94</f>
        <v>80</v>
      </c>
      <c r="AJ92" s="93">
        <f t="shared" si="41"/>
        <v>0</v>
      </c>
      <c r="AK92" s="93">
        <f t="shared" si="42"/>
        <v>0</v>
      </c>
      <c r="AL92" s="93">
        <f>($U92*((AJ92+AK92))/100)</f>
        <v>0</v>
      </c>
      <c r="AM92" s="100">
        <f>U92-AL92</f>
        <v>80</v>
      </c>
      <c r="AN92" s="187" t="s">
        <v>66</v>
      </c>
      <c r="AO92" s="182" t="s">
        <v>74</v>
      </c>
      <c r="AP92" s="182" t="s">
        <v>275</v>
      </c>
      <c r="AQ92" s="265" t="s">
        <v>276</v>
      </c>
      <c r="AR92" s="244">
        <v>45658</v>
      </c>
      <c r="AS92" s="244">
        <v>46022</v>
      </c>
      <c r="AT92" s="182" t="s">
        <v>91</v>
      </c>
      <c r="AU92" s="182" t="s">
        <v>268</v>
      </c>
    </row>
    <row r="93" spans="1:47" s="103" customFormat="1" ht="76.5" customHeight="1">
      <c r="A93" s="208"/>
      <c r="B93" s="208"/>
      <c r="C93" s="190"/>
      <c r="D93" s="190"/>
      <c r="E93" s="190"/>
      <c r="F93" s="190"/>
      <c r="G93" s="190"/>
      <c r="H93" s="190"/>
      <c r="I93" s="190"/>
      <c r="J93" s="190"/>
      <c r="K93" s="190"/>
      <c r="L93" s="190"/>
      <c r="M93" s="208"/>
      <c r="N93" s="208"/>
      <c r="O93" s="194"/>
      <c r="P93" s="194"/>
      <c r="Q93" s="194"/>
      <c r="R93" s="194"/>
      <c r="S93" s="194"/>
      <c r="T93" s="194"/>
      <c r="U93" s="194"/>
      <c r="V93" s="194"/>
      <c r="W93" s="190"/>
      <c r="X93" s="208"/>
      <c r="Y93" s="208"/>
      <c r="Z93" s="208"/>
      <c r="AA93" s="208"/>
      <c r="AB93" s="208"/>
      <c r="AC93" s="208"/>
      <c r="AD93" s="181"/>
      <c r="AE93" s="93">
        <f t="shared" si="37"/>
        <v>0</v>
      </c>
      <c r="AF93" s="93">
        <f t="shared" si="38"/>
        <v>0</v>
      </c>
      <c r="AG93" s="93">
        <f>($AH92*((AE93+AF93))/100)</f>
        <v>0</v>
      </c>
      <c r="AH93" s="93">
        <f t="shared" ref="AH93:AH94" si="96">AH92-AG93</f>
        <v>60</v>
      </c>
      <c r="AI93" s="181"/>
      <c r="AJ93" s="93">
        <f t="shared" si="41"/>
        <v>0</v>
      </c>
      <c r="AK93" s="93">
        <f t="shared" si="42"/>
        <v>0</v>
      </c>
      <c r="AL93" s="93">
        <f t="shared" ref="AL93:AL94" si="97">($AM92*((AJ93+AK93))/100)</f>
        <v>0</v>
      </c>
      <c r="AM93" s="100">
        <f t="shared" ref="AM93:AM94" si="98">AM92-AL93</f>
        <v>80</v>
      </c>
      <c r="AN93" s="194"/>
      <c r="AO93" s="182"/>
      <c r="AP93" s="182"/>
      <c r="AQ93" s="265"/>
      <c r="AR93" s="250"/>
      <c r="AS93" s="250"/>
      <c r="AT93" s="257"/>
      <c r="AU93" s="257"/>
    </row>
    <row r="94" spans="1:47" s="103" customFormat="1" ht="66.75" customHeight="1">
      <c r="A94" s="208"/>
      <c r="B94" s="209"/>
      <c r="C94" s="211"/>
      <c r="D94" s="211"/>
      <c r="E94" s="211"/>
      <c r="F94" s="211"/>
      <c r="G94" s="211"/>
      <c r="H94" s="211"/>
      <c r="I94" s="211"/>
      <c r="J94" s="211"/>
      <c r="K94" s="211"/>
      <c r="L94" s="211"/>
      <c r="M94" s="209"/>
      <c r="N94" s="209"/>
      <c r="O94" s="188"/>
      <c r="P94" s="188"/>
      <c r="Q94" s="188"/>
      <c r="R94" s="188"/>
      <c r="S94" s="188"/>
      <c r="T94" s="188"/>
      <c r="U94" s="188"/>
      <c r="V94" s="188"/>
      <c r="W94" s="211"/>
      <c r="X94" s="209"/>
      <c r="Y94" s="209"/>
      <c r="Z94" s="209"/>
      <c r="AA94" s="209"/>
      <c r="AB94" s="209"/>
      <c r="AC94" s="209"/>
      <c r="AD94" s="181"/>
      <c r="AE94" s="93">
        <f t="shared" si="37"/>
        <v>0</v>
      </c>
      <c r="AF94" s="93">
        <f t="shared" si="38"/>
        <v>0</v>
      </c>
      <c r="AG94" s="93">
        <f>($AH93*((AE94+AF94))/100)</f>
        <v>0</v>
      </c>
      <c r="AH94" s="93">
        <f t="shared" si="96"/>
        <v>60</v>
      </c>
      <c r="AI94" s="181"/>
      <c r="AJ94" s="93">
        <f t="shared" si="41"/>
        <v>0</v>
      </c>
      <c r="AK94" s="93">
        <f t="shared" si="42"/>
        <v>0</v>
      </c>
      <c r="AL94" s="93">
        <f t="shared" si="97"/>
        <v>0</v>
      </c>
      <c r="AM94" s="100">
        <f t="shared" si="98"/>
        <v>80</v>
      </c>
      <c r="AN94" s="188"/>
      <c r="AO94" s="182"/>
      <c r="AP94" s="182"/>
      <c r="AQ94" s="265"/>
      <c r="AR94" s="245"/>
      <c r="AS94" s="245"/>
      <c r="AT94" s="257"/>
      <c r="AU94" s="257"/>
    </row>
    <row r="95" spans="1:47" s="103" customFormat="1" ht="295.5" customHeight="1">
      <c r="A95" s="93"/>
      <c r="B95" s="95" t="s">
        <v>194</v>
      </c>
      <c r="C95" s="101" t="s">
        <v>195</v>
      </c>
      <c r="D95" s="133" t="s">
        <v>267</v>
      </c>
      <c r="E95" s="115" t="s">
        <v>132</v>
      </c>
      <c r="F95" s="115" t="s">
        <v>277</v>
      </c>
      <c r="G95" s="115" t="s">
        <v>278</v>
      </c>
      <c r="H95" s="115"/>
      <c r="I95" s="115"/>
      <c r="J95" s="115"/>
      <c r="K95" s="115"/>
      <c r="L95" s="115" t="s">
        <v>279</v>
      </c>
      <c r="M95" s="119" t="s">
        <v>135</v>
      </c>
      <c r="N95" s="119" t="s">
        <v>227</v>
      </c>
      <c r="O95" s="119" t="s">
        <v>61</v>
      </c>
      <c r="P95" s="119" t="s">
        <v>153</v>
      </c>
      <c r="Q95" s="119">
        <v>200</v>
      </c>
      <c r="R95" s="119" t="s">
        <v>112</v>
      </c>
      <c r="S95" s="119">
        <f t="shared" ref="S95" si="99">IF(R95="Muy alta",100,IF(R95="Alta",80,IF(R95="Media",60,IF(R95="Baja",40,IF(R95="Muy baja",20,IF(R95="Casi Seguro",100,IF(R95="Probable",80,IF(R95="Posible",60,IF(R95="Improbable",40,IF(R95="Rara vez",20,0))))))))))</f>
        <v>40</v>
      </c>
      <c r="T95" s="119" t="s">
        <v>65</v>
      </c>
      <c r="U95" s="119">
        <f t="shared" ref="U95" si="100">IF(T95="Catastrófico",100,IF(T95="Mayor",80,IF(T95="Moderado",60,IF(T95="Menor",40,IF(T95="Leve",20,0)))))</f>
        <v>80</v>
      </c>
      <c r="V95" s="114" t="s">
        <v>66</v>
      </c>
      <c r="W95" s="115" t="s">
        <v>280</v>
      </c>
      <c r="X95" s="116" t="s">
        <v>109</v>
      </c>
      <c r="Y95" s="116" t="s">
        <v>68</v>
      </c>
      <c r="Z95" s="116" t="s">
        <v>69</v>
      </c>
      <c r="AA95" s="116" t="s">
        <v>70</v>
      </c>
      <c r="AB95" s="116" t="s">
        <v>71</v>
      </c>
      <c r="AC95" s="116" t="s">
        <v>72</v>
      </c>
      <c r="AD95" s="113">
        <f>AH95</f>
        <v>24</v>
      </c>
      <c r="AE95" s="95">
        <f t="shared" ref="AE95:AE145" si="101">IF(Y95="Preventivo",25,IF(Y95="Detectivo",15,0))</f>
        <v>25</v>
      </c>
      <c r="AF95" s="95">
        <f t="shared" ref="AF95:AF145" si="102">IF(Y95="Correctivo",0,IF(Z95="Automatizado",25,IF(Z95="Manual",15,0)))</f>
        <v>15</v>
      </c>
      <c r="AG95" s="95">
        <f>($S95*((AE95+AF95))/100)</f>
        <v>16</v>
      </c>
      <c r="AH95" s="95">
        <f t="shared" ref="AH95" si="103">S95-AG95</f>
        <v>24</v>
      </c>
      <c r="AI95" s="98">
        <f>AM95</f>
        <v>80</v>
      </c>
      <c r="AJ95" s="93">
        <f t="shared" si="41"/>
        <v>0</v>
      </c>
      <c r="AK95" s="93">
        <f t="shared" si="42"/>
        <v>0</v>
      </c>
      <c r="AL95" s="93">
        <f>($U95*((AJ95+AK95))/100)</f>
        <v>0</v>
      </c>
      <c r="AM95" s="100">
        <f>U95-AL95</f>
        <v>80</v>
      </c>
      <c r="AN95" s="114" t="s">
        <v>66</v>
      </c>
      <c r="AO95" s="116" t="s">
        <v>74</v>
      </c>
      <c r="AP95" s="116" t="s">
        <v>224</v>
      </c>
      <c r="AQ95" s="155" t="s">
        <v>281</v>
      </c>
      <c r="AR95" s="117">
        <v>45658</v>
      </c>
      <c r="AS95" s="117">
        <v>46022</v>
      </c>
      <c r="AT95" s="118" t="s">
        <v>91</v>
      </c>
      <c r="AU95" s="116" t="s">
        <v>282</v>
      </c>
    </row>
    <row r="96" spans="1:47" s="103" customFormat="1" ht="9" customHeight="1">
      <c r="A96" s="93"/>
      <c r="B96" s="93"/>
      <c r="C96" s="94"/>
      <c r="D96" s="105"/>
      <c r="E96" s="94"/>
      <c r="F96" s="94"/>
      <c r="G96" s="94"/>
      <c r="H96" s="105"/>
      <c r="I96" s="105"/>
      <c r="J96" s="105"/>
      <c r="K96" s="105"/>
      <c r="L96" s="143"/>
      <c r="M96" s="93"/>
      <c r="N96" s="93"/>
      <c r="O96" s="93"/>
      <c r="P96" s="93"/>
      <c r="Q96" s="93"/>
      <c r="R96" s="93"/>
      <c r="S96" s="93"/>
      <c r="T96" s="93"/>
      <c r="U96" s="93"/>
      <c r="V96" s="96"/>
      <c r="W96" s="94"/>
      <c r="X96" s="94"/>
      <c r="Y96" s="94"/>
      <c r="Z96" s="94"/>
      <c r="AA96" s="94"/>
      <c r="AB96" s="94"/>
      <c r="AC96" s="94"/>
      <c r="AD96" s="98"/>
      <c r="AE96" s="93">
        <f t="shared" si="101"/>
        <v>0</v>
      </c>
      <c r="AF96" s="93">
        <f t="shared" si="102"/>
        <v>0</v>
      </c>
      <c r="AG96" s="93" t="e">
        <f>(#REF!*((AE96+AF96))/100)</f>
        <v>#REF!</v>
      </c>
      <c r="AH96" s="93" t="e">
        <f>#REF!-AG96</f>
        <v>#REF!</v>
      </c>
      <c r="AI96" s="99"/>
      <c r="AJ96" s="93">
        <f t="shared" si="41"/>
        <v>0</v>
      </c>
      <c r="AK96" s="93">
        <f t="shared" si="42"/>
        <v>0</v>
      </c>
      <c r="AL96" s="93" t="e">
        <f>(#REF!*((AJ96+AK96))/100)</f>
        <v>#REF!</v>
      </c>
      <c r="AM96" s="100" t="e">
        <f>#REF!-AL96</f>
        <v>#REF!</v>
      </c>
      <c r="AN96" s="96"/>
      <c r="AO96" s="93"/>
      <c r="AP96" s="94"/>
      <c r="AQ96" s="94"/>
      <c r="AR96" s="124"/>
      <c r="AS96" s="124"/>
      <c r="AT96" s="93"/>
      <c r="AU96" s="94"/>
    </row>
    <row r="97" spans="1:47" s="103" customFormat="1" ht="84.75" customHeight="1">
      <c r="A97" s="182"/>
      <c r="B97" s="182" t="s">
        <v>200</v>
      </c>
      <c r="C97" s="183" t="s">
        <v>201</v>
      </c>
      <c r="D97" s="267" t="s">
        <v>283</v>
      </c>
      <c r="E97" s="183"/>
      <c r="F97" s="183"/>
      <c r="G97" s="183"/>
      <c r="H97" s="187" t="s">
        <v>284</v>
      </c>
      <c r="I97" s="187" t="s">
        <v>285</v>
      </c>
      <c r="J97" s="187" t="s">
        <v>286</v>
      </c>
      <c r="K97" s="187" t="s">
        <v>287</v>
      </c>
      <c r="L97" s="183" t="s">
        <v>288</v>
      </c>
      <c r="M97" s="182" t="s">
        <v>83</v>
      </c>
      <c r="N97" s="182" t="s">
        <v>105</v>
      </c>
      <c r="O97" s="182" t="s">
        <v>84</v>
      </c>
      <c r="P97" s="182" t="s">
        <v>85</v>
      </c>
      <c r="Q97" s="182">
        <v>180</v>
      </c>
      <c r="R97" s="182" t="s">
        <v>120</v>
      </c>
      <c r="S97" s="182">
        <v>40</v>
      </c>
      <c r="T97" s="182" t="s">
        <v>65</v>
      </c>
      <c r="U97" s="182">
        <v>80</v>
      </c>
      <c r="V97" s="212" t="s">
        <v>66</v>
      </c>
      <c r="W97" s="97" t="s">
        <v>289</v>
      </c>
      <c r="X97" s="94" t="s">
        <v>109</v>
      </c>
      <c r="Y97" s="94" t="s">
        <v>68</v>
      </c>
      <c r="Z97" s="94" t="s">
        <v>69</v>
      </c>
      <c r="AA97" s="94" t="s">
        <v>70</v>
      </c>
      <c r="AB97" s="94" t="s">
        <v>71</v>
      </c>
      <c r="AC97" s="94" t="s">
        <v>72</v>
      </c>
      <c r="AD97" s="181">
        <f>AH98</f>
        <v>14.4</v>
      </c>
      <c r="AE97" s="93">
        <f t="shared" si="101"/>
        <v>25</v>
      </c>
      <c r="AF97" s="93">
        <f t="shared" si="102"/>
        <v>15</v>
      </c>
      <c r="AG97" s="93">
        <f>($S97*((AE97+AF97))/100)</f>
        <v>16</v>
      </c>
      <c r="AH97" s="93">
        <f t="shared" ref="AH97" si="104">S97-AG97</f>
        <v>24</v>
      </c>
      <c r="AI97" s="192">
        <f>AM98</f>
        <v>80</v>
      </c>
      <c r="AJ97" s="93">
        <f t="shared" si="41"/>
        <v>0</v>
      </c>
      <c r="AK97" s="93">
        <f t="shared" si="42"/>
        <v>0</v>
      </c>
      <c r="AL97" s="93">
        <f>($U97*((AJ97+AK97))/100)</f>
        <v>0</v>
      </c>
      <c r="AM97" s="100">
        <f>U97-AL97</f>
        <v>80</v>
      </c>
      <c r="AN97" s="212" t="s">
        <v>66</v>
      </c>
      <c r="AO97" s="182" t="s">
        <v>74</v>
      </c>
      <c r="AP97" s="183" t="s">
        <v>290</v>
      </c>
      <c r="AQ97" s="183" t="s">
        <v>291</v>
      </c>
      <c r="AR97" s="246">
        <v>45658</v>
      </c>
      <c r="AS97" s="246">
        <v>46022</v>
      </c>
      <c r="AT97" s="182" t="s">
        <v>91</v>
      </c>
      <c r="AU97" s="183" t="s">
        <v>292</v>
      </c>
    </row>
    <row r="98" spans="1:47" s="103" customFormat="1" ht="69.75" customHeight="1">
      <c r="A98" s="182"/>
      <c r="B98" s="182"/>
      <c r="C98" s="183"/>
      <c r="D98" s="267"/>
      <c r="E98" s="183"/>
      <c r="F98" s="183"/>
      <c r="G98" s="183"/>
      <c r="H98" s="188"/>
      <c r="I98" s="188"/>
      <c r="J98" s="188"/>
      <c r="K98" s="188"/>
      <c r="L98" s="189"/>
      <c r="M98" s="182"/>
      <c r="N98" s="182"/>
      <c r="O98" s="182"/>
      <c r="P98" s="182"/>
      <c r="Q98" s="182"/>
      <c r="R98" s="182"/>
      <c r="S98" s="182"/>
      <c r="T98" s="182"/>
      <c r="U98" s="182"/>
      <c r="V98" s="212"/>
      <c r="W98" s="115" t="s">
        <v>293</v>
      </c>
      <c r="X98" s="94" t="s">
        <v>109</v>
      </c>
      <c r="Y98" s="94" t="s">
        <v>68</v>
      </c>
      <c r="Z98" s="94" t="s">
        <v>69</v>
      </c>
      <c r="AA98" s="94" t="s">
        <v>70</v>
      </c>
      <c r="AB98" s="94" t="s">
        <v>71</v>
      </c>
      <c r="AC98" s="94" t="s">
        <v>72</v>
      </c>
      <c r="AD98" s="181"/>
      <c r="AE98" s="93">
        <f t="shared" si="101"/>
        <v>25</v>
      </c>
      <c r="AF98" s="93">
        <f t="shared" si="102"/>
        <v>15</v>
      </c>
      <c r="AG98" s="93">
        <f>($AH97*((AE98+AF98))/100)</f>
        <v>9.6</v>
      </c>
      <c r="AH98" s="93">
        <f t="shared" ref="AH98" si="105">AH97-AG98</f>
        <v>14.4</v>
      </c>
      <c r="AI98" s="192"/>
      <c r="AJ98" s="93">
        <f t="shared" si="41"/>
        <v>0</v>
      </c>
      <c r="AK98" s="93">
        <f t="shared" si="42"/>
        <v>0</v>
      </c>
      <c r="AL98" s="93">
        <f t="shared" ref="AL98" si="106">($AM97*((AJ98+AK98))/100)</f>
        <v>0</v>
      </c>
      <c r="AM98" s="100">
        <f t="shared" ref="AM98" si="107">AM97-AL98</f>
        <v>80</v>
      </c>
      <c r="AN98" s="212"/>
      <c r="AO98" s="182"/>
      <c r="AP98" s="183"/>
      <c r="AQ98" s="189"/>
      <c r="AR98" s="246"/>
      <c r="AS98" s="246"/>
      <c r="AT98" s="182"/>
      <c r="AU98" s="183"/>
    </row>
    <row r="99" spans="1:47" s="103" customFormat="1" ht="139.5" customHeight="1">
      <c r="A99" s="182"/>
      <c r="B99" s="182" t="s">
        <v>202</v>
      </c>
      <c r="C99" s="183" t="s">
        <v>294</v>
      </c>
      <c r="D99" s="183" t="s">
        <v>296</v>
      </c>
      <c r="E99" s="204"/>
      <c r="F99" s="210"/>
      <c r="G99" s="210"/>
      <c r="H99" s="207" t="s">
        <v>297</v>
      </c>
      <c r="I99" s="207" t="s">
        <v>298</v>
      </c>
      <c r="J99" s="207" t="s">
        <v>299</v>
      </c>
      <c r="K99" s="207" t="s">
        <v>300</v>
      </c>
      <c r="L99" s="210" t="str">
        <f>CONCATENATE(H99," ",I99," ",J99," ",K99)</f>
        <v>Posibilidad de pérdida reputacional y económica por el uso indebido de los recursos destinados para brindar Ayuda y/o Atención Humanitaria Inmediata en el mecanismo de montos en dinero. Estas solicitudes son realizadas por las Entidades territoriales y/o departamentales y tiene injerencia frente la inclusión de personas que no hacen parte o que no cumplen con los requisitos. Esta actividad se ejecuta con el fin de garantizar el goce efectivo de derechos en los componentes que entrega la unidad para las víctimas de manera subsidiaria. Esta acción indebida puede beneficiar a la entidad territorial y/o terceros.</v>
      </c>
      <c r="M99" s="207" t="s">
        <v>83</v>
      </c>
      <c r="N99" s="207" t="s">
        <v>227</v>
      </c>
      <c r="O99" s="187" t="s">
        <v>150</v>
      </c>
      <c r="P99" s="187" t="s">
        <v>97</v>
      </c>
      <c r="Q99" s="187">
        <v>5669</v>
      </c>
      <c r="R99" s="187" t="s">
        <v>64</v>
      </c>
      <c r="S99" s="187">
        <f t="shared" ref="S99" si="108">IF(R99="Muy alta",100,IF(R99="Alta",80,IF(R99="Media",60,IF(R99="Baja",40,IF(R99="Muy baja",20,IF(R99="Casi Seguro",100,IF(R99="Probable",80,IF(R99="Posible",60,IF(R99="Improbable",40,IF(R99="Rara vez",20,0))))))))))</f>
        <v>60</v>
      </c>
      <c r="T99" s="187" t="s">
        <v>121</v>
      </c>
      <c r="U99" s="187">
        <f t="shared" ref="U99" si="109">IF(T99="Catastrófico",100,IF(T99="Mayor",80,IF(T99="Moderado",60,IF(T99="Menor",40,IF(T99="Leve",20,0)))))</f>
        <v>100</v>
      </c>
      <c r="V99" s="187" t="s">
        <v>122</v>
      </c>
      <c r="W99" s="94" t="s">
        <v>301</v>
      </c>
      <c r="X99" s="93" t="str">
        <f t="shared" ref="X99:X109" si="110">IF(OR(Y99="Preventivo",Y99="Detectivo"),"Probabilidad",IF(Y99="Correctivo","Impacto"," "))</f>
        <v>Probabilidad</v>
      </c>
      <c r="Y99" s="93" t="s">
        <v>88</v>
      </c>
      <c r="Z99" s="93" t="s">
        <v>69</v>
      </c>
      <c r="AA99" s="93" t="s">
        <v>70</v>
      </c>
      <c r="AB99" s="93" t="s">
        <v>71</v>
      </c>
      <c r="AC99" s="93" t="s">
        <v>164</v>
      </c>
      <c r="AD99" s="181">
        <f>AH101</f>
        <v>29.4</v>
      </c>
      <c r="AE99" s="93">
        <f t="shared" si="101"/>
        <v>15</v>
      </c>
      <c r="AF99" s="93">
        <f t="shared" si="102"/>
        <v>15</v>
      </c>
      <c r="AG99" s="93">
        <f>($S99*((AE99+AF99))/100)</f>
        <v>18</v>
      </c>
      <c r="AH99" s="93">
        <f t="shared" ref="AH99" si="111">S99-AG99</f>
        <v>42</v>
      </c>
      <c r="AI99" s="181">
        <f>AM101</f>
        <v>75</v>
      </c>
      <c r="AJ99" s="93">
        <f t="shared" si="41"/>
        <v>0</v>
      </c>
      <c r="AK99" s="93">
        <f t="shared" si="42"/>
        <v>0</v>
      </c>
      <c r="AL99" s="93">
        <f>($U99*((AJ99+AK99))/100)</f>
        <v>0</v>
      </c>
      <c r="AM99" s="100">
        <f>U99-AL99</f>
        <v>100</v>
      </c>
      <c r="AN99" s="187" t="s">
        <v>66</v>
      </c>
      <c r="AO99" s="187" t="s">
        <v>74</v>
      </c>
      <c r="AP99" s="189" t="s">
        <v>75</v>
      </c>
      <c r="AQ99" s="189" t="s">
        <v>302</v>
      </c>
      <c r="AR99" s="251">
        <v>45658</v>
      </c>
      <c r="AS99" s="251">
        <v>46022</v>
      </c>
      <c r="AT99" s="251" t="s">
        <v>91</v>
      </c>
      <c r="AU99" s="187" t="s">
        <v>295</v>
      </c>
    </row>
    <row r="100" spans="1:47" s="103" customFormat="1" ht="128.25" customHeight="1">
      <c r="A100" s="182"/>
      <c r="B100" s="182"/>
      <c r="C100" s="183"/>
      <c r="D100" s="183"/>
      <c r="E100" s="205"/>
      <c r="F100" s="190"/>
      <c r="G100" s="190"/>
      <c r="H100" s="208"/>
      <c r="I100" s="208"/>
      <c r="J100" s="208"/>
      <c r="K100" s="208"/>
      <c r="L100" s="190"/>
      <c r="M100" s="208"/>
      <c r="N100" s="208"/>
      <c r="O100" s="194"/>
      <c r="P100" s="194"/>
      <c r="Q100" s="194"/>
      <c r="R100" s="194"/>
      <c r="S100" s="194"/>
      <c r="T100" s="194"/>
      <c r="U100" s="194"/>
      <c r="V100" s="194"/>
      <c r="W100" s="108" t="s">
        <v>303</v>
      </c>
      <c r="X100" s="93" t="str">
        <f t="shared" si="110"/>
        <v>Probabilidad</v>
      </c>
      <c r="Y100" s="93" t="s">
        <v>88</v>
      </c>
      <c r="Z100" s="93" t="s">
        <v>69</v>
      </c>
      <c r="AA100" s="93" t="s">
        <v>70</v>
      </c>
      <c r="AB100" s="93" t="s">
        <v>71</v>
      </c>
      <c r="AC100" s="93" t="s">
        <v>164</v>
      </c>
      <c r="AD100" s="181"/>
      <c r="AE100" s="93">
        <f t="shared" si="101"/>
        <v>15</v>
      </c>
      <c r="AF100" s="93">
        <f t="shared" si="102"/>
        <v>15</v>
      </c>
      <c r="AG100" s="93">
        <f>($AH99*((AE100+AF100))/100)</f>
        <v>12.6</v>
      </c>
      <c r="AH100" s="93">
        <f t="shared" ref="AH100:AH101" si="112">AH99-AG100</f>
        <v>29.4</v>
      </c>
      <c r="AI100" s="181"/>
      <c r="AJ100" s="93">
        <f t="shared" si="41"/>
        <v>0</v>
      </c>
      <c r="AK100" s="93">
        <f t="shared" si="42"/>
        <v>0</v>
      </c>
      <c r="AL100" s="93">
        <f t="shared" ref="AL100:AL101" si="113">($AM99*((AJ100+AK100))/100)</f>
        <v>0</v>
      </c>
      <c r="AM100" s="100">
        <f t="shared" ref="AM100:AM101" si="114">AM99-AL100</f>
        <v>100</v>
      </c>
      <c r="AN100" s="194"/>
      <c r="AO100" s="194"/>
      <c r="AP100" s="195"/>
      <c r="AQ100" s="195"/>
      <c r="AR100" s="252"/>
      <c r="AS100" s="252"/>
      <c r="AT100" s="252"/>
      <c r="AU100" s="194"/>
    </row>
    <row r="101" spans="1:47" s="103" customFormat="1" ht="112.5" customHeight="1">
      <c r="A101" s="182"/>
      <c r="B101" s="182"/>
      <c r="C101" s="183"/>
      <c r="D101" s="183"/>
      <c r="E101" s="205"/>
      <c r="F101" s="190"/>
      <c r="G101" s="190"/>
      <c r="H101" s="208"/>
      <c r="I101" s="208"/>
      <c r="J101" s="208"/>
      <c r="K101" s="208"/>
      <c r="L101" s="190"/>
      <c r="M101" s="208"/>
      <c r="N101" s="208"/>
      <c r="O101" s="194"/>
      <c r="P101" s="194"/>
      <c r="Q101" s="194"/>
      <c r="R101" s="194"/>
      <c r="S101" s="194"/>
      <c r="T101" s="194"/>
      <c r="U101" s="194"/>
      <c r="V101" s="194"/>
      <c r="W101" s="108" t="s">
        <v>304</v>
      </c>
      <c r="X101" s="93" t="str">
        <f t="shared" si="110"/>
        <v>Impacto</v>
      </c>
      <c r="Y101" s="93" t="s">
        <v>78</v>
      </c>
      <c r="Z101" s="93" t="s">
        <v>69</v>
      </c>
      <c r="AA101" s="93" t="s">
        <v>70</v>
      </c>
      <c r="AB101" s="93" t="s">
        <v>71</v>
      </c>
      <c r="AC101" s="93" t="s">
        <v>164</v>
      </c>
      <c r="AD101" s="181"/>
      <c r="AE101" s="93">
        <f t="shared" si="101"/>
        <v>0</v>
      </c>
      <c r="AF101" s="93">
        <f t="shared" si="102"/>
        <v>0</v>
      </c>
      <c r="AG101" s="93">
        <f t="shared" ref="AG101" si="115">($AH100*((AE101+AF101))/100)</f>
        <v>0</v>
      </c>
      <c r="AH101" s="93">
        <f t="shared" si="112"/>
        <v>29.4</v>
      </c>
      <c r="AI101" s="181"/>
      <c r="AJ101" s="93">
        <f t="shared" si="41"/>
        <v>10</v>
      </c>
      <c r="AK101" s="93">
        <f t="shared" si="42"/>
        <v>15</v>
      </c>
      <c r="AL101" s="93">
        <f t="shared" si="113"/>
        <v>25</v>
      </c>
      <c r="AM101" s="100">
        <f t="shared" si="114"/>
        <v>75</v>
      </c>
      <c r="AN101" s="194"/>
      <c r="AO101" s="194"/>
      <c r="AP101" s="195"/>
      <c r="AQ101" s="195"/>
      <c r="AR101" s="252"/>
      <c r="AS101" s="252"/>
      <c r="AT101" s="252"/>
      <c r="AU101" s="194"/>
    </row>
    <row r="102" spans="1:47" s="103" customFormat="1" ht="126.75" customHeight="1">
      <c r="A102" s="182"/>
      <c r="B102" s="182" t="s">
        <v>202</v>
      </c>
      <c r="C102" s="183" t="s">
        <v>294</v>
      </c>
      <c r="D102" s="183" t="s">
        <v>305</v>
      </c>
      <c r="E102" s="204"/>
      <c r="F102" s="210"/>
      <c r="G102" s="210"/>
      <c r="H102" s="207" t="s">
        <v>306</v>
      </c>
      <c r="I102" s="207" t="s">
        <v>298</v>
      </c>
      <c r="J102" s="207" t="s">
        <v>299</v>
      </c>
      <c r="K102" s="207" t="s">
        <v>300</v>
      </c>
      <c r="L102" s="210" t="str">
        <f>CONCATENATE(H102," ",I102," ",J102," ",K102)</f>
        <v>Posibilidad de pérdida reputacional y económica por el uso indebido de los recursos destinados para brindar Ayuda y/o Atención Humanitaria Inmediata en los mecanismos de especie periódico y especie por evento. Estas solicitudes son realizadas por las Entidades territoriales y/o departamentales y tiene injerencia frente la inclusión de personas que no hacen parte o que no cumplen con los requisitos. Esta actividad se ejecuta con el fin de garantizar el goce efectivo de derechos en los componentes que entrega la unidad para las víctimas de manera subsidiaria. Esta acción indebida puede beneficiar a la entidad territorial y/o terceros.</v>
      </c>
      <c r="M102" s="207" t="s">
        <v>83</v>
      </c>
      <c r="N102" s="207" t="s">
        <v>227</v>
      </c>
      <c r="O102" s="187" t="s">
        <v>150</v>
      </c>
      <c r="P102" s="187" t="s">
        <v>97</v>
      </c>
      <c r="Q102" s="187">
        <v>21691</v>
      </c>
      <c r="R102" s="187" t="s">
        <v>64</v>
      </c>
      <c r="S102" s="187">
        <f t="shared" ref="S102" si="116">IF(R102="Muy alta",100,IF(R102="Alta",80,IF(R102="Media",60,IF(R102="Baja",40,IF(R102="Muy baja",20,IF(R102="Casi Seguro",100,IF(R102="Probable",80,IF(R102="Posible",60,IF(R102="Improbable",40,IF(R102="Rara vez",20,0))))))))))</f>
        <v>60</v>
      </c>
      <c r="T102" s="187" t="s">
        <v>121</v>
      </c>
      <c r="U102" s="187">
        <f t="shared" ref="U102" si="117">IF(T102="Catastrófico",100,IF(T102="Mayor",80,IF(T102="Moderado",60,IF(T102="Menor",40,IF(T102="Leve",20,0)))))</f>
        <v>100</v>
      </c>
      <c r="V102" s="187" t="s">
        <v>122</v>
      </c>
      <c r="W102" s="94" t="s">
        <v>307</v>
      </c>
      <c r="X102" s="93" t="str">
        <f t="shared" si="110"/>
        <v>Probabilidad</v>
      </c>
      <c r="Y102" s="93" t="s">
        <v>88</v>
      </c>
      <c r="Z102" s="93" t="s">
        <v>69</v>
      </c>
      <c r="AA102" s="93" t="s">
        <v>70</v>
      </c>
      <c r="AB102" s="93" t="s">
        <v>71</v>
      </c>
      <c r="AC102" s="93" t="s">
        <v>164</v>
      </c>
      <c r="AD102" s="181">
        <f>AH104</f>
        <v>29.4</v>
      </c>
      <c r="AE102" s="93">
        <f t="shared" si="101"/>
        <v>15</v>
      </c>
      <c r="AF102" s="93">
        <f t="shared" si="102"/>
        <v>15</v>
      </c>
      <c r="AG102" s="93">
        <f>($S102*((AE102+AF102))/100)</f>
        <v>18</v>
      </c>
      <c r="AH102" s="93">
        <f t="shared" ref="AH102" si="118">S102-AG102</f>
        <v>42</v>
      </c>
      <c r="AI102" s="181">
        <f>AM104</f>
        <v>75</v>
      </c>
      <c r="AJ102" s="93">
        <f t="shared" si="41"/>
        <v>0</v>
      </c>
      <c r="AK102" s="93">
        <f t="shared" si="42"/>
        <v>0</v>
      </c>
      <c r="AL102" s="93">
        <f>($U102*((AJ102+AK102))/100)</f>
        <v>0</v>
      </c>
      <c r="AM102" s="100">
        <f>U102-AL102</f>
        <v>100</v>
      </c>
      <c r="AN102" s="187" t="s">
        <v>66</v>
      </c>
      <c r="AO102" s="187" t="s">
        <v>74</v>
      </c>
      <c r="AP102" s="189" t="s">
        <v>75</v>
      </c>
      <c r="AQ102" s="189" t="s">
        <v>308</v>
      </c>
      <c r="AR102" s="251">
        <v>45658</v>
      </c>
      <c r="AS102" s="251">
        <v>46022</v>
      </c>
      <c r="AT102" s="251" t="s">
        <v>91</v>
      </c>
      <c r="AU102" s="187" t="s">
        <v>295</v>
      </c>
    </row>
    <row r="103" spans="1:47" s="103" customFormat="1" ht="132" customHeight="1">
      <c r="A103" s="182"/>
      <c r="B103" s="182"/>
      <c r="C103" s="183"/>
      <c r="D103" s="183"/>
      <c r="E103" s="205"/>
      <c r="F103" s="190"/>
      <c r="G103" s="190"/>
      <c r="H103" s="208"/>
      <c r="I103" s="208"/>
      <c r="J103" s="208"/>
      <c r="K103" s="208"/>
      <c r="L103" s="190"/>
      <c r="M103" s="208"/>
      <c r="N103" s="208"/>
      <c r="O103" s="194"/>
      <c r="P103" s="194"/>
      <c r="Q103" s="194"/>
      <c r="R103" s="194"/>
      <c r="S103" s="194"/>
      <c r="T103" s="194"/>
      <c r="U103" s="194"/>
      <c r="V103" s="194"/>
      <c r="W103" s="108" t="s">
        <v>309</v>
      </c>
      <c r="X103" s="93" t="str">
        <f t="shared" si="110"/>
        <v>Probabilidad</v>
      </c>
      <c r="Y103" s="93" t="s">
        <v>88</v>
      </c>
      <c r="Z103" s="93" t="s">
        <v>69</v>
      </c>
      <c r="AA103" s="93" t="s">
        <v>70</v>
      </c>
      <c r="AB103" s="93" t="s">
        <v>71</v>
      </c>
      <c r="AC103" s="93" t="s">
        <v>164</v>
      </c>
      <c r="AD103" s="181"/>
      <c r="AE103" s="93">
        <f t="shared" si="101"/>
        <v>15</v>
      </c>
      <c r="AF103" s="93">
        <f t="shared" si="102"/>
        <v>15</v>
      </c>
      <c r="AG103" s="93">
        <f>($AH102*((AE103+AF103))/100)</f>
        <v>12.6</v>
      </c>
      <c r="AH103" s="93">
        <f t="shared" ref="AH103:AH104" si="119">AH102-AG103</f>
        <v>29.4</v>
      </c>
      <c r="AI103" s="181"/>
      <c r="AJ103" s="93">
        <f t="shared" si="41"/>
        <v>0</v>
      </c>
      <c r="AK103" s="93">
        <f t="shared" si="42"/>
        <v>0</v>
      </c>
      <c r="AL103" s="93">
        <f t="shared" ref="AL103:AL104" si="120">($AM102*((AJ103+AK103))/100)</f>
        <v>0</v>
      </c>
      <c r="AM103" s="100">
        <f t="shared" ref="AM103:AM104" si="121">AM102-AL103</f>
        <v>100</v>
      </c>
      <c r="AN103" s="194"/>
      <c r="AO103" s="194"/>
      <c r="AP103" s="195"/>
      <c r="AQ103" s="195"/>
      <c r="AR103" s="252"/>
      <c r="AS103" s="252"/>
      <c r="AT103" s="252"/>
      <c r="AU103" s="194"/>
    </row>
    <row r="104" spans="1:47" s="103" customFormat="1" ht="120" customHeight="1">
      <c r="A104" s="182"/>
      <c r="B104" s="182"/>
      <c r="C104" s="183"/>
      <c r="D104" s="183"/>
      <c r="E104" s="205"/>
      <c r="F104" s="190"/>
      <c r="G104" s="190"/>
      <c r="H104" s="208"/>
      <c r="I104" s="208"/>
      <c r="J104" s="208"/>
      <c r="K104" s="208"/>
      <c r="L104" s="190"/>
      <c r="M104" s="208"/>
      <c r="N104" s="208"/>
      <c r="O104" s="194"/>
      <c r="P104" s="194"/>
      <c r="Q104" s="194"/>
      <c r="R104" s="194"/>
      <c r="S104" s="194"/>
      <c r="T104" s="194"/>
      <c r="U104" s="194"/>
      <c r="V104" s="194"/>
      <c r="W104" s="108" t="s">
        <v>310</v>
      </c>
      <c r="X104" s="93" t="str">
        <f t="shared" si="110"/>
        <v>Impacto</v>
      </c>
      <c r="Y104" s="93" t="s">
        <v>78</v>
      </c>
      <c r="Z104" s="93" t="s">
        <v>69</v>
      </c>
      <c r="AA104" s="93" t="s">
        <v>70</v>
      </c>
      <c r="AB104" s="93" t="s">
        <v>71</v>
      </c>
      <c r="AC104" s="93" t="s">
        <v>164</v>
      </c>
      <c r="AD104" s="181"/>
      <c r="AE104" s="93">
        <f t="shared" si="101"/>
        <v>0</v>
      </c>
      <c r="AF104" s="93">
        <f t="shared" si="102"/>
        <v>0</v>
      </c>
      <c r="AG104" s="93">
        <f t="shared" ref="AG104" si="122">($AH103*((AE104+AF104))/100)</f>
        <v>0</v>
      </c>
      <c r="AH104" s="93">
        <f t="shared" si="119"/>
        <v>29.4</v>
      </c>
      <c r="AI104" s="181"/>
      <c r="AJ104" s="93">
        <f t="shared" si="41"/>
        <v>10</v>
      </c>
      <c r="AK104" s="93">
        <f t="shared" si="42"/>
        <v>15</v>
      </c>
      <c r="AL104" s="93">
        <f t="shared" si="120"/>
        <v>25</v>
      </c>
      <c r="AM104" s="100">
        <f t="shared" si="121"/>
        <v>75</v>
      </c>
      <c r="AN104" s="194"/>
      <c r="AO104" s="194"/>
      <c r="AP104" s="195"/>
      <c r="AQ104" s="195"/>
      <c r="AR104" s="252"/>
      <c r="AS104" s="252"/>
      <c r="AT104" s="252"/>
      <c r="AU104" s="194"/>
    </row>
    <row r="105" spans="1:47" s="103" customFormat="1" ht="153.75" customHeight="1">
      <c r="A105" s="182"/>
      <c r="B105" s="182" t="s">
        <v>202</v>
      </c>
      <c r="C105" s="183" t="s">
        <v>294</v>
      </c>
      <c r="D105" s="183" t="s">
        <v>311</v>
      </c>
      <c r="E105" s="204"/>
      <c r="F105" s="189"/>
      <c r="G105" s="210"/>
      <c r="H105" s="207" t="s">
        <v>312</v>
      </c>
      <c r="I105" s="207" t="s">
        <v>313</v>
      </c>
      <c r="J105" s="207" t="s">
        <v>314</v>
      </c>
      <c r="K105" s="207" t="s">
        <v>315</v>
      </c>
      <c r="L105" s="210" t="str">
        <f>CONCATENATE(H105," ",I105," ",J105," ",K105)</f>
        <v>Posibilidad de pérdida reputacional y económica por el uso indebido de bienes y servicios,  por parte de las entidades territoriales,  frente a la implementación y seguimiento a las medidas del Plan Específico en los territorios focalizados del Auto 005/2009 Esta acción indebida puede beneficiar a la entidad territorial y/o a terceros</v>
      </c>
      <c r="M105" s="207" t="s">
        <v>83</v>
      </c>
      <c r="N105" s="207" t="s">
        <v>227</v>
      </c>
      <c r="O105" s="187" t="s">
        <v>150</v>
      </c>
      <c r="P105" s="187" t="s">
        <v>166</v>
      </c>
      <c r="Q105" s="187">
        <v>20</v>
      </c>
      <c r="R105" s="187" t="s">
        <v>112</v>
      </c>
      <c r="S105" s="187">
        <f t="shared" ref="S105" si="123">IF(R105="Muy alta",100,IF(R105="Alta",80,IF(R105="Media",60,IF(R105="Baja",40,IF(R105="Muy baja",20,IF(R105="Casi Seguro",100,IF(R105="Probable",80,IF(R105="Posible",60,IF(R105="Improbable",40,IF(R105="Rara vez",20,0))))))))))</f>
        <v>40</v>
      </c>
      <c r="T105" s="187" t="s">
        <v>121</v>
      </c>
      <c r="U105" s="187">
        <f t="shared" ref="U105" si="124">IF(T105="Catastrófico",100,IF(T105="Mayor",80,IF(T105="Moderado",60,IF(T105="Menor",40,IF(T105="Leve",20,0)))))</f>
        <v>100</v>
      </c>
      <c r="V105" s="187" t="s">
        <v>122</v>
      </c>
      <c r="W105" s="94" t="s">
        <v>316</v>
      </c>
      <c r="X105" s="93" t="str">
        <f t="shared" si="110"/>
        <v>Probabilidad</v>
      </c>
      <c r="Y105" s="93" t="s">
        <v>68</v>
      </c>
      <c r="Z105" s="93" t="s">
        <v>69</v>
      </c>
      <c r="AA105" s="93" t="s">
        <v>70</v>
      </c>
      <c r="AB105" s="93" t="s">
        <v>71</v>
      </c>
      <c r="AC105" s="93" t="s">
        <v>164</v>
      </c>
      <c r="AD105" s="181">
        <f>AH106</f>
        <v>24</v>
      </c>
      <c r="AE105" s="93">
        <f t="shared" ref="AE105:AE129" si="125">IF(Y105="Preventivo",25,IF(Y105="Detectivo",15,0))</f>
        <v>25</v>
      </c>
      <c r="AF105" s="93">
        <f t="shared" ref="AF105:AF129" si="126">IF(Y105="Correctivo",0,IF(Z105="Automatizado",25,IF(Z105="Manual",15,0)))</f>
        <v>15</v>
      </c>
      <c r="AG105" s="93">
        <f>($S105*((AE105+AF105))/100)</f>
        <v>16</v>
      </c>
      <c r="AH105" s="93">
        <f t="shared" ref="AH105" si="127">S105-AG105</f>
        <v>24</v>
      </c>
      <c r="AI105" s="181">
        <f>AM106</f>
        <v>75</v>
      </c>
      <c r="AJ105" s="93">
        <f t="shared" si="41"/>
        <v>0</v>
      </c>
      <c r="AK105" s="93">
        <f t="shared" si="42"/>
        <v>0</v>
      </c>
      <c r="AL105" s="93">
        <f>($U105*((AJ105+AK105))/100)</f>
        <v>0</v>
      </c>
      <c r="AM105" s="100">
        <f>U105-AL105</f>
        <v>100</v>
      </c>
      <c r="AN105" s="187" t="s">
        <v>66</v>
      </c>
      <c r="AO105" s="187" t="s">
        <v>74</v>
      </c>
      <c r="AP105" s="187" t="s">
        <v>75</v>
      </c>
      <c r="AQ105" s="187" t="s">
        <v>317</v>
      </c>
      <c r="AR105" s="251">
        <v>45658</v>
      </c>
      <c r="AS105" s="251">
        <v>46022</v>
      </c>
      <c r="AT105" s="251" t="s">
        <v>91</v>
      </c>
      <c r="AU105" s="187" t="s">
        <v>318</v>
      </c>
    </row>
    <row r="106" spans="1:47" s="103" customFormat="1" ht="148.5" customHeight="1">
      <c r="A106" s="182"/>
      <c r="B106" s="182"/>
      <c r="C106" s="183"/>
      <c r="D106" s="183"/>
      <c r="E106" s="205"/>
      <c r="F106" s="195"/>
      <c r="G106" s="190"/>
      <c r="H106" s="208"/>
      <c r="I106" s="208"/>
      <c r="J106" s="208"/>
      <c r="K106" s="208"/>
      <c r="L106" s="190"/>
      <c r="M106" s="208"/>
      <c r="N106" s="208"/>
      <c r="O106" s="194"/>
      <c r="P106" s="194"/>
      <c r="Q106" s="194"/>
      <c r="R106" s="194"/>
      <c r="S106" s="194"/>
      <c r="T106" s="194"/>
      <c r="U106" s="194"/>
      <c r="V106" s="194"/>
      <c r="W106" s="94" t="s">
        <v>319</v>
      </c>
      <c r="X106" s="93" t="str">
        <f t="shared" si="110"/>
        <v>Impacto</v>
      </c>
      <c r="Y106" s="93" t="s">
        <v>78</v>
      </c>
      <c r="Z106" s="93" t="s">
        <v>69</v>
      </c>
      <c r="AA106" s="93" t="s">
        <v>70</v>
      </c>
      <c r="AB106" s="93" t="s">
        <v>71</v>
      </c>
      <c r="AC106" s="93" t="s">
        <v>164</v>
      </c>
      <c r="AD106" s="181"/>
      <c r="AE106" s="93">
        <f t="shared" si="125"/>
        <v>0</v>
      </c>
      <c r="AF106" s="93">
        <f t="shared" si="126"/>
        <v>0</v>
      </c>
      <c r="AG106" s="93">
        <f>($AH105*((AE106+AF106))/100)</f>
        <v>0</v>
      </c>
      <c r="AH106" s="93">
        <f t="shared" ref="AH106" si="128">AH105-AG106</f>
        <v>24</v>
      </c>
      <c r="AI106" s="181"/>
      <c r="AJ106" s="93">
        <f t="shared" si="41"/>
        <v>10</v>
      </c>
      <c r="AK106" s="93">
        <f t="shared" si="42"/>
        <v>15</v>
      </c>
      <c r="AL106" s="93">
        <f t="shared" ref="AL106" si="129">($AM105*((AJ106+AK106))/100)</f>
        <v>25</v>
      </c>
      <c r="AM106" s="100">
        <f t="shared" ref="AM106" si="130">AM105-AL106</f>
        <v>75</v>
      </c>
      <c r="AN106" s="194"/>
      <c r="AO106" s="194"/>
      <c r="AP106" s="194"/>
      <c r="AQ106" s="188"/>
      <c r="AR106" s="253"/>
      <c r="AS106" s="253"/>
      <c r="AT106" s="253"/>
      <c r="AU106" s="188"/>
    </row>
    <row r="107" spans="1:47" s="103" customFormat="1" ht="60">
      <c r="A107" s="182"/>
      <c r="B107" s="182" t="s">
        <v>202</v>
      </c>
      <c r="C107" s="183" t="s">
        <v>294</v>
      </c>
      <c r="D107" s="183" t="s">
        <v>320</v>
      </c>
      <c r="E107" s="204"/>
      <c r="F107" s="201"/>
      <c r="G107" s="210"/>
      <c r="H107" s="207" t="s">
        <v>321</v>
      </c>
      <c r="I107" s="207" t="s">
        <v>322</v>
      </c>
      <c r="J107" s="207" t="s">
        <v>323</v>
      </c>
      <c r="K107" s="207" t="s">
        <v>315</v>
      </c>
      <c r="L107" s="210" t="str">
        <f>CONCATENATE(H107," ",I107," ",J107," ",K107)</f>
        <v>Posibilidad de pérdida reputacional y económica por el uso indebido de insumos, semillas y herramientas agropecuarios, materiales para construcción y/o dotación de mobiliario,  por parte de las entidades territoriales, quienes formulan y ejecutan los proyectos de infraestructura social y comunitaria y proyectos agropecuarios para la prevención urgente. Esta actividad permite fortalecer acciones de prevención urgente para la disminución de la vulnerabilidad de la población y mejora de la capacidad de respuesta ante emergencias humanitarias. Esta acción indebida puede beneficiar a la entidad territorial y/o a terceros</v>
      </c>
      <c r="M107" s="207" t="s">
        <v>83</v>
      </c>
      <c r="N107" s="207" t="s">
        <v>227</v>
      </c>
      <c r="O107" s="187" t="s">
        <v>150</v>
      </c>
      <c r="P107" s="187" t="s">
        <v>166</v>
      </c>
      <c r="Q107" s="187">
        <v>117</v>
      </c>
      <c r="R107" s="187" t="s">
        <v>112</v>
      </c>
      <c r="S107" s="187">
        <f t="shared" ref="S107" si="131">IF(R107="Muy alta",100,IF(R107="Alta",80,IF(R107="Media",60,IF(R107="Baja",40,IF(R107="Muy baja",20,IF(R107="Casi Seguro",100,IF(R107="Probable",80,IF(R107="Posible",60,IF(R107="Improbable",40,IF(R107="Rara vez",20,0))))))))))</f>
        <v>40</v>
      </c>
      <c r="T107" s="187" t="s">
        <v>121</v>
      </c>
      <c r="U107" s="187">
        <f t="shared" ref="U107" si="132">IF(T107="Catastrófico",100,IF(T107="Mayor",80,IF(T107="Moderado",60,IF(T107="Menor",40,IF(T107="Leve",20,0)))))</f>
        <v>100</v>
      </c>
      <c r="V107" s="187" t="s">
        <v>122</v>
      </c>
      <c r="W107" s="101" t="s">
        <v>324</v>
      </c>
      <c r="X107" s="93" t="str">
        <f t="shared" si="110"/>
        <v>Probabilidad</v>
      </c>
      <c r="Y107" s="93" t="s">
        <v>68</v>
      </c>
      <c r="Z107" s="93" t="s">
        <v>69</v>
      </c>
      <c r="AA107" s="93" t="s">
        <v>70</v>
      </c>
      <c r="AB107" s="93" t="s">
        <v>71</v>
      </c>
      <c r="AC107" s="93" t="s">
        <v>164</v>
      </c>
      <c r="AD107" s="181">
        <f>AH109</f>
        <v>16.8</v>
      </c>
      <c r="AE107" s="93">
        <f t="shared" si="125"/>
        <v>25</v>
      </c>
      <c r="AF107" s="93">
        <f t="shared" si="126"/>
        <v>15</v>
      </c>
      <c r="AG107" s="93">
        <f>($S107*((AE107+AF107))/100)</f>
        <v>16</v>
      </c>
      <c r="AH107" s="93">
        <f t="shared" ref="AH107" si="133">S107-AG107</f>
        <v>24</v>
      </c>
      <c r="AI107" s="181">
        <f>AM109</f>
        <v>75</v>
      </c>
      <c r="AJ107" s="93">
        <f t="shared" si="41"/>
        <v>0</v>
      </c>
      <c r="AK107" s="93">
        <f t="shared" si="42"/>
        <v>0</v>
      </c>
      <c r="AL107" s="93">
        <f>($U107*((AJ107+AK107))/100)</f>
        <v>0</v>
      </c>
      <c r="AM107" s="100">
        <f>U107-AL107</f>
        <v>100</v>
      </c>
      <c r="AN107" s="187" t="s">
        <v>66</v>
      </c>
      <c r="AO107" s="187" t="s">
        <v>74</v>
      </c>
      <c r="AP107" s="187" t="s">
        <v>75</v>
      </c>
      <c r="AQ107" s="187" t="s">
        <v>325</v>
      </c>
      <c r="AR107" s="251">
        <v>45658</v>
      </c>
      <c r="AS107" s="251">
        <v>46022</v>
      </c>
      <c r="AT107" s="251" t="s">
        <v>91</v>
      </c>
      <c r="AU107" s="187" t="s">
        <v>295</v>
      </c>
    </row>
    <row r="108" spans="1:47" s="103" customFormat="1" ht="75">
      <c r="A108" s="182"/>
      <c r="B108" s="182"/>
      <c r="C108" s="183"/>
      <c r="D108" s="183"/>
      <c r="E108" s="205"/>
      <c r="F108" s="202"/>
      <c r="G108" s="190"/>
      <c r="H108" s="208"/>
      <c r="I108" s="208"/>
      <c r="J108" s="208"/>
      <c r="K108" s="208"/>
      <c r="L108" s="190"/>
      <c r="M108" s="208"/>
      <c r="N108" s="208"/>
      <c r="O108" s="194"/>
      <c r="P108" s="194"/>
      <c r="Q108" s="194"/>
      <c r="R108" s="194"/>
      <c r="S108" s="194"/>
      <c r="T108" s="194"/>
      <c r="U108" s="194"/>
      <c r="V108" s="194"/>
      <c r="W108" s="101" t="s">
        <v>326</v>
      </c>
      <c r="X108" s="93" t="str">
        <f t="shared" si="110"/>
        <v>Probabilidad</v>
      </c>
      <c r="Y108" s="93" t="s">
        <v>88</v>
      </c>
      <c r="Z108" s="93" t="s">
        <v>69</v>
      </c>
      <c r="AA108" s="93" t="s">
        <v>70</v>
      </c>
      <c r="AB108" s="93" t="s">
        <v>71</v>
      </c>
      <c r="AC108" s="93" t="s">
        <v>164</v>
      </c>
      <c r="AD108" s="181"/>
      <c r="AE108" s="93">
        <f t="shared" si="125"/>
        <v>15</v>
      </c>
      <c r="AF108" s="93">
        <f t="shared" si="126"/>
        <v>15</v>
      </c>
      <c r="AG108" s="93">
        <f>($AH107*((AE108+AF108))/100)</f>
        <v>7.2</v>
      </c>
      <c r="AH108" s="93">
        <f t="shared" ref="AH108:AH109" si="134">AH107-AG108</f>
        <v>16.8</v>
      </c>
      <c r="AI108" s="181"/>
      <c r="AJ108" s="93">
        <f t="shared" si="41"/>
        <v>0</v>
      </c>
      <c r="AK108" s="93">
        <f t="shared" si="42"/>
        <v>0</v>
      </c>
      <c r="AL108" s="93">
        <f t="shared" ref="AL108:AL109" si="135">($AM107*((AJ108+AK108))/100)</f>
        <v>0</v>
      </c>
      <c r="AM108" s="100">
        <f t="shared" ref="AM108:AM109" si="136">AM107-AL108</f>
        <v>100</v>
      </c>
      <c r="AN108" s="194"/>
      <c r="AO108" s="194"/>
      <c r="AP108" s="194"/>
      <c r="AQ108" s="194"/>
      <c r="AR108" s="252"/>
      <c r="AS108" s="252"/>
      <c r="AT108" s="252"/>
      <c r="AU108" s="194"/>
    </row>
    <row r="109" spans="1:47" s="103" customFormat="1" ht="177.75" customHeight="1">
      <c r="A109" s="182"/>
      <c r="B109" s="182"/>
      <c r="C109" s="183"/>
      <c r="D109" s="189"/>
      <c r="E109" s="205"/>
      <c r="F109" s="202"/>
      <c r="G109" s="190"/>
      <c r="H109" s="208"/>
      <c r="I109" s="208"/>
      <c r="J109" s="208"/>
      <c r="K109" s="208"/>
      <c r="L109" s="190"/>
      <c r="M109" s="208"/>
      <c r="N109" s="208"/>
      <c r="O109" s="194"/>
      <c r="P109" s="194"/>
      <c r="Q109" s="194"/>
      <c r="R109" s="194"/>
      <c r="S109" s="194"/>
      <c r="T109" s="194"/>
      <c r="U109" s="194"/>
      <c r="V109" s="194"/>
      <c r="W109" s="101" t="s">
        <v>327</v>
      </c>
      <c r="X109" s="95" t="str">
        <f t="shared" si="110"/>
        <v>Impacto</v>
      </c>
      <c r="Y109" s="95" t="s">
        <v>78</v>
      </c>
      <c r="Z109" s="95" t="s">
        <v>69</v>
      </c>
      <c r="AA109" s="95" t="s">
        <v>70</v>
      </c>
      <c r="AB109" s="95" t="s">
        <v>71</v>
      </c>
      <c r="AC109" s="95" t="s">
        <v>164</v>
      </c>
      <c r="AD109" s="181"/>
      <c r="AE109" s="93">
        <f t="shared" si="125"/>
        <v>0</v>
      </c>
      <c r="AF109" s="93">
        <f t="shared" si="126"/>
        <v>0</v>
      </c>
      <c r="AG109" s="93">
        <f>($AH108*((AE109+AF109))/100)</f>
        <v>0</v>
      </c>
      <c r="AH109" s="93">
        <f t="shared" si="134"/>
        <v>16.8</v>
      </c>
      <c r="AI109" s="181"/>
      <c r="AJ109" s="93">
        <f t="shared" si="41"/>
        <v>10</v>
      </c>
      <c r="AK109" s="93">
        <f t="shared" si="42"/>
        <v>15</v>
      </c>
      <c r="AL109" s="93">
        <f t="shared" si="135"/>
        <v>25</v>
      </c>
      <c r="AM109" s="100">
        <f t="shared" si="136"/>
        <v>75</v>
      </c>
      <c r="AN109" s="194"/>
      <c r="AO109" s="194"/>
      <c r="AP109" s="194"/>
      <c r="AQ109" s="194"/>
      <c r="AR109" s="252"/>
      <c r="AS109" s="252"/>
      <c r="AT109" s="252"/>
      <c r="AU109" s="194"/>
    </row>
    <row r="110" spans="1:47" s="103" customFormat="1" ht="80.25" customHeight="1">
      <c r="A110" s="187"/>
      <c r="B110" s="187" t="s">
        <v>204</v>
      </c>
      <c r="C110" s="189" t="s">
        <v>328</v>
      </c>
      <c r="D110" s="183" t="s">
        <v>331</v>
      </c>
      <c r="E110" s="255"/>
      <c r="F110" s="255"/>
      <c r="G110" s="255"/>
      <c r="H110" s="255"/>
      <c r="I110" s="255"/>
      <c r="J110" s="255"/>
      <c r="K110" s="255"/>
      <c r="L110" s="210" t="s">
        <v>332</v>
      </c>
      <c r="M110" s="207" t="s">
        <v>83</v>
      </c>
      <c r="N110" s="207" t="s">
        <v>105</v>
      </c>
      <c r="O110" s="187" t="s">
        <v>84</v>
      </c>
      <c r="P110" s="187" t="s">
        <v>85</v>
      </c>
      <c r="Q110" s="207">
        <v>98626</v>
      </c>
      <c r="R110" s="187" t="s">
        <v>152</v>
      </c>
      <c r="S110" s="187">
        <f t="shared" ref="S110" si="137">IF(R110="Muy alta",100,IF(R110="Alta",80,IF(R110="Media",60,IF(R110="Baja",40,IF(R110="Muy baja",20,0)))))</f>
        <v>100</v>
      </c>
      <c r="T110" s="187" t="s">
        <v>121</v>
      </c>
      <c r="U110" s="187">
        <f t="shared" ref="U110" si="138">IF(T110="Catastrófico",100,IF(T110="Mayor",80,IF(T110="Moderado",60,IF(T110="Menor",40,IF(T110="Leve",20,0)))))</f>
        <v>100</v>
      </c>
      <c r="V110" s="187" t="s">
        <v>122</v>
      </c>
      <c r="W110" s="94" t="s">
        <v>333</v>
      </c>
      <c r="X110" s="93" t="str">
        <f t="shared" ref="X110:X126" si="139">IF(OR(Y110="Preventivo",Y110="Detectivo"),"Probabilidad",IF(Y110="Correctivo","Impacto"," "))</f>
        <v>Probabilidad</v>
      </c>
      <c r="Y110" s="94" t="s">
        <v>68</v>
      </c>
      <c r="Z110" s="94" t="s">
        <v>69</v>
      </c>
      <c r="AA110" s="94" t="s">
        <v>70</v>
      </c>
      <c r="AB110" s="94" t="s">
        <v>71</v>
      </c>
      <c r="AC110" s="94" t="s">
        <v>164</v>
      </c>
      <c r="AD110" s="181">
        <f>AH113</f>
        <v>29.4</v>
      </c>
      <c r="AE110" s="93">
        <f t="shared" si="125"/>
        <v>25</v>
      </c>
      <c r="AF110" s="93">
        <f t="shared" si="126"/>
        <v>15</v>
      </c>
      <c r="AG110" s="93">
        <f>($S110*((AE110+AF110))/100)</f>
        <v>40</v>
      </c>
      <c r="AH110" s="93">
        <f t="shared" ref="AH110" si="140">S110-AG110</f>
        <v>60</v>
      </c>
      <c r="AI110" s="192">
        <f>AM113</f>
        <v>63.75</v>
      </c>
      <c r="AJ110" s="93">
        <f t="shared" si="41"/>
        <v>0</v>
      </c>
      <c r="AK110" s="93">
        <f t="shared" si="42"/>
        <v>0</v>
      </c>
      <c r="AL110" s="93">
        <f>($U110*((AJ110+AK110))/100)</f>
        <v>0</v>
      </c>
      <c r="AM110" s="100">
        <f>U110-AL110</f>
        <v>100</v>
      </c>
      <c r="AN110" s="187" t="s">
        <v>66</v>
      </c>
      <c r="AO110" s="182" t="s">
        <v>74</v>
      </c>
      <c r="AP110" s="183" t="s">
        <v>334</v>
      </c>
      <c r="AQ110" s="183" t="s">
        <v>335</v>
      </c>
      <c r="AR110" s="246">
        <v>45324</v>
      </c>
      <c r="AS110" s="246">
        <v>46022</v>
      </c>
      <c r="AT110" s="246" t="s">
        <v>91</v>
      </c>
      <c r="AU110" s="183" t="s">
        <v>336</v>
      </c>
    </row>
    <row r="111" spans="1:47" s="103" customFormat="1" ht="118.5" customHeight="1">
      <c r="A111" s="194"/>
      <c r="B111" s="194"/>
      <c r="C111" s="195"/>
      <c r="D111" s="183"/>
      <c r="E111" s="256"/>
      <c r="F111" s="256"/>
      <c r="G111" s="256"/>
      <c r="H111" s="256"/>
      <c r="I111" s="256"/>
      <c r="J111" s="256"/>
      <c r="K111" s="256"/>
      <c r="L111" s="190"/>
      <c r="M111" s="208"/>
      <c r="N111" s="208"/>
      <c r="O111" s="194"/>
      <c r="P111" s="194"/>
      <c r="Q111" s="208"/>
      <c r="R111" s="194"/>
      <c r="S111" s="194"/>
      <c r="T111" s="194"/>
      <c r="U111" s="194"/>
      <c r="V111" s="194"/>
      <c r="W111" s="94" t="s">
        <v>337</v>
      </c>
      <c r="X111" s="93"/>
      <c r="Y111" s="93" t="s">
        <v>88</v>
      </c>
      <c r="Z111" s="93" t="s">
        <v>69</v>
      </c>
      <c r="AA111" s="93" t="s">
        <v>159</v>
      </c>
      <c r="AB111" s="93" t="s">
        <v>71</v>
      </c>
      <c r="AC111" s="93" t="s">
        <v>164</v>
      </c>
      <c r="AD111" s="181"/>
      <c r="AE111" s="93">
        <f t="shared" si="125"/>
        <v>15</v>
      </c>
      <c r="AF111" s="93">
        <f t="shared" si="126"/>
        <v>15</v>
      </c>
      <c r="AG111" s="93">
        <f>($AH110*((AE111+AF111))/100)</f>
        <v>18</v>
      </c>
      <c r="AH111" s="93">
        <f t="shared" ref="AH111:AH113" si="141">AH110-AG111</f>
        <v>42</v>
      </c>
      <c r="AI111" s="192"/>
      <c r="AJ111" s="93">
        <f t="shared" si="41"/>
        <v>0</v>
      </c>
      <c r="AK111" s="93">
        <f t="shared" si="42"/>
        <v>15</v>
      </c>
      <c r="AL111" s="93">
        <f t="shared" ref="AL111:AL113" si="142">($AM110*((AJ111+AK111))/100)</f>
        <v>15</v>
      </c>
      <c r="AM111" s="100">
        <f t="shared" ref="AM111:AM113" si="143">AM110-AL111</f>
        <v>85</v>
      </c>
      <c r="AN111" s="194"/>
      <c r="AO111" s="182"/>
      <c r="AP111" s="183"/>
      <c r="AQ111" s="183"/>
      <c r="AR111" s="246"/>
      <c r="AS111" s="246"/>
      <c r="AT111" s="246"/>
      <c r="AU111" s="183"/>
    </row>
    <row r="112" spans="1:47" s="103" customFormat="1" ht="92.25" customHeight="1">
      <c r="A112" s="194"/>
      <c r="B112" s="194"/>
      <c r="C112" s="195"/>
      <c r="D112" s="183"/>
      <c r="E112" s="256"/>
      <c r="F112" s="256"/>
      <c r="G112" s="256"/>
      <c r="H112" s="256"/>
      <c r="I112" s="256"/>
      <c r="J112" s="256"/>
      <c r="K112" s="256"/>
      <c r="L112" s="190"/>
      <c r="M112" s="208"/>
      <c r="N112" s="208"/>
      <c r="O112" s="194"/>
      <c r="P112" s="194"/>
      <c r="Q112" s="208"/>
      <c r="R112" s="194"/>
      <c r="S112" s="194"/>
      <c r="T112" s="194"/>
      <c r="U112" s="194"/>
      <c r="V112" s="194"/>
      <c r="W112" s="94" t="s">
        <v>338</v>
      </c>
      <c r="X112" s="93" t="str">
        <f t="shared" si="139"/>
        <v>Probabilidad</v>
      </c>
      <c r="Y112" s="94" t="s">
        <v>88</v>
      </c>
      <c r="Z112" s="94" t="s">
        <v>69</v>
      </c>
      <c r="AA112" s="94" t="s">
        <v>70</v>
      </c>
      <c r="AB112" s="94" t="s">
        <v>71</v>
      </c>
      <c r="AC112" s="94" t="s">
        <v>72</v>
      </c>
      <c r="AD112" s="181"/>
      <c r="AE112" s="93">
        <f t="shared" si="125"/>
        <v>15</v>
      </c>
      <c r="AF112" s="93">
        <f t="shared" si="126"/>
        <v>15</v>
      </c>
      <c r="AG112" s="93">
        <f t="shared" ref="AG112:AG113" si="144">($AH111*((AE112+AF112))/100)</f>
        <v>12.6</v>
      </c>
      <c r="AH112" s="93">
        <f t="shared" si="141"/>
        <v>29.4</v>
      </c>
      <c r="AI112" s="192"/>
      <c r="AJ112" s="93">
        <f t="shared" si="41"/>
        <v>0</v>
      </c>
      <c r="AK112" s="93">
        <f t="shared" si="42"/>
        <v>0</v>
      </c>
      <c r="AL112" s="93">
        <f t="shared" si="142"/>
        <v>0</v>
      </c>
      <c r="AM112" s="100">
        <f t="shared" si="143"/>
        <v>85</v>
      </c>
      <c r="AN112" s="194"/>
      <c r="AO112" s="182"/>
      <c r="AP112" s="183"/>
      <c r="AQ112" s="183"/>
      <c r="AR112" s="246"/>
      <c r="AS112" s="246"/>
      <c r="AT112" s="246"/>
      <c r="AU112" s="183"/>
    </row>
    <row r="113" spans="1:47" s="103" customFormat="1" ht="54" customHeight="1">
      <c r="A113" s="188"/>
      <c r="B113" s="188"/>
      <c r="C113" s="196"/>
      <c r="D113" s="183"/>
      <c r="E113" s="266"/>
      <c r="F113" s="266"/>
      <c r="G113" s="266"/>
      <c r="H113" s="266"/>
      <c r="I113" s="266"/>
      <c r="J113" s="266"/>
      <c r="K113" s="266"/>
      <c r="L113" s="211"/>
      <c r="M113" s="209"/>
      <c r="N113" s="209"/>
      <c r="O113" s="188"/>
      <c r="P113" s="188"/>
      <c r="Q113" s="209"/>
      <c r="R113" s="188"/>
      <c r="S113" s="188"/>
      <c r="T113" s="188"/>
      <c r="U113" s="188"/>
      <c r="V113" s="188"/>
      <c r="W113" s="101" t="s">
        <v>339</v>
      </c>
      <c r="X113" s="93" t="str">
        <f t="shared" si="139"/>
        <v>Impacto</v>
      </c>
      <c r="Y113" s="94" t="s">
        <v>78</v>
      </c>
      <c r="Z113" s="94" t="s">
        <v>69</v>
      </c>
      <c r="AA113" s="94" t="s">
        <v>159</v>
      </c>
      <c r="AB113" s="94" t="s">
        <v>71</v>
      </c>
      <c r="AC113" s="94" t="s">
        <v>164</v>
      </c>
      <c r="AD113" s="181"/>
      <c r="AE113" s="93">
        <f t="shared" si="125"/>
        <v>0</v>
      </c>
      <c r="AF113" s="93">
        <f t="shared" si="126"/>
        <v>0</v>
      </c>
      <c r="AG113" s="93">
        <f t="shared" si="144"/>
        <v>0</v>
      </c>
      <c r="AH113" s="93">
        <f t="shared" si="141"/>
        <v>29.4</v>
      </c>
      <c r="AI113" s="192"/>
      <c r="AJ113" s="93">
        <f t="shared" si="41"/>
        <v>10</v>
      </c>
      <c r="AK113" s="93">
        <f t="shared" si="42"/>
        <v>15</v>
      </c>
      <c r="AL113" s="93">
        <f t="shared" si="142"/>
        <v>21.25</v>
      </c>
      <c r="AM113" s="100">
        <f t="shared" si="143"/>
        <v>63.75</v>
      </c>
      <c r="AN113" s="188"/>
      <c r="AO113" s="182"/>
      <c r="AP113" s="183"/>
      <c r="AQ113" s="183"/>
      <c r="AR113" s="246"/>
      <c r="AS113" s="246"/>
      <c r="AT113" s="246"/>
      <c r="AU113" s="183"/>
    </row>
    <row r="114" spans="1:47" s="103" customFormat="1" ht="73.5" customHeight="1">
      <c r="A114" s="187"/>
      <c r="B114" s="187" t="s">
        <v>204</v>
      </c>
      <c r="C114" s="189" t="s">
        <v>328</v>
      </c>
      <c r="D114" s="189" t="s">
        <v>340</v>
      </c>
      <c r="E114" s="255"/>
      <c r="F114" s="255"/>
      <c r="G114" s="255"/>
      <c r="H114" s="255"/>
      <c r="I114" s="255"/>
      <c r="J114" s="255"/>
      <c r="K114" s="255"/>
      <c r="L114" s="210" t="s">
        <v>341</v>
      </c>
      <c r="M114" s="207" t="s">
        <v>83</v>
      </c>
      <c r="N114" s="207" t="s">
        <v>105</v>
      </c>
      <c r="O114" s="187" t="s">
        <v>84</v>
      </c>
      <c r="P114" s="187" t="s">
        <v>85</v>
      </c>
      <c r="Q114" s="207">
        <v>98626</v>
      </c>
      <c r="R114" s="187" t="s">
        <v>152</v>
      </c>
      <c r="S114" s="187">
        <f t="shared" ref="S114" si="145">IF(R114="Muy alta",100,IF(R114="Alta",80,IF(R114="Media",60,IF(R114="Baja",40,IF(R114="Muy baja",20,0)))))</f>
        <v>100</v>
      </c>
      <c r="T114" s="187" t="s">
        <v>121</v>
      </c>
      <c r="U114" s="187">
        <f t="shared" ref="U114" si="146">IF(T114="Catastrófico",100,IF(T114="Mayor",80,IF(T114="Moderado",60,IF(T114="Menor",40,IF(T114="Leve",20,0)))))</f>
        <v>100</v>
      </c>
      <c r="V114" s="187" t="s">
        <v>122</v>
      </c>
      <c r="W114" s="101" t="s">
        <v>342</v>
      </c>
      <c r="X114" s="93" t="str">
        <f t="shared" si="139"/>
        <v>Probabilidad</v>
      </c>
      <c r="Y114" s="94" t="s">
        <v>68</v>
      </c>
      <c r="Z114" s="94" t="s">
        <v>69</v>
      </c>
      <c r="AA114" s="94" t="s">
        <v>70</v>
      </c>
      <c r="AB114" s="94" t="s">
        <v>71</v>
      </c>
      <c r="AC114" s="94" t="s">
        <v>72</v>
      </c>
      <c r="AD114" s="181">
        <f>AH116</f>
        <v>25.2</v>
      </c>
      <c r="AE114" s="93">
        <f t="shared" si="125"/>
        <v>25</v>
      </c>
      <c r="AF114" s="93">
        <f t="shared" si="126"/>
        <v>15</v>
      </c>
      <c r="AG114" s="93">
        <f>($S114*((AE114+AF114))/100)</f>
        <v>40</v>
      </c>
      <c r="AH114" s="93">
        <f t="shared" ref="AH114" si="147">S114-AG114</f>
        <v>60</v>
      </c>
      <c r="AI114" s="192">
        <f>AM116</f>
        <v>100</v>
      </c>
      <c r="AJ114" s="93">
        <f t="shared" si="41"/>
        <v>0</v>
      </c>
      <c r="AK114" s="93">
        <f t="shared" si="42"/>
        <v>0</v>
      </c>
      <c r="AL114" s="93">
        <f>($U114*((AJ114+AK114))/100)</f>
        <v>0</v>
      </c>
      <c r="AM114" s="100">
        <f>U114-AL114</f>
        <v>100</v>
      </c>
      <c r="AN114" s="187" t="s">
        <v>122</v>
      </c>
      <c r="AO114" s="182" t="s">
        <v>74</v>
      </c>
      <c r="AP114" s="183" t="s">
        <v>343</v>
      </c>
      <c r="AQ114" s="183" t="s">
        <v>344</v>
      </c>
      <c r="AR114" s="246">
        <v>45324</v>
      </c>
      <c r="AS114" s="246">
        <v>46022</v>
      </c>
      <c r="AT114" s="246" t="s">
        <v>126</v>
      </c>
      <c r="AU114" s="183" t="s">
        <v>345</v>
      </c>
    </row>
    <row r="115" spans="1:47" s="103" customFormat="1" ht="102.75" customHeight="1">
      <c r="A115" s="194"/>
      <c r="B115" s="194"/>
      <c r="C115" s="195"/>
      <c r="D115" s="195"/>
      <c r="E115" s="256"/>
      <c r="F115" s="256"/>
      <c r="G115" s="256"/>
      <c r="H115" s="256"/>
      <c r="I115" s="256"/>
      <c r="J115" s="256"/>
      <c r="K115" s="256"/>
      <c r="L115" s="190"/>
      <c r="M115" s="208"/>
      <c r="N115" s="208"/>
      <c r="O115" s="194"/>
      <c r="P115" s="194"/>
      <c r="Q115" s="208"/>
      <c r="R115" s="194"/>
      <c r="S115" s="194"/>
      <c r="T115" s="194"/>
      <c r="U115" s="194"/>
      <c r="V115" s="194"/>
      <c r="W115" s="94" t="s">
        <v>346</v>
      </c>
      <c r="X115" s="93" t="str">
        <f t="shared" si="139"/>
        <v>Probabilidad</v>
      </c>
      <c r="Y115" s="94" t="s">
        <v>68</v>
      </c>
      <c r="Z115" s="94" t="s">
        <v>69</v>
      </c>
      <c r="AA115" s="94" t="s">
        <v>70</v>
      </c>
      <c r="AB115" s="94" t="s">
        <v>71</v>
      </c>
      <c r="AC115" s="94" t="s">
        <v>72</v>
      </c>
      <c r="AD115" s="181"/>
      <c r="AE115" s="93">
        <f t="shared" si="125"/>
        <v>25</v>
      </c>
      <c r="AF115" s="93">
        <f t="shared" si="126"/>
        <v>15</v>
      </c>
      <c r="AG115" s="93">
        <f>($AH114*((AE115+AF115))/100)</f>
        <v>24</v>
      </c>
      <c r="AH115" s="93">
        <f t="shared" ref="AH115:AH116" si="148">AH114-AG115</f>
        <v>36</v>
      </c>
      <c r="AI115" s="192"/>
      <c r="AJ115" s="93">
        <f t="shared" si="41"/>
        <v>0</v>
      </c>
      <c r="AK115" s="93">
        <f t="shared" si="42"/>
        <v>0</v>
      </c>
      <c r="AL115" s="93">
        <f t="shared" ref="AL115:AL116" si="149">($AM114*((AJ115+AK115))/100)</f>
        <v>0</v>
      </c>
      <c r="AM115" s="100">
        <f t="shared" ref="AM115:AM116" si="150">AM114-AL115</f>
        <v>100</v>
      </c>
      <c r="AN115" s="194"/>
      <c r="AO115" s="182"/>
      <c r="AP115" s="183"/>
      <c r="AQ115" s="183"/>
      <c r="AR115" s="246"/>
      <c r="AS115" s="246"/>
      <c r="AT115" s="246"/>
      <c r="AU115" s="183"/>
    </row>
    <row r="116" spans="1:47" s="103" customFormat="1" ht="102.75" customHeight="1">
      <c r="A116" s="188"/>
      <c r="B116" s="188"/>
      <c r="C116" s="196"/>
      <c r="D116" s="196"/>
      <c r="E116" s="266"/>
      <c r="F116" s="266"/>
      <c r="G116" s="266"/>
      <c r="H116" s="266"/>
      <c r="I116" s="266"/>
      <c r="J116" s="266"/>
      <c r="K116" s="266"/>
      <c r="L116" s="211"/>
      <c r="M116" s="209"/>
      <c r="N116" s="209"/>
      <c r="O116" s="188"/>
      <c r="P116" s="188"/>
      <c r="Q116" s="208"/>
      <c r="R116" s="188"/>
      <c r="S116" s="188"/>
      <c r="T116" s="188"/>
      <c r="U116" s="188"/>
      <c r="V116" s="188"/>
      <c r="W116" s="101" t="s">
        <v>347</v>
      </c>
      <c r="X116" s="93" t="str">
        <f t="shared" si="139"/>
        <v>Probabilidad</v>
      </c>
      <c r="Y116" s="94" t="s">
        <v>88</v>
      </c>
      <c r="Z116" s="94" t="s">
        <v>69</v>
      </c>
      <c r="AA116" s="94" t="s">
        <v>70</v>
      </c>
      <c r="AB116" s="94" t="s">
        <v>71</v>
      </c>
      <c r="AC116" s="94" t="s">
        <v>72</v>
      </c>
      <c r="AD116" s="181"/>
      <c r="AE116" s="93">
        <f t="shared" si="125"/>
        <v>15</v>
      </c>
      <c r="AF116" s="93">
        <f t="shared" si="126"/>
        <v>15</v>
      </c>
      <c r="AG116" s="93">
        <f>($AH115*((AE116+AF116))/100)</f>
        <v>10.8</v>
      </c>
      <c r="AH116" s="93">
        <f t="shared" si="148"/>
        <v>25.2</v>
      </c>
      <c r="AI116" s="192"/>
      <c r="AJ116" s="93">
        <f t="shared" si="41"/>
        <v>0</v>
      </c>
      <c r="AK116" s="93">
        <f t="shared" si="42"/>
        <v>0</v>
      </c>
      <c r="AL116" s="93">
        <f t="shared" si="149"/>
        <v>0</v>
      </c>
      <c r="AM116" s="100">
        <f t="shared" si="150"/>
        <v>100</v>
      </c>
      <c r="AN116" s="188"/>
      <c r="AO116" s="182"/>
      <c r="AP116" s="183"/>
      <c r="AQ116" s="183"/>
      <c r="AR116" s="246"/>
      <c r="AS116" s="246"/>
      <c r="AT116" s="246"/>
      <c r="AU116" s="183"/>
    </row>
    <row r="117" spans="1:47" s="103" customFormat="1" ht="69" customHeight="1">
      <c r="A117" s="182"/>
      <c r="B117" s="182" t="s">
        <v>204</v>
      </c>
      <c r="C117" s="183" t="s">
        <v>328</v>
      </c>
      <c r="D117" s="210" t="s">
        <v>348</v>
      </c>
      <c r="E117" s="264"/>
      <c r="F117" s="146"/>
      <c r="G117" s="265"/>
      <c r="H117" s="265" t="s">
        <v>349</v>
      </c>
      <c r="I117" s="187" t="s">
        <v>350</v>
      </c>
      <c r="J117" s="187" t="s">
        <v>351</v>
      </c>
      <c r="K117" s="187" t="s">
        <v>352</v>
      </c>
      <c r="L117" s="210" t="s">
        <v>353</v>
      </c>
      <c r="M117" s="207" t="s">
        <v>83</v>
      </c>
      <c r="N117" s="207" t="s">
        <v>105</v>
      </c>
      <c r="O117" s="207" t="s">
        <v>84</v>
      </c>
      <c r="P117" s="207" t="s">
        <v>354</v>
      </c>
      <c r="Q117" s="207">
        <f>493+165619+111</f>
        <v>166223</v>
      </c>
      <c r="R117" s="207" t="s">
        <v>152</v>
      </c>
      <c r="S117" s="207">
        <f t="shared" ref="S117" si="151">IF(R117="Muy alta",100,IF(R117="Alta",80,IF(R117="Media",60,IF(R117="Baja",40,IF(R117="Muy baja",20,0)))))</f>
        <v>100</v>
      </c>
      <c r="T117" s="207" t="s">
        <v>121</v>
      </c>
      <c r="U117" s="207">
        <f t="shared" ref="U117" si="152">IF(T117="Catastrófico",100,IF(T117="Mayor",80,IF(T117="Moderado",60,IF(T117="Menor",40,IF(T117="Leve",20,0)))))</f>
        <v>100</v>
      </c>
      <c r="V117" s="207" t="s">
        <v>122</v>
      </c>
      <c r="W117" s="101" t="s">
        <v>355</v>
      </c>
      <c r="X117" s="93" t="str">
        <f t="shared" si="139"/>
        <v>Probabilidad</v>
      </c>
      <c r="Y117" s="93" t="s">
        <v>88</v>
      </c>
      <c r="Z117" s="93" t="s">
        <v>69</v>
      </c>
      <c r="AA117" s="93" t="s">
        <v>159</v>
      </c>
      <c r="AB117" s="93" t="s">
        <v>71</v>
      </c>
      <c r="AC117" s="93" t="s">
        <v>164</v>
      </c>
      <c r="AD117" s="181">
        <f>AH120</f>
        <v>25.2</v>
      </c>
      <c r="AE117" s="93">
        <f t="shared" si="125"/>
        <v>15</v>
      </c>
      <c r="AF117" s="93">
        <f t="shared" si="126"/>
        <v>15</v>
      </c>
      <c r="AG117" s="93">
        <f>($S117*((AE117+AF117))/100)</f>
        <v>30</v>
      </c>
      <c r="AH117" s="93">
        <f t="shared" ref="AH117" si="153">S117-AG117</f>
        <v>70</v>
      </c>
      <c r="AI117" s="192">
        <f>AM120</f>
        <v>100</v>
      </c>
      <c r="AJ117" s="93">
        <f t="shared" si="41"/>
        <v>0</v>
      </c>
      <c r="AK117" s="93">
        <f t="shared" si="42"/>
        <v>0</v>
      </c>
      <c r="AL117" s="93">
        <f>($U117*((AJ117+AK117))/100)</f>
        <v>0</v>
      </c>
      <c r="AM117" s="100">
        <f>U117-AL117</f>
        <v>100</v>
      </c>
      <c r="AN117" s="207" t="s">
        <v>122</v>
      </c>
      <c r="AO117" s="207" t="s">
        <v>74</v>
      </c>
      <c r="AP117" s="210" t="s">
        <v>356</v>
      </c>
      <c r="AQ117" s="210" t="s">
        <v>357</v>
      </c>
      <c r="AR117" s="260">
        <v>45324</v>
      </c>
      <c r="AS117" s="260">
        <v>46022</v>
      </c>
      <c r="AT117" s="260" t="s">
        <v>126</v>
      </c>
      <c r="AU117" s="210" t="s">
        <v>358</v>
      </c>
    </row>
    <row r="118" spans="1:47" s="103" customFormat="1" ht="69" customHeight="1">
      <c r="A118" s="182"/>
      <c r="B118" s="182"/>
      <c r="C118" s="183"/>
      <c r="D118" s="190"/>
      <c r="E118" s="264"/>
      <c r="F118" s="146"/>
      <c r="G118" s="265"/>
      <c r="H118" s="265"/>
      <c r="I118" s="194"/>
      <c r="J118" s="194"/>
      <c r="K118" s="194"/>
      <c r="L118" s="190"/>
      <c r="M118" s="208"/>
      <c r="N118" s="208"/>
      <c r="O118" s="208"/>
      <c r="P118" s="208"/>
      <c r="Q118" s="208"/>
      <c r="R118" s="208"/>
      <c r="S118" s="208"/>
      <c r="T118" s="208"/>
      <c r="U118" s="208"/>
      <c r="V118" s="208"/>
      <c r="W118" s="101" t="s">
        <v>359</v>
      </c>
      <c r="X118" s="93" t="str">
        <f t="shared" si="139"/>
        <v>Probabilidad</v>
      </c>
      <c r="Y118" s="93" t="s">
        <v>68</v>
      </c>
      <c r="Z118" s="93" t="s">
        <v>69</v>
      </c>
      <c r="AA118" s="93" t="s">
        <v>159</v>
      </c>
      <c r="AB118" s="93" t="s">
        <v>71</v>
      </c>
      <c r="AC118" s="93" t="s">
        <v>164</v>
      </c>
      <c r="AD118" s="181"/>
      <c r="AE118" s="93">
        <f t="shared" si="125"/>
        <v>25</v>
      </c>
      <c r="AF118" s="93">
        <f t="shared" si="126"/>
        <v>15</v>
      </c>
      <c r="AG118" s="93">
        <f>($AH117*((AE118+AF118))/100)</f>
        <v>28</v>
      </c>
      <c r="AH118" s="93">
        <f t="shared" ref="AH118" si="154">AH117-AG118</f>
        <v>42</v>
      </c>
      <c r="AI118" s="192"/>
      <c r="AJ118" s="93">
        <f t="shared" si="41"/>
        <v>0</v>
      </c>
      <c r="AK118" s="93">
        <f t="shared" si="42"/>
        <v>0</v>
      </c>
      <c r="AL118" s="93">
        <f t="shared" ref="AL118" si="155">($AM117*((AJ118+AK118))/100)</f>
        <v>0</v>
      </c>
      <c r="AM118" s="100">
        <f t="shared" ref="AM118" si="156">AM117-AL118</f>
        <v>100</v>
      </c>
      <c r="AN118" s="208"/>
      <c r="AO118" s="208"/>
      <c r="AP118" s="190"/>
      <c r="AQ118" s="190"/>
      <c r="AR118" s="260"/>
      <c r="AS118" s="260"/>
      <c r="AT118" s="260"/>
      <c r="AU118" s="190"/>
    </row>
    <row r="119" spans="1:47" s="103" customFormat="1" ht="69" customHeight="1">
      <c r="A119" s="182"/>
      <c r="B119" s="182"/>
      <c r="C119" s="183"/>
      <c r="D119" s="190"/>
      <c r="E119" s="201"/>
      <c r="F119" s="146"/>
      <c r="G119" s="210"/>
      <c r="H119" s="265"/>
      <c r="I119" s="194"/>
      <c r="J119" s="194"/>
      <c r="K119" s="194"/>
      <c r="L119" s="190"/>
      <c r="M119" s="208"/>
      <c r="N119" s="208"/>
      <c r="O119" s="208"/>
      <c r="P119" s="208"/>
      <c r="Q119" s="208"/>
      <c r="R119" s="208"/>
      <c r="S119" s="208"/>
      <c r="T119" s="208"/>
      <c r="U119" s="208"/>
      <c r="V119" s="208"/>
      <c r="W119" s="94" t="s">
        <v>329</v>
      </c>
      <c r="X119" s="93" t="s">
        <v>42</v>
      </c>
      <c r="Y119" s="93" t="s">
        <v>68</v>
      </c>
      <c r="Z119" s="93" t="s">
        <v>69</v>
      </c>
      <c r="AA119" s="93" t="s">
        <v>70</v>
      </c>
      <c r="AB119" s="93" t="s">
        <v>71</v>
      </c>
      <c r="AC119" s="93" t="s">
        <v>72</v>
      </c>
      <c r="AD119" s="181"/>
      <c r="AE119" s="93"/>
      <c r="AF119" s="93"/>
      <c r="AG119" s="93"/>
      <c r="AH119" s="93"/>
      <c r="AI119" s="192"/>
      <c r="AJ119" s="93"/>
      <c r="AK119" s="93"/>
      <c r="AL119" s="93"/>
      <c r="AM119" s="100"/>
      <c r="AN119" s="208"/>
      <c r="AO119" s="208"/>
      <c r="AP119" s="190"/>
      <c r="AQ119" s="190"/>
      <c r="AR119" s="260"/>
      <c r="AS119" s="260"/>
      <c r="AT119" s="260"/>
      <c r="AU119" s="190"/>
    </row>
    <row r="120" spans="1:47" s="103" customFormat="1" ht="69" customHeight="1">
      <c r="A120" s="182"/>
      <c r="B120" s="182"/>
      <c r="C120" s="183"/>
      <c r="D120" s="211"/>
      <c r="E120" s="201"/>
      <c r="F120" s="146"/>
      <c r="G120" s="210"/>
      <c r="H120" s="265"/>
      <c r="I120" s="188"/>
      <c r="J120" s="188"/>
      <c r="K120" s="188"/>
      <c r="L120" s="211"/>
      <c r="M120" s="209"/>
      <c r="N120" s="209"/>
      <c r="O120" s="209"/>
      <c r="P120" s="209"/>
      <c r="Q120" s="209"/>
      <c r="R120" s="209"/>
      <c r="S120" s="209"/>
      <c r="T120" s="209"/>
      <c r="U120" s="209"/>
      <c r="V120" s="209"/>
      <c r="W120" s="101" t="s">
        <v>360</v>
      </c>
      <c r="X120" s="93" t="str">
        <f t="shared" si="139"/>
        <v>Probabilidad</v>
      </c>
      <c r="Y120" s="93" t="s">
        <v>68</v>
      </c>
      <c r="Z120" s="93" t="s">
        <v>69</v>
      </c>
      <c r="AA120" s="93" t="s">
        <v>159</v>
      </c>
      <c r="AB120" s="93" t="s">
        <v>71</v>
      </c>
      <c r="AC120" s="93" t="s">
        <v>164</v>
      </c>
      <c r="AD120" s="181"/>
      <c r="AE120" s="93">
        <f t="shared" ref="AE120:AE126" si="157">IF(Y120="Preventivo",25,IF(Y120="Detectivo",15,0))</f>
        <v>25</v>
      </c>
      <c r="AF120" s="93">
        <f t="shared" ref="AF120:AF126" si="158">IF(Y120="Correctivo",0,IF(Z120="Automatizado",25,IF(Z120="Manual",15,0)))</f>
        <v>15</v>
      </c>
      <c r="AG120" s="93">
        <f>($AH118*((AE120+AF120))/100)</f>
        <v>16.8</v>
      </c>
      <c r="AH120" s="93">
        <f t="shared" ref="AH120" si="159">AH118-AG120</f>
        <v>25.2</v>
      </c>
      <c r="AI120" s="192"/>
      <c r="AJ120" s="93">
        <f t="shared" ref="AJ120:AJ126" si="160">IF(Y120="Correctivo",10,0)</f>
        <v>0</v>
      </c>
      <c r="AK120" s="93">
        <f t="shared" ref="AK120:AK126" si="161">IF(X120="Probabilidad",0,IF(Z120="Automatizado",25,IF(Z120="Manual",15,0)))</f>
        <v>0</v>
      </c>
      <c r="AL120" s="93">
        <f t="shared" ref="AL120" si="162">($AM118*((AJ120+AK120))/100)</f>
        <v>0</v>
      </c>
      <c r="AM120" s="100">
        <f t="shared" ref="AM120" si="163">AM118-AL120</f>
        <v>100</v>
      </c>
      <c r="AN120" s="209"/>
      <c r="AO120" s="209"/>
      <c r="AP120" s="211"/>
      <c r="AQ120" s="211"/>
      <c r="AR120" s="260"/>
      <c r="AS120" s="260"/>
      <c r="AT120" s="260"/>
      <c r="AU120" s="211"/>
    </row>
    <row r="121" spans="1:47" s="103" customFormat="1" ht="133.5" customHeight="1">
      <c r="A121" s="182"/>
      <c r="B121" s="182" t="s">
        <v>204</v>
      </c>
      <c r="C121" s="183" t="s">
        <v>328</v>
      </c>
      <c r="D121" s="189" t="s">
        <v>361</v>
      </c>
      <c r="E121" s="254"/>
      <c r="F121" s="255"/>
      <c r="G121" s="255"/>
      <c r="H121" s="261" t="s">
        <v>362</v>
      </c>
      <c r="I121" s="262" t="s">
        <v>363</v>
      </c>
      <c r="J121" s="261" t="s">
        <v>364</v>
      </c>
      <c r="K121" s="262" t="s">
        <v>365</v>
      </c>
      <c r="L121" s="210" t="s">
        <v>366</v>
      </c>
      <c r="M121" s="207" t="s">
        <v>83</v>
      </c>
      <c r="N121" s="207" t="s">
        <v>227</v>
      </c>
      <c r="O121" s="187" t="s">
        <v>84</v>
      </c>
      <c r="P121" s="187" t="s">
        <v>354</v>
      </c>
      <c r="Q121" s="187">
        <v>5000</v>
      </c>
      <c r="R121" s="187" t="s">
        <v>152</v>
      </c>
      <c r="S121" s="187">
        <f t="shared" ref="S121:S125" si="164">IF(R121="Muy alta",100,IF(R121="Alta",80,IF(R121="Media",60,IF(R121="Baja",40,IF(R121="Muy baja",20,0)))))</f>
        <v>100</v>
      </c>
      <c r="T121" s="187" t="s">
        <v>121</v>
      </c>
      <c r="U121" s="187">
        <f t="shared" ref="U121" si="165">IF(T121="Catastrófico",100,IF(T121="Mayor",80,IF(T121="Moderado",60,IF(T121="Menor",40,IF(T121="Leve",20,0)))))</f>
        <v>100</v>
      </c>
      <c r="V121" s="187" t="s">
        <v>122</v>
      </c>
      <c r="W121" s="101" t="s">
        <v>367</v>
      </c>
      <c r="X121" s="93" t="str">
        <f t="shared" si="139"/>
        <v>Probabilidad</v>
      </c>
      <c r="Y121" s="93" t="s">
        <v>68</v>
      </c>
      <c r="Z121" s="93" t="s">
        <v>69</v>
      </c>
      <c r="AA121" s="93" t="s">
        <v>70</v>
      </c>
      <c r="AB121" s="93" t="s">
        <v>71</v>
      </c>
      <c r="AC121" s="93" t="s">
        <v>164</v>
      </c>
      <c r="AD121" s="181">
        <f>AH122</f>
        <v>42</v>
      </c>
      <c r="AE121" s="93">
        <f t="shared" si="157"/>
        <v>25</v>
      </c>
      <c r="AF121" s="93">
        <f t="shared" si="158"/>
        <v>15</v>
      </c>
      <c r="AG121" s="93">
        <f>($S121*((AE121+AF121))/100)</f>
        <v>40</v>
      </c>
      <c r="AH121" s="93">
        <f t="shared" ref="AH121" si="166">S121-AG121</f>
        <v>60</v>
      </c>
      <c r="AI121" s="192">
        <f>AM122</f>
        <v>100</v>
      </c>
      <c r="AJ121" s="93">
        <f t="shared" si="160"/>
        <v>0</v>
      </c>
      <c r="AK121" s="93">
        <f t="shared" si="161"/>
        <v>0</v>
      </c>
      <c r="AL121" s="93">
        <f>($U121*((AJ121+AK121))/100)</f>
        <v>0</v>
      </c>
      <c r="AM121" s="100">
        <f>U121-AL121</f>
        <v>100</v>
      </c>
      <c r="AN121" s="187" t="s">
        <v>122</v>
      </c>
      <c r="AO121" s="187" t="s">
        <v>74</v>
      </c>
      <c r="AP121" s="189" t="s">
        <v>356</v>
      </c>
      <c r="AQ121" s="189" t="s">
        <v>357</v>
      </c>
      <c r="AR121" s="246">
        <v>45324</v>
      </c>
      <c r="AS121" s="246">
        <v>46022</v>
      </c>
      <c r="AT121" s="246" t="s">
        <v>126</v>
      </c>
      <c r="AU121" s="200" t="s">
        <v>368</v>
      </c>
    </row>
    <row r="122" spans="1:47" s="103" customFormat="1" ht="133.5" customHeight="1">
      <c r="A122" s="182"/>
      <c r="B122" s="182"/>
      <c r="C122" s="183"/>
      <c r="D122" s="195"/>
      <c r="E122" s="254"/>
      <c r="F122" s="256"/>
      <c r="G122" s="256"/>
      <c r="H122" s="261"/>
      <c r="I122" s="263"/>
      <c r="J122" s="261"/>
      <c r="K122" s="263"/>
      <c r="L122" s="190"/>
      <c r="M122" s="208"/>
      <c r="N122" s="208"/>
      <c r="O122" s="194"/>
      <c r="P122" s="194"/>
      <c r="Q122" s="194"/>
      <c r="R122" s="194"/>
      <c r="S122" s="194"/>
      <c r="T122" s="194"/>
      <c r="U122" s="194"/>
      <c r="V122" s="194"/>
      <c r="W122" s="101" t="s">
        <v>369</v>
      </c>
      <c r="X122" s="93" t="str">
        <f t="shared" si="139"/>
        <v>Probabilidad</v>
      </c>
      <c r="Y122" s="93" t="s">
        <v>88</v>
      </c>
      <c r="Z122" s="93" t="s">
        <v>69</v>
      </c>
      <c r="AA122" s="93" t="s">
        <v>70</v>
      </c>
      <c r="AB122" s="93" t="s">
        <v>71</v>
      </c>
      <c r="AC122" s="93" t="s">
        <v>164</v>
      </c>
      <c r="AD122" s="181"/>
      <c r="AE122" s="93">
        <f t="shared" si="157"/>
        <v>15</v>
      </c>
      <c r="AF122" s="93">
        <f t="shared" si="158"/>
        <v>15</v>
      </c>
      <c r="AG122" s="93">
        <f>($AH121*((AE122+AF122))/100)</f>
        <v>18</v>
      </c>
      <c r="AH122" s="93">
        <f t="shared" ref="AH122" si="167">AH121-AG122</f>
        <v>42</v>
      </c>
      <c r="AI122" s="192"/>
      <c r="AJ122" s="93">
        <f t="shared" si="160"/>
        <v>0</v>
      </c>
      <c r="AK122" s="93">
        <f t="shared" si="161"/>
        <v>0</v>
      </c>
      <c r="AL122" s="93">
        <f t="shared" ref="AL122" si="168">($AM121*((AJ122+AK122))/100)</f>
        <v>0</v>
      </c>
      <c r="AM122" s="100">
        <f t="shared" ref="AM122" si="169">AM121-AL122</f>
        <v>100</v>
      </c>
      <c r="AN122" s="194"/>
      <c r="AO122" s="194"/>
      <c r="AP122" s="195"/>
      <c r="AQ122" s="195"/>
      <c r="AR122" s="246"/>
      <c r="AS122" s="246"/>
      <c r="AT122" s="246"/>
      <c r="AU122" s="198"/>
    </row>
    <row r="123" spans="1:47" s="103" customFormat="1" ht="132.75" customHeight="1">
      <c r="A123" s="182"/>
      <c r="B123" s="182" t="s">
        <v>204</v>
      </c>
      <c r="C123" s="183" t="s">
        <v>328</v>
      </c>
      <c r="D123" s="189" t="s">
        <v>330</v>
      </c>
      <c r="E123" s="254"/>
      <c r="F123" s="255"/>
      <c r="G123" s="255"/>
      <c r="H123" s="257" t="s">
        <v>370</v>
      </c>
      <c r="I123" s="187" t="s">
        <v>371</v>
      </c>
      <c r="J123" s="257" t="s">
        <v>372</v>
      </c>
      <c r="K123" s="187" t="s">
        <v>373</v>
      </c>
      <c r="L123" s="210" t="s">
        <v>374</v>
      </c>
      <c r="M123" s="207" t="s">
        <v>83</v>
      </c>
      <c r="N123" s="207" t="s">
        <v>227</v>
      </c>
      <c r="O123" s="187" t="s">
        <v>84</v>
      </c>
      <c r="P123" s="187" t="s">
        <v>354</v>
      </c>
      <c r="Q123" s="187">
        <v>490000</v>
      </c>
      <c r="R123" s="187" t="s">
        <v>152</v>
      </c>
      <c r="S123" s="187">
        <f t="shared" si="164"/>
        <v>100</v>
      </c>
      <c r="T123" s="187" t="s">
        <v>121</v>
      </c>
      <c r="U123" s="187">
        <f t="shared" ref="U123" si="170">IF(T123="Catastrófico",100,IF(T123="Mayor",80,IF(T123="Moderado",60,IF(T123="Menor",40,IF(T123="Leve",20,0)))))</f>
        <v>100</v>
      </c>
      <c r="V123" s="187" t="s">
        <v>122</v>
      </c>
      <c r="W123" s="101" t="s">
        <v>375</v>
      </c>
      <c r="X123" s="93" t="str">
        <f t="shared" si="139"/>
        <v>Probabilidad</v>
      </c>
      <c r="Y123" s="93" t="s">
        <v>68</v>
      </c>
      <c r="Z123" s="93" t="s">
        <v>69</v>
      </c>
      <c r="AA123" s="93" t="s">
        <v>70</v>
      </c>
      <c r="AB123" s="93" t="s">
        <v>71</v>
      </c>
      <c r="AC123" s="93" t="s">
        <v>72</v>
      </c>
      <c r="AD123" s="181">
        <f>AH124</f>
        <v>42</v>
      </c>
      <c r="AE123" s="93">
        <f t="shared" si="157"/>
        <v>25</v>
      </c>
      <c r="AF123" s="93">
        <f t="shared" si="158"/>
        <v>15</v>
      </c>
      <c r="AG123" s="93">
        <f>($S123*((AE123+AF123))/100)</f>
        <v>40</v>
      </c>
      <c r="AH123" s="93">
        <f t="shared" ref="AH123" si="171">S123-AG123</f>
        <v>60</v>
      </c>
      <c r="AI123" s="192">
        <f>AM124</f>
        <v>100</v>
      </c>
      <c r="AJ123" s="93">
        <f t="shared" si="160"/>
        <v>0</v>
      </c>
      <c r="AK123" s="93">
        <f t="shared" si="161"/>
        <v>0</v>
      </c>
      <c r="AL123" s="93">
        <f>($U123*((AJ123+AK123))/100)</f>
        <v>0</v>
      </c>
      <c r="AM123" s="100">
        <f>U123-AL123</f>
        <v>100</v>
      </c>
      <c r="AN123" s="187" t="s">
        <v>122</v>
      </c>
      <c r="AO123" s="187" t="s">
        <v>74</v>
      </c>
      <c r="AP123" s="189" t="s">
        <v>356</v>
      </c>
      <c r="AQ123" s="189" t="s">
        <v>376</v>
      </c>
      <c r="AR123" s="246">
        <v>45324</v>
      </c>
      <c r="AS123" s="246">
        <v>46022</v>
      </c>
      <c r="AT123" s="246" t="s">
        <v>126</v>
      </c>
      <c r="AU123" s="189" t="s">
        <v>377</v>
      </c>
    </row>
    <row r="124" spans="1:47" s="103" customFormat="1" ht="132.75" customHeight="1">
      <c r="A124" s="182"/>
      <c r="B124" s="182"/>
      <c r="C124" s="183"/>
      <c r="D124" s="195"/>
      <c r="E124" s="254"/>
      <c r="F124" s="256"/>
      <c r="G124" s="256"/>
      <c r="H124" s="257"/>
      <c r="I124" s="194"/>
      <c r="J124" s="257"/>
      <c r="K124" s="194"/>
      <c r="L124" s="190"/>
      <c r="M124" s="208"/>
      <c r="N124" s="208"/>
      <c r="O124" s="194"/>
      <c r="P124" s="194"/>
      <c r="Q124" s="194"/>
      <c r="R124" s="194"/>
      <c r="S124" s="194"/>
      <c r="T124" s="194"/>
      <c r="U124" s="194"/>
      <c r="V124" s="194"/>
      <c r="W124" s="101" t="s">
        <v>378</v>
      </c>
      <c r="X124" s="93" t="str">
        <f t="shared" si="139"/>
        <v>Probabilidad</v>
      </c>
      <c r="Y124" s="93" t="s">
        <v>88</v>
      </c>
      <c r="Z124" s="93" t="s">
        <v>69</v>
      </c>
      <c r="AA124" s="93" t="s">
        <v>159</v>
      </c>
      <c r="AB124" s="93" t="s">
        <v>71</v>
      </c>
      <c r="AC124" s="93" t="s">
        <v>164</v>
      </c>
      <c r="AD124" s="181"/>
      <c r="AE124" s="93">
        <f t="shared" si="157"/>
        <v>15</v>
      </c>
      <c r="AF124" s="93">
        <f t="shared" si="158"/>
        <v>15</v>
      </c>
      <c r="AG124" s="93">
        <f>($AH123*((AE124+AF124))/100)</f>
        <v>18</v>
      </c>
      <c r="AH124" s="93">
        <f t="shared" ref="AH124" si="172">AH123-AG124</f>
        <v>42</v>
      </c>
      <c r="AI124" s="192"/>
      <c r="AJ124" s="93">
        <f t="shared" si="160"/>
        <v>0</v>
      </c>
      <c r="AK124" s="93">
        <f t="shared" si="161"/>
        <v>0</v>
      </c>
      <c r="AL124" s="93">
        <f t="shared" ref="AL124" si="173">($AM123*((AJ124+AK124))/100)</f>
        <v>0</v>
      </c>
      <c r="AM124" s="100">
        <f t="shared" ref="AM124" si="174">AM123-AL124</f>
        <v>100</v>
      </c>
      <c r="AN124" s="194"/>
      <c r="AO124" s="194"/>
      <c r="AP124" s="195"/>
      <c r="AQ124" s="195"/>
      <c r="AR124" s="246"/>
      <c r="AS124" s="246"/>
      <c r="AT124" s="246"/>
      <c r="AU124" s="195"/>
    </row>
    <row r="125" spans="1:47" s="103" customFormat="1" ht="137.25" customHeight="1">
      <c r="A125" s="182"/>
      <c r="B125" s="182" t="s">
        <v>204</v>
      </c>
      <c r="C125" s="183" t="s">
        <v>328</v>
      </c>
      <c r="D125" s="189" t="s">
        <v>379</v>
      </c>
      <c r="E125" s="254"/>
      <c r="F125" s="255"/>
      <c r="G125" s="255"/>
      <c r="H125" s="257" t="s">
        <v>380</v>
      </c>
      <c r="I125" s="187" t="s">
        <v>381</v>
      </c>
      <c r="J125" s="257" t="s">
        <v>382</v>
      </c>
      <c r="K125" s="187" t="s">
        <v>383</v>
      </c>
      <c r="L125" s="210" t="s">
        <v>384</v>
      </c>
      <c r="M125" s="207" t="s">
        <v>83</v>
      </c>
      <c r="N125" s="207" t="s">
        <v>105</v>
      </c>
      <c r="O125" s="187" t="s">
        <v>84</v>
      </c>
      <c r="P125" s="187" t="s">
        <v>354</v>
      </c>
      <c r="Q125" s="258">
        <v>9394</v>
      </c>
      <c r="R125" s="187" t="s">
        <v>152</v>
      </c>
      <c r="S125" s="187">
        <f t="shared" si="164"/>
        <v>100</v>
      </c>
      <c r="T125" s="187" t="s">
        <v>121</v>
      </c>
      <c r="U125" s="187">
        <f t="shared" ref="U125" si="175">IF(T125="Catastrófico",100,IF(T125="Mayor",80,IF(T125="Moderado",60,IF(T125="Menor",40,IF(T125="Leve",20,0)))))</f>
        <v>100</v>
      </c>
      <c r="V125" s="187" t="s">
        <v>122</v>
      </c>
      <c r="W125" s="101" t="s">
        <v>385</v>
      </c>
      <c r="X125" s="93" t="str">
        <f t="shared" si="139"/>
        <v>Probabilidad</v>
      </c>
      <c r="Y125" s="93" t="s">
        <v>68</v>
      </c>
      <c r="Z125" s="93" t="s">
        <v>69</v>
      </c>
      <c r="AA125" s="93" t="s">
        <v>159</v>
      </c>
      <c r="AB125" s="93" t="s">
        <v>71</v>
      </c>
      <c r="AC125" s="93" t="s">
        <v>72</v>
      </c>
      <c r="AD125" s="181">
        <f>AH126</f>
        <v>42</v>
      </c>
      <c r="AE125" s="93">
        <f t="shared" si="157"/>
        <v>25</v>
      </c>
      <c r="AF125" s="93">
        <f t="shared" si="158"/>
        <v>15</v>
      </c>
      <c r="AG125" s="93">
        <f>($S125*((AE125+AF125))/100)</f>
        <v>40</v>
      </c>
      <c r="AH125" s="93">
        <f t="shared" ref="AH125" si="176">S125-AG125</f>
        <v>60</v>
      </c>
      <c r="AI125" s="192">
        <f>AM126</f>
        <v>100</v>
      </c>
      <c r="AJ125" s="93">
        <f t="shared" si="160"/>
        <v>0</v>
      </c>
      <c r="AK125" s="93">
        <f t="shared" si="161"/>
        <v>0</v>
      </c>
      <c r="AL125" s="93">
        <f>($U125*((AJ125+AK125))/100)</f>
        <v>0</v>
      </c>
      <c r="AM125" s="100">
        <f>U125-AL125</f>
        <v>100</v>
      </c>
      <c r="AN125" s="187" t="s">
        <v>122</v>
      </c>
      <c r="AO125" s="187" t="s">
        <v>74</v>
      </c>
      <c r="AP125" s="189" t="s">
        <v>356</v>
      </c>
      <c r="AQ125" s="189" t="s">
        <v>386</v>
      </c>
      <c r="AR125" s="246"/>
      <c r="AS125" s="246">
        <v>46022</v>
      </c>
      <c r="AT125" s="246" t="s">
        <v>126</v>
      </c>
      <c r="AU125" s="189" t="s">
        <v>358</v>
      </c>
    </row>
    <row r="126" spans="1:47" s="103" customFormat="1" ht="137.25" customHeight="1">
      <c r="A126" s="182"/>
      <c r="B126" s="182"/>
      <c r="C126" s="183"/>
      <c r="D126" s="195"/>
      <c r="E126" s="254"/>
      <c r="F126" s="256"/>
      <c r="G126" s="256"/>
      <c r="H126" s="257"/>
      <c r="I126" s="194"/>
      <c r="J126" s="257"/>
      <c r="K126" s="194"/>
      <c r="L126" s="190"/>
      <c r="M126" s="208"/>
      <c r="N126" s="208"/>
      <c r="O126" s="194"/>
      <c r="P126" s="194"/>
      <c r="Q126" s="259"/>
      <c r="R126" s="194"/>
      <c r="S126" s="194"/>
      <c r="T126" s="194"/>
      <c r="U126" s="194"/>
      <c r="V126" s="194"/>
      <c r="W126" s="101" t="s">
        <v>387</v>
      </c>
      <c r="X126" s="93" t="str">
        <f t="shared" si="139"/>
        <v>Probabilidad</v>
      </c>
      <c r="Y126" s="93" t="s">
        <v>88</v>
      </c>
      <c r="Z126" s="93" t="s">
        <v>69</v>
      </c>
      <c r="AA126" s="93" t="s">
        <v>159</v>
      </c>
      <c r="AB126" s="93" t="s">
        <v>71</v>
      </c>
      <c r="AC126" s="93" t="s">
        <v>164</v>
      </c>
      <c r="AD126" s="181"/>
      <c r="AE126" s="93">
        <f t="shared" si="157"/>
        <v>15</v>
      </c>
      <c r="AF126" s="93">
        <f t="shared" si="158"/>
        <v>15</v>
      </c>
      <c r="AG126" s="93">
        <f>($AH125*((AE126+AF126))/100)</f>
        <v>18</v>
      </c>
      <c r="AH126" s="93">
        <f>AH125-AG126</f>
        <v>42</v>
      </c>
      <c r="AI126" s="192"/>
      <c r="AJ126" s="93">
        <f t="shared" si="160"/>
        <v>0</v>
      </c>
      <c r="AK126" s="93">
        <f t="shared" si="161"/>
        <v>0</v>
      </c>
      <c r="AL126" s="93">
        <f>($AM125*((AJ126+AK126))/100)</f>
        <v>0</v>
      </c>
      <c r="AM126" s="100">
        <f>AM125-AL126</f>
        <v>100</v>
      </c>
      <c r="AN126" s="194"/>
      <c r="AO126" s="194"/>
      <c r="AP126" s="195"/>
      <c r="AQ126" s="195"/>
      <c r="AR126" s="246"/>
      <c r="AS126" s="246"/>
      <c r="AT126" s="246"/>
      <c r="AU126" s="195"/>
    </row>
    <row r="127" spans="1:47" s="103" customFormat="1" ht="231" customHeight="1">
      <c r="A127" s="182"/>
      <c r="B127" s="182" t="s">
        <v>208</v>
      </c>
      <c r="C127" s="183" t="s">
        <v>388</v>
      </c>
      <c r="D127" s="183" t="s">
        <v>389</v>
      </c>
      <c r="E127" s="183"/>
      <c r="F127" s="183"/>
      <c r="G127" s="183"/>
      <c r="H127" s="189" t="s">
        <v>390</v>
      </c>
      <c r="I127" s="189" t="s">
        <v>391</v>
      </c>
      <c r="J127" s="189" t="s">
        <v>392</v>
      </c>
      <c r="K127" s="189" t="s">
        <v>393</v>
      </c>
      <c r="L127" s="183" t="s">
        <v>394</v>
      </c>
      <c r="M127" s="182" t="s">
        <v>83</v>
      </c>
      <c r="N127" s="182" t="s">
        <v>105</v>
      </c>
      <c r="O127" s="182" t="s">
        <v>84</v>
      </c>
      <c r="P127" s="182" t="s">
        <v>85</v>
      </c>
      <c r="Q127" s="182">
        <v>15332224</v>
      </c>
      <c r="R127" s="182" t="s">
        <v>216</v>
      </c>
      <c r="S127" s="182">
        <v>100</v>
      </c>
      <c r="T127" s="182" t="s">
        <v>65</v>
      </c>
      <c r="U127" s="182">
        <v>80</v>
      </c>
      <c r="V127" s="212" t="s">
        <v>66</v>
      </c>
      <c r="W127" s="94" t="s">
        <v>395</v>
      </c>
      <c r="X127" s="94" t="s">
        <v>109</v>
      </c>
      <c r="Y127" s="94" t="s">
        <v>88</v>
      </c>
      <c r="Z127" s="94" t="s">
        <v>69</v>
      </c>
      <c r="AA127" s="94" t="s">
        <v>70</v>
      </c>
      <c r="AB127" s="94" t="s">
        <v>71</v>
      </c>
      <c r="AC127" s="94" t="s">
        <v>72</v>
      </c>
      <c r="AD127" s="181">
        <f>AH129</f>
        <v>25.2</v>
      </c>
      <c r="AE127" s="93">
        <f t="shared" si="125"/>
        <v>15</v>
      </c>
      <c r="AF127" s="93">
        <f t="shared" si="126"/>
        <v>15</v>
      </c>
      <c r="AG127" s="93">
        <f>($S127*((AE127+AF127))/100)</f>
        <v>30</v>
      </c>
      <c r="AH127" s="93">
        <f t="shared" ref="AH127" si="177">S127-AG127</f>
        <v>70</v>
      </c>
      <c r="AI127" s="192">
        <f>AM129</f>
        <v>80</v>
      </c>
      <c r="AJ127" s="93">
        <f t="shared" si="41"/>
        <v>0</v>
      </c>
      <c r="AK127" s="93">
        <f t="shared" si="42"/>
        <v>0</v>
      </c>
      <c r="AL127" s="93">
        <f>($U127*((AJ127+AK127))/100)</f>
        <v>0</v>
      </c>
      <c r="AM127" s="100">
        <f>U127-AL127</f>
        <v>80</v>
      </c>
      <c r="AN127" s="212" t="s">
        <v>66</v>
      </c>
      <c r="AO127" s="182" t="s">
        <v>74</v>
      </c>
      <c r="AP127" s="183" t="s">
        <v>396</v>
      </c>
      <c r="AQ127" s="183" t="s">
        <v>397</v>
      </c>
      <c r="AR127" s="246">
        <v>45658</v>
      </c>
      <c r="AS127" s="246">
        <v>46022</v>
      </c>
      <c r="AT127" s="182" t="s">
        <v>91</v>
      </c>
      <c r="AU127" s="183" t="s">
        <v>398</v>
      </c>
    </row>
    <row r="128" spans="1:47" s="103" customFormat="1" ht="204.75" customHeight="1">
      <c r="A128" s="182"/>
      <c r="B128" s="182"/>
      <c r="C128" s="183"/>
      <c r="D128" s="183"/>
      <c r="E128" s="183"/>
      <c r="F128" s="183"/>
      <c r="G128" s="183"/>
      <c r="H128" s="195"/>
      <c r="I128" s="195"/>
      <c r="J128" s="195"/>
      <c r="K128" s="195"/>
      <c r="L128" s="183"/>
      <c r="M128" s="182"/>
      <c r="N128" s="182"/>
      <c r="O128" s="182"/>
      <c r="P128" s="182"/>
      <c r="Q128" s="182"/>
      <c r="R128" s="182"/>
      <c r="S128" s="182"/>
      <c r="T128" s="182"/>
      <c r="U128" s="182"/>
      <c r="V128" s="212"/>
      <c r="W128" s="94" t="s">
        <v>399</v>
      </c>
      <c r="X128" s="94" t="s">
        <v>109</v>
      </c>
      <c r="Y128" s="94" t="s">
        <v>88</v>
      </c>
      <c r="Z128" s="94" t="s">
        <v>103</v>
      </c>
      <c r="AA128" s="94" t="s">
        <v>70</v>
      </c>
      <c r="AB128" s="94" t="s">
        <v>71</v>
      </c>
      <c r="AC128" s="94" t="s">
        <v>72</v>
      </c>
      <c r="AD128" s="181"/>
      <c r="AE128" s="93">
        <f t="shared" si="125"/>
        <v>15</v>
      </c>
      <c r="AF128" s="93">
        <f t="shared" si="126"/>
        <v>25</v>
      </c>
      <c r="AG128" s="93">
        <f>($AH127*((AE128+AF128))/100)</f>
        <v>28</v>
      </c>
      <c r="AH128" s="93">
        <f t="shared" ref="AH128:AH129" si="178">AH127-AG128</f>
        <v>42</v>
      </c>
      <c r="AI128" s="192"/>
      <c r="AJ128" s="93">
        <f t="shared" si="41"/>
        <v>0</v>
      </c>
      <c r="AK128" s="93">
        <f t="shared" si="42"/>
        <v>0</v>
      </c>
      <c r="AL128" s="93">
        <f t="shared" ref="AL128:AL129" si="179">($AM127*((AJ128+AK128))/100)</f>
        <v>0</v>
      </c>
      <c r="AM128" s="100">
        <f t="shared" ref="AM128:AM129" si="180">AM127-AL128</f>
        <v>80</v>
      </c>
      <c r="AN128" s="212"/>
      <c r="AO128" s="182"/>
      <c r="AP128" s="183"/>
      <c r="AQ128" s="183"/>
      <c r="AR128" s="246"/>
      <c r="AS128" s="246"/>
      <c r="AT128" s="182"/>
      <c r="AU128" s="183"/>
    </row>
    <row r="129" spans="1:50" s="103" customFormat="1" ht="208.5" customHeight="1">
      <c r="A129" s="182"/>
      <c r="B129" s="182"/>
      <c r="C129" s="183"/>
      <c r="D129" s="189"/>
      <c r="E129" s="189"/>
      <c r="F129" s="189"/>
      <c r="G129" s="189"/>
      <c r="H129" s="195"/>
      <c r="I129" s="195"/>
      <c r="J129" s="195"/>
      <c r="K129" s="195"/>
      <c r="L129" s="189"/>
      <c r="M129" s="187"/>
      <c r="N129" s="187"/>
      <c r="O129" s="187"/>
      <c r="P129" s="187"/>
      <c r="Q129" s="187"/>
      <c r="R129" s="187"/>
      <c r="S129" s="187"/>
      <c r="T129" s="187"/>
      <c r="U129" s="187"/>
      <c r="V129" s="213"/>
      <c r="W129" s="101" t="s">
        <v>400</v>
      </c>
      <c r="X129" s="101" t="s">
        <v>109</v>
      </c>
      <c r="Y129" s="101" t="s">
        <v>68</v>
      </c>
      <c r="Z129" s="101" t="s">
        <v>69</v>
      </c>
      <c r="AA129" s="101" t="s">
        <v>159</v>
      </c>
      <c r="AB129" s="101" t="s">
        <v>71</v>
      </c>
      <c r="AC129" s="101" t="s">
        <v>72</v>
      </c>
      <c r="AD129" s="181"/>
      <c r="AE129" s="93">
        <f t="shared" si="125"/>
        <v>25</v>
      </c>
      <c r="AF129" s="93">
        <f t="shared" si="126"/>
        <v>15</v>
      </c>
      <c r="AG129" s="93">
        <f>($AH128*((AE129+AF129))/100)</f>
        <v>16.8</v>
      </c>
      <c r="AH129" s="93">
        <f t="shared" si="178"/>
        <v>25.2</v>
      </c>
      <c r="AI129" s="192"/>
      <c r="AJ129" s="93">
        <f t="shared" si="41"/>
        <v>0</v>
      </c>
      <c r="AK129" s="93">
        <f t="shared" si="42"/>
        <v>0</v>
      </c>
      <c r="AL129" s="93">
        <f t="shared" si="179"/>
        <v>0</v>
      </c>
      <c r="AM129" s="100">
        <f t="shared" si="180"/>
        <v>80</v>
      </c>
      <c r="AN129" s="213"/>
      <c r="AO129" s="187"/>
      <c r="AP129" s="189"/>
      <c r="AQ129" s="189"/>
      <c r="AR129" s="244"/>
      <c r="AS129" s="244"/>
      <c r="AT129" s="187"/>
      <c r="AU129" s="189"/>
    </row>
    <row r="130" spans="1:50" s="140" customFormat="1" ht="219.75" customHeight="1">
      <c r="A130" s="282"/>
      <c r="B130" s="282" t="s">
        <v>206</v>
      </c>
      <c r="C130" s="287" t="s">
        <v>207</v>
      </c>
      <c r="D130" s="273" t="s">
        <v>403</v>
      </c>
      <c r="E130" s="273"/>
      <c r="F130" s="290"/>
      <c r="G130" s="290"/>
      <c r="H130" s="290" t="s">
        <v>404</v>
      </c>
      <c r="I130" s="290" t="s">
        <v>405</v>
      </c>
      <c r="J130" s="290" t="s">
        <v>406</v>
      </c>
      <c r="K130" s="290" t="s">
        <v>407</v>
      </c>
      <c r="L130" s="293" t="str">
        <f>IF(F130&lt;&gt;"",CONCATENATE(E130," ",G130),CONCATENATE(H130," ",I130," ",J130," ",K130))</f>
        <v>Recibir dádivas con el fin de manipular los resultados de la inspección sobre el estado real de un bien administrado por el FRV sobre el estado real de un bien administrado por el FRV para favorecer a un tercero.</v>
      </c>
      <c r="M130" s="296" t="s">
        <v>83</v>
      </c>
      <c r="N130" s="296" t="s">
        <v>105</v>
      </c>
      <c r="O130" s="282" t="s">
        <v>84</v>
      </c>
      <c r="P130" s="282" t="s">
        <v>85</v>
      </c>
      <c r="Q130" s="282">
        <v>3800</v>
      </c>
      <c r="R130" s="282" t="s">
        <v>263</v>
      </c>
      <c r="S130" s="279">
        <f t="shared" ref="S130" si="181">IF(R130="Muy alta",100,IF(R130="Alta",80,IF(R130="Media",60,IF(R130="Baja",40,IF(R130="Muy baja",20,IF(R130="Casi Seguro",100,IF(R130="Probable",80,IF(R130="Posible",60,IF(R130="Improbable",40,IF(R130="Rara vez",20,0))))))))))</f>
        <v>80</v>
      </c>
      <c r="T130" s="282" t="s">
        <v>65</v>
      </c>
      <c r="U130" s="279">
        <f t="shared" ref="U130" si="182">IF(T130="Catastrófico",100,IF(T130="Mayor",80,IF(T130="Moderado",60,IF(T130="Menor",40,IF(T130="Leve",20,0)))))</f>
        <v>80</v>
      </c>
      <c r="V130" s="282" t="s">
        <v>66</v>
      </c>
      <c r="W130" s="127" t="s">
        <v>408</v>
      </c>
      <c r="X130" s="129" t="str">
        <f>IF(OR(Y130="Preventivo",Y130="Detectivo"),"Probabilidad",IF(Y130="Correctivo","Impacto"," "))</f>
        <v>Probabilidad</v>
      </c>
      <c r="Y130" s="131" t="s">
        <v>68</v>
      </c>
      <c r="Z130" s="131" t="s">
        <v>69</v>
      </c>
      <c r="AA130" s="131" t="s">
        <v>70</v>
      </c>
      <c r="AB130" s="131" t="s">
        <v>71</v>
      </c>
      <c r="AC130" s="131" t="s">
        <v>72</v>
      </c>
      <c r="AD130" s="299">
        <f>AH131</f>
        <v>48</v>
      </c>
      <c r="AE130" s="129">
        <f t="shared" ref="AE130:AE142" si="183">IF(Y130="Preventivo",25,IF(Y130="Detectivo",15,0))</f>
        <v>25</v>
      </c>
      <c r="AF130" s="129">
        <f t="shared" ref="AF130:AF142" si="184">IF(Y130="Correctivo",0,IF(Z130="Automatizado",25,IF(Z130="Manual",15,0)))</f>
        <v>15</v>
      </c>
      <c r="AG130" s="129">
        <f>($S$130*((AE130+AF130))/100)</f>
        <v>32</v>
      </c>
      <c r="AH130" s="129">
        <f t="shared" ref="AH130" si="185">S130-AG130</f>
        <v>48</v>
      </c>
      <c r="AI130" s="299">
        <f>AM131</f>
        <v>60</v>
      </c>
      <c r="AJ130" s="129">
        <f t="shared" ref="AJ130:AJ142" si="186">IF(Y130="Correctivo",10,0)</f>
        <v>0</v>
      </c>
      <c r="AK130" s="129">
        <f t="shared" ref="AK130:AK142" si="187">IF(X130="Probabilidad",0,IF(Z130="Automatizado",25,IF(Z130="Manual",15,0)))</f>
        <v>0</v>
      </c>
      <c r="AL130" s="129">
        <f>($U$130*((AJ130+AK130))/100)</f>
        <v>0</v>
      </c>
      <c r="AM130" s="129">
        <f t="shared" ref="AM130" si="188">U130-AL130</f>
        <v>80</v>
      </c>
      <c r="AN130" s="282" t="s">
        <v>73</v>
      </c>
      <c r="AO130" s="282" t="s">
        <v>74</v>
      </c>
      <c r="AP130" s="273" t="s">
        <v>401</v>
      </c>
      <c r="AQ130" s="273" t="s">
        <v>409</v>
      </c>
      <c r="AR130" s="285">
        <v>45658</v>
      </c>
      <c r="AS130" s="276">
        <v>45992</v>
      </c>
      <c r="AT130" s="279" t="s">
        <v>76</v>
      </c>
      <c r="AU130" s="279" t="s">
        <v>402</v>
      </c>
      <c r="AW130" s="302"/>
      <c r="AX130" s="141"/>
    </row>
    <row r="131" spans="1:50" s="140" customFormat="1" ht="260.25" customHeight="1">
      <c r="A131" s="283"/>
      <c r="B131" s="283"/>
      <c r="C131" s="288"/>
      <c r="D131" s="274"/>
      <c r="E131" s="274"/>
      <c r="F131" s="291"/>
      <c r="G131" s="291"/>
      <c r="H131" s="291"/>
      <c r="I131" s="291"/>
      <c r="J131" s="291"/>
      <c r="K131" s="291"/>
      <c r="L131" s="294"/>
      <c r="M131" s="297"/>
      <c r="N131" s="297"/>
      <c r="O131" s="283"/>
      <c r="P131" s="283"/>
      <c r="Q131" s="283"/>
      <c r="R131" s="283"/>
      <c r="S131" s="280"/>
      <c r="T131" s="283"/>
      <c r="U131" s="280"/>
      <c r="V131" s="283"/>
      <c r="W131" s="127" t="s">
        <v>410</v>
      </c>
      <c r="X131" s="129" t="str">
        <f t="shared" ref="X131" si="189">IF(OR(Y131="Preventivo",Y131="Detectivo"),"Probabilidad",IF(Y131="Correctivo","Impacto"," "))</f>
        <v>Impacto</v>
      </c>
      <c r="Y131" s="131" t="s">
        <v>78</v>
      </c>
      <c r="Z131" s="131" t="s">
        <v>69</v>
      </c>
      <c r="AA131" s="131" t="s">
        <v>70</v>
      </c>
      <c r="AB131" s="131" t="s">
        <v>71</v>
      </c>
      <c r="AC131" s="131" t="s">
        <v>72</v>
      </c>
      <c r="AD131" s="300"/>
      <c r="AE131" s="129">
        <f t="shared" si="183"/>
        <v>0</v>
      </c>
      <c r="AF131" s="129">
        <f t="shared" si="184"/>
        <v>0</v>
      </c>
      <c r="AG131" s="129">
        <f>($AH$130*((AE131+AF131))/100)</f>
        <v>0</v>
      </c>
      <c r="AH131" s="129">
        <f t="shared" ref="AH131" si="190">AH130-AG131</f>
        <v>48</v>
      </c>
      <c r="AI131" s="300"/>
      <c r="AJ131" s="129">
        <f t="shared" si="186"/>
        <v>10</v>
      </c>
      <c r="AK131" s="129">
        <f t="shared" si="187"/>
        <v>15</v>
      </c>
      <c r="AL131" s="129">
        <f>($AM$130*((AJ131+AK131))/100)</f>
        <v>20</v>
      </c>
      <c r="AM131" s="129">
        <f t="shared" ref="AM131" si="191">AM130-AL131</f>
        <v>60</v>
      </c>
      <c r="AN131" s="283"/>
      <c r="AO131" s="283"/>
      <c r="AP131" s="275"/>
      <c r="AQ131" s="275"/>
      <c r="AR131" s="286"/>
      <c r="AS131" s="278"/>
      <c r="AT131" s="281"/>
      <c r="AU131" s="281"/>
      <c r="AW131" s="302"/>
      <c r="AX131" s="141"/>
    </row>
    <row r="132" spans="1:50" s="140" customFormat="1" ht="264.75" customHeight="1">
      <c r="A132" s="282"/>
      <c r="B132" s="282" t="s">
        <v>206</v>
      </c>
      <c r="C132" s="287" t="s">
        <v>207</v>
      </c>
      <c r="D132" s="273" t="s">
        <v>411</v>
      </c>
      <c r="E132" s="273"/>
      <c r="F132" s="273"/>
      <c r="G132" s="273"/>
      <c r="H132" s="290" t="s">
        <v>412</v>
      </c>
      <c r="I132" s="290" t="s">
        <v>413</v>
      </c>
      <c r="J132" s="290" t="s">
        <v>414</v>
      </c>
      <c r="K132" s="290" t="s">
        <v>415</v>
      </c>
      <c r="L132" s="293" t="str">
        <f t="shared" ref="L132" si="192">IF(F132&lt;&gt;"",CONCATENATE(E132," ",G132),CONCATENATE(H132," ",I132," ",J132," ",K132))</f>
        <v>Inclusión indebida en el acto administrativo que da cumplimiento a los fallos proferidos por las Salas de Justicia y Paz, de personas que no tengan la calidad de víctimas, con el objetivo de obtener algún beneficio particular y/o de un tercero.</v>
      </c>
      <c r="M132" s="296" t="s">
        <v>83</v>
      </c>
      <c r="N132" s="296" t="s">
        <v>105</v>
      </c>
      <c r="O132" s="282" t="s">
        <v>84</v>
      </c>
      <c r="P132" s="282" t="s">
        <v>85</v>
      </c>
      <c r="Q132" s="282">
        <v>2500</v>
      </c>
      <c r="R132" s="282" t="s">
        <v>263</v>
      </c>
      <c r="S132" s="279">
        <f t="shared" ref="S132" si="193">IF(R132="Muy alta",100,IF(R132="Alta",80,IF(R132="Media",60,IF(R132="Baja",40,IF(R132="Muy baja",20,IF(R132="Casi Seguro",100,IF(R132="Probable",80,IF(R132="Posible",60,IF(R132="Improbable",40,IF(R132="Rara vez",20,0))))))))))</f>
        <v>80</v>
      </c>
      <c r="T132" s="282" t="s">
        <v>65</v>
      </c>
      <c r="U132" s="279">
        <f t="shared" ref="U132" si="194">IF(T132="Catastrófico",100,IF(T132="Mayor",80,IF(T132="Moderado",60,IF(T132="Menor",40,IF(T132="Leve",20,0)))))</f>
        <v>80</v>
      </c>
      <c r="V132" s="282" t="s">
        <v>66</v>
      </c>
      <c r="W132" s="127" t="s">
        <v>416</v>
      </c>
      <c r="X132" s="129" t="str">
        <f t="shared" ref="X132:X142" si="195">IF(OR(Y132="Preventivo",Y132="Detectivo"),"Probabilidad",IF(Y132="Correctivo","Impacto"," "))</f>
        <v>Probabilidad</v>
      </c>
      <c r="Y132" s="131" t="s">
        <v>68</v>
      </c>
      <c r="Z132" s="131" t="s">
        <v>69</v>
      </c>
      <c r="AA132" s="131" t="s">
        <v>70</v>
      </c>
      <c r="AB132" s="131" t="s">
        <v>71</v>
      </c>
      <c r="AC132" s="131" t="s">
        <v>72</v>
      </c>
      <c r="AD132" s="299">
        <f t="shared" ref="AD132" si="196">AH134</f>
        <v>28.8</v>
      </c>
      <c r="AE132" s="129">
        <f t="shared" si="183"/>
        <v>25</v>
      </c>
      <c r="AF132" s="129">
        <f t="shared" si="184"/>
        <v>15</v>
      </c>
      <c r="AG132" s="129">
        <f>($S$132*((AE132+AF132))/100)</f>
        <v>32</v>
      </c>
      <c r="AH132" s="129">
        <f t="shared" ref="AH132" si="197">S132-AG132</f>
        <v>48</v>
      </c>
      <c r="AI132" s="299">
        <f t="shared" ref="AI132" si="198">AM134</f>
        <v>60</v>
      </c>
      <c r="AJ132" s="129">
        <f t="shared" si="186"/>
        <v>0</v>
      </c>
      <c r="AK132" s="129">
        <f t="shared" si="187"/>
        <v>0</v>
      </c>
      <c r="AL132" s="129">
        <f>($U$132*((AJ132+AK132))/100)</f>
        <v>0</v>
      </c>
      <c r="AM132" s="129">
        <f t="shared" ref="AM132" si="199">U132-AL132</f>
        <v>80</v>
      </c>
      <c r="AN132" s="282" t="s">
        <v>73</v>
      </c>
      <c r="AO132" s="282" t="s">
        <v>74</v>
      </c>
      <c r="AP132" s="273" t="s">
        <v>401</v>
      </c>
      <c r="AQ132" s="273" t="s">
        <v>417</v>
      </c>
      <c r="AR132" s="276">
        <v>45658</v>
      </c>
      <c r="AS132" s="276">
        <v>45992</v>
      </c>
      <c r="AT132" s="279" t="s">
        <v>76</v>
      </c>
      <c r="AU132" s="279" t="s">
        <v>402</v>
      </c>
      <c r="AW132" s="302"/>
      <c r="AX132" s="141"/>
    </row>
    <row r="133" spans="1:50" s="140" customFormat="1" ht="348.75" customHeight="1">
      <c r="A133" s="283"/>
      <c r="B133" s="283"/>
      <c r="C133" s="288"/>
      <c r="D133" s="274"/>
      <c r="E133" s="274"/>
      <c r="F133" s="274"/>
      <c r="G133" s="274"/>
      <c r="H133" s="291"/>
      <c r="I133" s="291"/>
      <c r="J133" s="291"/>
      <c r="K133" s="291"/>
      <c r="L133" s="294"/>
      <c r="M133" s="297"/>
      <c r="N133" s="297"/>
      <c r="O133" s="283"/>
      <c r="P133" s="283"/>
      <c r="Q133" s="283"/>
      <c r="R133" s="282"/>
      <c r="S133" s="279"/>
      <c r="T133" s="283"/>
      <c r="U133" s="280"/>
      <c r="V133" s="283"/>
      <c r="W133" s="127" t="s">
        <v>418</v>
      </c>
      <c r="X133" s="129" t="str">
        <f t="shared" si="195"/>
        <v>Probabilidad</v>
      </c>
      <c r="Y133" s="131" t="s">
        <v>68</v>
      </c>
      <c r="Z133" s="131" t="s">
        <v>69</v>
      </c>
      <c r="AA133" s="131" t="s">
        <v>70</v>
      </c>
      <c r="AB133" s="131" t="s">
        <v>71</v>
      </c>
      <c r="AC133" s="131" t="s">
        <v>72</v>
      </c>
      <c r="AD133" s="300"/>
      <c r="AE133" s="129">
        <f t="shared" si="183"/>
        <v>25</v>
      </c>
      <c r="AF133" s="129">
        <f t="shared" si="184"/>
        <v>15</v>
      </c>
      <c r="AG133" s="129">
        <f>($AH$132*((AE133+AF133))/100)</f>
        <v>19.2</v>
      </c>
      <c r="AH133" s="129">
        <f t="shared" ref="AH133:AH134" si="200">AH132-AG133</f>
        <v>28.8</v>
      </c>
      <c r="AI133" s="300"/>
      <c r="AJ133" s="129">
        <f t="shared" si="186"/>
        <v>0</v>
      </c>
      <c r="AK133" s="129">
        <f t="shared" si="187"/>
        <v>0</v>
      </c>
      <c r="AL133" s="129">
        <f>($AM$132*((AJ133+AK133))/100)</f>
        <v>0</v>
      </c>
      <c r="AM133" s="129">
        <f t="shared" ref="AM133:AM134" si="201">AM132-AL133</f>
        <v>80</v>
      </c>
      <c r="AN133" s="283"/>
      <c r="AO133" s="283"/>
      <c r="AP133" s="274"/>
      <c r="AQ133" s="274"/>
      <c r="AR133" s="277"/>
      <c r="AS133" s="277"/>
      <c r="AT133" s="280"/>
      <c r="AU133" s="280"/>
      <c r="AW133" s="302"/>
      <c r="AX133" s="141"/>
    </row>
    <row r="134" spans="1:50" s="140" customFormat="1" ht="176.25" customHeight="1">
      <c r="A134" s="284"/>
      <c r="B134" s="284"/>
      <c r="C134" s="289"/>
      <c r="D134" s="275"/>
      <c r="E134" s="275"/>
      <c r="F134" s="275"/>
      <c r="G134" s="275"/>
      <c r="H134" s="292"/>
      <c r="I134" s="292"/>
      <c r="J134" s="292"/>
      <c r="K134" s="292"/>
      <c r="L134" s="295"/>
      <c r="M134" s="298"/>
      <c r="N134" s="298"/>
      <c r="O134" s="284"/>
      <c r="P134" s="284"/>
      <c r="Q134" s="284"/>
      <c r="R134" s="282"/>
      <c r="S134" s="279"/>
      <c r="T134" s="284"/>
      <c r="U134" s="281"/>
      <c r="V134" s="284"/>
      <c r="W134" s="127" t="s">
        <v>419</v>
      </c>
      <c r="X134" s="129" t="str">
        <f t="shared" si="195"/>
        <v>Impacto</v>
      </c>
      <c r="Y134" s="131" t="s">
        <v>78</v>
      </c>
      <c r="Z134" s="131" t="s">
        <v>69</v>
      </c>
      <c r="AA134" s="131" t="s">
        <v>70</v>
      </c>
      <c r="AB134" s="131" t="s">
        <v>71</v>
      </c>
      <c r="AC134" s="131" t="s">
        <v>72</v>
      </c>
      <c r="AD134" s="301"/>
      <c r="AE134" s="129">
        <f t="shared" si="183"/>
        <v>0</v>
      </c>
      <c r="AF134" s="129">
        <f t="shared" si="184"/>
        <v>0</v>
      </c>
      <c r="AG134" s="129">
        <f>($AH$133*((AE134+AF134))/100)</f>
        <v>0</v>
      </c>
      <c r="AH134" s="129">
        <f t="shared" si="200"/>
        <v>28.8</v>
      </c>
      <c r="AI134" s="301"/>
      <c r="AJ134" s="129">
        <f t="shared" si="186"/>
        <v>10</v>
      </c>
      <c r="AK134" s="129">
        <f t="shared" si="187"/>
        <v>15</v>
      </c>
      <c r="AL134" s="129">
        <f>($AM$133*((AJ134+AK134))/100)</f>
        <v>20</v>
      </c>
      <c r="AM134" s="129">
        <f t="shared" si="201"/>
        <v>60</v>
      </c>
      <c r="AN134" s="284"/>
      <c r="AO134" s="284"/>
      <c r="AP134" s="275"/>
      <c r="AQ134" s="275"/>
      <c r="AR134" s="278"/>
      <c r="AS134" s="278"/>
      <c r="AT134" s="281"/>
      <c r="AU134" s="281"/>
      <c r="AW134" s="302"/>
      <c r="AX134" s="141"/>
    </row>
    <row r="135" spans="1:50" s="140" customFormat="1" ht="231" customHeight="1">
      <c r="A135" s="282"/>
      <c r="B135" s="282" t="s">
        <v>206</v>
      </c>
      <c r="C135" s="287" t="s">
        <v>207</v>
      </c>
      <c r="D135" s="273" t="s">
        <v>420</v>
      </c>
      <c r="E135" s="273"/>
      <c r="F135" s="290"/>
      <c r="G135" s="290"/>
      <c r="H135" s="273" t="s">
        <v>421</v>
      </c>
      <c r="I135" s="290" t="s">
        <v>422</v>
      </c>
      <c r="J135" s="290" t="s">
        <v>423</v>
      </c>
      <c r="K135" s="290" t="s">
        <v>424</v>
      </c>
      <c r="L135" s="293" t="str">
        <f t="shared" ref="L135" si="202">IF(F135&lt;&gt;"",CONCATENATE(E135," ",G135),CONCATENATE(H135," ",I135," ",J135," ",K135))</f>
        <v>Sustracción, perdida, favorecimiento, direccionamiento, disminución o deficiente administración y/o comercialización de los bienes muebles (dinero, títulos judiciales, automóviles, armas, sociedades, etc.), bienes inmuebles y BAAF (Bienes Con Actividades Agropecuarias Y Forestales), administrados por el FRV por acción u omisión para beneficio privado y/o de terceros.</v>
      </c>
      <c r="M135" s="296" t="s">
        <v>83</v>
      </c>
      <c r="N135" s="296" t="s">
        <v>105</v>
      </c>
      <c r="O135" s="282" t="s">
        <v>84</v>
      </c>
      <c r="P135" s="282" t="s">
        <v>85</v>
      </c>
      <c r="Q135" s="282">
        <v>500</v>
      </c>
      <c r="R135" s="282" t="s">
        <v>263</v>
      </c>
      <c r="S135" s="279">
        <f t="shared" ref="S135" si="203">IF(R135="Muy alta",100,IF(R135="Alta",80,IF(R135="Media",60,IF(R135="Baja",40,IF(R135="Muy baja",20,IF(R135="Casi Seguro",100,IF(R135="Probable",80,IF(R135="Posible",60,IF(R135="Improbable",40,IF(R135="Rara vez",20,0))))))))))</f>
        <v>80</v>
      </c>
      <c r="T135" s="282" t="s">
        <v>65</v>
      </c>
      <c r="U135" s="279">
        <f t="shared" ref="U135" si="204">IF(T135="Catastrófico",100,IF(T135="Mayor",80,IF(T135="Moderado",60,IF(T135="Menor",40,IF(T135="Leve",20,0)))))</f>
        <v>80</v>
      </c>
      <c r="V135" s="282" t="s">
        <v>66</v>
      </c>
      <c r="W135" s="130" t="s">
        <v>425</v>
      </c>
      <c r="X135" s="129" t="str">
        <f t="shared" si="195"/>
        <v>Probabilidad</v>
      </c>
      <c r="Y135" s="131" t="s">
        <v>68</v>
      </c>
      <c r="Z135" s="131" t="s">
        <v>69</v>
      </c>
      <c r="AA135" s="131" t="s">
        <v>70</v>
      </c>
      <c r="AB135" s="131" t="s">
        <v>71</v>
      </c>
      <c r="AC135" s="131" t="s">
        <v>72</v>
      </c>
      <c r="AD135" s="299">
        <f>AH136</f>
        <v>48</v>
      </c>
      <c r="AE135" s="129">
        <f t="shared" si="183"/>
        <v>25</v>
      </c>
      <c r="AF135" s="129">
        <f t="shared" si="184"/>
        <v>15</v>
      </c>
      <c r="AG135" s="129">
        <f>($S$135*((AE135+AF135))/100)</f>
        <v>32</v>
      </c>
      <c r="AH135" s="129">
        <f t="shared" ref="AH135" si="205">S135-AG135</f>
        <v>48</v>
      </c>
      <c r="AI135" s="299">
        <f>AM136</f>
        <v>60</v>
      </c>
      <c r="AJ135" s="129">
        <f t="shared" si="186"/>
        <v>0</v>
      </c>
      <c r="AK135" s="129">
        <f t="shared" si="187"/>
        <v>0</v>
      </c>
      <c r="AL135" s="129">
        <f>($U$135*((AJ135+AK135))/100)</f>
        <v>0</v>
      </c>
      <c r="AM135" s="129">
        <f t="shared" ref="AM135" si="206">U135-AL135</f>
        <v>80</v>
      </c>
      <c r="AN135" s="282" t="s">
        <v>73</v>
      </c>
      <c r="AO135" s="282" t="s">
        <v>74</v>
      </c>
      <c r="AP135" s="273" t="s">
        <v>401</v>
      </c>
      <c r="AQ135" s="273" t="s">
        <v>426</v>
      </c>
      <c r="AR135" s="276">
        <v>45658</v>
      </c>
      <c r="AS135" s="276">
        <v>45992</v>
      </c>
      <c r="AT135" s="279" t="s">
        <v>76</v>
      </c>
      <c r="AU135" s="279" t="s">
        <v>402</v>
      </c>
      <c r="AW135" s="302"/>
      <c r="AX135" s="141"/>
    </row>
    <row r="136" spans="1:50" s="140" customFormat="1" ht="75">
      <c r="A136" s="283"/>
      <c r="B136" s="283"/>
      <c r="C136" s="288"/>
      <c r="D136" s="274"/>
      <c r="E136" s="274"/>
      <c r="F136" s="291"/>
      <c r="G136" s="291"/>
      <c r="H136" s="274"/>
      <c r="I136" s="291"/>
      <c r="J136" s="291"/>
      <c r="K136" s="291"/>
      <c r="L136" s="294"/>
      <c r="M136" s="297"/>
      <c r="N136" s="297"/>
      <c r="O136" s="283"/>
      <c r="P136" s="283"/>
      <c r="Q136" s="283"/>
      <c r="R136" s="282"/>
      <c r="S136" s="279"/>
      <c r="T136" s="283"/>
      <c r="U136" s="280"/>
      <c r="V136" s="283"/>
      <c r="W136" s="127" t="s">
        <v>427</v>
      </c>
      <c r="X136" s="129" t="str">
        <f t="shared" si="195"/>
        <v>Impacto</v>
      </c>
      <c r="Y136" s="131" t="s">
        <v>78</v>
      </c>
      <c r="Z136" s="131" t="s">
        <v>69</v>
      </c>
      <c r="AA136" s="131" t="s">
        <v>70</v>
      </c>
      <c r="AB136" s="131" t="s">
        <v>71</v>
      </c>
      <c r="AC136" s="131" t="s">
        <v>72</v>
      </c>
      <c r="AD136" s="300"/>
      <c r="AE136" s="129">
        <f t="shared" si="183"/>
        <v>0</v>
      </c>
      <c r="AF136" s="129">
        <f t="shared" si="184"/>
        <v>0</v>
      </c>
      <c r="AG136" s="129">
        <f>($AH$135*((AE136+AF136))/100)</f>
        <v>0</v>
      </c>
      <c r="AH136" s="129">
        <f t="shared" ref="AH136" si="207">AH135-AG136</f>
        <v>48</v>
      </c>
      <c r="AI136" s="300"/>
      <c r="AJ136" s="129">
        <f t="shared" si="186"/>
        <v>10</v>
      </c>
      <c r="AK136" s="129">
        <f t="shared" si="187"/>
        <v>15</v>
      </c>
      <c r="AL136" s="129">
        <f>($AM$135*((AJ136+AK136))/100)</f>
        <v>20</v>
      </c>
      <c r="AM136" s="129">
        <f t="shared" ref="AM136" si="208">AM135-AL136</f>
        <v>60</v>
      </c>
      <c r="AN136" s="283"/>
      <c r="AO136" s="283"/>
      <c r="AP136" s="275"/>
      <c r="AQ136" s="275"/>
      <c r="AR136" s="278"/>
      <c r="AS136" s="278"/>
      <c r="AT136" s="281"/>
      <c r="AU136" s="281"/>
      <c r="AW136" s="302"/>
      <c r="AX136" s="141"/>
    </row>
    <row r="137" spans="1:50" s="140" customFormat="1" ht="282" customHeight="1">
      <c r="A137" s="282"/>
      <c r="B137" s="282" t="s">
        <v>206</v>
      </c>
      <c r="C137" s="287" t="s">
        <v>207</v>
      </c>
      <c r="D137" s="273" t="s">
        <v>429</v>
      </c>
      <c r="E137" s="273"/>
      <c r="F137" s="273"/>
      <c r="G137" s="273"/>
      <c r="H137" s="290" t="s">
        <v>430</v>
      </c>
      <c r="I137" s="290" t="s">
        <v>431</v>
      </c>
      <c r="J137" s="290" t="s">
        <v>432</v>
      </c>
      <c r="K137" s="290" t="s">
        <v>433</v>
      </c>
      <c r="L137" s="293" t="str">
        <f t="shared" ref="L137" si="209">IF(F137&lt;&gt;"",CONCATENATE(E137," ",G137),CONCATENATE(H137," ",I137," ",J137," ",K137))</f>
        <v>Recibir o solicitar cualquier dádiva a beneficio propio o a nombre de un tercero para la entrega de recursos (1.5 SMMLV (traslado de enseres y/o personas), 1.74 SMMLV (componente seguridad alimentaria) o para la entrega del EEA (Familiar o Comunitario) en su viabilización e implementación por parte de las personas que tienen incidencia en el tema.</v>
      </c>
      <c r="M137" s="296" t="s">
        <v>83</v>
      </c>
      <c r="N137" s="282" t="s">
        <v>105</v>
      </c>
      <c r="O137" s="282" t="s">
        <v>84</v>
      </c>
      <c r="P137" s="282" t="s">
        <v>85</v>
      </c>
      <c r="Q137" s="282">
        <v>4000</v>
      </c>
      <c r="R137" s="282" t="s">
        <v>263</v>
      </c>
      <c r="S137" s="279">
        <f t="shared" ref="S137" si="210">IF(R137="Muy alta",100,IF(R137="Alta",80,IF(R137="Media",60,IF(R137="Baja",40,IF(R137="Muy baja",20,IF(R137="Casi Seguro",100,IF(R137="Probable",80,IF(R137="Posible",60,IF(R137="Improbable",40,IF(R137="Rara vez",20,0))))))))))</f>
        <v>80</v>
      </c>
      <c r="T137" s="282" t="s">
        <v>65</v>
      </c>
      <c r="U137" s="279">
        <f t="shared" ref="U137" si="211">IF(T137="Catastrófico",100,IF(T137="Mayor",80,IF(T137="Moderado",60,IF(T137="Menor",40,IF(T137="Leve",20,0)))))</f>
        <v>80</v>
      </c>
      <c r="V137" s="282" t="s">
        <v>66</v>
      </c>
      <c r="W137" s="127" t="s">
        <v>434</v>
      </c>
      <c r="X137" s="129" t="str">
        <f t="shared" si="195"/>
        <v>Probabilidad</v>
      </c>
      <c r="Y137" s="131" t="s">
        <v>68</v>
      </c>
      <c r="Z137" s="131" t="s">
        <v>69</v>
      </c>
      <c r="AA137" s="131" t="s">
        <v>70</v>
      </c>
      <c r="AB137" s="131" t="s">
        <v>71</v>
      </c>
      <c r="AC137" s="131" t="s">
        <v>72</v>
      </c>
      <c r="AD137" s="299">
        <f t="shared" ref="AD137" si="212">AH139</f>
        <v>17.28</v>
      </c>
      <c r="AE137" s="129">
        <f t="shared" si="183"/>
        <v>25</v>
      </c>
      <c r="AF137" s="129">
        <f t="shared" si="184"/>
        <v>15</v>
      </c>
      <c r="AG137" s="129">
        <f>($S$137*((AE137+AF137))/100)</f>
        <v>32</v>
      </c>
      <c r="AH137" s="129">
        <f t="shared" ref="AH137" si="213">S137-AG137</f>
        <v>48</v>
      </c>
      <c r="AI137" s="299">
        <f t="shared" ref="AI137" si="214">AM139</f>
        <v>80</v>
      </c>
      <c r="AJ137" s="129">
        <f t="shared" si="186"/>
        <v>0</v>
      </c>
      <c r="AK137" s="129">
        <f t="shared" si="187"/>
        <v>0</v>
      </c>
      <c r="AL137" s="129">
        <f>($U$137*(AJ137+AK137)/100)</f>
        <v>0</v>
      </c>
      <c r="AM137" s="129">
        <f t="shared" ref="AM137" si="215">U137-AL137</f>
        <v>80</v>
      </c>
      <c r="AN137" s="282" t="s">
        <v>73</v>
      </c>
      <c r="AO137" s="282" t="s">
        <v>74</v>
      </c>
      <c r="AP137" s="136" t="s">
        <v>401</v>
      </c>
      <c r="AQ137" s="127" t="s">
        <v>435</v>
      </c>
      <c r="AR137" s="139">
        <v>45717</v>
      </c>
      <c r="AS137" s="139">
        <v>45992</v>
      </c>
      <c r="AT137" s="279" t="s">
        <v>76</v>
      </c>
      <c r="AU137" s="129" t="s">
        <v>428</v>
      </c>
      <c r="AW137" s="302"/>
      <c r="AX137" s="141"/>
    </row>
    <row r="138" spans="1:50" s="140" customFormat="1" ht="219" customHeight="1">
      <c r="A138" s="283"/>
      <c r="B138" s="283"/>
      <c r="C138" s="288"/>
      <c r="D138" s="274"/>
      <c r="E138" s="274"/>
      <c r="F138" s="274"/>
      <c r="G138" s="274"/>
      <c r="H138" s="291"/>
      <c r="I138" s="291"/>
      <c r="J138" s="291"/>
      <c r="K138" s="291"/>
      <c r="L138" s="294"/>
      <c r="M138" s="297"/>
      <c r="N138" s="283"/>
      <c r="O138" s="283"/>
      <c r="P138" s="283"/>
      <c r="Q138" s="283"/>
      <c r="R138" s="282"/>
      <c r="S138" s="279"/>
      <c r="T138" s="283"/>
      <c r="U138" s="280"/>
      <c r="V138" s="283"/>
      <c r="W138" s="127" t="s">
        <v>436</v>
      </c>
      <c r="X138" s="129" t="str">
        <f t="shared" si="195"/>
        <v>Probabilidad</v>
      </c>
      <c r="Y138" s="131" t="s">
        <v>68</v>
      </c>
      <c r="Z138" s="131" t="s">
        <v>69</v>
      </c>
      <c r="AA138" s="131" t="s">
        <v>70</v>
      </c>
      <c r="AB138" s="131" t="s">
        <v>71</v>
      </c>
      <c r="AC138" s="131" t="s">
        <v>72</v>
      </c>
      <c r="AD138" s="300"/>
      <c r="AE138" s="129">
        <f t="shared" si="183"/>
        <v>25</v>
      </c>
      <c r="AF138" s="129">
        <f t="shared" si="184"/>
        <v>15</v>
      </c>
      <c r="AG138" s="129">
        <f>($AH$137*((AE138+AF138))/100)</f>
        <v>19.2</v>
      </c>
      <c r="AH138" s="129">
        <f t="shared" ref="AH138:AH139" si="216">AH137-AG138</f>
        <v>28.8</v>
      </c>
      <c r="AI138" s="300"/>
      <c r="AJ138" s="129">
        <f t="shared" si="186"/>
        <v>0</v>
      </c>
      <c r="AK138" s="129">
        <f t="shared" si="187"/>
        <v>0</v>
      </c>
      <c r="AL138" s="129">
        <f>($AM$137*((AJ138+AK138))/100)</f>
        <v>0</v>
      </c>
      <c r="AM138" s="129">
        <f t="shared" ref="AM138:AM139" si="217">AM137-AL138</f>
        <v>80</v>
      </c>
      <c r="AN138" s="283"/>
      <c r="AO138" s="283"/>
      <c r="AP138" s="137"/>
      <c r="AQ138" s="273" t="s">
        <v>437</v>
      </c>
      <c r="AR138" s="276">
        <v>45658</v>
      </c>
      <c r="AS138" s="276">
        <v>45992</v>
      </c>
      <c r="AT138" s="280"/>
      <c r="AU138" s="279" t="s">
        <v>428</v>
      </c>
      <c r="AW138" s="302"/>
      <c r="AX138" s="141"/>
    </row>
    <row r="139" spans="1:50" s="140" customFormat="1" ht="207" customHeight="1">
      <c r="A139" s="284"/>
      <c r="B139" s="284"/>
      <c r="C139" s="289"/>
      <c r="D139" s="275"/>
      <c r="E139" s="275"/>
      <c r="F139" s="275"/>
      <c r="G139" s="275"/>
      <c r="H139" s="292"/>
      <c r="I139" s="292"/>
      <c r="J139" s="292"/>
      <c r="K139" s="292"/>
      <c r="L139" s="295"/>
      <c r="M139" s="298"/>
      <c r="N139" s="283"/>
      <c r="O139" s="284"/>
      <c r="P139" s="284"/>
      <c r="Q139" s="284"/>
      <c r="R139" s="282"/>
      <c r="S139" s="279"/>
      <c r="T139" s="284"/>
      <c r="U139" s="281"/>
      <c r="V139" s="284"/>
      <c r="W139" s="130" t="s">
        <v>438</v>
      </c>
      <c r="X139" s="129" t="str">
        <f t="shared" si="195"/>
        <v>Probabilidad</v>
      </c>
      <c r="Y139" s="131" t="s">
        <v>68</v>
      </c>
      <c r="Z139" s="131" t="s">
        <v>69</v>
      </c>
      <c r="AA139" s="131" t="s">
        <v>70</v>
      </c>
      <c r="AB139" s="131" t="s">
        <v>71</v>
      </c>
      <c r="AC139" s="131" t="s">
        <v>72</v>
      </c>
      <c r="AD139" s="301"/>
      <c r="AE139" s="129">
        <f t="shared" si="183"/>
        <v>25</v>
      </c>
      <c r="AF139" s="129">
        <f t="shared" si="184"/>
        <v>15</v>
      </c>
      <c r="AG139" s="129">
        <f>($AH$138*((AE139+AF139))/100)</f>
        <v>11.52</v>
      </c>
      <c r="AH139" s="129">
        <f t="shared" si="216"/>
        <v>17.28</v>
      </c>
      <c r="AI139" s="301"/>
      <c r="AJ139" s="129">
        <f t="shared" si="186"/>
        <v>0</v>
      </c>
      <c r="AK139" s="129">
        <f t="shared" si="187"/>
        <v>0</v>
      </c>
      <c r="AL139" s="129">
        <f>($AM$138*((AJ139+AK139))/100)</f>
        <v>0</v>
      </c>
      <c r="AM139" s="129">
        <f t="shared" si="217"/>
        <v>80</v>
      </c>
      <c r="AN139" s="284"/>
      <c r="AO139" s="284"/>
      <c r="AP139" s="138"/>
      <c r="AQ139" s="275"/>
      <c r="AR139" s="278"/>
      <c r="AS139" s="278"/>
      <c r="AT139" s="281"/>
      <c r="AU139" s="281"/>
      <c r="AW139" s="302"/>
      <c r="AX139" s="141"/>
    </row>
    <row r="140" spans="1:50" s="140" customFormat="1" ht="152.25" customHeight="1">
      <c r="A140" s="282"/>
      <c r="B140" s="282" t="s">
        <v>206</v>
      </c>
      <c r="C140" s="287" t="s">
        <v>207</v>
      </c>
      <c r="D140" s="273" t="s">
        <v>439</v>
      </c>
      <c r="E140" s="273"/>
      <c r="F140" s="273"/>
      <c r="G140" s="273"/>
      <c r="H140" s="290" t="s">
        <v>440</v>
      </c>
      <c r="I140" s="290" t="s">
        <v>441</v>
      </c>
      <c r="J140" s="290" t="s">
        <v>442</v>
      </c>
      <c r="K140" s="290" t="s">
        <v>443</v>
      </c>
      <c r="L140" s="293" t="str">
        <f t="shared" ref="L140" si="218">IF(F140&lt;&gt;"",CONCATENATE(E140," ",G140),CONCATENATE(H140," ",I140," ",J140," ",K140))</f>
        <v>Uso indebido de la información para llevar a cabo la compensación económica por parte de funcionarios y colaboradores para obtener un beneficio propio o de un tercero.</v>
      </c>
      <c r="M140" s="296" t="s">
        <v>83</v>
      </c>
      <c r="N140" s="296" t="s">
        <v>105</v>
      </c>
      <c r="O140" s="282" t="s">
        <v>84</v>
      </c>
      <c r="P140" s="282" t="s">
        <v>85</v>
      </c>
      <c r="Q140" s="282">
        <v>165000</v>
      </c>
      <c r="R140" s="282" t="s">
        <v>263</v>
      </c>
      <c r="S140" s="279">
        <f>IF(R140="Muy alta",100,IF(R140="Alta",80,IF(R140="Media",60,IF(R140="Baja",40,IF(R140="Muy baja",20,IF(R140="Casi Seguro",100,IF(R140="Probable",80,IF(R140="Posible",60,IF(R140="Improbable",40,IF(R140="Rara vez",20,0))))))))))</f>
        <v>80</v>
      </c>
      <c r="T140" s="282" t="s">
        <v>65</v>
      </c>
      <c r="U140" s="279">
        <f t="shared" ref="U140" si="219">IF(T140="Catastrófico",100,IF(T140="Mayor",80,IF(T140="Moderado",60,IF(T140="Menor",40,IF(T140="Leve",20,0)))))</f>
        <v>80</v>
      </c>
      <c r="V140" s="282" t="s">
        <v>66</v>
      </c>
      <c r="W140" s="127" t="s">
        <v>444</v>
      </c>
      <c r="X140" s="129" t="str">
        <f t="shared" si="195"/>
        <v>Probabilidad</v>
      </c>
      <c r="Y140" s="131" t="s">
        <v>68</v>
      </c>
      <c r="Z140" s="131" t="s">
        <v>69</v>
      </c>
      <c r="AA140" s="131" t="s">
        <v>70</v>
      </c>
      <c r="AB140" s="131" t="s">
        <v>71</v>
      </c>
      <c r="AC140" s="131" t="s">
        <v>72</v>
      </c>
      <c r="AD140" s="299">
        <f t="shared" ref="AD140" si="220">AH142</f>
        <v>28.8</v>
      </c>
      <c r="AE140" s="129">
        <f t="shared" si="183"/>
        <v>25</v>
      </c>
      <c r="AF140" s="129">
        <f t="shared" si="184"/>
        <v>15</v>
      </c>
      <c r="AG140" s="129">
        <f>($S$140*((AE140+AF140))/100)</f>
        <v>32</v>
      </c>
      <c r="AH140" s="129">
        <f t="shared" ref="AH140" si="221">S140-AG140</f>
        <v>48</v>
      </c>
      <c r="AI140" s="299">
        <f t="shared" ref="AI140" si="222">AM142</f>
        <v>60</v>
      </c>
      <c r="AJ140" s="129">
        <f t="shared" si="186"/>
        <v>0</v>
      </c>
      <c r="AK140" s="129">
        <f t="shared" si="187"/>
        <v>0</v>
      </c>
      <c r="AL140" s="129">
        <f>($U$140*((AJ140+AK140))/100)</f>
        <v>0</v>
      </c>
      <c r="AM140" s="129">
        <f t="shared" ref="AM140" si="223">U140-AL140</f>
        <v>80</v>
      </c>
      <c r="AN140" s="282" t="s">
        <v>73</v>
      </c>
      <c r="AO140" s="282" t="s">
        <v>74</v>
      </c>
      <c r="AP140" s="273" t="s">
        <v>401</v>
      </c>
      <c r="AQ140" s="273" t="s">
        <v>445</v>
      </c>
      <c r="AR140" s="276">
        <v>45658</v>
      </c>
      <c r="AS140" s="276">
        <v>45992</v>
      </c>
      <c r="AT140" s="279" t="s">
        <v>76</v>
      </c>
      <c r="AU140" s="279" t="s">
        <v>446</v>
      </c>
      <c r="AW140" s="302"/>
      <c r="AX140" s="141"/>
    </row>
    <row r="141" spans="1:50" s="140" customFormat="1" ht="169.5" customHeight="1">
      <c r="A141" s="283"/>
      <c r="B141" s="283"/>
      <c r="C141" s="288"/>
      <c r="D141" s="274"/>
      <c r="E141" s="274"/>
      <c r="F141" s="274"/>
      <c r="G141" s="274"/>
      <c r="H141" s="291"/>
      <c r="I141" s="291"/>
      <c r="J141" s="291"/>
      <c r="K141" s="291"/>
      <c r="L141" s="294"/>
      <c r="M141" s="297"/>
      <c r="N141" s="297"/>
      <c r="O141" s="283"/>
      <c r="P141" s="283"/>
      <c r="Q141" s="283"/>
      <c r="R141" s="282"/>
      <c r="S141" s="279"/>
      <c r="T141" s="283"/>
      <c r="U141" s="280"/>
      <c r="V141" s="283"/>
      <c r="W141" s="127" t="s">
        <v>447</v>
      </c>
      <c r="X141" s="129" t="str">
        <f t="shared" si="195"/>
        <v>Probabilidad</v>
      </c>
      <c r="Y141" s="131" t="s">
        <v>68</v>
      </c>
      <c r="Z141" s="131" t="s">
        <v>69</v>
      </c>
      <c r="AA141" s="131" t="s">
        <v>70</v>
      </c>
      <c r="AB141" s="131" t="s">
        <v>71</v>
      </c>
      <c r="AC141" s="131" t="s">
        <v>72</v>
      </c>
      <c r="AD141" s="300"/>
      <c r="AE141" s="129">
        <f t="shared" si="183"/>
        <v>25</v>
      </c>
      <c r="AF141" s="129">
        <f t="shared" si="184"/>
        <v>15</v>
      </c>
      <c r="AG141" s="129">
        <f>($AH$140*((AE141+AF141))/100)</f>
        <v>19.2</v>
      </c>
      <c r="AH141" s="129">
        <f t="shared" ref="AH141:AH142" si="224">AH140-AG141</f>
        <v>28.8</v>
      </c>
      <c r="AI141" s="300"/>
      <c r="AJ141" s="129">
        <f t="shared" si="186"/>
        <v>0</v>
      </c>
      <c r="AK141" s="129">
        <f t="shared" si="187"/>
        <v>0</v>
      </c>
      <c r="AL141" s="129">
        <f>($AM$140*((AJ141+AK141))/100)</f>
        <v>0</v>
      </c>
      <c r="AM141" s="129">
        <f t="shared" ref="AM141:AM142" si="225">AM140-AL141</f>
        <v>80</v>
      </c>
      <c r="AN141" s="283"/>
      <c r="AO141" s="283"/>
      <c r="AP141" s="274"/>
      <c r="AQ141" s="274"/>
      <c r="AR141" s="277"/>
      <c r="AS141" s="277"/>
      <c r="AT141" s="280"/>
      <c r="AU141" s="280"/>
      <c r="AW141" s="302"/>
      <c r="AX141" s="141"/>
    </row>
    <row r="142" spans="1:50" s="140" customFormat="1" ht="250.5" customHeight="1">
      <c r="A142" s="284"/>
      <c r="B142" s="284"/>
      <c r="C142" s="289"/>
      <c r="D142" s="275"/>
      <c r="E142" s="275"/>
      <c r="F142" s="275"/>
      <c r="G142" s="275"/>
      <c r="H142" s="292"/>
      <c r="I142" s="292"/>
      <c r="J142" s="292"/>
      <c r="K142" s="292"/>
      <c r="L142" s="295"/>
      <c r="M142" s="298"/>
      <c r="N142" s="298"/>
      <c r="O142" s="284"/>
      <c r="P142" s="284"/>
      <c r="Q142" s="284"/>
      <c r="R142" s="282"/>
      <c r="S142" s="279"/>
      <c r="T142" s="284"/>
      <c r="U142" s="281"/>
      <c r="V142" s="284"/>
      <c r="W142" s="127" t="s">
        <v>448</v>
      </c>
      <c r="X142" s="129" t="str">
        <f t="shared" si="195"/>
        <v>Impacto</v>
      </c>
      <c r="Y142" s="131" t="s">
        <v>78</v>
      </c>
      <c r="Z142" s="131" t="s">
        <v>69</v>
      </c>
      <c r="AA142" s="131" t="s">
        <v>70</v>
      </c>
      <c r="AB142" s="131" t="s">
        <v>71</v>
      </c>
      <c r="AC142" s="131" t="s">
        <v>72</v>
      </c>
      <c r="AD142" s="301"/>
      <c r="AE142" s="129">
        <f t="shared" si="183"/>
        <v>0</v>
      </c>
      <c r="AF142" s="129">
        <f t="shared" si="184"/>
        <v>0</v>
      </c>
      <c r="AG142" s="129">
        <f>($AH$141*((AE142+AF142))/100)</f>
        <v>0</v>
      </c>
      <c r="AH142" s="129">
        <f t="shared" si="224"/>
        <v>28.8</v>
      </c>
      <c r="AI142" s="301"/>
      <c r="AJ142" s="129">
        <f t="shared" si="186"/>
        <v>10</v>
      </c>
      <c r="AK142" s="129">
        <f t="shared" si="187"/>
        <v>15</v>
      </c>
      <c r="AL142" s="129">
        <f>($AM$141*((AJ142+AK142))/100)</f>
        <v>20</v>
      </c>
      <c r="AM142" s="129">
        <f t="shared" si="225"/>
        <v>60</v>
      </c>
      <c r="AN142" s="284"/>
      <c r="AO142" s="284"/>
      <c r="AP142" s="275"/>
      <c r="AQ142" s="275"/>
      <c r="AR142" s="278"/>
      <c r="AS142" s="278"/>
      <c r="AT142" s="281"/>
      <c r="AU142" s="281"/>
      <c r="AW142" s="302"/>
      <c r="AX142" s="141"/>
    </row>
    <row r="143" spans="1:50" s="103" customFormat="1" ht="315" customHeight="1">
      <c r="A143" s="187"/>
      <c r="B143" s="187" t="s">
        <v>198</v>
      </c>
      <c r="C143" s="189" t="s">
        <v>449</v>
      </c>
      <c r="D143" s="189" t="s">
        <v>450</v>
      </c>
      <c r="E143" s="189"/>
      <c r="F143" s="210"/>
      <c r="G143" s="210"/>
      <c r="H143" s="210" t="s">
        <v>451</v>
      </c>
      <c r="I143" s="210" t="s">
        <v>452</v>
      </c>
      <c r="J143" s="210" t="s">
        <v>453</v>
      </c>
      <c r="K143" s="210" t="s">
        <v>454</v>
      </c>
      <c r="L143" s="210" t="str">
        <f>IF(F143&lt;&gt;"",CONCATENATE(E143," ",F143),CONCATENATE(H143," ",I143," ",J143," ",K143))</f>
        <v>Posibilidad de pérdida económica y reputacional  por parte del funcionario encargado de la verificación de requisitos por vincular personal que no cumple con los requisitos para el cargo y el correcto desempeño de sus funciones que vayan en beneficio propio o en detrimento patrimonial de la institución.</v>
      </c>
      <c r="M143" s="207" t="s">
        <v>83</v>
      </c>
      <c r="N143" s="207" t="s">
        <v>227</v>
      </c>
      <c r="O143" s="187" t="s">
        <v>84</v>
      </c>
      <c r="P143" s="187" t="s">
        <v>85</v>
      </c>
      <c r="Q143" s="187">
        <v>75</v>
      </c>
      <c r="R143" s="187" t="s">
        <v>120</v>
      </c>
      <c r="S143" s="187">
        <f>IF(R143="Muy alta",100,IF(R143="Alta",80,IF(R143="Media",60,IF(R143="Baja",40,IF(R143="Muy baja",20,IF(R143="Casi Seguro",100,IF(R143="Probable",80,IF(R143="Posible",60,IF(R143="Improbable",40,IF(R143="Rara vez",20,0))))))))))</f>
        <v>40</v>
      </c>
      <c r="T143" s="187" t="s">
        <v>65</v>
      </c>
      <c r="U143" s="187">
        <f>IF(T143="Catastrófico",100,IF(T143="Mayor",80,IF(T143="Moderado",60,IF(T143="Menor",40,IF(T143="Leve",20,0)))))</f>
        <v>80</v>
      </c>
      <c r="V143" s="187" t="s">
        <v>66</v>
      </c>
      <c r="W143" s="120" t="s">
        <v>455</v>
      </c>
      <c r="X143" s="93" t="str">
        <f>IF(OR(Y143="Preventivo",Y143="Detectivo"),"Probabilidad",IF(Y143="Correctivo","Impacto"," "))</f>
        <v>Probabilidad</v>
      </c>
      <c r="Y143" s="93" t="s">
        <v>68</v>
      </c>
      <c r="Z143" s="93" t="s">
        <v>69</v>
      </c>
      <c r="AA143" s="93" t="s">
        <v>70</v>
      </c>
      <c r="AB143" s="93" t="s">
        <v>71</v>
      </c>
      <c r="AC143" s="93" t="s">
        <v>72</v>
      </c>
      <c r="AD143" s="191">
        <f>AH144</f>
        <v>16.8</v>
      </c>
      <c r="AE143" s="93">
        <f t="shared" si="101"/>
        <v>25</v>
      </c>
      <c r="AF143" s="93">
        <f t="shared" si="102"/>
        <v>15</v>
      </c>
      <c r="AG143" s="93">
        <f>($S143*((AE143+AF143))/100)</f>
        <v>16</v>
      </c>
      <c r="AH143" s="93">
        <f t="shared" ref="AH143" si="226">S143-AG143</f>
        <v>24</v>
      </c>
      <c r="AI143" s="192">
        <f>AM144</f>
        <v>80</v>
      </c>
      <c r="AJ143" s="93">
        <f t="shared" si="41"/>
        <v>0</v>
      </c>
      <c r="AK143" s="93">
        <f t="shared" si="42"/>
        <v>0</v>
      </c>
      <c r="AL143" s="93">
        <f>($U143*((AJ143+AK143))/100)</f>
        <v>0</v>
      </c>
      <c r="AM143" s="100">
        <f>U143-AL143</f>
        <v>80</v>
      </c>
      <c r="AN143" s="187" t="s">
        <v>66</v>
      </c>
      <c r="AO143" s="187" t="s">
        <v>74</v>
      </c>
      <c r="AP143" s="189" t="s">
        <v>456</v>
      </c>
      <c r="AQ143" s="189" t="s">
        <v>457</v>
      </c>
      <c r="AR143" s="197">
        <v>45658</v>
      </c>
      <c r="AS143" s="197">
        <v>46022</v>
      </c>
      <c r="AT143" s="197" t="s">
        <v>91</v>
      </c>
      <c r="AU143" s="187" t="s">
        <v>458</v>
      </c>
    </row>
    <row r="144" spans="1:50" s="103" customFormat="1" ht="275.25" customHeight="1">
      <c r="A144" s="188"/>
      <c r="B144" s="188"/>
      <c r="C144" s="196"/>
      <c r="D144" s="196"/>
      <c r="E144" s="196"/>
      <c r="F144" s="211"/>
      <c r="G144" s="211"/>
      <c r="H144" s="211"/>
      <c r="I144" s="211"/>
      <c r="J144" s="211"/>
      <c r="K144" s="211"/>
      <c r="L144" s="211"/>
      <c r="M144" s="209"/>
      <c r="N144" s="209"/>
      <c r="O144" s="188"/>
      <c r="P144" s="188"/>
      <c r="Q144" s="188"/>
      <c r="R144" s="188"/>
      <c r="S144" s="188"/>
      <c r="T144" s="188"/>
      <c r="U144" s="188"/>
      <c r="V144" s="188"/>
      <c r="W144" s="121" t="s">
        <v>459</v>
      </c>
      <c r="X144" s="95" t="str">
        <f t="shared" ref="X144" si="227">IF(OR(Y144="Preventivo",Y144="Detectivo"),"Probabilidad",IF(Y144="Correctivo","Impacto"," "))</f>
        <v>Probabilidad</v>
      </c>
      <c r="Y144" s="95" t="s">
        <v>88</v>
      </c>
      <c r="Z144" s="95" t="s">
        <v>69</v>
      </c>
      <c r="AA144" s="95" t="s">
        <v>70</v>
      </c>
      <c r="AB144" s="95" t="s">
        <v>71</v>
      </c>
      <c r="AC144" s="95" t="s">
        <v>72</v>
      </c>
      <c r="AD144" s="193"/>
      <c r="AE144" s="95">
        <f t="shared" si="101"/>
        <v>15</v>
      </c>
      <c r="AF144" s="95">
        <f t="shared" si="102"/>
        <v>15</v>
      </c>
      <c r="AG144" s="95">
        <f>($AH143*((AE144+AF144))/100)</f>
        <v>7.2</v>
      </c>
      <c r="AH144" s="95">
        <f t="shared" ref="AH144" si="228">AH143-AG144</f>
        <v>16.8</v>
      </c>
      <c r="AI144" s="193"/>
      <c r="AJ144" s="95">
        <f t="shared" si="41"/>
        <v>0</v>
      </c>
      <c r="AK144" s="95">
        <f t="shared" si="42"/>
        <v>0</v>
      </c>
      <c r="AL144" s="95">
        <f t="shared" ref="AL144" si="229">($AM143*((AJ144+AK144))/100)</f>
        <v>0</v>
      </c>
      <c r="AM144" s="122">
        <f t="shared" ref="AM144" si="230">AM143-AL144</f>
        <v>80</v>
      </c>
      <c r="AN144" s="188"/>
      <c r="AO144" s="188"/>
      <c r="AP144" s="196"/>
      <c r="AQ144" s="196"/>
      <c r="AR144" s="308"/>
      <c r="AS144" s="308"/>
      <c r="AT144" s="308"/>
      <c r="AU144" s="188"/>
    </row>
    <row r="145" spans="1:47" s="103" customFormat="1" ht="201.75" customHeight="1">
      <c r="A145" s="187"/>
      <c r="B145" s="187" t="s">
        <v>198</v>
      </c>
      <c r="C145" s="189" t="s">
        <v>449</v>
      </c>
      <c r="D145" s="204" t="s">
        <v>461</v>
      </c>
      <c r="E145" s="189"/>
      <c r="F145" s="210"/>
      <c r="G145" s="210"/>
      <c r="H145" s="210" t="s">
        <v>462</v>
      </c>
      <c r="I145" s="210" t="s">
        <v>463</v>
      </c>
      <c r="J145" s="210" t="s">
        <v>464</v>
      </c>
      <c r="K145" s="210" t="s">
        <v>465</v>
      </c>
      <c r="L145" s="210" t="s">
        <v>466</v>
      </c>
      <c r="M145" s="207" t="s">
        <v>83</v>
      </c>
      <c r="N145" s="207" t="s">
        <v>227</v>
      </c>
      <c r="O145" s="187" t="s">
        <v>84</v>
      </c>
      <c r="P145" s="187" t="s">
        <v>85</v>
      </c>
      <c r="Q145" s="187">
        <v>12</v>
      </c>
      <c r="R145" s="187" t="s">
        <v>467</v>
      </c>
      <c r="S145" s="187">
        <f t="shared" ref="S145" si="231">IF(R145="Muy alta",100,IF(R145="Alta",80,IF(R145="Media",60,IF(R145="Baja",40,IF(R145="Muy baja",20,IF(R145="Casi Seguro",100,IF(R145="Probable",80,IF(R145="Posible",60,IF(R145="Improbable",40,IF(R145="Rara vez",20,0))))))))))</f>
        <v>20</v>
      </c>
      <c r="T145" s="187" t="s">
        <v>121</v>
      </c>
      <c r="U145" s="187">
        <f t="shared" ref="U145" si="232">IF(T145="Catastrófico",100,IF(T145="Mayor",80,IF(T145="Moderado",60,IF(T145="Menor",40,IF(T145="Leve",20,0)))))</f>
        <v>100</v>
      </c>
      <c r="V145" s="187" t="s">
        <v>122</v>
      </c>
      <c r="W145" s="189" t="s">
        <v>468</v>
      </c>
      <c r="X145" s="187" t="str">
        <f>IF(OR(Y145="Preventivo",Y145="Detectivo"),"Probabilidad",IF(Y145="Correctivo","Impacto"," "))</f>
        <v>Probabilidad</v>
      </c>
      <c r="Y145" s="187" t="s">
        <v>88</v>
      </c>
      <c r="Z145" s="187" t="s">
        <v>69</v>
      </c>
      <c r="AA145" s="187" t="s">
        <v>70</v>
      </c>
      <c r="AB145" s="187" t="s">
        <v>71</v>
      </c>
      <c r="AC145" s="187" t="s">
        <v>72</v>
      </c>
      <c r="AD145" s="191">
        <f>AH145</f>
        <v>14</v>
      </c>
      <c r="AE145" s="187">
        <f t="shared" si="101"/>
        <v>15</v>
      </c>
      <c r="AF145" s="187">
        <f t="shared" si="102"/>
        <v>15</v>
      </c>
      <c r="AG145" s="187">
        <f t="shared" ref="AG145" si="233">($S145*((AE145+AF145))/100)</f>
        <v>6</v>
      </c>
      <c r="AH145" s="187">
        <f t="shared" ref="AH145" si="234">S145-AG145</f>
        <v>14</v>
      </c>
      <c r="AI145" s="191">
        <f>AM145</f>
        <v>100</v>
      </c>
      <c r="AJ145" s="187">
        <f t="shared" si="41"/>
        <v>0</v>
      </c>
      <c r="AK145" s="187">
        <f t="shared" si="42"/>
        <v>0</v>
      </c>
      <c r="AL145" s="187">
        <f t="shared" ref="AL145" si="235">($U145*((AJ145+AK145))/100)</f>
        <v>0</v>
      </c>
      <c r="AM145" s="187">
        <f t="shared" ref="AM145" si="236">U145-AL145</f>
        <v>100</v>
      </c>
      <c r="AN145" s="187" t="s">
        <v>122</v>
      </c>
      <c r="AO145" s="187" t="s">
        <v>74</v>
      </c>
      <c r="AP145" s="187" t="s">
        <v>460</v>
      </c>
      <c r="AQ145" s="106" t="s">
        <v>469</v>
      </c>
      <c r="AR145" s="152">
        <v>45658</v>
      </c>
      <c r="AS145" s="152">
        <v>46022</v>
      </c>
      <c r="AT145" s="197" t="s">
        <v>126</v>
      </c>
      <c r="AU145" s="105" t="s">
        <v>470</v>
      </c>
    </row>
    <row r="146" spans="1:47" s="103" customFormat="1" ht="123" customHeight="1">
      <c r="A146" s="188"/>
      <c r="B146" s="188"/>
      <c r="C146" s="196"/>
      <c r="D146" s="206"/>
      <c r="E146" s="196"/>
      <c r="F146" s="211"/>
      <c r="G146" s="211"/>
      <c r="H146" s="211"/>
      <c r="I146" s="211"/>
      <c r="J146" s="211"/>
      <c r="K146" s="211"/>
      <c r="L146" s="211"/>
      <c r="M146" s="209"/>
      <c r="N146" s="209"/>
      <c r="O146" s="188"/>
      <c r="P146" s="188"/>
      <c r="Q146" s="188"/>
      <c r="R146" s="188"/>
      <c r="S146" s="188"/>
      <c r="T146" s="188"/>
      <c r="U146" s="188"/>
      <c r="V146" s="188"/>
      <c r="W146" s="196"/>
      <c r="X146" s="188"/>
      <c r="Y146" s="188"/>
      <c r="Z146" s="188"/>
      <c r="AA146" s="188"/>
      <c r="AB146" s="188"/>
      <c r="AC146" s="188"/>
      <c r="AD146" s="193"/>
      <c r="AE146" s="188"/>
      <c r="AF146" s="188"/>
      <c r="AG146" s="188"/>
      <c r="AH146" s="188"/>
      <c r="AI146" s="193"/>
      <c r="AJ146" s="188"/>
      <c r="AK146" s="188"/>
      <c r="AL146" s="188"/>
      <c r="AM146" s="188"/>
      <c r="AN146" s="188"/>
      <c r="AO146" s="188"/>
      <c r="AP146" s="188"/>
      <c r="AQ146" s="115" t="s">
        <v>471</v>
      </c>
      <c r="AR146" s="109">
        <v>45658</v>
      </c>
      <c r="AS146" s="109">
        <v>46022</v>
      </c>
      <c r="AT146" s="308"/>
      <c r="AU146" s="93" t="s">
        <v>472</v>
      </c>
    </row>
    <row r="147" spans="1:47" ht="156" customHeight="1">
      <c r="A147" s="235"/>
      <c r="B147" s="235" t="s">
        <v>145</v>
      </c>
      <c r="C147" s="233" t="s">
        <v>473</v>
      </c>
      <c r="D147" s="233" t="s">
        <v>474</v>
      </c>
      <c r="E147" s="233" t="s">
        <v>144</v>
      </c>
      <c r="F147" s="233" t="s">
        <v>475</v>
      </c>
      <c r="G147" s="233" t="s">
        <v>476</v>
      </c>
      <c r="H147" s="229" t="s">
        <v>390</v>
      </c>
      <c r="I147" s="229" t="s">
        <v>477</v>
      </c>
      <c r="J147" s="229" t="s">
        <v>392</v>
      </c>
      <c r="K147" s="229" t="s">
        <v>478</v>
      </c>
      <c r="L147" s="233" t="s">
        <v>479</v>
      </c>
      <c r="M147" s="229" t="s">
        <v>83</v>
      </c>
      <c r="N147" s="229" t="s">
        <v>105</v>
      </c>
      <c r="O147" s="229" t="s">
        <v>84</v>
      </c>
      <c r="P147" s="229" t="s">
        <v>85</v>
      </c>
      <c r="Q147" s="229">
        <v>30000</v>
      </c>
      <c r="R147" s="229" t="s">
        <v>216</v>
      </c>
      <c r="S147" s="229">
        <v>100</v>
      </c>
      <c r="T147" s="229" t="s">
        <v>65</v>
      </c>
      <c r="U147" s="229">
        <v>80</v>
      </c>
      <c r="V147" s="242" t="s">
        <v>66</v>
      </c>
      <c r="W147" s="30" t="s">
        <v>480</v>
      </c>
      <c r="X147" s="30" t="s">
        <v>109</v>
      </c>
      <c r="Y147" s="30" t="s">
        <v>68</v>
      </c>
      <c r="Z147" s="30" t="s">
        <v>69</v>
      </c>
      <c r="AA147" s="30" t="s">
        <v>159</v>
      </c>
      <c r="AB147" s="30" t="s">
        <v>71</v>
      </c>
      <c r="AC147" s="30" t="s">
        <v>72</v>
      </c>
      <c r="AD147" s="232">
        <f t="shared" ref="AD147" si="237">AH149</f>
        <v>21.6</v>
      </c>
      <c r="AE147" s="15">
        <f t="shared" ref="AE147:AE215" si="238">IF(Y147="Preventivo",25,IF(Y147="Detectivo",15,0))</f>
        <v>25</v>
      </c>
      <c r="AF147" s="15">
        <f t="shared" ref="AF147:AF215" si="239">IF(Y147="Correctivo",0,IF(Z147="Automatizado",25,IF(Z147="Manual",15,0)))</f>
        <v>15</v>
      </c>
      <c r="AG147" s="15">
        <f t="shared" ref="AG147" si="240">($S147*((AE147+AF147))/100)</f>
        <v>40</v>
      </c>
      <c r="AH147" s="15">
        <f t="shared" ref="AH147:AH210" si="241">S147-AG147</f>
        <v>60</v>
      </c>
      <c r="AI147" s="232">
        <f t="shared" ref="AI147" si="242">AM149</f>
        <v>80</v>
      </c>
      <c r="AJ147" s="15">
        <f t="shared" ref="AJ147:AJ215" si="243">IF(Y147="Correctivo",10,0)</f>
        <v>0</v>
      </c>
      <c r="AK147" s="15">
        <f t="shared" ref="AK147:AK215" si="244">IF(X147="Probabilidad",0,IF(Z147="Automatizado",25,IF(Z147="Manual",15,0)))</f>
        <v>0</v>
      </c>
      <c r="AL147" s="15">
        <f t="shared" ref="AL147" si="245">($U147*((AJ147+AK147))/100)</f>
        <v>0</v>
      </c>
      <c r="AM147" s="15">
        <f t="shared" ref="AM147" si="246">U147-AL147</f>
        <v>80</v>
      </c>
      <c r="AN147" s="242" t="s">
        <v>66</v>
      </c>
      <c r="AO147" s="229" t="s">
        <v>74</v>
      </c>
      <c r="AP147" s="233" t="s">
        <v>481</v>
      </c>
      <c r="AQ147" s="30" t="s">
        <v>482</v>
      </c>
      <c r="AR147" s="78">
        <v>45658</v>
      </c>
      <c r="AS147" s="78">
        <v>46022</v>
      </c>
      <c r="AT147" s="159" t="s">
        <v>91</v>
      </c>
      <c r="AU147" s="30" t="s">
        <v>483</v>
      </c>
    </row>
    <row r="148" spans="1:47" ht="210" customHeight="1">
      <c r="A148" s="235"/>
      <c r="B148" s="235"/>
      <c r="C148" s="233"/>
      <c r="D148" s="233"/>
      <c r="E148" s="233"/>
      <c r="F148" s="233"/>
      <c r="G148" s="233"/>
      <c r="H148" s="229"/>
      <c r="I148" s="229"/>
      <c r="J148" s="229"/>
      <c r="K148" s="229"/>
      <c r="L148" s="233"/>
      <c r="M148" s="229"/>
      <c r="N148" s="229"/>
      <c r="O148" s="229"/>
      <c r="P148" s="229"/>
      <c r="Q148" s="229"/>
      <c r="R148" s="229"/>
      <c r="S148" s="229"/>
      <c r="T148" s="229"/>
      <c r="U148" s="229"/>
      <c r="V148" s="242"/>
      <c r="W148" s="30" t="s">
        <v>484</v>
      </c>
      <c r="X148" s="30" t="s">
        <v>109</v>
      </c>
      <c r="Y148" s="30" t="s">
        <v>68</v>
      </c>
      <c r="Z148" s="30" t="s">
        <v>69</v>
      </c>
      <c r="AA148" s="30" t="s">
        <v>159</v>
      </c>
      <c r="AB148" s="30" t="s">
        <v>71</v>
      </c>
      <c r="AC148" s="30" t="s">
        <v>72</v>
      </c>
      <c r="AD148" s="232"/>
      <c r="AE148" s="15">
        <f t="shared" si="238"/>
        <v>25</v>
      </c>
      <c r="AF148" s="15">
        <f t="shared" si="239"/>
        <v>15</v>
      </c>
      <c r="AG148" s="15">
        <f t="shared" ref="AG148:AG149" si="247">($AH147*((AE148+AF148))/100)</f>
        <v>24</v>
      </c>
      <c r="AH148" s="15">
        <f t="shared" ref="AH148:AH149" si="248">AH147-AG148</f>
        <v>36</v>
      </c>
      <c r="AI148" s="232"/>
      <c r="AJ148" s="15">
        <f t="shared" si="243"/>
        <v>0</v>
      </c>
      <c r="AK148" s="15">
        <f t="shared" si="244"/>
        <v>0</v>
      </c>
      <c r="AL148" s="15">
        <f t="shared" ref="AL148:AL149" si="249">($AM147*((AJ148+AK148))/100)</f>
        <v>0</v>
      </c>
      <c r="AM148" s="15">
        <f t="shared" ref="AM148:AM149" si="250">AM147-AL148</f>
        <v>80</v>
      </c>
      <c r="AN148" s="242"/>
      <c r="AO148" s="229"/>
      <c r="AP148" s="233"/>
      <c r="AQ148" s="170" t="s">
        <v>485</v>
      </c>
      <c r="AR148" s="226">
        <v>45658</v>
      </c>
      <c r="AS148" s="226">
        <v>45992</v>
      </c>
      <c r="AT148" s="160"/>
      <c r="AU148" s="159" t="s">
        <v>486</v>
      </c>
    </row>
    <row r="149" spans="1:47" ht="195.75" customHeight="1">
      <c r="A149" s="235"/>
      <c r="B149" s="235"/>
      <c r="C149" s="233"/>
      <c r="D149" s="233"/>
      <c r="E149" s="233"/>
      <c r="F149" s="233"/>
      <c r="G149" s="233"/>
      <c r="H149" s="229"/>
      <c r="I149" s="229"/>
      <c r="J149" s="229"/>
      <c r="K149" s="229"/>
      <c r="L149" s="233"/>
      <c r="M149" s="229"/>
      <c r="N149" s="229"/>
      <c r="O149" s="229"/>
      <c r="P149" s="229"/>
      <c r="Q149" s="229"/>
      <c r="R149" s="229"/>
      <c r="S149" s="229"/>
      <c r="T149" s="229"/>
      <c r="U149" s="229"/>
      <c r="V149" s="242"/>
      <c r="W149" s="30" t="s">
        <v>487</v>
      </c>
      <c r="X149" s="30" t="s">
        <v>109</v>
      </c>
      <c r="Y149" s="30" t="s">
        <v>68</v>
      </c>
      <c r="Z149" s="30" t="s">
        <v>69</v>
      </c>
      <c r="AA149" s="30" t="s">
        <v>159</v>
      </c>
      <c r="AB149" s="30" t="s">
        <v>71</v>
      </c>
      <c r="AC149" s="30" t="s">
        <v>72</v>
      </c>
      <c r="AD149" s="232"/>
      <c r="AE149" s="15">
        <f t="shared" si="238"/>
        <v>25</v>
      </c>
      <c r="AF149" s="15">
        <f t="shared" si="239"/>
        <v>15</v>
      </c>
      <c r="AG149" s="15">
        <f t="shared" si="247"/>
        <v>14.4</v>
      </c>
      <c r="AH149" s="15">
        <f t="shared" si="248"/>
        <v>21.6</v>
      </c>
      <c r="AI149" s="232"/>
      <c r="AJ149" s="15">
        <f t="shared" si="243"/>
        <v>0</v>
      </c>
      <c r="AK149" s="15">
        <f t="shared" si="244"/>
        <v>0</v>
      </c>
      <c r="AL149" s="15">
        <f t="shared" si="249"/>
        <v>0</v>
      </c>
      <c r="AM149" s="15">
        <f t="shared" si="250"/>
        <v>80</v>
      </c>
      <c r="AN149" s="242"/>
      <c r="AO149" s="229"/>
      <c r="AP149" s="233"/>
      <c r="AQ149" s="220"/>
      <c r="AR149" s="227"/>
      <c r="AS149" s="227"/>
      <c r="AT149" s="217"/>
      <c r="AU149" s="217"/>
    </row>
    <row r="150" spans="1:47" ht="128.25" customHeight="1">
      <c r="A150" s="235"/>
      <c r="B150" s="235" t="s">
        <v>145</v>
      </c>
      <c r="C150" s="233" t="s">
        <v>488</v>
      </c>
      <c r="D150" s="233" t="s">
        <v>489</v>
      </c>
      <c r="E150" s="233" t="s">
        <v>144</v>
      </c>
      <c r="F150" s="233" t="s">
        <v>475</v>
      </c>
      <c r="G150" s="233" t="s">
        <v>476</v>
      </c>
      <c r="H150" s="229" t="s">
        <v>490</v>
      </c>
      <c r="I150" s="229" t="s">
        <v>491</v>
      </c>
      <c r="J150" s="229" t="s">
        <v>492</v>
      </c>
      <c r="K150" s="229" t="s">
        <v>493</v>
      </c>
      <c r="L150" s="233" t="s">
        <v>494</v>
      </c>
      <c r="M150" s="229" t="s">
        <v>83</v>
      </c>
      <c r="N150" s="229" t="s">
        <v>105</v>
      </c>
      <c r="O150" s="229" t="s">
        <v>84</v>
      </c>
      <c r="P150" s="229" t="s">
        <v>85</v>
      </c>
      <c r="Q150" s="229">
        <v>20000</v>
      </c>
      <c r="R150" s="229" t="s">
        <v>216</v>
      </c>
      <c r="S150" s="229">
        <v>100</v>
      </c>
      <c r="T150" s="229" t="s">
        <v>121</v>
      </c>
      <c r="U150" s="229">
        <v>100</v>
      </c>
      <c r="V150" s="243" t="s">
        <v>122</v>
      </c>
      <c r="W150" s="30" t="s">
        <v>495</v>
      </c>
      <c r="X150" s="30" t="s">
        <v>109</v>
      </c>
      <c r="Y150" s="30" t="s">
        <v>68</v>
      </c>
      <c r="Z150" s="30" t="s">
        <v>69</v>
      </c>
      <c r="AA150" s="30" t="s">
        <v>159</v>
      </c>
      <c r="AB150" s="30" t="s">
        <v>71</v>
      </c>
      <c r="AC150" s="30" t="s">
        <v>72</v>
      </c>
      <c r="AD150" s="232">
        <f t="shared" ref="AD150" si="251">AH152</f>
        <v>21.6</v>
      </c>
      <c r="AE150" s="15">
        <f t="shared" si="238"/>
        <v>25</v>
      </c>
      <c r="AF150" s="15">
        <f t="shared" si="239"/>
        <v>15</v>
      </c>
      <c r="AG150" s="15">
        <f t="shared" ref="AG150" si="252">($S150*((AE150+AF150))/100)</f>
        <v>40</v>
      </c>
      <c r="AH150" s="15">
        <f t="shared" ref="AH150" si="253">S150-AG150</f>
        <v>60</v>
      </c>
      <c r="AI150" s="232">
        <f t="shared" ref="AI150" si="254">AM152</f>
        <v>100</v>
      </c>
      <c r="AJ150" s="15">
        <f t="shared" si="243"/>
        <v>0</v>
      </c>
      <c r="AK150" s="15">
        <f t="shared" si="244"/>
        <v>0</v>
      </c>
      <c r="AL150" s="15">
        <f t="shared" ref="AL150" si="255">($U150*((AJ150+AK150))/100)</f>
        <v>0</v>
      </c>
      <c r="AM150" s="15">
        <f t="shared" ref="AM150" si="256">U150-AL150</f>
        <v>100</v>
      </c>
      <c r="AN150" s="243" t="s">
        <v>122</v>
      </c>
      <c r="AO150" s="229" t="s">
        <v>74</v>
      </c>
      <c r="AP150" s="233" t="s">
        <v>496</v>
      </c>
      <c r="AQ150" s="30" t="s">
        <v>497</v>
      </c>
      <c r="AR150" s="78">
        <v>45658</v>
      </c>
      <c r="AS150" s="78">
        <v>46022</v>
      </c>
      <c r="AT150" s="159" t="s">
        <v>126</v>
      </c>
      <c r="AU150" s="30" t="s">
        <v>498</v>
      </c>
    </row>
    <row r="151" spans="1:47" ht="159.75" customHeight="1">
      <c r="A151" s="235"/>
      <c r="B151" s="235"/>
      <c r="C151" s="233"/>
      <c r="D151" s="233"/>
      <c r="E151" s="233"/>
      <c r="F151" s="233"/>
      <c r="G151" s="233"/>
      <c r="H151" s="229"/>
      <c r="I151" s="229"/>
      <c r="J151" s="229"/>
      <c r="K151" s="229"/>
      <c r="L151" s="233"/>
      <c r="M151" s="229"/>
      <c r="N151" s="229"/>
      <c r="O151" s="229"/>
      <c r="P151" s="229"/>
      <c r="Q151" s="229"/>
      <c r="R151" s="229"/>
      <c r="S151" s="229"/>
      <c r="T151" s="229"/>
      <c r="U151" s="229"/>
      <c r="V151" s="243"/>
      <c r="W151" s="30" t="s">
        <v>499</v>
      </c>
      <c r="X151" s="30" t="s">
        <v>109</v>
      </c>
      <c r="Y151" s="30" t="s">
        <v>68</v>
      </c>
      <c r="Z151" s="30" t="s">
        <v>69</v>
      </c>
      <c r="AA151" s="30" t="s">
        <v>70</v>
      </c>
      <c r="AB151" s="30" t="s">
        <v>71</v>
      </c>
      <c r="AC151" s="30" t="s">
        <v>72</v>
      </c>
      <c r="AD151" s="232"/>
      <c r="AE151" s="15">
        <f t="shared" si="238"/>
        <v>25</v>
      </c>
      <c r="AF151" s="15">
        <f t="shared" si="239"/>
        <v>15</v>
      </c>
      <c r="AG151" s="15">
        <f t="shared" ref="AG151:AG152" si="257">($AH150*((AE151+AF151))/100)</f>
        <v>24</v>
      </c>
      <c r="AH151" s="15">
        <f t="shared" ref="AH151:AH152" si="258">AH150-AG151</f>
        <v>36</v>
      </c>
      <c r="AI151" s="232"/>
      <c r="AJ151" s="15">
        <f t="shared" si="243"/>
        <v>0</v>
      </c>
      <c r="AK151" s="15">
        <f t="shared" si="244"/>
        <v>0</v>
      </c>
      <c r="AL151" s="15">
        <f t="shared" ref="AL151:AL152" si="259">($AM150*((AJ151+AK151))/100)</f>
        <v>0</v>
      </c>
      <c r="AM151" s="15">
        <f t="shared" ref="AM151:AM152" si="260">AM150-AL151</f>
        <v>100</v>
      </c>
      <c r="AN151" s="243"/>
      <c r="AO151" s="229"/>
      <c r="AP151" s="233"/>
      <c r="AQ151" s="30" t="s">
        <v>500</v>
      </c>
      <c r="AR151" s="78">
        <v>45658</v>
      </c>
      <c r="AS151" s="78">
        <v>46022</v>
      </c>
      <c r="AT151" s="160"/>
      <c r="AU151" s="30" t="s">
        <v>501</v>
      </c>
    </row>
    <row r="152" spans="1:47" ht="135" customHeight="1">
      <c r="A152" s="235"/>
      <c r="B152" s="235"/>
      <c r="C152" s="233"/>
      <c r="D152" s="233"/>
      <c r="E152" s="233"/>
      <c r="F152" s="233"/>
      <c r="G152" s="233"/>
      <c r="H152" s="229"/>
      <c r="I152" s="229"/>
      <c r="J152" s="229"/>
      <c r="K152" s="229"/>
      <c r="L152" s="233"/>
      <c r="M152" s="229"/>
      <c r="N152" s="229"/>
      <c r="O152" s="229"/>
      <c r="P152" s="229"/>
      <c r="Q152" s="229"/>
      <c r="R152" s="229"/>
      <c r="S152" s="229"/>
      <c r="T152" s="229"/>
      <c r="U152" s="229"/>
      <c r="V152" s="243"/>
      <c r="W152" s="30" t="s">
        <v>502</v>
      </c>
      <c r="X152" s="30" t="s">
        <v>109</v>
      </c>
      <c r="Y152" s="30" t="s">
        <v>68</v>
      </c>
      <c r="Z152" s="30" t="s">
        <v>69</v>
      </c>
      <c r="AA152" s="30" t="s">
        <v>70</v>
      </c>
      <c r="AB152" s="30" t="s">
        <v>71</v>
      </c>
      <c r="AC152" s="30" t="s">
        <v>72</v>
      </c>
      <c r="AD152" s="232"/>
      <c r="AE152" s="15">
        <f t="shared" si="238"/>
        <v>25</v>
      </c>
      <c r="AF152" s="15">
        <f t="shared" si="239"/>
        <v>15</v>
      </c>
      <c r="AG152" s="15">
        <f t="shared" si="257"/>
        <v>14.4</v>
      </c>
      <c r="AH152" s="15">
        <f t="shared" si="258"/>
        <v>21.6</v>
      </c>
      <c r="AI152" s="232"/>
      <c r="AJ152" s="15">
        <f t="shared" si="243"/>
        <v>0</v>
      </c>
      <c r="AK152" s="15">
        <f t="shared" si="244"/>
        <v>0</v>
      </c>
      <c r="AL152" s="15">
        <f t="shared" si="259"/>
        <v>0</v>
      </c>
      <c r="AM152" s="15">
        <f t="shared" si="260"/>
        <v>100</v>
      </c>
      <c r="AN152" s="243"/>
      <c r="AO152" s="229"/>
      <c r="AP152" s="233"/>
      <c r="AQ152" s="30" t="s">
        <v>503</v>
      </c>
      <c r="AR152" s="78">
        <v>45658</v>
      </c>
      <c r="AS152" s="78">
        <v>46022</v>
      </c>
      <c r="AT152" s="217"/>
      <c r="AU152" s="30" t="s">
        <v>504</v>
      </c>
    </row>
    <row r="153" spans="1:47" ht="215.25" customHeight="1">
      <c r="A153" s="235"/>
      <c r="B153" s="235" t="s">
        <v>145</v>
      </c>
      <c r="C153" s="233" t="s">
        <v>508</v>
      </c>
      <c r="D153" s="233" t="s">
        <v>509</v>
      </c>
      <c r="E153" s="233" t="s">
        <v>144</v>
      </c>
      <c r="F153" s="233" t="s">
        <v>506</v>
      </c>
      <c r="G153" s="240" t="s">
        <v>510</v>
      </c>
      <c r="H153" s="30"/>
      <c r="I153" s="229" t="s">
        <v>491</v>
      </c>
      <c r="J153" s="30"/>
      <c r="K153" s="229" t="s">
        <v>493</v>
      </c>
      <c r="L153" s="241" t="s">
        <v>511</v>
      </c>
      <c r="M153" s="229" t="s">
        <v>83</v>
      </c>
      <c r="N153" s="229" t="s">
        <v>105</v>
      </c>
      <c r="O153" s="229" t="s">
        <v>61</v>
      </c>
      <c r="P153" s="229" t="s">
        <v>166</v>
      </c>
      <c r="Q153" s="229" t="s">
        <v>512</v>
      </c>
      <c r="R153" s="229" t="s">
        <v>467</v>
      </c>
      <c r="S153" s="229">
        <v>20</v>
      </c>
      <c r="T153" s="229" t="s">
        <v>121</v>
      </c>
      <c r="U153" s="229">
        <v>100</v>
      </c>
      <c r="V153" s="238" t="s">
        <v>121</v>
      </c>
      <c r="W153" s="123" t="s">
        <v>513</v>
      </c>
      <c r="X153" s="229" t="s">
        <v>109</v>
      </c>
      <c r="Y153" s="229" t="s">
        <v>88</v>
      </c>
      <c r="Z153" s="229" t="s">
        <v>69</v>
      </c>
      <c r="AA153" s="229" t="s">
        <v>159</v>
      </c>
      <c r="AB153" s="229" t="s">
        <v>71</v>
      </c>
      <c r="AC153" s="229" t="s">
        <v>72</v>
      </c>
      <c r="AD153" s="232">
        <v>16.899999999999999</v>
      </c>
      <c r="AE153" s="15">
        <f t="shared" si="238"/>
        <v>15</v>
      </c>
      <c r="AF153" s="15">
        <f t="shared" si="239"/>
        <v>15</v>
      </c>
      <c r="AG153" s="15">
        <f t="shared" ref="AG153" si="261">($S153*((AE153+AF153))/100)</f>
        <v>6</v>
      </c>
      <c r="AH153" s="15">
        <f t="shared" ref="AH153" si="262">S153-AG153</f>
        <v>14</v>
      </c>
      <c r="AI153" s="232">
        <v>60</v>
      </c>
      <c r="AJ153" s="15">
        <f t="shared" si="243"/>
        <v>0</v>
      </c>
      <c r="AK153" s="15">
        <f t="shared" si="244"/>
        <v>0</v>
      </c>
      <c r="AL153" s="15">
        <f t="shared" ref="AL153" si="263">($U153*((AJ153+AK153))/100)</f>
        <v>0</v>
      </c>
      <c r="AM153" s="15">
        <f t="shared" ref="AM153" si="264">U153-AL153</f>
        <v>100</v>
      </c>
      <c r="AN153" s="231" t="s">
        <v>73</v>
      </c>
      <c r="AO153" s="229" t="s">
        <v>74</v>
      </c>
      <c r="AP153" s="233" t="s">
        <v>75</v>
      </c>
      <c r="AQ153" s="30" t="s">
        <v>514</v>
      </c>
      <c r="AR153" s="78">
        <v>45658</v>
      </c>
      <c r="AS153" s="78">
        <v>46022</v>
      </c>
      <c r="AT153" s="159" t="s">
        <v>76</v>
      </c>
      <c r="AU153" s="30" t="s">
        <v>515</v>
      </c>
    </row>
    <row r="154" spans="1:47" ht="168.75" customHeight="1">
      <c r="A154" s="235"/>
      <c r="B154" s="235"/>
      <c r="C154" s="233"/>
      <c r="D154" s="233"/>
      <c r="E154" s="233"/>
      <c r="F154" s="233"/>
      <c r="G154" s="240"/>
      <c r="H154" s="30" t="s">
        <v>505</v>
      </c>
      <c r="I154" s="229"/>
      <c r="J154" s="30" t="s">
        <v>392</v>
      </c>
      <c r="K154" s="229"/>
      <c r="L154" s="241"/>
      <c r="M154" s="229"/>
      <c r="N154" s="229"/>
      <c r="O154" s="229"/>
      <c r="P154" s="229"/>
      <c r="Q154" s="229"/>
      <c r="R154" s="229"/>
      <c r="S154" s="229"/>
      <c r="T154" s="229"/>
      <c r="U154" s="229"/>
      <c r="V154" s="238"/>
      <c r="W154" s="30" t="s">
        <v>516</v>
      </c>
      <c r="X154" s="229"/>
      <c r="Y154" s="229"/>
      <c r="Z154" s="229"/>
      <c r="AA154" s="229"/>
      <c r="AB154" s="229"/>
      <c r="AC154" s="229"/>
      <c r="AD154" s="232"/>
      <c r="AE154" s="15">
        <f t="shared" si="238"/>
        <v>0</v>
      </c>
      <c r="AF154" s="15">
        <f t="shared" si="239"/>
        <v>0</v>
      </c>
      <c r="AG154" s="15">
        <f t="shared" ref="AG154" si="265">($AH153*((AE154+AF154))/100)</f>
        <v>0</v>
      </c>
      <c r="AH154" s="15">
        <f t="shared" ref="AH154" si="266">AH153-AG154</f>
        <v>14</v>
      </c>
      <c r="AI154" s="232"/>
      <c r="AJ154" s="15">
        <f t="shared" si="243"/>
        <v>0</v>
      </c>
      <c r="AK154" s="15">
        <f t="shared" si="244"/>
        <v>0</v>
      </c>
      <c r="AL154" s="15">
        <f t="shared" ref="AL154" si="267">($AM153*((AJ154+AK154))/100)</f>
        <v>0</v>
      </c>
      <c r="AM154" s="15">
        <f t="shared" ref="AM154" si="268">AM153-AL154</f>
        <v>100</v>
      </c>
      <c r="AN154" s="231"/>
      <c r="AO154" s="229"/>
      <c r="AP154" s="233"/>
      <c r="AQ154" s="30" t="s">
        <v>517</v>
      </c>
      <c r="AR154" s="78">
        <v>45658</v>
      </c>
      <c r="AS154" s="78">
        <v>46022</v>
      </c>
      <c r="AT154" s="217"/>
      <c r="AU154" s="30" t="s">
        <v>518</v>
      </c>
    </row>
    <row r="155" spans="1:47" ht="45" hidden="1" customHeight="1">
      <c r="A155" s="32"/>
      <c r="B155" s="79"/>
      <c r="C155" s="80"/>
      <c r="D155" s="79"/>
      <c r="E155" s="81"/>
      <c r="F155" s="81"/>
      <c r="G155" s="81"/>
      <c r="H155" s="81"/>
      <c r="I155" s="229"/>
      <c r="J155" s="81"/>
      <c r="K155" s="81"/>
      <c r="L155" s="81"/>
      <c r="M155" s="81" t="s">
        <v>128</v>
      </c>
      <c r="N155" s="81" t="s">
        <v>129</v>
      </c>
      <c r="O155" s="82"/>
      <c r="P155" s="82"/>
      <c r="Q155" s="82"/>
      <c r="R155" s="82"/>
      <c r="S155" s="82"/>
      <c r="T155" s="82"/>
      <c r="U155" s="82"/>
      <c r="V155" s="82"/>
      <c r="W155" s="81"/>
      <c r="X155" s="82"/>
      <c r="Y155" s="83"/>
      <c r="Z155" s="83"/>
      <c r="AA155" s="83"/>
      <c r="AB155" s="83"/>
      <c r="AC155" s="83"/>
      <c r="AD155" s="82"/>
      <c r="AE155" s="82"/>
      <c r="AF155" s="82"/>
      <c r="AG155" s="82"/>
      <c r="AH155" s="82"/>
      <c r="AI155" s="82"/>
      <c r="AJ155" s="82"/>
      <c r="AK155" s="82"/>
      <c r="AL155" s="82"/>
      <c r="AM155" s="82"/>
      <c r="AN155" s="82"/>
      <c r="AO155" s="82"/>
      <c r="AP155" s="82"/>
      <c r="AQ155" s="15"/>
      <c r="AR155" s="82"/>
      <c r="AS155" s="82"/>
      <c r="AT155" s="82"/>
      <c r="AU155" s="82"/>
    </row>
    <row r="156" spans="1:47" ht="60" hidden="1">
      <c r="A156" s="32"/>
      <c r="B156" s="79"/>
      <c r="C156" s="80"/>
      <c r="D156" s="79"/>
      <c r="E156" s="81"/>
      <c r="F156" s="81"/>
      <c r="G156" s="81"/>
      <c r="H156" s="81"/>
      <c r="I156" s="81"/>
      <c r="J156" s="81"/>
      <c r="K156" s="81"/>
      <c r="L156" s="81"/>
      <c r="M156" s="81" t="s">
        <v>83</v>
      </c>
      <c r="N156" s="81" t="s">
        <v>130</v>
      </c>
      <c r="O156" s="82"/>
      <c r="P156" s="82"/>
      <c r="Q156" s="82"/>
      <c r="R156" s="82"/>
      <c r="S156" s="82"/>
      <c r="T156" s="82"/>
      <c r="U156" s="82"/>
      <c r="V156" s="82"/>
      <c r="W156" s="81"/>
      <c r="X156" s="82"/>
      <c r="Y156" s="83"/>
      <c r="Z156" s="83"/>
      <c r="AA156" s="83"/>
      <c r="AB156" s="83"/>
      <c r="AC156" s="83"/>
      <c r="AD156" s="82"/>
      <c r="AE156" s="82"/>
      <c r="AF156" s="82"/>
      <c r="AG156" s="82"/>
      <c r="AH156" s="82"/>
      <c r="AI156" s="82"/>
      <c r="AJ156" s="82"/>
      <c r="AK156" s="82"/>
      <c r="AL156" s="82"/>
      <c r="AM156" s="82"/>
      <c r="AN156" s="82"/>
      <c r="AO156" s="82"/>
      <c r="AP156" s="82"/>
      <c r="AQ156" s="229"/>
      <c r="AR156" s="82"/>
      <c r="AS156" s="82"/>
      <c r="AT156" s="82"/>
      <c r="AU156" s="82"/>
    </row>
    <row r="157" spans="1:47" ht="45" hidden="1">
      <c r="A157" s="32"/>
      <c r="B157" s="79"/>
      <c r="C157" s="80"/>
      <c r="D157" s="79"/>
      <c r="E157" s="81"/>
      <c r="F157" s="81"/>
      <c r="G157" s="81"/>
      <c r="H157" s="81"/>
      <c r="I157" s="81"/>
      <c r="J157" s="81"/>
      <c r="K157" s="81"/>
      <c r="L157" s="81"/>
      <c r="M157" s="81" t="s">
        <v>131</v>
      </c>
      <c r="N157" s="81" t="s">
        <v>132</v>
      </c>
      <c r="O157" s="82"/>
      <c r="P157" s="82"/>
      <c r="Q157" s="82"/>
      <c r="R157" s="82"/>
      <c r="S157" s="82"/>
      <c r="T157" s="82"/>
      <c r="U157" s="82"/>
      <c r="V157" s="82"/>
      <c r="W157" s="81"/>
      <c r="X157" s="82"/>
      <c r="Y157" s="83"/>
      <c r="Z157" s="83"/>
      <c r="AA157" s="83"/>
      <c r="AB157" s="83"/>
      <c r="AC157" s="83"/>
      <c r="AD157" s="82"/>
      <c r="AE157" s="82"/>
      <c r="AF157" s="82"/>
      <c r="AG157" s="82"/>
      <c r="AH157" s="82"/>
      <c r="AI157" s="82"/>
      <c r="AJ157" s="82"/>
      <c r="AK157" s="82"/>
      <c r="AL157" s="82"/>
      <c r="AM157" s="82"/>
      <c r="AN157" s="82"/>
      <c r="AO157" s="82"/>
      <c r="AP157" s="82"/>
      <c r="AQ157" s="229"/>
      <c r="AR157" s="82"/>
      <c r="AS157" s="82"/>
      <c r="AT157" s="82"/>
      <c r="AU157" s="82"/>
    </row>
    <row r="158" spans="1:47" ht="30" hidden="1" customHeight="1">
      <c r="A158" s="32"/>
      <c r="B158" s="79"/>
      <c r="C158" s="80"/>
      <c r="D158" s="79"/>
      <c r="E158" s="81"/>
      <c r="F158" s="81"/>
      <c r="G158" s="81"/>
      <c r="H158" s="81"/>
      <c r="I158" s="81"/>
      <c r="J158" s="81"/>
      <c r="K158" s="81"/>
      <c r="L158" s="81"/>
      <c r="M158" s="81" t="s">
        <v>133</v>
      </c>
      <c r="N158" s="81" t="s">
        <v>134</v>
      </c>
      <c r="O158" s="82"/>
      <c r="P158" s="82"/>
      <c r="Q158" s="82"/>
      <c r="R158" s="82"/>
      <c r="S158" s="82"/>
      <c r="T158" s="82"/>
      <c r="U158" s="82"/>
      <c r="V158" s="82"/>
      <c r="W158" s="81"/>
      <c r="X158" s="82"/>
      <c r="Y158" s="83"/>
      <c r="Z158" s="83"/>
      <c r="AA158" s="83"/>
      <c r="AB158" s="83"/>
      <c r="AC158" s="83"/>
      <c r="AD158" s="82"/>
      <c r="AE158" s="82"/>
      <c r="AF158" s="82"/>
      <c r="AG158" s="82"/>
      <c r="AH158" s="82"/>
      <c r="AI158" s="82"/>
      <c r="AJ158" s="82"/>
      <c r="AK158" s="82"/>
      <c r="AL158" s="82"/>
      <c r="AM158" s="82"/>
      <c r="AN158" s="82"/>
      <c r="AO158" s="82"/>
      <c r="AP158" s="82"/>
      <c r="AQ158" s="229"/>
      <c r="AR158" s="82"/>
      <c r="AS158" s="82"/>
      <c r="AT158" s="82"/>
      <c r="AU158" s="82"/>
    </row>
    <row r="159" spans="1:47" ht="30" hidden="1">
      <c r="A159" s="32"/>
      <c r="B159" s="82"/>
      <c r="C159" s="81"/>
      <c r="D159" s="82"/>
      <c r="E159" s="81"/>
      <c r="F159" s="81"/>
      <c r="G159" s="81"/>
      <c r="H159" s="81"/>
      <c r="I159" s="81"/>
      <c r="J159" s="81"/>
      <c r="K159" s="81"/>
      <c r="L159" s="81"/>
      <c r="M159" s="81" t="s">
        <v>135</v>
      </c>
      <c r="N159" s="81" t="s">
        <v>136</v>
      </c>
      <c r="O159" s="82"/>
      <c r="P159" s="82"/>
      <c r="Q159" s="82"/>
      <c r="R159" s="82"/>
      <c r="S159" s="82"/>
      <c r="T159" s="82"/>
      <c r="U159" s="82"/>
      <c r="V159" s="82"/>
      <c r="W159" s="81"/>
      <c r="X159" s="82"/>
      <c r="Y159" s="83"/>
      <c r="Z159" s="83"/>
      <c r="AA159" s="83"/>
      <c r="AB159" s="83"/>
      <c r="AC159" s="83"/>
      <c r="AD159" s="82"/>
      <c r="AE159" s="82"/>
      <c r="AF159" s="82"/>
      <c r="AG159" s="82"/>
      <c r="AH159" s="82"/>
      <c r="AI159" s="82"/>
      <c r="AJ159" s="82"/>
      <c r="AK159" s="82"/>
      <c r="AL159" s="82"/>
      <c r="AM159" s="82"/>
      <c r="AN159" s="82"/>
      <c r="AO159" s="82"/>
      <c r="AP159" s="82"/>
      <c r="AQ159" s="229"/>
      <c r="AR159" s="82"/>
      <c r="AS159" s="82"/>
      <c r="AT159" s="82"/>
      <c r="AU159" s="82"/>
    </row>
    <row r="160" spans="1:47" ht="30" hidden="1">
      <c r="A160" s="79"/>
      <c r="B160" s="82"/>
      <c r="C160" s="81"/>
      <c r="D160" s="82"/>
      <c r="E160" s="239" t="s">
        <v>137</v>
      </c>
      <c r="F160" s="239" t="s">
        <v>138</v>
      </c>
      <c r="G160" s="81"/>
      <c r="H160" s="81"/>
      <c r="I160" s="81"/>
      <c r="J160" s="81"/>
      <c r="K160" s="81"/>
      <c r="L160" s="81"/>
      <c r="M160" s="81" t="s">
        <v>60</v>
      </c>
      <c r="N160" s="81" t="s">
        <v>139</v>
      </c>
      <c r="O160" s="82"/>
      <c r="P160" s="82"/>
      <c r="Q160" s="82"/>
      <c r="R160" s="82"/>
      <c r="S160" s="82"/>
      <c r="T160" s="82"/>
      <c r="U160" s="82"/>
      <c r="V160" s="82"/>
      <c r="W160" s="81"/>
      <c r="X160" s="82"/>
      <c r="Y160" s="83"/>
      <c r="Z160" s="83"/>
      <c r="AA160" s="83"/>
      <c r="AB160" s="83"/>
      <c r="AC160" s="83"/>
      <c r="AD160" s="82"/>
      <c r="AE160" s="82"/>
      <c r="AF160" s="82"/>
      <c r="AG160" s="82"/>
      <c r="AH160" s="82"/>
      <c r="AI160" s="82"/>
      <c r="AJ160" s="82"/>
      <c r="AK160" s="82"/>
      <c r="AL160" s="82"/>
      <c r="AM160" s="82"/>
      <c r="AN160" s="82"/>
      <c r="AO160" s="82"/>
      <c r="AP160" s="82"/>
      <c r="AQ160" s="229"/>
      <c r="AR160" s="82"/>
      <c r="AS160" s="82"/>
      <c r="AT160" s="82"/>
      <c r="AU160" s="82"/>
    </row>
    <row r="161" spans="1:47" ht="30" hidden="1">
      <c r="A161" s="79"/>
      <c r="B161" s="82"/>
      <c r="C161" s="81"/>
      <c r="D161" s="82"/>
      <c r="E161" s="239"/>
      <c r="F161" s="239"/>
      <c r="G161" s="81"/>
      <c r="H161" s="81"/>
      <c r="I161" s="81"/>
      <c r="J161" s="81"/>
      <c r="K161" s="81"/>
      <c r="L161" s="81"/>
      <c r="M161" s="81" t="s">
        <v>102</v>
      </c>
      <c r="N161" s="81" t="s">
        <v>140</v>
      </c>
      <c r="O161" s="82"/>
      <c r="P161" s="82"/>
      <c r="Q161" s="82"/>
      <c r="R161" s="82"/>
      <c r="S161" s="82"/>
      <c r="T161" s="82"/>
      <c r="U161" s="82"/>
      <c r="V161" s="82"/>
      <c r="W161" s="81"/>
      <c r="X161" s="82"/>
      <c r="Y161" s="83"/>
      <c r="Z161" s="83"/>
      <c r="AA161" s="83"/>
      <c r="AB161" s="83"/>
      <c r="AC161" s="83"/>
      <c r="AD161" s="82"/>
      <c r="AE161" s="82"/>
      <c r="AF161" s="82"/>
      <c r="AG161" s="82"/>
      <c r="AH161" s="82"/>
      <c r="AI161" s="82"/>
      <c r="AJ161" s="82"/>
      <c r="AK161" s="82"/>
      <c r="AL161" s="82"/>
      <c r="AM161" s="82"/>
      <c r="AN161" s="82"/>
      <c r="AO161" s="82"/>
      <c r="AP161" s="82"/>
      <c r="AQ161" s="229"/>
      <c r="AR161" s="82"/>
      <c r="AS161" s="82"/>
      <c r="AT161" s="82"/>
      <c r="AU161" s="82"/>
    </row>
    <row r="162" spans="1:47" ht="225" hidden="1">
      <c r="A162" s="79"/>
      <c r="B162" s="82"/>
      <c r="C162" s="81"/>
      <c r="D162" s="82"/>
      <c r="E162" s="30" t="s">
        <v>56</v>
      </c>
      <c r="F162" s="150" t="s">
        <v>57</v>
      </c>
      <c r="G162" s="81"/>
      <c r="H162" s="81"/>
      <c r="I162" s="81"/>
      <c r="J162" s="81"/>
      <c r="K162" s="81"/>
      <c r="L162" s="81" t="s">
        <v>84</v>
      </c>
      <c r="M162" s="81" t="s">
        <v>141</v>
      </c>
      <c r="N162" s="81" t="s">
        <v>59</v>
      </c>
      <c r="O162" s="82"/>
      <c r="P162" s="82"/>
      <c r="Q162" s="82"/>
      <c r="R162" s="82"/>
      <c r="S162" s="82"/>
      <c r="T162" s="82"/>
      <c r="U162" s="82"/>
      <c r="V162" s="82"/>
      <c r="W162" s="81"/>
      <c r="X162" s="82"/>
      <c r="Y162" s="83"/>
      <c r="Z162" s="83"/>
      <c r="AA162" s="83"/>
      <c r="AB162" s="83"/>
      <c r="AC162" s="83"/>
      <c r="AD162" s="82"/>
      <c r="AE162" s="82"/>
      <c r="AF162" s="82"/>
      <c r="AG162" s="82"/>
      <c r="AH162" s="82"/>
      <c r="AI162" s="82"/>
      <c r="AJ162" s="82"/>
      <c r="AK162" s="82"/>
      <c r="AL162" s="82"/>
      <c r="AM162" s="82"/>
      <c r="AN162" s="82"/>
      <c r="AO162" s="82"/>
      <c r="AP162" s="82"/>
      <c r="AQ162" s="15"/>
      <c r="AR162" s="82"/>
      <c r="AS162" s="82"/>
      <c r="AT162" s="82"/>
      <c r="AU162" s="82"/>
    </row>
    <row r="163" spans="1:47" ht="180" hidden="1">
      <c r="A163" s="79"/>
      <c r="B163" s="82"/>
      <c r="C163" s="81"/>
      <c r="D163" s="82"/>
      <c r="E163" s="30" t="s">
        <v>142</v>
      </c>
      <c r="F163" s="30" t="s">
        <v>143</v>
      </c>
      <c r="G163" s="81"/>
      <c r="H163" s="81"/>
      <c r="I163" s="81"/>
      <c r="J163" s="81"/>
      <c r="K163" s="81"/>
      <c r="L163" s="81" t="s">
        <v>61</v>
      </c>
      <c r="M163" s="81"/>
      <c r="N163" s="81" t="s">
        <v>144</v>
      </c>
      <c r="O163" s="82"/>
      <c r="P163" s="82"/>
      <c r="Q163" s="82"/>
      <c r="R163" s="82"/>
      <c r="S163" s="82"/>
      <c r="T163" s="82"/>
      <c r="U163" s="82"/>
      <c r="V163" s="82"/>
      <c r="W163" s="81"/>
      <c r="X163" s="82"/>
      <c r="Y163" s="83"/>
      <c r="Z163" s="83"/>
      <c r="AA163" s="83"/>
      <c r="AB163" s="83"/>
      <c r="AC163" s="83"/>
      <c r="AD163" s="82"/>
      <c r="AE163" s="82"/>
      <c r="AF163" s="82"/>
      <c r="AG163" s="82"/>
      <c r="AH163" s="82"/>
      <c r="AI163" s="82"/>
      <c r="AJ163" s="82"/>
      <c r="AK163" s="82"/>
      <c r="AL163" s="82"/>
      <c r="AM163" s="82"/>
      <c r="AN163" s="82"/>
      <c r="AO163" s="82"/>
      <c r="AP163" s="82"/>
      <c r="AQ163" s="15"/>
      <c r="AR163" s="82"/>
      <c r="AS163" s="82"/>
      <c r="AT163" s="82"/>
      <c r="AU163" s="82"/>
    </row>
    <row r="164" spans="1:47" hidden="1">
      <c r="A164" s="82"/>
      <c r="B164" s="82"/>
      <c r="C164" s="81"/>
      <c r="D164" s="82"/>
      <c r="E164" s="30" t="s">
        <v>145</v>
      </c>
      <c r="F164" s="30"/>
      <c r="G164" s="81"/>
      <c r="H164" s="81"/>
      <c r="I164" s="81"/>
      <c r="J164" s="81"/>
      <c r="K164" s="81"/>
      <c r="L164" s="81" t="s">
        <v>146</v>
      </c>
      <c r="M164" s="81"/>
      <c r="N164" s="81"/>
      <c r="O164" s="82"/>
      <c r="P164" s="82"/>
      <c r="Q164" s="82"/>
      <c r="R164" s="82"/>
      <c r="S164" s="82"/>
      <c r="T164" s="82"/>
      <c r="U164" s="82"/>
      <c r="V164" s="82"/>
      <c r="W164" s="81"/>
      <c r="X164" s="82"/>
      <c r="Y164" s="83"/>
      <c r="Z164" s="83"/>
      <c r="AA164" s="83"/>
      <c r="AB164" s="83"/>
      <c r="AC164" s="83"/>
      <c r="AD164" s="82"/>
      <c r="AE164" s="82"/>
      <c r="AF164" s="82"/>
      <c r="AG164" s="82"/>
      <c r="AH164" s="82"/>
      <c r="AI164" s="82"/>
      <c r="AJ164" s="82"/>
      <c r="AK164" s="82"/>
      <c r="AL164" s="82"/>
      <c r="AM164" s="82"/>
      <c r="AN164" s="82"/>
      <c r="AO164" s="82"/>
      <c r="AP164" s="82"/>
      <c r="AQ164" s="15"/>
      <c r="AR164" s="82"/>
      <c r="AS164" s="82"/>
      <c r="AT164" s="82"/>
      <c r="AU164" s="82"/>
    </row>
    <row r="165" spans="1:47" ht="75" hidden="1" customHeight="1">
      <c r="A165" s="82"/>
      <c r="B165" s="82"/>
      <c r="C165" s="81"/>
      <c r="D165" s="82"/>
      <c r="E165" s="30" t="s">
        <v>147</v>
      </c>
      <c r="F165" s="30"/>
      <c r="G165" s="81"/>
      <c r="H165" s="81"/>
      <c r="I165" s="81"/>
      <c r="J165" s="81"/>
      <c r="K165" s="81"/>
      <c r="L165" s="81" t="s">
        <v>148</v>
      </c>
      <c r="M165" s="81"/>
      <c r="N165" s="81"/>
      <c r="O165" s="82"/>
      <c r="P165" s="82"/>
      <c r="Q165" s="82"/>
      <c r="R165" s="82"/>
      <c r="S165" s="82"/>
      <c r="T165" s="82"/>
      <c r="U165" s="82"/>
      <c r="V165" s="82"/>
      <c r="W165" s="81"/>
      <c r="X165" s="82"/>
      <c r="Y165" s="83"/>
      <c r="Z165" s="83"/>
      <c r="AA165" s="83"/>
      <c r="AB165" s="83"/>
      <c r="AC165" s="83"/>
      <c r="AD165" s="82"/>
      <c r="AE165" s="82"/>
      <c r="AF165" s="82"/>
      <c r="AG165" s="82"/>
      <c r="AH165" s="82"/>
      <c r="AI165" s="82"/>
      <c r="AJ165" s="82"/>
      <c r="AK165" s="82"/>
      <c r="AL165" s="82"/>
      <c r="AM165" s="82"/>
      <c r="AN165" s="82"/>
      <c r="AO165" s="82"/>
      <c r="AP165" s="82"/>
      <c r="AQ165" s="15"/>
      <c r="AR165" s="82"/>
      <c r="AS165" s="82"/>
      <c r="AT165" s="82"/>
      <c r="AU165" s="82"/>
    </row>
    <row r="166" spans="1:47" ht="30" hidden="1">
      <c r="A166" s="82"/>
      <c r="B166" s="82"/>
      <c r="C166" s="81"/>
      <c r="D166" s="82"/>
      <c r="E166" s="30" t="s">
        <v>149</v>
      </c>
      <c r="F166" s="150"/>
      <c r="G166" s="81"/>
      <c r="H166" s="81"/>
      <c r="I166" s="81"/>
      <c r="J166" s="81"/>
      <c r="K166" s="81"/>
      <c r="L166" s="81" t="s">
        <v>150</v>
      </c>
      <c r="M166" s="81"/>
      <c r="N166" s="81"/>
      <c r="O166" s="82"/>
      <c r="P166" s="82"/>
      <c r="Q166" s="82"/>
      <c r="R166" s="82"/>
      <c r="S166" s="82"/>
      <c r="T166" s="82"/>
      <c r="U166" s="82"/>
      <c r="V166" s="82"/>
      <c r="W166" s="81"/>
      <c r="X166" s="82"/>
      <c r="Y166" s="83"/>
      <c r="Z166" s="83"/>
      <c r="AA166" s="83"/>
      <c r="AB166" s="83"/>
      <c r="AC166" s="83"/>
      <c r="AD166" s="82"/>
      <c r="AE166" s="82"/>
      <c r="AF166" s="82"/>
      <c r="AG166" s="82"/>
      <c r="AH166" s="82"/>
      <c r="AI166" s="82"/>
      <c r="AJ166" s="82"/>
      <c r="AK166" s="82"/>
      <c r="AL166" s="82"/>
      <c r="AM166" s="82"/>
      <c r="AN166" s="82"/>
      <c r="AO166" s="82"/>
      <c r="AP166" s="82"/>
      <c r="AQ166" s="15"/>
      <c r="AR166" s="82"/>
      <c r="AS166" s="82"/>
      <c r="AT166" s="82"/>
      <c r="AU166" s="82"/>
    </row>
    <row r="167" spans="1:47" ht="15.75" hidden="1">
      <c r="A167" s="82"/>
      <c r="B167" s="82"/>
      <c r="C167" s="81"/>
      <c r="D167" s="82"/>
      <c r="E167" s="30" t="s">
        <v>151</v>
      </c>
      <c r="F167" s="150"/>
      <c r="G167" s="81"/>
      <c r="H167" s="81"/>
      <c r="I167" s="81"/>
      <c r="J167" s="81"/>
      <c r="K167" s="81"/>
      <c r="L167" s="84" t="s">
        <v>152</v>
      </c>
      <c r="M167" s="84"/>
      <c r="N167" s="84"/>
      <c r="O167" s="85" t="s">
        <v>121</v>
      </c>
      <c r="P167" s="85"/>
      <c r="Q167" s="85"/>
      <c r="R167" s="83" t="s">
        <v>108</v>
      </c>
      <c r="S167" s="83"/>
      <c r="T167" s="86" t="s">
        <v>68</v>
      </c>
      <c r="U167" s="86"/>
      <c r="V167" s="83" t="s">
        <v>69</v>
      </c>
      <c r="W167" s="87" t="s">
        <v>71</v>
      </c>
      <c r="X167" s="88" t="s">
        <v>153</v>
      </c>
      <c r="Y167" s="83"/>
      <c r="Z167" s="83"/>
      <c r="AA167" s="83"/>
      <c r="AB167" s="83"/>
      <c r="AC167" s="83"/>
      <c r="AD167" s="82"/>
      <c r="AE167" s="82"/>
      <c r="AF167" s="82"/>
      <c r="AG167" s="82"/>
      <c r="AH167" s="82"/>
      <c r="AI167" s="82"/>
      <c r="AJ167" s="82"/>
      <c r="AK167" s="82"/>
      <c r="AL167" s="82"/>
      <c r="AM167" s="82"/>
      <c r="AN167" s="82"/>
      <c r="AO167" s="82"/>
      <c r="AP167" s="82"/>
      <c r="AQ167" s="15"/>
      <c r="AR167" s="82"/>
      <c r="AS167" s="82"/>
      <c r="AT167" s="82"/>
      <c r="AU167" s="82"/>
    </row>
    <row r="168" spans="1:47" ht="31.5" hidden="1">
      <c r="A168" s="82"/>
      <c r="B168" s="82"/>
      <c r="C168" s="81"/>
      <c r="D168" s="82"/>
      <c r="E168" s="30" t="s">
        <v>154</v>
      </c>
      <c r="F168" s="150"/>
      <c r="G168" s="81"/>
      <c r="H168" s="81"/>
      <c r="I168" s="81"/>
      <c r="J168" s="81"/>
      <c r="K168" s="81"/>
      <c r="L168" s="84" t="s">
        <v>155</v>
      </c>
      <c r="M168" s="84"/>
      <c r="N168" s="84"/>
      <c r="O168" s="85" t="s">
        <v>65</v>
      </c>
      <c r="P168" s="85"/>
      <c r="Q168" s="85"/>
      <c r="R168" s="83" t="s">
        <v>73</v>
      </c>
      <c r="S168" s="83"/>
      <c r="T168" s="86" t="s">
        <v>88</v>
      </c>
      <c r="U168" s="86"/>
      <c r="V168" s="83" t="s">
        <v>103</v>
      </c>
      <c r="W168" s="87" t="s">
        <v>89</v>
      </c>
      <c r="X168" s="89" t="s">
        <v>156</v>
      </c>
      <c r="Y168" s="83"/>
      <c r="Z168" s="83"/>
      <c r="AA168" s="83"/>
      <c r="AB168" s="83"/>
      <c r="AC168" s="83"/>
      <c r="AD168" s="82"/>
      <c r="AE168" s="82"/>
      <c r="AF168" s="82"/>
      <c r="AG168" s="82"/>
      <c r="AH168" s="82"/>
      <c r="AI168" s="82"/>
      <c r="AJ168" s="82"/>
      <c r="AK168" s="82"/>
      <c r="AL168" s="82"/>
      <c r="AM168" s="82"/>
      <c r="AN168" s="82"/>
      <c r="AO168" s="82"/>
      <c r="AP168" s="82"/>
      <c r="AQ168" s="15"/>
      <c r="AR168" s="82"/>
      <c r="AS168" s="82"/>
      <c r="AT168" s="82"/>
      <c r="AU168" s="82"/>
    </row>
    <row r="169" spans="1:47" ht="47.25" hidden="1">
      <c r="A169" s="82"/>
      <c r="B169" s="82"/>
      <c r="C169" s="81"/>
      <c r="D169" s="82"/>
      <c r="E169" s="30" t="s">
        <v>157</v>
      </c>
      <c r="F169" s="150"/>
      <c r="G169" s="81"/>
      <c r="H169" s="81"/>
      <c r="I169" s="81"/>
      <c r="J169" s="81"/>
      <c r="K169" s="81"/>
      <c r="L169" s="84" t="s">
        <v>64</v>
      </c>
      <c r="M169" s="84"/>
      <c r="N169" s="84"/>
      <c r="O169" s="85" t="s">
        <v>73</v>
      </c>
      <c r="P169" s="85"/>
      <c r="Q169" s="85"/>
      <c r="R169" s="83" t="s">
        <v>66</v>
      </c>
      <c r="S169" s="83"/>
      <c r="T169" s="86" t="s">
        <v>78</v>
      </c>
      <c r="U169" s="86"/>
      <c r="V169" s="83" t="s">
        <v>70</v>
      </c>
      <c r="W169" s="87"/>
      <c r="X169" s="88" t="s">
        <v>62</v>
      </c>
      <c r="Y169" s="83"/>
      <c r="Z169" s="83"/>
      <c r="AA169" s="83"/>
      <c r="AB169" s="83"/>
      <c r="AC169" s="83"/>
      <c r="AD169" s="82"/>
      <c r="AE169" s="82"/>
      <c r="AF169" s="82"/>
      <c r="AG169" s="82"/>
      <c r="AH169" s="82"/>
      <c r="AI169" s="82"/>
      <c r="AJ169" s="82"/>
      <c r="AK169" s="82"/>
      <c r="AL169" s="82"/>
      <c r="AM169" s="82"/>
      <c r="AN169" s="82"/>
      <c r="AO169" s="82"/>
      <c r="AP169" s="82"/>
      <c r="AQ169" s="15"/>
      <c r="AR169" s="82"/>
      <c r="AS169" s="82"/>
      <c r="AT169" s="82"/>
      <c r="AU169" s="82"/>
    </row>
    <row r="170" spans="1:47" ht="31.5" hidden="1">
      <c r="A170" s="82"/>
      <c r="B170" s="82"/>
      <c r="C170" s="81"/>
      <c r="D170" s="82"/>
      <c r="E170" s="30" t="s">
        <v>158</v>
      </c>
      <c r="F170" s="30"/>
      <c r="G170" s="81"/>
      <c r="H170" s="81"/>
      <c r="I170" s="81"/>
      <c r="J170" s="81"/>
      <c r="K170" s="81"/>
      <c r="L170" s="84" t="s">
        <v>112</v>
      </c>
      <c r="M170" s="84"/>
      <c r="N170" s="84"/>
      <c r="O170" s="85" t="s">
        <v>107</v>
      </c>
      <c r="P170" s="85"/>
      <c r="Q170" s="85"/>
      <c r="R170" s="83" t="s">
        <v>122</v>
      </c>
      <c r="S170" s="83"/>
      <c r="T170" s="83" t="s">
        <v>42</v>
      </c>
      <c r="U170" s="83"/>
      <c r="V170" s="83" t="s">
        <v>159</v>
      </c>
      <c r="W170" s="81"/>
      <c r="X170" s="89" t="s">
        <v>160</v>
      </c>
      <c r="Y170" s="83"/>
      <c r="Z170" s="83"/>
      <c r="AA170" s="83"/>
      <c r="AB170" s="83"/>
      <c r="AC170" s="83"/>
      <c r="AD170" s="82"/>
      <c r="AE170" s="82"/>
      <c r="AF170" s="82"/>
      <c r="AG170" s="82"/>
      <c r="AH170" s="82"/>
      <c r="AI170" s="82"/>
      <c r="AJ170" s="82"/>
      <c r="AK170" s="82"/>
      <c r="AL170" s="82"/>
      <c r="AM170" s="82"/>
      <c r="AN170" s="82"/>
      <c r="AO170" s="82"/>
      <c r="AP170" s="82"/>
      <c r="AQ170" s="15"/>
      <c r="AR170" s="82"/>
      <c r="AS170" s="82"/>
      <c r="AT170" s="82"/>
      <c r="AU170" s="82"/>
    </row>
    <row r="171" spans="1:47" ht="15.75" hidden="1">
      <c r="A171" s="82"/>
      <c r="B171" s="82"/>
      <c r="C171" s="81"/>
      <c r="D171" s="82"/>
      <c r="E171" s="30" t="s">
        <v>161</v>
      </c>
      <c r="F171" s="30"/>
      <c r="G171" s="81"/>
      <c r="H171" s="81"/>
      <c r="I171" s="81"/>
      <c r="J171" s="81"/>
      <c r="K171" s="81"/>
      <c r="L171" s="84" t="s">
        <v>106</v>
      </c>
      <c r="M171" s="84"/>
      <c r="N171" s="84"/>
      <c r="O171" s="85" t="s">
        <v>113</v>
      </c>
      <c r="P171" s="85"/>
      <c r="Q171" s="85"/>
      <c r="R171" s="90"/>
      <c r="S171" s="90"/>
      <c r="T171" s="83" t="s">
        <v>109</v>
      </c>
      <c r="U171" s="83"/>
      <c r="V171" s="82"/>
      <c r="W171" s="81" t="s">
        <v>72</v>
      </c>
      <c r="X171" s="88" t="s">
        <v>97</v>
      </c>
      <c r="Y171" s="83"/>
      <c r="Z171" s="83"/>
      <c r="AA171" s="83"/>
      <c r="AB171" s="83"/>
      <c r="AC171" s="83"/>
      <c r="AD171" s="82"/>
      <c r="AE171" s="82"/>
      <c r="AF171" s="82"/>
      <c r="AG171" s="82"/>
      <c r="AH171" s="82"/>
      <c r="AI171" s="82"/>
      <c r="AJ171" s="82"/>
      <c r="AK171" s="82"/>
      <c r="AL171" s="82"/>
      <c r="AM171" s="82"/>
      <c r="AN171" s="82"/>
      <c r="AO171" s="82"/>
      <c r="AP171" s="82"/>
      <c r="AQ171" s="15"/>
      <c r="AR171" s="82"/>
      <c r="AS171" s="82"/>
      <c r="AT171" s="82"/>
      <c r="AU171" s="82"/>
    </row>
    <row r="172" spans="1:47" ht="15.75" hidden="1">
      <c r="A172" s="82"/>
      <c r="B172" s="82"/>
      <c r="C172" s="81"/>
      <c r="D172" s="82"/>
      <c r="E172" s="30" t="s">
        <v>162</v>
      </c>
      <c r="F172" s="30"/>
      <c r="G172" s="81"/>
      <c r="H172" s="81"/>
      <c r="I172" s="81"/>
      <c r="J172" s="81"/>
      <c r="K172" s="81"/>
      <c r="L172" s="81"/>
      <c r="M172" s="81"/>
      <c r="N172" s="81"/>
      <c r="O172" s="83" t="s">
        <v>163</v>
      </c>
      <c r="P172" s="83"/>
      <c r="Q172" s="83"/>
      <c r="R172" s="82"/>
      <c r="S172" s="82"/>
      <c r="T172" s="82"/>
      <c r="U172" s="82"/>
      <c r="V172" s="82"/>
      <c r="W172" s="81" t="s">
        <v>164</v>
      </c>
      <c r="X172" s="88" t="s">
        <v>85</v>
      </c>
      <c r="Y172" s="83"/>
      <c r="Z172" s="83"/>
      <c r="AA172" s="83"/>
      <c r="AB172" s="83"/>
      <c r="AC172" s="83"/>
      <c r="AD172" s="82"/>
      <c r="AE172" s="82"/>
      <c r="AF172" s="82"/>
      <c r="AG172" s="82"/>
      <c r="AH172" s="82"/>
      <c r="AI172" s="82"/>
      <c r="AJ172" s="82"/>
      <c r="AK172" s="82"/>
      <c r="AL172" s="82"/>
      <c r="AM172" s="82"/>
      <c r="AN172" s="82"/>
      <c r="AO172" s="82"/>
      <c r="AP172" s="82"/>
      <c r="AQ172" s="15"/>
      <c r="AR172" s="82"/>
      <c r="AS172" s="82"/>
      <c r="AT172" s="82"/>
      <c r="AU172" s="82"/>
    </row>
    <row r="173" spans="1:47" ht="78.75" hidden="1">
      <c r="A173" s="82"/>
      <c r="B173" s="82"/>
      <c r="C173" s="81"/>
      <c r="D173" s="82"/>
      <c r="E173" s="30" t="s">
        <v>165</v>
      </c>
      <c r="F173" s="30"/>
      <c r="G173" s="81"/>
      <c r="H173" s="81"/>
      <c r="I173" s="81"/>
      <c r="J173" s="81"/>
      <c r="K173" s="81"/>
      <c r="L173" s="81"/>
      <c r="M173" s="81"/>
      <c r="N173" s="81"/>
      <c r="O173" s="83" t="s">
        <v>74</v>
      </c>
      <c r="P173" s="83"/>
      <c r="Q173" s="83"/>
      <c r="R173" s="82"/>
      <c r="S173" s="82"/>
      <c r="T173" s="82"/>
      <c r="U173" s="82"/>
      <c r="V173" s="82"/>
      <c r="W173" s="81"/>
      <c r="X173" s="88" t="s">
        <v>166</v>
      </c>
      <c r="Y173" s="83"/>
      <c r="Z173" s="83"/>
      <c r="AA173" s="83"/>
      <c r="AB173" s="83"/>
      <c r="AC173" s="83"/>
      <c r="AD173" s="82"/>
      <c r="AE173" s="82"/>
      <c r="AF173" s="82"/>
      <c r="AG173" s="82"/>
      <c r="AH173" s="82"/>
      <c r="AI173" s="82"/>
      <c r="AJ173" s="82"/>
      <c r="AK173" s="82"/>
      <c r="AL173" s="82"/>
      <c r="AM173" s="82"/>
      <c r="AN173" s="82"/>
      <c r="AO173" s="82"/>
      <c r="AP173" s="82"/>
      <c r="AQ173" s="82"/>
      <c r="AR173" s="82"/>
      <c r="AS173" s="82"/>
      <c r="AT173" s="82"/>
      <c r="AU173" s="82"/>
    </row>
    <row r="174" spans="1:47" ht="31.5" hidden="1">
      <c r="A174" s="82"/>
      <c r="B174" s="82"/>
      <c r="C174" s="81"/>
      <c r="D174" s="82"/>
      <c r="E174" s="30" t="s">
        <v>167</v>
      </c>
      <c r="F174" s="30"/>
      <c r="G174" s="81"/>
      <c r="H174" s="81"/>
      <c r="I174" s="81"/>
      <c r="J174" s="81"/>
      <c r="K174" s="81"/>
      <c r="L174" s="81"/>
      <c r="M174" s="81"/>
      <c r="N174" s="81"/>
      <c r="O174" s="83" t="s">
        <v>110</v>
      </c>
      <c r="P174" s="83"/>
      <c r="Q174" s="83"/>
      <c r="R174" s="82"/>
      <c r="S174" s="82"/>
      <c r="T174" s="82"/>
      <c r="U174" s="82"/>
      <c r="V174" s="82"/>
      <c r="W174" s="81"/>
      <c r="X174" s="88" t="s">
        <v>168</v>
      </c>
      <c r="Y174" s="83"/>
      <c r="Z174" s="83"/>
      <c r="AA174" s="83"/>
      <c r="AB174" s="83"/>
      <c r="AC174" s="83"/>
      <c r="AD174" s="82"/>
      <c r="AE174" s="82"/>
      <c r="AF174" s="82"/>
      <c r="AG174" s="82"/>
      <c r="AH174" s="82"/>
      <c r="AI174" s="82"/>
      <c r="AJ174" s="82"/>
      <c r="AK174" s="82"/>
      <c r="AL174" s="82"/>
      <c r="AM174" s="82"/>
      <c r="AN174" s="82"/>
      <c r="AO174" s="82"/>
      <c r="AP174" s="82"/>
      <c r="AQ174" s="82"/>
      <c r="AR174" s="82"/>
      <c r="AS174" s="82"/>
      <c r="AT174" s="82"/>
      <c r="AU174" s="82"/>
    </row>
    <row r="175" spans="1:47" ht="30" hidden="1">
      <c r="A175" s="82"/>
      <c r="B175" s="82"/>
      <c r="C175" s="81"/>
      <c r="D175" s="82"/>
      <c r="E175" s="30" t="s">
        <v>169</v>
      </c>
      <c r="F175" s="30"/>
      <c r="G175" s="81"/>
      <c r="H175" s="81"/>
      <c r="I175" s="81"/>
      <c r="J175" s="81"/>
      <c r="K175" s="81"/>
      <c r="L175" s="81"/>
      <c r="M175" s="81"/>
      <c r="N175" s="81"/>
      <c r="O175" s="83" t="s">
        <v>170</v>
      </c>
      <c r="P175" s="83"/>
      <c r="Q175" s="83"/>
      <c r="R175" s="82"/>
      <c r="S175" s="82"/>
      <c r="T175" s="82"/>
      <c r="U175" s="82"/>
      <c r="V175" s="82"/>
      <c r="W175" s="81"/>
      <c r="X175" s="82"/>
      <c r="Y175" s="83"/>
      <c r="Z175" s="83"/>
      <c r="AA175" s="83"/>
      <c r="AB175" s="83"/>
      <c r="AC175" s="83"/>
      <c r="AD175" s="82"/>
      <c r="AE175" s="82"/>
      <c r="AF175" s="82"/>
      <c r="AG175" s="82"/>
      <c r="AH175" s="82"/>
      <c r="AI175" s="82"/>
      <c r="AJ175" s="82"/>
      <c r="AK175" s="82"/>
      <c r="AL175" s="82"/>
      <c r="AM175" s="82"/>
      <c r="AN175" s="82"/>
      <c r="AO175" s="82"/>
      <c r="AP175" s="82"/>
      <c r="AQ175" s="82"/>
      <c r="AR175" s="82"/>
      <c r="AS175" s="82"/>
      <c r="AT175" s="82"/>
      <c r="AU175" s="82"/>
    </row>
    <row r="176" spans="1:47" ht="30" hidden="1">
      <c r="A176" s="82"/>
      <c r="B176" s="82"/>
      <c r="C176" s="81"/>
      <c r="D176" s="82"/>
      <c r="E176" s="30" t="s">
        <v>171</v>
      </c>
      <c r="F176" s="30"/>
      <c r="G176" s="81"/>
      <c r="H176" s="81"/>
      <c r="I176" s="81"/>
      <c r="J176" s="81"/>
      <c r="K176" s="81"/>
      <c r="L176" s="81"/>
      <c r="M176" s="81"/>
      <c r="N176" s="81"/>
      <c r="O176" s="82"/>
      <c r="P176" s="82"/>
      <c r="Q176" s="82"/>
      <c r="R176" s="82"/>
      <c r="S176" s="82"/>
      <c r="T176" s="82"/>
      <c r="U176" s="82"/>
      <c r="V176" s="82"/>
      <c r="W176" s="81"/>
      <c r="X176" s="82"/>
      <c r="Y176" s="83"/>
      <c r="Z176" s="83"/>
      <c r="AA176" s="83"/>
      <c r="AB176" s="83"/>
      <c r="AC176" s="83"/>
      <c r="AD176" s="82"/>
      <c r="AE176" s="82"/>
      <c r="AF176" s="82"/>
      <c r="AG176" s="82"/>
      <c r="AH176" s="82"/>
      <c r="AI176" s="82"/>
      <c r="AJ176" s="82"/>
      <c r="AK176" s="82"/>
      <c r="AL176" s="82"/>
      <c r="AM176" s="82"/>
      <c r="AN176" s="82"/>
      <c r="AO176" s="82"/>
      <c r="AP176" s="82"/>
      <c r="AQ176" s="82"/>
      <c r="AR176" s="82"/>
      <c r="AS176" s="82"/>
      <c r="AT176" s="82"/>
      <c r="AU176" s="82"/>
    </row>
    <row r="177" spans="1:47" ht="15.75" hidden="1">
      <c r="A177" s="82"/>
      <c r="B177" s="82"/>
      <c r="C177" s="81"/>
      <c r="D177" s="82"/>
      <c r="E177" s="30" t="s">
        <v>172</v>
      </c>
      <c r="F177" s="30"/>
      <c r="G177" s="81"/>
      <c r="H177" s="81"/>
      <c r="I177" s="81"/>
      <c r="J177" s="81"/>
      <c r="K177" s="81"/>
      <c r="L177" s="81"/>
      <c r="M177" s="81"/>
      <c r="N177" s="81"/>
      <c r="O177" s="82"/>
      <c r="P177" s="82"/>
      <c r="Q177" s="82"/>
      <c r="R177" s="82"/>
      <c r="S177" s="82"/>
      <c r="T177" s="82"/>
      <c r="U177" s="82"/>
      <c r="V177" s="82"/>
      <c r="W177" s="81"/>
      <c r="X177" s="88"/>
      <c r="Y177" s="83"/>
      <c r="Z177" s="83"/>
      <c r="AA177" s="83"/>
      <c r="AB177" s="83"/>
      <c r="AC177" s="83"/>
      <c r="AD177" s="82"/>
      <c r="AE177" s="82"/>
      <c r="AF177" s="82"/>
      <c r="AG177" s="82"/>
      <c r="AH177" s="82"/>
      <c r="AI177" s="82"/>
      <c r="AJ177" s="82"/>
      <c r="AK177" s="82"/>
      <c r="AL177" s="82"/>
      <c r="AM177" s="82"/>
      <c r="AN177" s="82"/>
      <c r="AO177" s="82"/>
      <c r="AP177" s="82"/>
      <c r="AQ177" s="82"/>
      <c r="AR177" s="82"/>
      <c r="AS177" s="82"/>
      <c r="AT177" s="82"/>
      <c r="AU177" s="82"/>
    </row>
    <row r="178" spans="1:47" ht="30" hidden="1">
      <c r="A178" s="82"/>
      <c r="B178" s="82"/>
      <c r="C178" s="81"/>
      <c r="D178" s="82"/>
      <c r="E178" s="30" t="s">
        <v>173</v>
      </c>
      <c r="F178" s="30"/>
      <c r="G178" s="81"/>
      <c r="H178" s="81"/>
      <c r="I178" s="81"/>
      <c r="J178" s="81"/>
      <c r="K178" s="81"/>
      <c r="L178" s="81"/>
      <c r="M178" s="81"/>
      <c r="N178" s="81"/>
      <c r="O178" s="82"/>
      <c r="P178" s="82"/>
      <c r="Q178" s="82"/>
      <c r="R178" s="82"/>
      <c r="S178" s="82"/>
      <c r="T178" s="82"/>
      <c r="U178" s="82"/>
      <c r="V178" s="82"/>
      <c r="W178" s="81"/>
      <c r="X178" s="91"/>
      <c r="Y178" s="83"/>
      <c r="Z178" s="83"/>
      <c r="AA178" s="83"/>
      <c r="AB178" s="83"/>
      <c r="AC178" s="83"/>
      <c r="AD178" s="82"/>
      <c r="AE178" s="82"/>
      <c r="AF178" s="82"/>
      <c r="AG178" s="82"/>
      <c r="AH178" s="82"/>
      <c r="AI178" s="82"/>
      <c r="AJ178" s="82"/>
      <c r="AK178" s="82"/>
      <c r="AL178" s="82"/>
      <c r="AM178" s="82"/>
      <c r="AN178" s="82"/>
      <c r="AO178" s="82"/>
      <c r="AP178" s="82"/>
      <c r="AQ178" s="82"/>
      <c r="AR178" s="82"/>
      <c r="AS178" s="82"/>
      <c r="AT178" s="82"/>
      <c r="AU178" s="82"/>
    </row>
    <row r="179" spans="1:47" hidden="1">
      <c r="A179" s="82"/>
      <c r="B179" s="82"/>
      <c r="C179" s="81"/>
      <c r="D179" s="82"/>
      <c r="E179" s="30" t="s">
        <v>174</v>
      </c>
      <c r="F179" s="30"/>
      <c r="G179" s="81"/>
      <c r="H179" s="81"/>
      <c r="I179" s="81"/>
      <c r="J179" s="81"/>
      <c r="K179" s="81"/>
      <c r="L179" s="81"/>
      <c r="M179" s="81"/>
      <c r="N179" s="81"/>
      <c r="O179" s="82"/>
      <c r="P179" s="82"/>
      <c r="Q179" s="82"/>
      <c r="R179" s="82"/>
      <c r="S179" s="82"/>
      <c r="T179" s="82"/>
      <c r="U179" s="82"/>
      <c r="V179" s="82"/>
      <c r="W179" s="81"/>
      <c r="X179" s="82"/>
      <c r="Y179" s="83"/>
      <c r="Z179" s="83"/>
      <c r="AA179" s="83"/>
      <c r="AB179" s="83"/>
      <c r="AC179" s="83"/>
      <c r="AD179" s="82"/>
      <c r="AE179" s="82"/>
      <c r="AF179" s="82"/>
      <c r="AG179" s="82"/>
      <c r="AH179" s="82"/>
      <c r="AI179" s="82"/>
      <c r="AJ179" s="82"/>
      <c r="AK179" s="82"/>
      <c r="AL179" s="82"/>
      <c r="AM179" s="82"/>
      <c r="AN179" s="82"/>
      <c r="AO179" s="82"/>
      <c r="AP179" s="82"/>
      <c r="AQ179" s="82"/>
      <c r="AR179" s="82"/>
      <c r="AS179" s="82"/>
      <c r="AT179" s="82"/>
      <c r="AU179" s="82"/>
    </row>
    <row r="180" spans="1:47" hidden="1">
      <c r="A180" s="82"/>
      <c r="B180" s="82"/>
      <c r="C180" s="81"/>
      <c r="D180" s="82"/>
      <c r="E180" s="30" t="s">
        <v>175</v>
      </c>
      <c r="F180" s="30"/>
      <c r="G180" s="81"/>
      <c r="H180" s="81"/>
      <c r="I180" s="81"/>
      <c r="J180" s="81"/>
      <c r="K180" s="81"/>
      <c r="L180" s="81"/>
      <c r="M180" s="81"/>
      <c r="N180" s="81"/>
      <c r="O180" s="82"/>
      <c r="P180" s="82"/>
      <c r="Q180" s="82"/>
      <c r="R180" s="82"/>
      <c r="S180" s="82"/>
      <c r="T180" s="82"/>
      <c r="U180" s="82"/>
      <c r="V180" s="82"/>
      <c r="W180" s="81"/>
      <c r="X180" s="82"/>
      <c r="Y180" s="83"/>
      <c r="Z180" s="83"/>
      <c r="AA180" s="83"/>
      <c r="AB180" s="83"/>
      <c r="AC180" s="83"/>
      <c r="AD180" s="82"/>
      <c r="AE180" s="82"/>
      <c r="AF180" s="82"/>
      <c r="AG180" s="82"/>
      <c r="AH180" s="82"/>
      <c r="AI180" s="82"/>
      <c r="AJ180" s="82"/>
      <c r="AK180" s="82"/>
      <c r="AL180" s="82"/>
      <c r="AM180" s="82"/>
      <c r="AN180" s="82"/>
      <c r="AO180" s="82"/>
      <c r="AP180" s="82"/>
      <c r="AQ180" s="82"/>
      <c r="AR180" s="82"/>
      <c r="AS180" s="82"/>
      <c r="AT180" s="82"/>
      <c r="AU180" s="82"/>
    </row>
    <row r="181" spans="1:47" ht="15" hidden="1" customHeight="1">
      <c r="A181" s="82"/>
      <c r="B181" s="82"/>
      <c r="C181" s="81"/>
      <c r="D181" s="82"/>
      <c r="E181" s="30" t="s">
        <v>176</v>
      </c>
      <c r="F181" s="81"/>
      <c r="G181" s="81"/>
      <c r="H181" s="81"/>
      <c r="I181" s="81"/>
      <c r="J181" s="81"/>
      <c r="K181" s="81"/>
      <c r="L181" s="81"/>
      <c r="M181" s="81"/>
      <c r="N181" s="81"/>
      <c r="O181" s="82"/>
      <c r="P181" s="82"/>
      <c r="Q181" s="82"/>
      <c r="R181" s="82"/>
      <c r="S181" s="82"/>
      <c r="T181" s="82"/>
      <c r="U181" s="82"/>
      <c r="V181" s="82"/>
      <c r="W181" s="81"/>
      <c r="X181" s="82"/>
      <c r="Y181" s="83"/>
      <c r="Z181" s="83"/>
      <c r="AA181" s="83"/>
      <c r="AB181" s="83"/>
      <c r="AC181" s="83"/>
      <c r="AD181" s="82"/>
      <c r="AE181" s="82"/>
      <c r="AF181" s="82"/>
      <c r="AG181" s="82"/>
      <c r="AH181" s="82"/>
      <c r="AI181" s="82"/>
      <c r="AJ181" s="82"/>
      <c r="AK181" s="82"/>
      <c r="AL181" s="82"/>
      <c r="AM181" s="82"/>
      <c r="AN181" s="82"/>
      <c r="AO181" s="82"/>
      <c r="AP181" s="82"/>
      <c r="AQ181" s="82"/>
      <c r="AR181" s="82"/>
      <c r="AS181" s="82"/>
      <c r="AT181" s="82"/>
      <c r="AU181" s="82"/>
    </row>
    <row r="182" spans="1:47" hidden="1">
      <c r="A182" s="82"/>
      <c r="B182" s="82"/>
      <c r="C182" s="81"/>
      <c r="D182" s="82"/>
      <c r="E182" s="30" t="s">
        <v>177</v>
      </c>
      <c r="F182" s="81"/>
      <c r="G182" s="81"/>
      <c r="H182" s="81"/>
      <c r="I182" s="81"/>
      <c r="J182" s="81"/>
      <c r="K182" s="81"/>
      <c r="L182" s="81"/>
      <c r="M182" s="81"/>
      <c r="N182" s="81"/>
      <c r="O182" s="82"/>
      <c r="P182" s="82"/>
      <c r="Q182" s="82"/>
      <c r="R182" s="82"/>
      <c r="S182" s="82"/>
      <c r="T182" s="82"/>
      <c r="U182" s="82"/>
      <c r="V182" s="82"/>
      <c r="W182" s="81"/>
      <c r="X182" s="82"/>
      <c r="Y182" s="83"/>
      <c r="Z182" s="83"/>
      <c r="AA182" s="83"/>
      <c r="AB182" s="83"/>
      <c r="AC182" s="83"/>
      <c r="AD182" s="82"/>
      <c r="AE182" s="82"/>
      <c r="AF182" s="82"/>
      <c r="AG182" s="82"/>
      <c r="AH182" s="82"/>
      <c r="AI182" s="82"/>
      <c r="AJ182" s="82"/>
      <c r="AK182" s="82"/>
      <c r="AL182" s="82"/>
      <c r="AM182" s="82"/>
      <c r="AN182" s="82"/>
      <c r="AO182" s="82"/>
      <c r="AP182" s="82"/>
      <c r="AQ182" s="82"/>
      <c r="AR182" s="82"/>
      <c r="AS182" s="82"/>
      <c r="AT182" s="82"/>
      <c r="AU182" s="82"/>
    </row>
    <row r="183" spans="1:47" hidden="1">
      <c r="A183" s="82"/>
      <c r="B183" s="82"/>
      <c r="C183" s="81"/>
      <c r="D183" s="82"/>
      <c r="E183" s="30" t="s">
        <v>178</v>
      </c>
      <c r="F183" s="81"/>
      <c r="G183" s="81"/>
      <c r="H183" s="81"/>
      <c r="I183" s="81"/>
      <c r="J183" s="81"/>
      <c r="K183" s="81"/>
      <c r="L183" s="81"/>
      <c r="M183" s="81"/>
      <c r="N183" s="81"/>
      <c r="O183" s="82"/>
      <c r="P183" s="82"/>
      <c r="Q183" s="82"/>
      <c r="R183" s="82"/>
      <c r="S183" s="82"/>
      <c r="T183" s="82"/>
      <c r="U183" s="82"/>
      <c r="V183" s="82"/>
      <c r="W183" s="81"/>
      <c r="X183" s="82"/>
      <c r="Y183" s="83"/>
      <c r="Z183" s="83"/>
      <c r="AA183" s="83"/>
      <c r="AB183" s="83"/>
      <c r="AC183" s="83"/>
      <c r="AD183" s="82"/>
      <c r="AE183" s="82"/>
      <c r="AF183" s="82"/>
      <c r="AG183" s="82"/>
      <c r="AH183" s="82"/>
      <c r="AI183" s="82"/>
      <c r="AJ183" s="82"/>
      <c r="AK183" s="82"/>
      <c r="AL183" s="82"/>
      <c r="AM183" s="82"/>
      <c r="AN183" s="82"/>
      <c r="AO183" s="82"/>
      <c r="AP183" s="82"/>
      <c r="AQ183" s="82"/>
      <c r="AR183" s="82"/>
      <c r="AS183" s="82"/>
      <c r="AT183" s="82"/>
      <c r="AU183" s="82"/>
    </row>
    <row r="184" spans="1:47" ht="405" hidden="1">
      <c r="A184" s="82"/>
      <c r="B184" s="82"/>
      <c r="C184" s="81"/>
      <c r="D184" s="82"/>
      <c r="E184" s="30" t="s">
        <v>179</v>
      </c>
      <c r="F184" s="30" t="s">
        <v>180</v>
      </c>
      <c r="G184" s="81"/>
      <c r="H184" s="81"/>
      <c r="I184" s="81"/>
      <c r="J184" s="81"/>
      <c r="K184" s="81"/>
      <c r="L184" s="81"/>
      <c r="M184" s="81"/>
      <c r="N184" s="81"/>
      <c r="O184" s="82"/>
      <c r="P184" s="82"/>
      <c r="Q184" s="82"/>
      <c r="R184" s="82"/>
      <c r="S184" s="82"/>
      <c r="T184" s="82"/>
      <c r="U184" s="82"/>
      <c r="V184" s="82"/>
      <c r="W184" s="81"/>
      <c r="X184" s="82"/>
      <c r="Y184" s="83"/>
      <c r="Z184" s="83"/>
      <c r="AA184" s="83"/>
      <c r="AB184" s="83"/>
      <c r="AC184" s="83"/>
      <c r="AD184" s="82"/>
      <c r="AE184" s="82"/>
      <c r="AF184" s="82"/>
      <c r="AG184" s="82"/>
      <c r="AH184" s="82"/>
      <c r="AI184" s="82"/>
      <c r="AJ184" s="82"/>
      <c r="AK184" s="82"/>
      <c r="AL184" s="82"/>
      <c r="AM184" s="82"/>
      <c r="AN184" s="82"/>
      <c r="AO184" s="82"/>
      <c r="AP184" s="82"/>
      <c r="AQ184" s="82"/>
      <c r="AR184" s="82"/>
      <c r="AS184" s="82"/>
      <c r="AT184" s="82"/>
      <c r="AU184" s="82"/>
    </row>
    <row r="185" spans="1:47" ht="165" hidden="1">
      <c r="A185" s="82"/>
      <c r="B185" s="82"/>
      <c r="C185" s="81"/>
      <c r="D185" s="82"/>
      <c r="E185" s="30" t="s">
        <v>104</v>
      </c>
      <c r="F185" s="150" t="s">
        <v>181</v>
      </c>
      <c r="G185" s="81"/>
      <c r="H185" s="81"/>
      <c r="I185" s="81"/>
      <c r="J185" s="81"/>
      <c r="K185" s="81"/>
      <c r="L185" s="81"/>
      <c r="M185" s="81"/>
      <c r="N185" s="81"/>
      <c r="O185" s="82"/>
      <c r="P185" s="82"/>
      <c r="Q185" s="82"/>
      <c r="R185" s="82"/>
      <c r="S185" s="82"/>
      <c r="T185" s="82"/>
      <c r="U185" s="82"/>
      <c r="V185" s="82"/>
      <c r="W185" s="81"/>
      <c r="X185" s="82"/>
      <c r="Y185" s="83"/>
      <c r="Z185" s="83"/>
      <c r="AA185" s="83"/>
      <c r="AB185" s="83"/>
      <c r="AC185" s="83"/>
      <c r="AD185" s="82"/>
      <c r="AE185" s="82"/>
      <c r="AF185" s="82"/>
      <c r="AG185" s="82"/>
      <c r="AH185" s="82"/>
      <c r="AI185" s="82"/>
      <c r="AJ185" s="82"/>
      <c r="AK185" s="82"/>
      <c r="AL185" s="82"/>
      <c r="AM185" s="82"/>
      <c r="AN185" s="82"/>
      <c r="AO185" s="82"/>
      <c r="AP185" s="82"/>
      <c r="AQ185" s="82"/>
      <c r="AR185" s="82"/>
      <c r="AS185" s="82"/>
      <c r="AT185" s="82"/>
      <c r="AU185" s="82"/>
    </row>
    <row r="186" spans="1:47" ht="285" hidden="1">
      <c r="A186" s="82"/>
      <c r="B186" s="82"/>
      <c r="C186" s="81"/>
      <c r="D186" s="82"/>
      <c r="E186" s="30" t="s">
        <v>182</v>
      </c>
      <c r="F186" s="150" t="s">
        <v>183</v>
      </c>
      <c r="G186" s="81"/>
      <c r="H186" s="81"/>
      <c r="I186" s="81"/>
      <c r="J186" s="81"/>
      <c r="K186" s="81"/>
      <c r="L186" s="81"/>
      <c r="M186" s="81"/>
      <c r="N186" s="81"/>
      <c r="O186" s="82"/>
      <c r="P186" s="82"/>
      <c r="Q186" s="82"/>
      <c r="R186" s="82"/>
      <c r="S186" s="82"/>
      <c r="T186" s="82"/>
      <c r="U186" s="82"/>
      <c r="V186" s="82"/>
      <c r="W186" s="81"/>
      <c r="X186" s="82"/>
      <c r="Y186" s="83"/>
      <c r="Z186" s="83"/>
      <c r="AA186" s="83"/>
      <c r="AB186" s="83"/>
      <c r="AC186" s="83"/>
      <c r="AD186" s="82"/>
      <c r="AE186" s="82"/>
      <c r="AF186" s="82"/>
      <c r="AG186" s="82"/>
      <c r="AH186" s="82"/>
      <c r="AI186" s="82"/>
      <c r="AJ186" s="82"/>
      <c r="AK186" s="82"/>
      <c r="AL186" s="82"/>
      <c r="AM186" s="82"/>
      <c r="AN186" s="82"/>
      <c r="AO186" s="82"/>
      <c r="AP186" s="82"/>
      <c r="AQ186" s="82"/>
      <c r="AR186" s="82"/>
      <c r="AS186" s="82"/>
      <c r="AT186" s="82"/>
      <c r="AU186" s="82"/>
    </row>
    <row r="187" spans="1:47" ht="225" hidden="1">
      <c r="A187" s="82"/>
      <c r="B187" s="82"/>
      <c r="C187" s="81"/>
      <c r="D187" s="82"/>
      <c r="E187" s="30" t="s">
        <v>184</v>
      </c>
      <c r="F187" s="150" t="s">
        <v>185</v>
      </c>
      <c r="G187" s="81"/>
      <c r="H187" s="81"/>
      <c r="I187" s="81"/>
      <c r="J187" s="81"/>
      <c r="K187" s="81"/>
      <c r="L187" s="81"/>
      <c r="M187" s="81"/>
      <c r="N187" s="81"/>
      <c r="O187" s="82"/>
      <c r="P187" s="82"/>
      <c r="Q187" s="82"/>
      <c r="R187" s="82"/>
      <c r="S187" s="82"/>
      <c r="T187" s="82"/>
      <c r="U187" s="82"/>
      <c r="V187" s="82"/>
      <c r="W187" s="81"/>
      <c r="X187" s="82"/>
      <c r="Y187" s="83"/>
      <c r="Z187" s="83"/>
      <c r="AA187" s="83"/>
      <c r="AB187" s="83"/>
      <c r="AC187" s="83"/>
      <c r="AD187" s="82"/>
      <c r="AE187" s="82"/>
      <c r="AF187" s="82"/>
      <c r="AG187" s="82"/>
      <c r="AH187" s="82"/>
      <c r="AI187" s="82"/>
      <c r="AJ187" s="82"/>
      <c r="AK187" s="82"/>
      <c r="AL187" s="82"/>
      <c r="AM187" s="82"/>
      <c r="AN187" s="82"/>
      <c r="AO187" s="82"/>
      <c r="AP187" s="82"/>
      <c r="AQ187" s="82"/>
      <c r="AR187" s="82"/>
      <c r="AS187" s="82"/>
      <c r="AT187" s="82"/>
      <c r="AU187" s="82"/>
    </row>
    <row r="188" spans="1:47" ht="409.5" hidden="1">
      <c r="A188" s="82"/>
      <c r="B188" s="82"/>
      <c r="C188" s="81"/>
      <c r="D188" s="82"/>
      <c r="E188" s="30" t="s">
        <v>186</v>
      </c>
      <c r="F188" s="150" t="s">
        <v>187</v>
      </c>
      <c r="G188" s="81"/>
      <c r="H188" s="81"/>
      <c r="I188" s="81"/>
      <c r="J188" s="81"/>
      <c r="K188" s="81"/>
      <c r="L188" s="81"/>
      <c r="M188" s="81"/>
      <c r="N188" s="81"/>
      <c r="O188" s="82"/>
      <c r="P188" s="82"/>
      <c r="Q188" s="82"/>
      <c r="R188" s="82"/>
      <c r="S188" s="82"/>
      <c r="T188" s="82"/>
      <c r="U188" s="82"/>
      <c r="V188" s="82"/>
      <c r="W188" s="81"/>
      <c r="X188" s="82"/>
      <c r="Y188" s="83"/>
      <c r="Z188" s="83"/>
      <c r="AA188" s="83"/>
      <c r="AB188" s="83"/>
      <c r="AC188" s="83"/>
      <c r="AD188" s="82"/>
      <c r="AE188" s="82"/>
      <c r="AF188" s="82"/>
      <c r="AG188" s="82"/>
      <c r="AH188" s="82"/>
      <c r="AI188" s="82"/>
      <c r="AJ188" s="82"/>
      <c r="AK188" s="82"/>
      <c r="AL188" s="82"/>
      <c r="AM188" s="82"/>
      <c r="AN188" s="82"/>
      <c r="AO188" s="82"/>
      <c r="AP188" s="82"/>
      <c r="AQ188" s="82"/>
      <c r="AR188" s="82"/>
      <c r="AS188" s="82"/>
      <c r="AT188" s="82"/>
      <c r="AU188" s="82"/>
    </row>
    <row r="189" spans="1:47" ht="285" hidden="1">
      <c r="A189" s="82"/>
      <c r="B189" s="82"/>
      <c r="C189" s="81"/>
      <c r="D189" s="82"/>
      <c r="E189" s="30" t="s">
        <v>188</v>
      </c>
      <c r="F189" s="150" t="s">
        <v>189</v>
      </c>
      <c r="G189" s="81"/>
      <c r="H189" s="81"/>
      <c r="I189" s="81"/>
      <c r="J189" s="81"/>
      <c r="K189" s="81"/>
      <c r="L189" s="81"/>
      <c r="M189" s="81"/>
      <c r="N189" s="81"/>
      <c r="O189" s="82"/>
      <c r="P189" s="82"/>
      <c r="Q189" s="82"/>
      <c r="R189" s="82"/>
      <c r="S189" s="82"/>
      <c r="T189" s="82"/>
      <c r="U189" s="82"/>
      <c r="V189" s="82"/>
      <c r="W189" s="81"/>
      <c r="X189" s="82"/>
      <c r="Y189" s="83"/>
      <c r="Z189" s="83"/>
      <c r="AA189" s="83"/>
      <c r="AB189" s="83"/>
      <c r="AC189" s="83"/>
      <c r="AD189" s="82"/>
      <c r="AE189" s="82"/>
      <c r="AF189" s="82"/>
      <c r="AG189" s="82"/>
      <c r="AH189" s="82"/>
      <c r="AI189" s="82"/>
      <c r="AJ189" s="82"/>
      <c r="AK189" s="82"/>
      <c r="AL189" s="82"/>
      <c r="AM189" s="82"/>
      <c r="AN189" s="82"/>
      <c r="AO189" s="82"/>
      <c r="AP189" s="82"/>
      <c r="AQ189" s="82"/>
      <c r="AR189" s="82"/>
      <c r="AS189" s="82"/>
      <c r="AT189" s="82"/>
      <c r="AU189" s="82"/>
    </row>
    <row r="190" spans="1:47" ht="409.5" hidden="1">
      <c r="A190" s="82"/>
      <c r="B190" s="82"/>
      <c r="C190" s="81"/>
      <c r="D190" s="82"/>
      <c r="E190" s="30" t="s">
        <v>190</v>
      </c>
      <c r="F190" s="150" t="s">
        <v>191</v>
      </c>
      <c r="G190" s="81"/>
      <c r="H190" s="81"/>
      <c r="I190" s="81"/>
      <c r="J190" s="81"/>
      <c r="K190" s="81"/>
      <c r="L190" s="81"/>
      <c r="M190" s="81"/>
      <c r="N190" s="81"/>
      <c r="O190" s="82"/>
      <c r="P190" s="82"/>
      <c r="Q190" s="82"/>
      <c r="R190" s="82"/>
      <c r="S190" s="82"/>
      <c r="T190" s="82"/>
      <c r="U190" s="82"/>
      <c r="V190" s="82"/>
      <c r="W190" s="81"/>
      <c r="X190" s="82"/>
      <c r="Y190" s="83"/>
      <c r="Z190" s="83"/>
      <c r="AA190" s="83"/>
      <c r="AB190" s="83"/>
      <c r="AC190" s="83"/>
      <c r="AD190" s="82"/>
      <c r="AE190" s="82"/>
      <c r="AF190" s="82"/>
      <c r="AG190" s="82"/>
      <c r="AH190" s="82"/>
      <c r="AI190" s="82"/>
      <c r="AJ190" s="82"/>
      <c r="AK190" s="82"/>
      <c r="AL190" s="82"/>
      <c r="AM190" s="82"/>
      <c r="AN190" s="82"/>
      <c r="AO190" s="82"/>
      <c r="AP190" s="82"/>
      <c r="AQ190" s="82"/>
      <c r="AR190" s="82"/>
      <c r="AS190" s="82"/>
      <c r="AT190" s="82"/>
      <c r="AU190" s="82"/>
    </row>
    <row r="191" spans="1:47" ht="225" hidden="1">
      <c r="A191" s="82"/>
      <c r="B191" s="82"/>
      <c r="C191" s="81"/>
      <c r="D191" s="82"/>
      <c r="E191" s="30" t="s">
        <v>192</v>
      </c>
      <c r="F191" s="150" t="s">
        <v>193</v>
      </c>
      <c r="G191" s="81"/>
      <c r="H191" s="81"/>
      <c r="I191" s="81"/>
      <c r="J191" s="81"/>
      <c r="K191" s="81"/>
      <c r="L191" s="81"/>
      <c r="M191" s="81"/>
      <c r="N191" s="81"/>
      <c r="O191" s="82"/>
      <c r="P191" s="82"/>
      <c r="Q191" s="82"/>
      <c r="R191" s="82"/>
      <c r="S191" s="82"/>
      <c r="T191" s="82"/>
      <c r="U191" s="82"/>
      <c r="V191" s="82"/>
      <c r="W191" s="81"/>
      <c r="X191" s="82"/>
      <c r="Y191" s="83"/>
      <c r="Z191" s="83"/>
      <c r="AA191" s="83"/>
      <c r="AB191" s="83"/>
      <c r="AC191" s="83"/>
      <c r="AD191" s="82"/>
      <c r="AE191" s="82"/>
      <c r="AF191" s="82"/>
      <c r="AG191" s="82"/>
      <c r="AH191" s="82"/>
      <c r="AI191" s="82"/>
      <c r="AJ191" s="82"/>
      <c r="AK191" s="82"/>
      <c r="AL191" s="82"/>
      <c r="AM191" s="82"/>
      <c r="AN191" s="82"/>
      <c r="AO191" s="82"/>
      <c r="AP191" s="82"/>
      <c r="AQ191" s="82"/>
      <c r="AR191" s="82"/>
      <c r="AS191" s="82"/>
      <c r="AT191" s="82"/>
      <c r="AU191" s="82"/>
    </row>
    <row r="192" spans="1:47" ht="285" hidden="1">
      <c r="A192" s="82"/>
      <c r="B192" s="82"/>
      <c r="C192" s="81"/>
      <c r="D192" s="82"/>
      <c r="E192" s="30" t="s">
        <v>194</v>
      </c>
      <c r="F192" s="150" t="s">
        <v>195</v>
      </c>
      <c r="G192" s="81"/>
      <c r="H192" s="81"/>
      <c r="I192" s="81"/>
      <c r="J192" s="81"/>
      <c r="K192" s="81"/>
      <c r="L192" s="81"/>
      <c r="M192" s="81"/>
      <c r="N192" s="81"/>
      <c r="O192" s="82"/>
      <c r="P192" s="82"/>
      <c r="Q192" s="82"/>
      <c r="R192" s="82"/>
      <c r="S192" s="82"/>
      <c r="T192" s="82"/>
      <c r="U192" s="82"/>
      <c r="V192" s="82"/>
      <c r="W192" s="81"/>
      <c r="X192" s="82"/>
      <c r="Y192" s="83"/>
      <c r="Z192" s="83"/>
      <c r="AA192" s="83"/>
      <c r="AB192" s="83"/>
      <c r="AC192" s="83"/>
      <c r="AD192" s="82"/>
      <c r="AE192" s="82"/>
      <c r="AF192" s="82"/>
      <c r="AG192" s="82"/>
      <c r="AH192" s="82"/>
      <c r="AI192" s="82"/>
      <c r="AJ192" s="82"/>
      <c r="AK192" s="82"/>
      <c r="AL192" s="82"/>
      <c r="AM192" s="82"/>
      <c r="AN192" s="82"/>
      <c r="AO192" s="82"/>
      <c r="AP192" s="82"/>
      <c r="AQ192" s="82"/>
      <c r="AR192" s="82"/>
      <c r="AS192" s="82"/>
      <c r="AT192" s="82"/>
      <c r="AU192" s="82"/>
    </row>
    <row r="193" spans="1:48" ht="135" hidden="1">
      <c r="A193" s="82"/>
      <c r="B193" s="82"/>
      <c r="C193" s="81"/>
      <c r="D193" s="82"/>
      <c r="E193" s="30" t="s">
        <v>196</v>
      </c>
      <c r="F193" s="150" t="s">
        <v>197</v>
      </c>
      <c r="G193" s="81"/>
      <c r="H193" s="81"/>
      <c r="I193" s="81"/>
      <c r="J193" s="81"/>
      <c r="K193" s="81"/>
      <c r="L193" s="81"/>
      <c r="M193" s="81"/>
      <c r="N193" s="81"/>
      <c r="O193" s="82"/>
      <c r="P193" s="82"/>
      <c r="Q193" s="82"/>
      <c r="R193" s="82"/>
      <c r="S193" s="82"/>
      <c r="T193" s="82"/>
      <c r="U193" s="82"/>
      <c r="V193" s="82"/>
      <c r="W193" s="81"/>
      <c r="X193" s="82"/>
      <c r="Y193" s="83"/>
      <c r="Z193" s="83"/>
      <c r="AA193" s="83"/>
      <c r="AB193" s="83"/>
      <c r="AC193" s="83"/>
      <c r="AD193" s="82"/>
      <c r="AE193" s="82"/>
      <c r="AF193" s="82"/>
      <c r="AG193" s="82"/>
      <c r="AH193" s="82"/>
      <c r="AI193" s="82"/>
      <c r="AJ193" s="82"/>
      <c r="AK193" s="82"/>
      <c r="AL193" s="82"/>
      <c r="AM193" s="82"/>
      <c r="AN193" s="82"/>
      <c r="AO193" s="82"/>
      <c r="AP193" s="82"/>
      <c r="AQ193" s="82"/>
      <c r="AR193" s="82"/>
      <c r="AS193" s="82"/>
      <c r="AT193" s="82"/>
      <c r="AU193" s="82"/>
    </row>
    <row r="194" spans="1:48" ht="210" hidden="1">
      <c r="A194" s="82"/>
      <c r="B194" s="82"/>
      <c r="C194" s="81"/>
      <c r="D194" s="82"/>
      <c r="E194" s="30" t="s">
        <v>198</v>
      </c>
      <c r="F194" s="150" t="s">
        <v>199</v>
      </c>
      <c r="G194" s="81"/>
      <c r="H194" s="81"/>
      <c r="I194" s="81"/>
      <c r="J194" s="81"/>
      <c r="K194" s="81"/>
      <c r="L194" s="81"/>
      <c r="M194" s="81"/>
      <c r="N194" s="81"/>
      <c r="O194" s="82"/>
      <c r="P194" s="82"/>
      <c r="Q194" s="82"/>
      <c r="R194" s="82"/>
      <c r="S194" s="82"/>
      <c r="T194" s="82"/>
      <c r="U194" s="82"/>
      <c r="V194" s="82"/>
      <c r="W194" s="81"/>
      <c r="X194" s="82"/>
      <c r="Y194" s="83"/>
      <c r="Z194" s="83"/>
      <c r="AA194" s="83"/>
      <c r="AB194" s="83"/>
      <c r="AC194" s="83"/>
      <c r="AD194" s="82"/>
      <c r="AE194" s="82"/>
      <c r="AF194" s="82"/>
      <c r="AG194" s="82"/>
      <c r="AH194" s="82"/>
      <c r="AI194" s="82"/>
      <c r="AJ194" s="82"/>
      <c r="AK194" s="82"/>
      <c r="AL194" s="82"/>
      <c r="AM194" s="82"/>
      <c r="AN194" s="82"/>
      <c r="AO194" s="82"/>
      <c r="AP194" s="82"/>
      <c r="AQ194" s="82"/>
      <c r="AR194" s="82"/>
      <c r="AS194" s="82"/>
      <c r="AT194" s="82"/>
      <c r="AU194" s="82"/>
    </row>
    <row r="195" spans="1:48" ht="75" hidden="1">
      <c r="A195" s="82"/>
      <c r="B195" s="82"/>
      <c r="C195" s="81"/>
      <c r="D195" s="82"/>
      <c r="E195" s="30" t="s">
        <v>519</v>
      </c>
      <c r="F195" s="150" t="s">
        <v>201</v>
      </c>
      <c r="G195" s="81"/>
      <c r="H195" s="81"/>
      <c r="I195" s="81"/>
      <c r="J195" s="81"/>
      <c r="K195" s="81"/>
      <c r="L195" s="81"/>
      <c r="M195" s="81"/>
      <c r="N195" s="81"/>
      <c r="O195" s="82"/>
      <c r="P195" s="82"/>
      <c r="Q195" s="82"/>
      <c r="R195" s="82"/>
      <c r="S195" s="82"/>
      <c r="T195" s="82"/>
      <c r="U195" s="82"/>
      <c r="V195" s="82"/>
      <c r="W195" s="81"/>
      <c r="X195" s="82"/>
      <c r="Y195" s="83"/>
      <c r="Z195" s="83"/>
      <c r="AA195" s="83"/>
      <c r="AB195" s="83"/>
      <c r="AC195" s="83"/>
      <c r="AD195" s="82"/>
      <c r="AE195" s="82"/>
      <c r="AF195" s="82"/>
      <c r="AG195" s="82"/>
      <c r="AH195" s="82"/>
      <c r="AI195" s="82"/>
      <c r="AJ195" s="82"/>
      <c r="AK195" s="82"/>
      <c r="AL195" s="82"/>
      <c r="AM195" s="82"/>
      <c r="AN195" s="82"/>
      <c r="AO195" s="82"/>
      <c r="AP195" s="82"/>
      <c r="AQ195" s="82"/>
      <c r="AR195" s="82"/>
      <c r="AS195" s="82"/>
      <c r="AT195" s="82"/>
      <c r="AU195" s="82"/>
    </row>
    <row r="196" spans="1:48" ht="409.5" hidden="1">
      <c r="A196" s="82"/>
      <c r="B196" s="82"/>
      <c r="C196" s="81"/>
      <c r="D196" s="82"/>
      <c r="E196" s="30" t="s">
        <v>202</v>
      </c>
      <c r="F196" s="150" t="s">
        <v>203</v>
      </c>
      <c r="G196" s="81"/>
      <c r="H196" s="81"/>
      <c r="I196" s="81"/>
      <c r="J196" s="81"/>
      <c r="K196" s="81"/>
      <c r="L196" s="81"/>
      <c r="M196" s="81"/>
      <c r="N196" s="81"/>
      <c r="O196" s="82"/>
      <c r="P196" s="82"/>
      <c r="Q196" s="82"/>
      <c r="R196" s="82"/>
      <c r="S196" s="82"/>
      <c r="T196" s="82"/>
      <c r="U196" s="82"/>
      <c r="V196" s="82"/>
      <c r="W196" s="81"/>
      <c r="X196" s="82"/>
      <c r="Y196" s="83"/>
      <c r="Z196" s="83"/>
      <c r="AA196" s="83"/>
      <c r="AB196" s="83"/>
      <c r="AC196" s="83"/>
      <c r="AD196" s="82"/>
      <c r="AE196" s="82"/>
      <c r="AF196" s="82"/>
      <c r="AG196" s="82"/>
      <c r="AH196" s="82"/>
      <c r="AI196" s="82"/>
      <c r="AJ196" s="82"/>
      <c r="AK196" s="82"/>
      <c r="AL196" s="82"/>
      <c r="AM196" s="82"/>
      <c r="AN196" s="82"/>
      <c r="AO196" s="82"/>
      <c r="AP196" s="82"/>
      <c r="AQ196" s="82"/>
      <c r="AR196" s="82"/>
      <c r="AS196" s="82"/>
      <c r="AT196" s="82"/>
      <c r="AU196" s="82"/>
    </row>
    <row r="197" spans="1:48" ht="409.5" hidden="1">
      <c r="A197" s="82"/>
      <c r="B197" s="82"/>
      <c r="C197" s="81"/>
      <c r="D197" s="82"/>
      <c r="E197" s="30" t="s">
        <v>204</v>
      </c>
      <c r="F197" s="150" t="s">
        <v>520</v>
      </c>
      <c r="G197" s="81"/>
      <c r="H197" s="81"/>
      <c r="I197" s="81"/>
      <c r="J197" s="81"/>
      <c r="K197" s="81"/>
      <c r="L197" s="81"/>
      <c r="M197" s="81"/>
      <c r="N197" s="81"/>
      <c r="O197" s="82"/>
      <c r="P197" s="82"/>
      <c r="Q197" s="82"/>
      <c r="R197" s="82"/>
      <c r="S197" s="82"/>
      <c r="T197" s="82"/>
      <c r="U197" s="82"/>
      <c r="V197" s="82"/>
      <c r="W197" s="81"/>
      <c r="X197" s="82"/>
      <c r="Y197" s="83"/>
      <c r="Z197" s="83"/>
      <c r="AA197" s="83"/>
      <c r="AB197" s="83"/>
      <c r="AC197" s="83"/>
      <c r="AD197" s="82"/>
      <c r="AE197" s="82"/>
      <c r="AF197" s="82"/>
      <c r="AG197" s="82"/>
      <c r="AH197" s="82"/>
      <c r="AI197" s="82"/>
      <c r="AJ197" s="82"/>
      <c r="AK197" s="82"/>
      <c r="AL197" s="82"/>
      <c r="AM197" s="82"/>
      <c r="AN197" s="82"/>
      <c r="AO197" s="82"/>
      <c r="AP197" s="82"/>
      <c r="AQ197" s="82"/>
      <c r="AR197" s="82"/>
      <c r="AS197" s="82"/>
      <c r="AT197" s="82"/>
      <c r="AU197" s="82"/>
    </row>
    <row r="198" spans="1:48" ht="285" hidden="1">
      <c r="A198" s="82"/>
      <c r="B198" s="82"/>
      <c r="C198" s="81"/>
      <c r="D198" s="82"/>
      <c r="E198" s="30" t="s">
        <v>206</v>
      </c>
      <c r="F198" s="150" t="s">
        <v>207</v>
      </c>
      <c r="G198" s="81"/>
      <c r="H198" s="81"/>
      <c r="I198" s="81"/>
      <c r="J198" s="81"/>
      <c r="K198" s="81"/>
      <c r="L198" s="81"/>
      <c r="M198" s="81"/>
      <c r="N198" s="81"/>
      <c r="O198" s="82"/>
      <c r="P198" s="82"/>
      <c r="Q198" s="82"/>
      <c r="R198" s="82"/>
      <c r="S198" s="82"/>
      <c r="T198" s="82"/>
      <c r="U198" s="82"/>
      <c r="V198" s="82"/>
      <c r="W198" s="81"/>
      <c r="X198" s="82"/>
      <c r="Y198" s="83"/>
      <c r="Z198" s="83"/>
      <c r="AA198" s="83"/>
      <c r="AB198" s="83"/>
      <c r="AC198" s="83"/>
      <c r="AD198" s="82"/>
      <c r="AE198" s="82"/>
      <c r="AF198" s="82"/>
      <c r="AG198" s="82"/>
      <c r="AH198" s="82"/>
      <c r="AI198" s="82"/>
      <c r="AJ198" s="82"/>
      <c r="AK198" s="82"/>
      <c r="AL198" s="82"/>
      <c r="AM198" s="82"/>
      <c r="AN198" s="82"/>
      <c r="AO198" s="82"/>
      <c r="AP198" s="82"/>
      <c r="AQ198" s="82"/>
      <c r="AR198" s="82"/>
      <c r="AS198" s="82"/>
      <c r="AT198" s="82"/>
      <c r="AU198" s="82"/>
    </row>
    <row r="199" spans="1:48" ht="210" hidden="1">
      <c r="A199" s="82"/>
      <c r="B199" s="82"/>
      <c r="C199" s="81"/>
      <c r="D199" s="82"/>
      <c r="E199" s="30" t="s">
        <v>208</v>
      </c>
      <c r="F199" s="150" t="s">
        <v>209</v>
      </c>
      <c r="G199" s="81"/>
      <c r="H199" s="81"/>
      <c r="I199" s="81"/>
      <c r="J199" s="81"/>
      <c r="K199" s="81"/>
      <c r="L199" s="81"/>
      <c r="M199" s="81"/>
      <c r="N199" s="81"/>
      <c r="O199" s="82"/>
      <c r="P199" s="82"/>
      <c r="Q199" s="82"/>
      <c r="R199" s="82"/>
      <c r="S199" s="82"/>
      <c r="T199" s="82"/>
      <c r="U199" s="82"/>
      <c r="V199" s="82"/>
      <c r="W199" s="81"/>
      <c r="X199" s="82"/>
      <c r="Y199" s="83"/>
      <c r="Z199" s="83"/>
      <c r="AA199" s="83"/>
      <c r="AB199" s="83"/>
      <c r="AC199" s="83"/>
      <c r="AD199" s="82"/>
      <c r="AE199" s="82"/>
      <c r="AF199" s="82"/>
      <c r="AG199" s="82"/>
      <c r="AH199" s="82"/>
      <c r="AI199" s="82"/>
      <c r="AJ199" s="82"/>
      <c r="AK199" s="82"/>
      <c r="AL199" s="82"/>
      <c r="AM199" s="82"/>
      <c r="AN199" s="82"/>
      <c r="AO199" s="82"/>
      <c r="AP199" s="82"/>
      <c r="AQ199" s="82"/>
      <c r="AR199" s="82"/>
      <c r="AS199" s="82"/>
      <c r="AT199" s="82"/>
      <c r="AU199" s="82"/>
    </row>
    <row r="200" spans="1:48" hidden="1">
      <c r="A200" s="82"/>
      <c r="B200" s="82"/>
      <c r="C200" s="81"/>
      <c r="D200" s="82"/>
      <c r="E200" s="81"/>
      <c r="F200" s="81"/>
      <c r="G200" s="81"/>
      <c r="H200" s="81"/>
      <c r="I200" s="81"/>
      <c r="J200" s="81"/>
      <c r="K200" s="81"/>
      <c r="L200" s="81"/>
      <c r="M200" s="81"/>
      <c r="N200" s="81"/>
      <c r="O200" s="82"/>
      <c r="P200" s="82"/>
      <c r="Q200" s="82"/>
      <c r="R200" s="82"/>
      <c r="S200" s="82"/>
      <c r="T200" s="82"/>
      <c r="U200" s="82"/>
      <c r="V200" s="82"/>
      <c r="W200" s="81"/>
      <c r="X200" s="82"/>
      <c r="Y200" s="83"/>
      <c r="Z200" s="83"/>
      <c r="AA200" s="83"/>
      <c r="AB200" s="83"/>
      <c r="AC200" s="83"/>
      <c r="AD200" s="82"/>
      <c r="AE200" s="82"/>
      <c r="AF200" s="82"/>
      <c r="AG200" s="82"/>
      <c r="AH200" s="82"/>
      <c r="AI200" s="82"/>
      <c r="AJ200" s="82"/>
      <c r="AK200" s="82"/>
      <c r="AL200" s="82"/>
      <c r="AM200" s="82"/>
      <c r="AN200" s="82"/>
      <c r="AO200" s="82"/>
      <c r="AP200" s="82"/>
      <c r="AQ200" s="82"/>
      <c r="AR200" s="82"/>
      <c r="AS200" s="82"/>
      <c r="AT200" s="82"/>
      <c r="AU200" s="82"/>
    </row>
    <row r="201" spans="1:48" hidden="1">
      <c r="A201" s="82"/>
      <c r="B201" s="82"/>
      <c r="C201" s="81"/>
      <c r="D201" s="82"/>
      <c r="E201" s="81"/>
      <c r="F201" s="81"/>
      <c r="G201" s="81"/>
      <c r="H201" s="81"/>
      <c r="I201" s="81"/>
      <c r="J201" s="81"/>
      <c r="K201" s="81"/>
      <c r="L201" s="81"/>
      <c r="M201" s="81"/>
      <c r="N201" s="81"/>
      <c r="O201" s="82"/>
      <c r="P201" s="82"/>
      <c r="Q201" s="82"/>
      <c r="R201" s="82"/>
      <c r="S201" s="82"/>
      <c r="T201" s="82"/>
      <c r="U201" s="82"/>
      <c r="V201" s="82"/>
      <c r="W201" s="81"/>
      <c r="X201" s="82"/>
      <c r="Y201" s="83"/>
      <c r="Z201" s="83"/>
      <c r="AA201" s="83"/>
      <c r="AB201" s="83"/>
      <c r="AC201" s="83"/>
      <c r="AD201" s="82"/>
      <c r="AE201" s="82"/>
      <c r="AF201" s="82"/>
      <c r="AG201" s="82"/>
      <c r="AH201" s="82"/>
      <c r="AI201" s="82"/>
      <c r="AJ201" s="82"/>
      <c r="AK201" s="82"/>
      <c r="AL201" s="82"/>
      <c r="AM201" s="82"/>
      <c r="AN201" s="82"/>
      <c r="AO201" s="82"/>
      <c r="AP201" s="82"/>
      <c r="AQ201" s="82"/>
      <c r="AR201" s="82"/>
      <c r="AS201" s="82"/>
      <c r="AT201" s="82"/>
      <c r="AU201" s="82"/>
    </row>
    <row r="202" spans="1:48" ht="30" hidden="1" customHeight="1">
      <c r="A202" s="82"/>
      <c r="B202" s="82"/>
      <c r="C202" s="81"/>
      <c r="D202" s="82"/>
      <c r="E202" s="81"/>
      <c r="F202" s="81"/>
      <c r="G202" s="81"/>
      <c r="H202" s="81"/>
      <c r="I202" s="81"/>
      <c r="J202" s="81"/>
      <c r="K202" s="81"/>
      <c r="L202" s="81"/>
      <c r="M202" s="81"/>
      <c r="N202" s="81"/>
      <c r="O202" s="82"/>
      <c r="P202" s="82"/>
      <c r="Q202" s="82"/>
      <c r="R202" s="82"/>
      <c r="S202" s="82"/>
      <c r="T202" s="82"/>
      <c r="U202" s="82"/>
      <c r="V202" s="82"/>
      <c r="W202" s="81"/>
      <c r="X202" s="82"/>
      <c r="Y202" s="83"/>
      <c r="Z202" s="83"/>
      <c r="AA202" s="83"/>
      <c r="AB202" s="83"/>
      <c r="AC202" s="83"/>
      <c r="AD202" s="82"/>
      <c r="AE202" s="82"/>
      <c r="AF202" s="82"/>
      <c r="AG202" s="82"/>
      <c r="AH202" s="82"/>
      <c r="AI202" s="82"/>
      <c r="AJ202" s="82"/>
      <c r="AK202" s="82"/>
      <c r="AL202" s="82"/>
      <c r="AM202" s="82"/>
      <c r="AN202" s="82"/>
      <c r="AO202" s="82"/>
      <c r="AP202" s="82"/>
      <c r="AQ202" s="82"/>
      <c r="AR202" s="82"/>
      <c r="AS202" s="82"/>
      <c r="AT202" s="82"/>
      <c r="AU202" s="82"/>
    </row>
    <row r="203" spans="1:48" hidden="1">
      <c r="A203" s="82"/>
      <c r="B203" s="82"/>
      <c r="C203" s="81"/>
      <c r="D203" s="82"/>
      <c r="E203" s="81"/>
      <c r="F203" s="81"/>
      <c r="G203" s="81"/>
      <c r="H203" s="81"/>
      <c r="I203" s="81"/>
      <c r="J203" s="81"/>
      <c r="K203" s="81"/>
      <c r="L203" s="81"/>
      <c r="M203" s="81"/>
      <c r="N203" s="81"/>
      <c r="O203" s="82"/>
      <c r="P203" s="82"/>
      <c r="Q203" s="82"/>
      <c r="R203" s="82"/>
      <c r="S203" s="82"/>
      <c r="T203" s="82"/>
      <c r="U203" s="82"/>
      <c r="V203" s="82"/>
      <c r="W203" s="81"/>
      <c r="X203" s="82"/>
      <c r="Y203" s="83"/>
      <c r="Z203" s="83"/>
      <c r="AA203" s="83"/>
      <c r="AB203" s="83"/>
      <c r="AC203" s="83"/>
      <c r="AD203" s="82"/>
      <c r="AE203" s="82"/>
      <c r="AF203" s="82"/>
      <c r="AG203" s="82"/>
      <c r="AH203" s="82"/>
      <c r="AI203" s="82"/>
      <c r="AJ203" s="82"/>
      <c r="AK203" s="82"/>
      <c r="AL203" s="82"/>
      <c r="AM203" s="82"/>
      <c r="AN203" s="82"/>
      <c r="AO203" s="82"/>
      <c r="AP203" s="82"/>
      <c r="AQ203" s="82"/>
      <c r="AR203" s="82"/>
      <c r="AS203" s="82"/>
      <c r="AT203" s="82"/>
      <c r="AU203" s="82"/>
    </row>
    <row r="204" spans="1:48" s="9" customFormat="1" ht="105" customHeight="1">
      <c r="A204" s="234"/>
      <c r="B204" s="234" t="s">
        <v>145</v>
      </c>
      <c r="C204" s="233" t="s">
        <v>209</v>
      </c>
      <c r="D204" s="229" t="s">
        <v>474</v>
      </c>
      <c r="E204" s="235" t="s">
        <v>59</v>
      </c>
      <c r="F204" s="229" t="s">
        <v>506</v>
      </c>
      <c r="G204" s="236" t="s">
        <v>507</v>
      </c>
      <c r="H204" s="229" t="s">
        <v>505</v>
      </c>
      <c r="I204" s="229" t="s">
        <v>477</v>
      </c>
      <c r="J204" s="229" t="s">
        <v>392</v>
      </c>
      <c r="K204" s="229" t="s">
        <v>493</v>
      </c>
      <c r="L204" s="237" t="s">
        <v>522</v>
      </c>
      <c r="M204" s="234" t="s">
        <v>135</v>
      </c>
      <c r="N204" s="234" t="s">
        <v>227</v>
      </c>
      <c r="O204" s="234" t="s">
        <v>61</v>
      </c>
      <c r="P204" s="235" t="s">
        <v>62</v>
      </c>
      <c r="Q204" s="234" t="s">
        <v>512</v>
      </c>
      <c r="R204" s="229" t="s">
        <v>106</v>
      </c>
      <c r="S204" s="229">
        <v>20</v>
      </c>
      <c r="T204" s="229" t="s">
        <v>113</v>
      </c>
      <c r="U204" s="230">
        <v>60</v>
      </c>
      <c r="V204" s="231" t="s">
        <v>73</v>
      </c>
      <c r="W204" s="229" t="s">
        <v>523</v>
      </c>
      <c r="X204" s="229" t="s">
        <v>109</v>
      </c>
      <c r="Y204" s="229" t="s">
        <v>88</v>
      </c>
      <c r="Z204" s="229" t="s">
        <v>69</v>
      </c>
      <c r="AA204" s="229" t="s">
        <v>159</v>
      </c>
      <c r="AB204" s="229" t="s">
        <v>71</v>
      </c>
      <c r="AC204" s="229" t="s">
        <v>72</v>
      </c>
      <c r="AD204" s="232">
        <f t="shared" ref="AD204" si="269">AH206</f>
        <v>14</v>
      </c>
      <c r="AE204" s="15">
        <f t="shared" ref="AE204:AE206" si="270">IF(Y204="Preventivo",25,IF(Y204="Detectivo",15,0))</f>
        <v>15</v>
      </c>
      <c r="AF204" s="15">
        <f t="shared" ref="AF204:AF206" si="271">IF(Y204="Correctivo",0,IF(Z204="Automatizado",25,IF(Z204="Manual",15,0)))</f>
        <v>15</v>
      </c>
      <c r="AG204" s="15">
        <f t="shared" ref="AG204" si="272">($S204*((AE204+AF204))/100)</f>
        <v>6</v>
      </c>
      <c r="AH204" s="15">
        <f t="shared" ref="AH204" si="273">S204-AG204</f>
        <v>14</v>
      </c>
      <c r="AI204" s="232">
        <f t="shared" ref="AI204" si="274">AM206</f>
        <v>60</v>
      </c>
      <c r="AJ204" s="15">
        <f t="shared" ref="AJ204" si="275">IF(Y204="Correctivo",10,0)</f>
        <v>0</v>
      </c>
      <c r="AK204" s="15">
        <f t="shared" ref="AK204" si="276">IF(X204="Probabilidad",0,IF(Z204="Automatizado",25,IF(Z204="Manual",15,0)))</f>
        <v>0</v>
      </c>
      <c r="AL204" s="15">
        <f t="shared" ref="AL204" si="277">($U204*((AJ204+AK204))/100)</f>
        <v>0</v>
      </c>
      <c r="AM204" s="15">
        <f t="shared" ref="AM204" si="278">U204-AL204</f>
        <v>60</v>
      </c>
      <c r="AN204" s="231" t="s">
        <v>73</v>
      </c>
      <c r="AO204" s="229" t="s">
        <v>74</v>
      </c>
      <c r="AP204" s="233" t="s">
        <v>75</v>
      </c>
      <c r="AQ204" s="233" t="s">
        <v>524</v>
      </c>
      <c r="AR204" s="228">
        <v>45658</v>
      </c>
      <c r="AS204" s="228">
        <v>46022</v>
      </c>
      <c r="AT204" s="229" t="s">
        <v>76</v>
      </c>
      <c r="AU204" s="229" t="s">
        <v>525</v>
      </c>
    </row>
    <row r="205" spans="1:48" ht="40.5" customHeight="1">
      <c r="A205" s="234"/>
      <c r="B205" s="234"/>
      <c r="C205" s="233"/>
      <c r="D205" s="229"/>
      <c r="E205" s="235"/>
      <c r="F205" s="229"/>
      <c r="G205" s="236"/>
      <c r="H205" s="229"/>
      <c r="I205" s="229"/>
      <c r="J205" s="229"/>
      <c r="K205" s="229"/>
      <c r="L205" s="237"/>
      <c r="M205" s="234"/>
      <c r="N205" s="234"/>
      <c r="O205" s="234"/>
      <c r="P205" s="235"/>
      <c r="Q205" s="234"/>
      <c r="R205" s="229"/>
      <c r="S205" s="229"/>
      <c r="T205" s="229"/>
      <c r="U205" s="230"/>
      <c r="V205" s="231"/>
      <c r="W205" s="229"/>
      <c r="X205" s="229"/>
      <c r="Y205" s="229"/>
      <c r="Z205" s="229"/>
      <c r="AA205" s="229"/>
      <c r="AB205" s="229"/>
      <c r="AC205" s="229"/>
      <c r="AD205" s="232"/>
      <c r="AE205" s="15">
        <f t="shared" si="270"/>
        <v>0</v>
      </c>
      <c r="AF205" s="15">
        <f t="shared" si="271"/>
        <v>0</v>
      </c>
      <c r="AG205" s="15">
        <f t="shared" ref="AG205:AG206" si="279">($AH204*((AE205+AF205))/100)</f>
        <v>0</v>
      </c>
      <c r="AH205" s="15">
        <f t="shared" ref="AH205:AH206" si="280">AH204-AG205</f>
        <v>14</v>
      </c>
      <c r="AI205" s="232"/>
      <c r="AJ205" s="15">
        <f t="shared" ref="AJ205:AJ206" si="281">IF(Y205="Correctivo",10,0)</f>
        <v>0</v>
      </c>
      <c r="AK205" s="15">
        <f t="shared" ref="AK205:AK206" si="282">IF(X205="Probabilidad",0,IF(Z205="Automatizado",25,IF(Z205="Manual",15,0)))</f>
        <v>0</v>
      </c>
      <c r="AL205" s="15">
        <f t="shared" ref="AL205" si="283">($AM204*((AJ205+AK205))/100)</f>
        <v>0</v>
      </c>
      <c r="AM205" s="15">
        <f t="shared" ref="AM205" si="284">AM204-AL205</f>
        <v>60</v>
      </c>
      <c r="AN205" s="231"/>
      <c r="AO205" s="229"/>
      <c r="AP205" s="233"/>
      <c r="AQ205" s="233"/>
      <c r="AR205" s="228"/>
      <c r="AS205" s="228"/>
      <c r="AT205" s="229"/>
      <c r="AU205" s="229"/>
    </row>
    <row r="206" spans="1:48" ht="44.25" customHeight="1">
      <c r="A206" s="234"/>
      <c r="B206" s="234"/>
      <c r="C206" s="233"/>
      <c r="D206" s="229"/>
      <c r="E206" s="235"/>
      <c r="F206" s="229"/>
      <c r="G206" s="236"/>
      <c r="H206" s="229"/>
      <c r="I206" s="229"/>
      <c r="J206" s="229"/>
      <c r="K206" s="229"/>
      <c r="L206" s="237"/>
      <c r="M206" s="234"/>
      <c r="N206" s="234"/>
      <c r="O206" s="234"/>
      <c r="P206" s="235"/>
      <c r="Q206" s="234"/>
      <c r="R206" s="229"/>
      <c r="S206" s="229"/>
      <c r="T206" s="229"/>
      <c r="U206" s="230"/>
      <c r="V206" s="231"/>
      <c r="W206" s="229"/>
      <c r="X206" s="229"/>
      <c r="Y206" s="229"/>
      <c r="Z206" s="229"/>
      <c r="AA206" s="229"/>
      <c r="AB206" s="229"/>
      <c r="AC206" s="229"/>
      <c r="AD206" s="232"/>
      <c r="AE206" s="15">
        <f t="shared" si="270"/>
        <v>0</v>
      </c>
      <c r="AF206" s="15">
        <f t="shared" si="271"/>
        <v>0</v>
      </c>
      <c r="AG206" s="15">
        <f t="shared" si="279"/>
        <v>0</v>
      </c>
      <c r="AH206" s="15">
        <f t="shared" si="280"/>
        <v>14</v>
      </c>
      <c r="AI206" s="232"/>
      <c r="AJ206" s="15">
        <f t="shared" si="281"/>
        <v>0</v>
      </c>
      <c r="AK206" s="15">
        <f t="shared" si="282"/>
        <v>0</v>
      </c>
      <c r="AL206" s="15">
        <f t="shared" ref="AL206" si="285">($AM205*((AJ206+AK206))/100)</f>
        <v>0</v>
      </c>
      <c r="AM206" s="15">
        <f t="shared" ref="AM206" si="286">AM205-AL206</f>
        <v>60</v>
      </c>
      <c r="AN206" s="231"/>
      <c r="AO206" s="229"/>
      <c r="AP206" s="233"/>
      <c r="AQ206" s="233"/>
      <c r="AR206" s="228"/>
      <c r="AS206" s="228"/>
      <c r="AT206" s="229"/>
      <c r="AU206" s="229"/>
    </row>
    <row r="207" spans="1:48" ht="215.25" customHeight="1">
      <c r="A207" s="32"/>
      <c r="B207" s="32" t="s">
        <v>145</v>
      </c>
      <c r="C207" s="30" t="s">
        <v>529</v>
      </c>
      <c r="D207" s="30" t="s">
        <v>530</v>
      </c>
      <c r="E207" s="30" t="s">
        <v>144</v>
      </c>
      <c r="F207" s="30" t="s">
        <v>526</v>
      </c>
      <c r="G207" s="123" t="s">
        <v>521</v>
      </c>
      <c r="H207" s="15" t="s">
        <v>527</v>
      </c>
      <c r="I207" s="15" t="s">
        <v>528</v>
      </c>
      <c r="J207" s="15" t="s">
        <v>392</v>
      </c>
      <c r="K207" s="15" t="s">
        <v>493</v>
      </c>
      <c r="L207" s="75" t="s">
        <v>531</v>
      </c>
      <c r="M207" s="15" t="s">
        <v>83</v>
      </c>
      <c r="N207" s="15" t="s">
        <v>105</v>
      </c>
      <c r="O207" s="15" t="s">
        <v>61</v>
      </c>
      <c r="P207" s="15" t="s">
        <v>166</v>
      </c>
      <c r="Q207" s="15" t="s">
        <v>512</v>
      </c>
      <c r="R207" s="15" t="s">
        <v>106</v>
      </c>
      <c r="S207" s="15">
        <v>20</v>
      </c>
      <c r="T207" s="15" t="s">
        <v>113</v>
      </c>
      <c r="U207" s="151">
        <v>60</v>
      </c>
      <c r="V207" s="149" t="s">
        <v>73</v>
      </c>
      <c r="W207" s="123" t="s">
        <v>532</v>
      </c>
      <c r="X207" s="148" t="s">
        <v>109</v>
      </c>
      <c r="Y207" s="148" t="s">
        <v>88</v>
      </c>
      <c r="Z207" s="148" t="s">
        <v>69</v>
      </c>
      <c r="AA207" s="148" t="s">
        <v>159</v>
      </c>
      <c r="AB207" s="15" t="s">
        <v>71</v>
      </c>
      <c r="AC207" s="148" t="s">
        <v>72</v>
      </c>
      <c r="AD207" s="76" t="e">
        <f>#REF!</f>
        <v>#REF!</v>
      </c>
      <c r="AE207" s="15">
        <f t="shared" ref="AE207" si="287">IF(Y207="Preventivo",25,IF(Y207="Detectivo",15,0))</f>
        <v>15</v>
      </c>
      <c r="AF207" s="15">
        <f t="shared" ref="AF207" si="288">IF(Y207="Correctivo",0,IF(Z207="Automatizado",25,IF(Z207="Manual",15,0)))</f>
        <v>15</v>
      </c>
      <c r="AG207" s="15">
        <f t="shared" ref="AG207" si="289">($S207*((AE207+AF207))/100)</f>
        <v>6</v>
      </c>
      <c r="AH207" s="15">
        <f t="shared" ref="AH207" si="290">S207-AG207</f>
        <v>14</v>
      </c>
      <c r="AI207" s="76" t="e">
        <f>#REF!</f>
        <v>#REF!</v>
      </c>
      <c r="AJ207" s="15">
        <f t="shared" ref="AJ207" si="291">IF(Y207="Correctivo",10,0)</f>
        <v>0</v>
      </c>
      <c r="AK207" s="15">
        <f t="shared" ref="AK207" si="292">IF(X207="Probabilidad",0,IF(Z207="Automatizado",25,IF(Z207="Manual",15,0)))</f>
        <v>0</v>
      </c>
      <c r="AL207" s="15">
        <f t="shared" ref="AL207" si="293">($U207*((AJ207+AK207))/100)</f>
        <v>0</v>
      </c>
      <c r="AM207" s="15">
        <f t="shared" ref="AM207" si="294">U207-AL207</f>
        <v>60</v>
      </c>
      <c r="AN207" s="149" t="s">
        <v>73</v>
      </c>
      <c r="AO207" s="15" t="s">
        <v>74</v>
      </c>
      <c r="AP207" s="30" t="s">
        <v>75</v>
      </c>
      <c r="AQ207" s="30" t="s">
        <v>533</v>
      </c>
      <c r="AR207" s="78">
        <v>45658</v>
      </c>
      <c r="AS207" s="78">
        <v>46022</v>
      </c>
      <c r="AT207" s="15" t="s">
        <v>76</v>
      </c>
      <c r="AU207" s="15" t="s">
        <v>525</v>
      </c>
    </row>
    <row r="208" spans="1:48" s="103" customFormat="1" ht="180" customHeight="1">
      <c r="A208" s="182"/>
      <c r="B208" s="182" t="s">
        <v>147</v>
      </c>
      <c r="C208" s="184" t="s">
        <v>535</v>
      </c>
      <c r="D208" s="183" t="s">
        <v>534</v>
      </c>
      <c r="E208" s="183"/>
      <c r="F208" s="183"/>
      <c r="G208" s="183"/>
      <c r="H208" s="257" t="s">
        <v>536</v>
      </c>
      <c r="I208" s="257" t="s">
        <v>537</v>
      </c>
      <c r="J208" s="257" t="s">
        <v>538</v>
      </c>
      <c r="K208" s="257" t="s">
        <v>539</v>
      </c>
      <c r="L208" s="265" t="s">
        <v>540</v>
      </c>
      <c r="M208" s="187" t="s">
        <v>83</v>
      </c>
      <c r="N208" s="187" t="s">
        <v>105</v>
      </c>
      <c r="O208" s="187" t="s">
        <v>84</v>
      </c>
      <c r="P208" s="187" t="s">
        <v>85</v>
      </c>
      <c r="Q208" s="187">
        <v>2500</v>
      </c>
      <c r="R208" s="187" t="s">
        <v>263</v>
      </c>
      <c r="S208" s="187">
        <v>80</v>
      </c>
      <c r="T208" s="187" t="s">
        <v>121</v>
      </c>
      <c r="U208" s="187">
        <v>100</v>
      </c>
      <c r="V208" s="125" t="s">
        <v>122</v>
      </c>
      <c r="W208" s="97" t="s">
        <v>541</v>
      </c>
      <c r="X208" s="94" t="s">
        <v>109</v>
      </c>
      <c r="Y208" s="94" t="s">
        <v>68</v>
      </c>
      <c r="Z208" s="94" t="s">
        <v>69</v>
      </c>
      <c r="AA208" s="94" t="s">
        <v>70</v>
      </c>
      <c r="AB208" s="94" t="s">
        <v>71</v>
      </c>
      <c r="AC208" s="94" t="s">
        <v>72</v>
      </c>
      <c r="AD208" s="191">
        <f>AH209</f>
        <v>28.8</v>
      </c>
      <c r="AE208" s="93">
        <f t="shared" si="238"/>
        <v>25</v>
      </c>
      <c r="AF208" s="93">
        <f t="shared" si="239"/>
        <v>15</v>
      </c>
      <c r="AG208" s="93">
        <f>($S208*((AE208+AF208))/100)</f>
        <v>32</v>
      </c>
      <c r="AH208" s="93">
        <f t="shared" ref="AH208" si="295">S208-AG208</f>
        <v>48</v>
      </c>
      <c r="AI208" s="191">
        <f>AM208</f>
        <v>100</v>
      </c>
      <c r="AJ208" s="93">
        <f t="shared" si="243"/>
        <v>0</v>
      </c>
      <c r="AK208" s="93">
        <f t="shared" si="244"/>
        <v>0</v>
      </c>
      <c r="AL208" s="93">
        <f>($U208*((AJ208+AK208))/100)</f>
        <v>0</v>
      </c>
      <c r="AM208" s="93">
        <f>U208-AL208</f>
        <v>100</v>
      </c>
      <c r="AN208" s="268" t="s">
        <v>122</v>
      </c>
      <c r="AO208" s="187" t="s">
        <v>74</v>
      </c>
      <c r="AP208" s="187" t="s">
        <v>542</v>
      </c>
      <c r="AQ208" s="271" t="s">
        <v>543</v>
      </c>
      <c r="AR208" s="244">
        <v>45658</v>
      </c>
      <c r="AS208" s="244">
        <v>46022</v>
      </c>
      <c r="AT208" s="244" t="s">
        <v>126</v>
      </c>
      <c r="AU208" s="183" t="s">
        <v>544</v>
      </c>
      <c r="AV208" s="270"/>
    </row>
    <row r="209" spans="1:48" s="103" customFormat="1" ht="159" customHeight="1">
      <c r="A209" s="182"/>
      <c r="B209" s="182"/>
      <c r="C209" s="184"/>
      <c r="D209" s="183"/>
      <c r="E209" s="183"/>
      <c r="F209" s="183"/>
      <c r="G209" s="183"/>
      <c r="H209" s="257"/>
      <c r="I209" s="257"/>
      <c r="J209" s="257"/>
      <c r="K209" s="257"/>
      <c r="L209" s="265"/>
      <c r="M209" s="188"/>
      <c r="N209" s="188"/>
      <c r="O209" s="188"/>
      <c r="P209" s="188"/>
      <c r="Q209" s="188"/>
      <c r="R209" s="188"/>
      <c r="S209" s="188"/>
      <c r="T209" s="188"/>
      <c r="U209" s="188"/>
      <c r="V209" s="125"/>
      <c r="W209" s="94" t="s">
        <v>545</v>
      </c>
      <c r="X209" s="94" t="s">
        <v>109</v>
      </c>
      <c r="Y209" s="94" t="s">
        <v>68</v>
      </c>
      <c r="Z209" s="94" t="s">
        <v>69</v>
      </c>
      <c r="AA209" s="94" t="s">
        <v>70</v>
      </c>
      <c r="AB209" s="94" t="s">
        <v>71</v>
      </c>
      <c r="AC209" s="94" t="s">
        <v>72</v>
      </c>
      <c r="AD209" s="193"/>
      <c r="AE209" s="93">
        <f t="shared" si="238"/>
        <v>25</v>
      </c>
      <c r="AF209" s="93">
        <f t="shared" si="239"/>
        <v>15</v>
      </c>
      <c r="AG209" s="93">
        <f>($AH208*((AE209+AF209))/100)</f>
        <v>19.2</v>
      </c>
      <c r="AH209" s="93">
        <f t="shared" ref="AH209" si="296">AH208-AG209</f>
        <v>28.8</v>
      </c>
      <c r="AI209" s="193"/>
      <c r="AJ209" s="93">
        <f t="shared" si="243"/>
        <v>0</v>
      </c>
      <c r="AK209" s="93">
        <f t="shared" si="244"/>
        <v>0</v>
      </c>
      <c r="AL209" s="93">
        <f t="shared" ref="AL209" si="297">($AM208*((AJ209+AK209))/100)</f>
        <v>0</v>
      </c>
      <c r="AM209" s="93">
        <f t="shared" ref="AM209" si="298">AM208-AL209</f>
        <v>100</v>
      </c>
      <c r="AN209" s="269"/>
      <c r="AO209" s="188"/>
      <c r="AP209" s="188"/>
      <c r="AQ209" s="272"/>
      <c r="AR209" s="245"/>
      <c r="AS209" s="245"/>
      <c r="AT209" s="245"/>
      <c r="AU209" s="183"/>
      <c r="AV209" s="270"/>
    </row>
    <row r="210" spans="1:48" s="103" customFormat="1" ht="207" customHeight="1">
      <c r="A210" s="187"/>
      <c r="B210" s="187" t="s">
        <v>149</v>
      </c>
      <c r="C210" s="189" t="s">
        <v>549</v>
      </c>
      <c r="D210" s="189" t="s">
        <v>550</v>
      </c>
      <c r="E210" s="189"/>
      <c r="F210" s="189"/>
      <c r="G210" s="189"/>
      <c r="H210" s="189" t="s">
        <v>551</v>
      </c>
      <c r="I210" s="189" t="s">
        <v>552</v>
      </c>
      <c r="J210" s="189" t="s">
        <v>553</v>
      </c>
      <c r="K210" s="189" t="s">
        <v>261</v>
      </c>
      <c r="L210" s="189" t="s">
        <v>554</v>
      </c>
      <c r="M210" s="187" t="s">
        <v>83</v>
      </c>
      <c r="N210" s="187" t="s">
        <v>547</v>
      </c>
      <c r="O210" s="187" t="s">
        <v>84</v>
      </c>
      <c r="P210" s="187" t="s">
        <v>85</v>
      </c>
      <c r="Q210" s="187">
        <v>231</v>
      </c>
      <c r="R210" s="187" t="s">
        <v>120</v>
      </c>
      <c r="S210" s="187">
        <v>40</v>
      </c>
      <c r="T210" s="187" t="s">
        <v>121</v>
      </c>
      <c r="U210" s="187">
        <v>100</v>
      </c>
      <c r="V210" s="268" t="s">
        <v>122</v>
      </c>
      <c r="W210" s="94" t="s">
        <v>555</v>
      </c>
      <c r="X210" s="94" t="s">
        <v>109</v>
      </c>
      <c r="Y210" s="94" t="s">
        <v>88</v>
      </c>
      <c r="Z210" s="94" t="s">
        <v>69</v>
      </c>
      <c r="AA210" s="94" t="s">
        <v>70</v>
      </c>
      <c r="AB210" s="94" t="s">
        <v>71</v>
      </c>
      <c r="AC210" s="94" t="s">
        <v>72</v>
      </c>
      <c r="AD210" s="191">
        <f>AH211</f>
        <v>16.8</v>
      </c>
      <c r="AE210" s="93">
        <f t="shared" si="238"/>
        <v>15</v>
      </c>
      <c r="AF210" s="93">
        <f t="shared" si="239"/>
        <v>15</v>
      </c>
      <c r="AG210" s="93">
        <f>($S210*((AE210+AF210))/100)</f>
        <v>12</v>
      </c>
      <c r="AH210" s="93">
        <f t="shared" si="241"/>
        <v>28</v>
      </c>
      <c r="AI210" s="191">
        <f>AM211</f>
        <v>100</v>
      </c>
      <c r="AJ210" s="93">
        <f t="shared" si="243"/>
        <v>0</v>
      </c>
      <c r="AK210" s="93">
        <f t="shared" si="244"/>
        <v>0</v>
      </c>
      <c r="AL210" s="93">
        <f>($U210*((AJ210+AK210))/100)</f>
        <v>0</v>
      </c>
      <c r="AM210" s="100">
        <f>U210-AL210</f>
        <v>100</v>
      </c>
      <c r="AN210" s="268" t="s">
        <v>122</v>
      </c>
      <c r="AO210" s="187" t="s">
        <v>74</v>
      </c>
      <c r="AP210" s="189" t="s">
        <v>548</v>
      </c>
      <c r="AQ210" s="189" t="s">
        <v>556</v>
      </c>
      <c r="AR210" s="244">
        <v>45658</v>
      </c>
      <c r="AS210" s="244">
        <v>46022</v>
      </c>
      <c r="AT210" s="251" t="s">
        <v>126</v>
      </c>
      <c r="AU210" s="189" t="s">
        <v>557</v>
      </c>
    </row>
    <row r="211" spans="1:48" s="103" customFormat="1" ht="287.25" customHeight="1">
      <c r="A211" s="188"/>
      <c r="B211" s="188"/>
      <c r="C211" s="196"/>
      <c r="D211" s="196"/>
      <c r="E211" s="196"/>
      <c r="F211" s="196"/>
      <c r="G211" s="196"/>
      <c r="H211" s="196"/>
      <c r="I211" s="196"/>
      <c r="J211" s="196"/>
      <c r="K211" s="196"/>
      <c r="L211" s="196"/>
      <c r="M211" s="188"/>
      <c r="N211" s="188"/>
      <c r="O211" s="188"/>
      <c r="P211" s="188"/>
      <c r="Q211" s="188"/>
      <c r="R211" s="188"/>
      <c r="S211" s="188"/>
      <c r="T211" s="188"/>
      <c r="U211" s="188"/>
      <c r="V211" s="269"/>
      <c r="W211" s="94" t="s">
        <v>558</v>
      </c>
      <c r="X211" s="94" t="s">
        <v>109</v>
      </c>
      <c r="Y211" s="94" t="s">
        <v>68</v>
      </c>
      <c r="Z211" s="94" t="s">
        <v>69</v>
      </c>
      <c r="AA211" s="94" t="s">
        <v>70</v>
      </c>
      <c r="AB211" s="94" t="s">
        <v>71</v>
      </c>
      <c r="AC211" s="94" t="s">
        <v>72</v>
      </c>
      <c r="AD211" s="193"/>
      <c r="AE211" s="93">
        <f t="shared" si="238"/>
        <v>25</v>
      </c>
      <c r="AF211" s="93">
        <f t="shared" si="239"/>
        <v>15</v>
      </c>
      <c r="AG211" s="93">
        <f>($AH210*((AE211+AF211))/100)</f>
        <v>11.2</v>
      </c>
      <c r="AH211" s="93">
        <f t="shared" ref="AH211" si="299">AH210-AG211</f>
        <v>16.8</v>
      </c>
      <c r="AI211" s="193"/>
      <c r="AJ211" s="93">
        <f t="shared" si="243"/>
        <v>0</v>
      </c>
      <c r="AK211" s="93">
        <f t="shared" si="244"/>
        <v>0</v>
      </c>
      <c r="AL211" s="93">
        <f t="shared" ref="AL211" si="300">($AM210*((AJ211+AK211))/100)</f>
        <v>0</v>
      </c>
      <c r="AM211" s="100">
        <f t="shared" ref="AM211" si="301">AM210-AL211</f>
        <v>100</v>
      </c>
      <c r="AN211" s="269"/>
      <c r="AO211" s="188"/>
      <c r="AP211" s="196"/>
      <c r="AQ211" s="196"/>
      <c r="AR211" s="245"/>
      <c r="AS211" s="245"/>
      <c r="AT211" s="253"/>
      <c r="AU211" s="196"/>
    </row>
    <row r="212" spans="1:48" s="103" customFormat="1" ht="306" customHeight="1">
      <c r="A212" s="187"/>
      <c r="B212" s="187" t="s">
        <v>149</v>
      </c>
      <c r="C212" s="189" t="s">
        <v>546</v>
      </c>
      <c r="D212" s="189" t="s">
        <v>559</v>
      </c>
      <c r="E212" s="189"/>
      <c r="F212" s="189"/>
      <c r="G212" s="189"/>
      <c r="H212" s="189" t="s">
        <v>560</v>
      </c>
      <c r="I212" s="189" t="s">
        <v>561</v>
      </c>
      <c r="J212" s="189" t="s">
        <v>562</v>
      </c>
      <c r="K212" s="189" t="s">
        <v>563</v>
      </c>
      <c r="L212" s="189" t="s">
        <v>564</v>
      </c>
      <c r="M212" s="187" t="s">
        <v>83</v>
      </c>
      <c r="N212" s="187" t="s">
        <v>547</v>
      </c>
      <c r="O212" s="187" t="s">
        <v>84</v>
      </c>
      <c r="P212" s="187" t="s">
        <v>85</v>
      </c>
      <c r="Q212" s="187">
        <v>6488</v>
      </c>
      <c r="R212" s="187" t="s">
        <v>216</v>
      </c>
      <c r="S212" s="187">
        <v>100</v>
      </c>
      <c r="T212" s="187" t="s">
        <v>121</v>
      </c>
      <c r="U212" s="187">
        <v>100</v>
      </c>
      <c r="V212" s="268" t="s">
        <v>122</v>
      </c>
      <c r="W212" s="94" t="s">
        <v>565</v>
      </c>
      <c r="X212" s="94" t="s">
        <v>109</v>
      </c>
      <c r="Y212" s="94" t="s">
        <v>88</v>
      </c>
      <c r="Z212" s="94" t="s">
        <v>69</v>
      </c>
      <c r="AA212" s="94" t="s">
        <v>70</v>
      </c>
      <c r="AB212" s="94" t="s">
        <v>71</v>
      </c>
      <c r="AC212" s="94" t="s">
        <v>72</v>
      </c>
      <c r="AD212" s="191">
        <f>AH213</f>
        <v>49</v>
      </c>
      <c r="AE212" s="93">
        <f t="shared" si="238"/>
        <v>15</v>
      </c>
      <c r="AF212" s="93">
        <f t="shared" si="239"/>
        <v>15</v>
      </c>
      <c r="AG212" s="93">
        <f>($S212*((AE212+AF212))/100)</f>
        <v>30</v>
      </c>
      <c r="AH212" s="93">
        <f t="shared" ref="AH212" si="302">S212-AG212</f>
        <v>70</v>
      </c>
      <c r="AI212" s="191">
        <f>AM213</f>
        <v>100</v>
      </c>
      <c r="AJ212" s="93">
        <f t="shared" si="243"/>
        <v>0</v>
      </c>
      <c r="AK212" s="93">
        <f t="shared" si="244"/>
        <v>0</v>
      </c>
      <c r="AL212" s="93">
        <f>($U212*((AJ212+AK212))/100)</f>
        <v>0</v>
      </c>
      <c r="AM212" s="100">
        <f>U212-AL212</f>
        <v>100</v>
      </c>
      <c r="AN212" s="268" t="s">
        <v>122</v>
      </c>
      <c r="AO212" s="187" t="s">
        <v>74</v>
      </c>
      <c r="AP212" s="189" t="s">
        <v>548</v>
      </c>
      <c r="AQ212" s="189" t="s">
        <v>566</v>
      </c>
      <c r="AR212" s="244">
        <v>45658</v>
      </c>
      <c r="AS212" s="244">
        <v>46022</v>
      </c>
      <c r="AT212" s="244" t="s">
        <v>126</v>
      </c>
      <c r="AU212" s="189" t="s">
        <v>567</v>
      </c>
    </row>
    <row r="213" spans="1:48" s="103" customFormat="1" ht="187.5" customHeight="1">
      <c r="A213" s="188"/>
      <c r="B213" s="188"/>
      <c r="C213" s="196"/>
      <c r="D213" s="196"/>
      <c r="E213" s="196"/>
      <c r="F213" s="196"/>
      <c r="G213" s="196"/>
      <c r="H213" s="196"/>
      <c r="I213" s="196"/>
      <c r="J213" s="196"/>
      <c r="K213" s="196"/>
      <c r="L213" s="196"/>
      <c r="M213" s="188"/>
      <c r="N213" s="188"/>
      <c r="O213" s="188"/>
      <c r="P213" s="188"/>
      <c r="Q213" s="188"/>
      <c r="R213" s="188"/>
      <c r="S213" s="188"/>
      <c r="T213" s="188"/>
      <c r="U213" s="188"/>
      <c r="V213" s="269"/>
      <c r="W213" s="94" t="s">
        <v>568</v>
      </c>
      <c r="X213" s="94" t="s">
        <v>109</v>
      </c>
      <c r="Y213" s="94" t="s">
        <v>88</v>
      </c>
      <c r="Z213" s="94" t="s">
        <v>69</v>
      </c>
      <c r="AA213" s="94" t="s">
        <v>70</v>
      </c>
      <c r="AB213" s="94" t="s">
        <v>71</v>
      </c>
      <c r="AC213" s="94" t="s">
        <v>72</v>
      </c>
      <c r="AD213" s="193"/>
      <c r="AE213" s="93">
        <f t="shared" si="238"/>
        <v>15</v>
      </c>
      <c r="AF213" s="93">
        <f t="shared" si="239"/>
        <v>15</v>
      </c>
      <c r="AG213" s="93">
        <f>($AH212*((AE213+AF213))/100)</f>
        <v>21</v>
      </c>
      <c r="AH213" s="93">
        <f t="shared" ref="AH213" si="303">AH212-AG213</f>
        <v>49</v>
      </c>
      <c r="AI213" s="193"/>
      <c r="AJ213" s="93">
        <f t="shared" si="243"/>
        <v>0</v>
      </c>
      <c r="AK213" s="93">
        <f t="shared" si="244"/>
        <v>0</v>
      </c>
      <c r="AL213" s="93">
        <f t="shared" ref="AL213" si="304">($AM212*((AJ213+AK213))/100)</f>
        <v>0</v>
      </c>
      <c r="AM213" s="100">
        <f t="shared" ref="AM213" si="305">AM212-AL213</f>
        <v>100</v>
      </c>
      <c r="AN213" s="269"/>
      <c r="AO213" s="188"/>
      <c r="AP213" s="196"/>
      <c r="AQ213" s="196"/>
      <c r="AR213" s="245"/>
      <c r="AS213" s="245"/>
      <c r="AT213" s="245"/>
      <c r="AU213" s="196"/>
    </row>
    <row r="214" spans="1:48" s="103" customFormat="1" ht="184.5" customHeight="1">
      <c r="A214" s="257"/>
      <c r="B214" s="182" t="s">
        <v>151</v>
      </c>
      <c r="C214" s="183" t="s">
        <v>473</v>
      </c>
      <c r="D214" s="183" t="s">
        <v>570</v>
      </c>
      <c r="E214" s="307"/>
      <c r="F214" s="307"/>
      <c r="G214" s="307"/>
      <c r="H214" s="189" t="s">
        <v>571</v>
      </c>
      <c r="I214" s="189" t="s">
        <v>572</v>
      </c>
      <c r="J214" s="189" t="s">
        <v>573</v>
      </c>
      <c r="K214" s="189" t="s">
        <v>574</v>
      </c>
      <c r="L214" s="183" t="s">
        <v>575</v>
      </c>
      <c r="M214" s="182" t="s">
        <v>83</v>
      </c>
      <c r="N214" s="182" t="s">
        <v>227</v>
      </c>
      <c r="O214" s="182" t="s">
        <v>84</v>
      </c>
      <c r="P214" s="182" t="s">
        <v>85</v>
      </c>
      <c r="Q214" s="182">
        <v>32200</v>
      </c>
      <c r="R214" s="182" t="s">
        <v>216</v>
      </c>
      <c r="S214" s="182">
        <v>100</v>
      </c>
      <c r="T214" s="182" t="s">
        <v>121</v>
      </c>
      <c r="U214" s="182">
        <v>100</v>
      </c>
      <c r="V214" s="180" t="s">
        <v>122</v>
      </c>
      <c r="W214" s="123" t="s">
        <v>576</v>
      </c>
      <c r="X214" s="94" t="s">
        <v>109</v>
      </c>
      <c r="Y214" s="94" t="s">
        <v>68</v>
      </c>
      <c r="Z214" s="94" t="s">
        <v>69</v>
      </c>
      <c r="AA214" s="94" t="s">
        <v>70</v>
      </c>
      <c r="AB214" s="94" t="s">
        <v>71</v>
      </c>
      <c r="AC214" s="94" t="s">
        <v>72</v>
      </c>
      <c r="AD214" s="181">
        <f>AH215</f>
        <v>60</v>
      </c>
      <c r="AE214" s="93">
        <f t="shared" si="238"/>
        <v>25</v>
      </c>
      <c r="AF214" s="93">
        <f t="shared" si="239"/>
        <v>15</v>
      </c>
      <c r="AG214" s="93">
        <f>($S214*((AE214+AF214))/100)</f>
        <v>40</v>
      </c>
      <c r="AH214" s="93">
        <f t="shared" ref="AH214" si="306">S214-AG214</f>
        <v>60</v>
      </c>
      <c r="AI214" s="181">
        <f>AM215</f>
        <v>75</v>
      </c>
      <c r="AJ214" s="93">
        <f t="shared" si="243"/>
        <v>0</v>
      </c>
      <c r="AK214" s="93">
        <f t="shared" si="244"/>
        <v>0</v>
      </c>
      <c r="AL214" s="93">
        <f>($U214*((AJ214+AK214))/100)</f>
        <v>0</v>
      </c>
      <c r="AM214" s="100">
        <f>U214-AL214</f>
        <v>100</v>
      </c>
      <c r="AN214" s="212" t="s">
        <v>66</v>
      </c>
      <c r="AO214" s="182" t="s">
        <v>74</v>
      </c>
      <c r="AP214" s="183" t="s">
        <v>577</v>
      </c>
      <c r="AQ214" s="240" t="s">
        <v>578</v>
      </c>
      <c r="AR214" s="246">
        <v>45658</v>
      </c>
      <c r="AS214" s="246">
        <v>46022</v>
      </c>
      <c r="AT214" s="182" t="s">
        <v>91</v>
      </c>
      <c r="AU214" s="183" t="s">
        <v>579</v>
      </c>
    </row>
    <row r="215" spans="1:48" s="103" customFormat="1" ht="409.6" customHeight="1">
      <c r="A215" s="257"/>
      <c r="B215" s="182"/>
      <c r="C215" s="183"/>
      <c r="D215" s="183"/>
      <c r="E215" s="307"/>
      <c r="F215" s="307"/>
      <c r="G215" s="307"/>
      <c r="H215" s="196"/>
      <c r="I215" s="196"/>
      <c r="J215" s="196"/>
      <c r="K215" s="196"/>
      <c r="L215" s="183"/>
      <c r="M215" s="182"/>
      <c r="N215" s="182"/>
      <c r="O215" s="182"/>
      <c r="P215" s="182"/>
      <c r="Q215" s="182"/>
      <c r="R215" s="182"/>
      <c r="S215" s="182"/>
      <c r="T215" s="182"/>
      <c r="U215" s="182"/>
      <c r="V215" s="180"/>
      <c r="W215" s="123" t="s">
        <v>580</v>
      </c>
      <c r="X215" s="94" t="s">
        <v>42</v>
      </c>
      <c r="Y215" s="94" t="s">
        <v>78</v>
      </c>
      <c r="Z215" s="94" t="s">
        <v>69</v>
      </c>
      <c r="AA215" s="94" t="s">
        <v>70</v>
      </c>
      <c r="AB215" s="94" t="s">
        <v>71</v>
      </c>
      <c r="AC215" s="94" t="s">
        <v>72</v>
      </c>
      <c r="AD215" s="181"/>
      <c r="AE215" s="93">
        <f t="shared" si="238"/>
        <v>0</v>
      </c>
      <c r="AF215" s="93">
        <f t="shared" si="239"/>
        <v>0</v>
      </c>
      <c r="AG215" s="93">
        <f>($AH214*((AE215+AF215))/100)</f>
        <v>0</v>
      </c>
      <c r="AH215" s="93">
        <f t="shared" ref="AH215" si="307">AH214-AG215</f>
        <v>60</v>
      </c>
      <c r="AI215" s="181"/>
      <c r="AJ215" s="93">
        <f t="shared" si="243"/>
        <v>10</v>
      </c>
      <c r="AK215" s="93">
        <f t="shared" si="244"/>
        <v>15</v>
      </c>
      <c r="AL215" s="93">
        <f>($AM214*((AJ215+AK215))/100)</f>
        <v>25</v>
      </c>
      <c r="AM215" s="100">
        <f t="shared" ref="AM215" si="308">AM214-AL215</f>
        <v>75</v>
      </c>
      <c r="AN215" s="212"/>
      <c r="AO215" s="182"/>
      <c r="AP215" s="183"/>
      <c r="AQ215" s="240"/>
      <c r="AR215" s="246"/>
      <c r="AS215" s="246"/>
      <c r="AT215" s="182"/>
      <c r="AU215" s="183"/>
    </row>
    <row r="216" spans="1:48" s="103" customFormat="1" ht="143.25" customHeight="1">
      <c r="A216" s="92"/>
      <c r="B216" s="93" t="s">
        <v>154</v>
      </c>
      <c r="C216" s="94" t="s">
        <v>843</v>
      </c>
      <c r="D216" s="94" t="s">
        <v>844</v>
      </c>
      <c r="E216" s="94"/>
      <c r="F216" s="94"/>
      <c r="G216" s="94"/>
      <c r="H216" s="94" t="s">
        <v>845</v>
      </c>
      <c r="I216" s="94" t="s">
        <v>846</v>
      </c>
      <c r="J216" s="94" t="s">
        <v>847</v>
      </c>
      <c r="K216" s="94" t="s">
        <v>848</v>
      </c>
      <c r="L216" s="94" t="s">
        <v>849</v>
      </c>
      <c r="M216" s="93" t="s">
        <v>83</v>
      </c>
      <c r="N216" s="93" t="s">
        <v>105</v>
      </c>
      <c r="O216" s="93" t="s">
        <v>84</v>
      </c>
      <c r="P216" s="93" t="s">
        <v>85</v>
      </c>
      <c r="Q216" s="93">
        <v>16</v>
      </c>
      <c r="R216" s="93" t="s">
        <v>120</v>
      </c>
      <c r="S216" s="93">
        <v>40</v>
      </c>
      <c r="T216" s="93" t="s">
        <v>121</v>
      </c>
      <c r="U216" s="93">
        <v>100</v>
      </c>
      <c r="V216" s="125" t="s">
        <v>122</v>
      </c>
      <c r="W216" s="94" t="s">
        <v>850</v>
      </c>
      <c r="X216" s="94" t="s">
        <v>109</v>
      </c>
      <c r="Y216" s="94" t="s">
        <v>68</v>
      </c>
      <c r="Z216" s="94" t="s">
        <v>69</v>
      </c>
      <c r="AA216" s="94" t="s">
        <v>70</v>
      </c>
      <c r="AB216" s="94" t="s">
        <v>71</v>
      </c>
      <c r="AC216" s="94" t="s">
        <v>72</v>
      </c>
      <c r="AD216" s="98">
        <v>24</v>
      </c>
      <c r="AE216" s="74">
        <f>IF(Y216="Preventivo",25,IF(Y216="Detectivo",15,0))</f>
        <v>25</v>
      </c>
      <c r="AF216" s="15">
        <f>IF(Y216="Correctivo",0,IF(Z216="Automatizado",25,IF(Z216="Manual",15,0)))</f>
        <v>15</v>
      </c>
      <c r="AG216" s="15">
        <f t="shared" ref="AG216" si="309">($S216*((AE216+AF216))/100)</f>
        <v>16</v>
      </c>
      <c r="AH216" s="15">
        <f>S216-AG216</f>
        <v>24</v>
      </c>
      <c r="AI216" s="98">
        <v>100</v>
      </c>
      <c r="AJ216" s="15">
        <f>IF(Y216="Correctivo",10,0)</f>
        <v>0</v>
      </c>
      <c r="AK216" s="15">
        <f>IF(X216="Probabilidad",0,IF(Z216="Automatizado",25,IF(Z216="Manual",15,0)))</f>
        <v>0</v>
      </c>
      <c r="AL216" s="15">
        <f t="shared" ref="AL216" si="310">($U216*((AJ216+AK216))/100)</f>
        <v>0</v>
      </c>
      <c r="AM216" s="74">
        <f t="shared" ref="AM216" si="311">U216-AL216</f>
        <v>100</v>
      </c>
      <c r="AN216" s="125" t="s">
        <v>122</v>
      </c>
      <c r="AO216" s="94" t="s">
        <v>74</v>
      </c>
      <c r="AP216" s="94" t="s">
        <v>851</v>
      </c>
      <c r="AQ216" s="94" t="s">
        <v>852</v>
      </c>
      <c r="AR216" s="124">
        <v>45658</v>
      </c>
      <c r="AS216" s="124">
        <v>46022</v>
      </c>
      <c r="AT216" s="93" t="s">
        <v>126</v>
      </c>
      <c r="AU216" s="94" t="s">
        <v>853</v>
      </c>
    </row>
    <row r="217" spans="1:48" s="103" customFormat="1" ht="99" customHeight="1">
      <c r="A217" s="348"/>
      <c r="B217" s="186" t="s">
        <v>157</v>
      </c>
      <c r="C217" s="184" t="s">
        <v>896</v>
      </c>
      <c r="D217" s="184" t="s">
        <v>581</v>
      </c>
      <c r="E217" s="184"/>
      <c r="F217" s="184"/>
      <c r="G217" s="184"/>
      <c r="H217" s="345" t="s">
        <v>582</v>
      </c>
      <c r="I217" s="345" t="s">
        <v>583</v>
      </c>
      <c r="J217" s="345" t="s">
        <v>584</v>
      </c>
      <c r="K217" s="345" t="s">
        <v>585</v>
      </c>
      <c r="L217" s="184" t="s">
        <v>586</v>
      </c>
      <c r="M217" s="186" t="s">
        <v>83</v>
      </c>
      <c r="N217" s="186" t="s">
        <v>105</v>
      </c>
      <c r="O217" s="186" t="s">
        <v>84</v>
      </c>
      <c r="P217" s="186" t="s">
        <v>85</v>
      </c>
      <c r="Q217" s="186">
        <v>352000</v>
      </c>
      <c r="R217" s="186" t="s">
        <v>216</v>
      </c>
      <c r="S217" s="186">
        <v>100</v>
      </c>
      <c r="T217" s="186" t="s">
        <v>73</v>
      </c>
      <c r="U217" s="186">
        <v>60</v>
      </c>
      <c r="V217" s="354" t="s">
        <v>66</v>
      </c>
      <c r="W217" s="112" t="s">
        <v>587</v>
      </c>
      <c r="X217" s="116" t="s">
        <v>109</v>
      </c>
      <c r="Y217" s="97" t="s">
        <v>68</v>
      </c>
      <c r="Z217" s="97" t="s">
        <v>69</v>
      </c>
      <c r="AA217" s="97" t="s">
        <v>159</v>
      </c>
      <c r="AB217" s="97" t="s">
        <v>89</v>
      </c>
      <c r="AC217" s="97" t="s">
        <v>164</v>
      </c>
      <c r="AD217" s="349">
        <f>AH219</f>
        <v>42</v>
      </c>
      <c r="AE217" s="116">
        <f t="shared" ref="AE217:AE219" si="312">IF(Y217="Preventivo",25,IF(Y217="Detectivo",15,0))</f>
        <v>25</v>
      </c>
      <c r="AF217" s="116">
        <f t="shared" ref="AF217:AF219" si="313">IF(Y217="Correctivo",0,IF(Z217="Automatizado",25,IF(Z217="Manual",15,0)))</f>
        <v>15</v>
      </c>
      <c r="AG217" s="116">
        <f t="shared" ref="AG217" si="314">($S217*((AE217+AF217))/100)</f>
        <v>40</v>
      </c>
      <c r="AH217" s="116">
        <f t="shared" ref="AH217" si="315">S217-AG217</f>
        <v>60</v>
      </c>
      <c r="AI217" s="349">
        <f>AM219</f>
        <v>54</v>
      </c>
      <c r="AJ217" s="116">
        <f t="shared" ref="AJ217:AJ219" si="316">IF(Y217="Correctivo",10,0)</f>
        <v>0</v>
      </c>
      <c r="AK217" s="116">
        <f t="shared" ref="AK217:AK219" si="317">IF(X217="Probabilidad",0,IF(Z217="Automatizado",25,IF(Z217="Manual",15,0)))</f>
        <v>0</v>
      </c>
      <c r="AL217" s="116">
        <f t="shared" ref="AL217" si="318">($U217*((AJ217+AK217))/100)</f>
        <v>0</v>
      </c>
      <c r="AM217" s="132">
        <f t="shared" ref="AM217" si="319">U217-AL217</f>
        <v>60</v>
      </c>
      <c r="AN217" s="350" t="s">
        <v>73</v>
      </c>
      <c r="AO217" s="186" t="s">
        <v>74</v>
      </c>
      <c r="AP217" s="184" t="s">
        <v>588</v>
      </c>
      <c r="AQ217" s="112" t="s">
        <v>589</v>
      </c>
      <c r="AR217" s="135">
        <v>45658</v>
      </c>
      <c r="AS217" s="135">
        <v>46022</v>
      </c>
      <c r="AT217" s="351" t="s">
        <v>76</v>
      </c>
      <c r="AU217" s="134" t="s">
        <v>590</v>
      </c>
    </row>
    <row r="218" spans="1:48" s="103" customFormat="1" ht="112.5" customHeight="1">
      <c r="A218" s="348"/>
      <c r="B218" s="186"/>
      <c r="C218" s="184"/>
      <c r="D218" s="184"/>
      <c r="E218" s="184"/>
      <c r="F218" s="184"/>
      <c r="G218" s="184"/>
      <c r="H218" s="346"/>
      <c r="I218" s="346"/>
      <c r="J218" s="346"/>
      <c r="K218" s="346"/>
      <c r="L218" s="184"/>
      <c r="M218" s="186"/>
      <c r="N218" s="186"/>
      <c r="O218" s="186"/>
      <c r="P218" s="186"/>
      <c r="Q218" s="186"/>
      <c r="R218" s="186"/>
      <c r="S218" s="186"/>
      <c r="T218" s="186"/>
      <c r="U218" s="186"/>
      <c r="V218" s="354"/>
      <c r="W218" s="112" t="s">
        <v>591</v>
      </c>
      <c r="X218" s="134" t="s">
        <v>109</v>
      </c>
      <c r="Y218" s="97" t="s">
        <v>88</v>
      </c>
      <c r="Z218" s="97" t="s">
        <v>69</v>
      </c>
      <c r="AA218" s="97" t="s">
        <v>159</v>
      </c>
      <c r="AB218" s="97" t="s">
        <v>71</v>
      </c>
      <c r="AC218" s="97" t="s">
        <v>164</v>
      </c>
      <c r="AD218" s="349"/>
      <c r="AE218" s="116">
        <f t="shared" si="312"/>
        <v>15</v>
      </c>
      <c r="AF218" s="116">
        <f t="shared" si="313"/>
        <v>15</v>
      </c>
      <c r="AG218" s="116">
        <f>($AH217*((AE218+AF218))/100)</f>
        <v>18</v>
      </c>
      <c r="AH218" s="116">
        <f t="shared" ref="AH218:AH219" si="320">AH217-AG218</f>
        <v>42</v>
      </c>
      <c r="AI218" s="349"/>
      <c r="AJ218" s="116">
        <f t="shared" si="316"/>
        <v>0</v>
      </c>
      <c r="AK218" s="116">
        <f t="shared" si="317"/>
        <v>0</v>
      </c>
      <c r="AL218" s="116">
        <f t="shared" ref="AL218:AL219" si="321">($AM217*((AJ218+AK218))/100)</f>
        <v>0</v>
      </c>
      <c r="AM218" s="132">
        <f t="shared" ref="AM218:AM219" si="322">AM217-AL218</f>
        <v>60</v>
      </c>
      <c r="AN218" s="350"/>
      <c r="AO218" s="186"/>
      <c r="AP218" s="184"/>
      <c r="AQ218" s="112" t="s">
        <v>592</v>
      </c>
      <c r="AR218" s="135">
        <v>45658</v>
      </c>
      <c r="AS218" s="135">
        <v>46022</v>
      </c>
      <c r="AT218" s="352"/>
      <c r="AU218" s="134" t="s">
        <v>593</v>
      </c>
    </row>
    <row r="219" spans="1:48" s="103" customFormat="1" ht="123.75" customHeight="1">
      <c r="A219" s="348"/>
      <c r="B219" s="186"/>
      <c r="C219" s="184"/>
      <c r="D219" s="184"/>
      <c r="E219" s="184"/>
      <c r="F219" s="184"/>
      <c r="G219" s="184"/>
      <c r="H219" s="347"/>
      <c r="I219" s="347"/>
      <c r="J219" s="347"/>
      <c r="K219" s="347"/>
      <c r="L219" s="184"/>
      <c r="M219" s="186"/>
      <c r="N219" s="186"/>
      <c r="O219" s="186"/>
      <c r="P219" s="186"/>
      <c r="Q219" s="186"/>
      <c r="R219" s="186"/>
      <c r="S219" s="186"/>
      <c r="T219" s="186"/>
      <c r="U219" s="186"/>
      <c r="V219" s="354"/>
      <c r="W219" s="112" t="s">
        <v>594</v>
      </c>
      <c r="X219" s="116" t="s">
        <v>109</v>
      </c>
      <c r="Y219" s="97" t="s">
        <v>78</v>
      </c>
      <c r="Z219" s="97" t="s">
        <v>69</v>
      </c>
      <c r="AA219" s="97" t="s">
        <v>159</v>
      </c>
      <c r="AB219" s="97" t="s">
        <v>89</v>
      </c>
      <c r="AC219" s="97" t="s">
        <v>164</v>
      </c>
      <c r="AD219" s="349"/>
      <c r="AE219" s="116">
        <f t="shared" si="312"/>
        <v>0</v>
      </c>
      <c r="AF219" s="116">
        <f t="shared" si="313"/>
        <v>0</v>
      </c>
      <c r="AG219" s="116">
        <f>($AH218*((AE219+AF219))/100)</f>
        <v>0</v>
      </c>
      <c r="AH219" s="116">
        <f t="shared" si="320"/>
        <v>42</v>
      </c>
      <c r="AI219" s="349"/>
      <c r="AJ219" s="116">
        <f t="shared" si="316"/>
        <v>10</v>
      </c>
      <c r="AK219" s="116">
        <f t="shared" si="317"/>
        <v>0</v>
      </c>
      <c r="AL219" s="116">
        <f t="shared" si="321"/>
        <v>6</v>
      </c>
      <c r="AM219" s="132">
        <f t="shared" si="322"/>
        <v>54</v>
      </c>
      <c r="AN219" s="350"/>
      <c r="AO219" s="186"/>
      <c r="AP219" s="184"/>
      <c r="AQ219" s="112" t="s">
        <v>595</v>
      </c>
      <c r="AR219" s="135">
        <v>45658</v>
      </c>
      <c r="AS219" s="135">
        <v>46022</v>
      </c>
      <c r="AT219" s="353"/>
      <c r="AU219" s="134" t="s">
        <v>596</v>
      </c>
    </row>
    <row r="220" spans="1:48" ht="91.5" customHeight="1">
      <c r="A220" s="161"/>
      <c r="B220" s="161" t="s">
        <v>161</v>
      </c>
      <c r="C220" s="170" t="s">
        <v>488</v>
      </c>
      <c r="D220" s="165" t="s">
        <v>598</v>
      </c>
      <c r="E220" s="172" t="s">
        <v>59</v>
      </c>
      <c r="F220" s="174" t="s">
        <v>791</v>
      </c>
      <c r="G220" s="174" t="s">
        <v>792</v>
      </c>
      <c r="H220" s="176" t="s">
        <v>490</v>
      </c>
      <c r="I220" s="176" t="s">
        <v>793</v>
      </c>
      <c r="J220" s="176" t="s">
        <v>794</v>
      </c>
      <c r="K220" s="176" t="s">
        <v>795</v>
      </c>
      <c r="L220" s="178" t="s">
        <v>796</v>
      </c>
      <c r="M220" s="176" t="s">
        <v>83</v>
      </c>
      <c r="N220" s="176" t="s">
        <v>111</v>
      </c>
      <c r="O220" s="161" t="s">
        <v>84</v>
      </c>
      <c r="P220" s="161" t="s">
        <v>85</v>
      </c>
      <c r="Q220" s="161">
        <v>1000</v>
      </c>
      <c r="R220" s="161" t="s">
        <v>250</v>
      </c>
      <c r="S220" s="159">
        <f t="shared" ref="S220" si="323">IF(R220="Muy alta",100,IF(R220="Alta",80,IF(R220="Media",60,IF(R220="Baja",40,IF(R220="Muy baja",20,IF(R220="Casi Seguro",100,IF(R220="Probable",80,IF(R220="Posible",60,IF(R220="Improbable",40,IF(R220="Rara vez",20,0))))))))))</f>
        <v>100</v>
      </c>
      <c r="T220" s="161" t="s">
        <v>121</v>
      </c>
      <c r="U220" s="159">
        <f t="shared" ref="U220" si="324">IF(T220="Catastrófico",100,IF(T220="Mayor",80,IF(T220="Moderado",60,IF(T220="Menor",40,IF(T220="Leve",20,0)))))</f>
        <v>100</v>
      </c>
      <c r="V220" s="161" t="s">
        <v>122</v>
      </c>
      <c r="W220" s="108" t="s">
        <v>797</v>
      </c>
      <c r="X220" s="15" t="s">
        <v>109</v>
      </c>
      <c r="Y220" s="32" t="s">
        <v>68</v>
      </c>
      <c r="Z220" s="32" t="s">
        <v>69</v>
      </c>
      <c r="AA220" s="32" t="s">
        <v>159</v>
      </c>
      <c r="AB220" s="32" t="s">
        <v>71</v>
      </c>
      <c r="AC220" s="32" t="s">
        <v>72</v>
      </c>
      <c r="AD220" s="163">
        <f>AH222</f>
        <v>21.6</v>
      </c>
      <c r="AE220" s="15">
        <f t="shared" ref="AE220:AE222" si="325">IF(Y220="Preventivo",25,IF(Y220="Detectivo",15,0))</f>
        <v>25</v>
      </c>
      <c r="AF220" s="15">
        <f t="shared" ref="AF220:AF222" si="326">IF(Y220="Correctivo",0,IF(Z220="Automatizado",25,IF(Z220="Manual",15,0)))</f>
        <v>15</v>
      </c>
      <c r="AG220" s="15">
        <f>($S$220*((AE220+AF220))/100)</f>
        <v>40</v>
      </c>
      <c r="AH220" s="15">
        <f>S220-AG220</f>
        <v>60</v>
      </c>
      <c r="AI220" s="163">
        <f>AM222</f>
        <v>100</v>
      </c>
      <c r="AJ220" s="15">
        <f t="shared" ref="AJ220:AJ222" si="327">IF(Y220="Correctivo",10,0)</f>
        <v>0</v>
      </c>
      <c r="AK220" s="15">
        <f t="shared" ref="AK220:AK222" si="328">IF(X220="Probabilidad",0,IF(Z220="Automatizado",25,IF(Z220="Manual",15,0)))</f>
        <v>0</v>
      </c>
      <c r="AL220" s="15">
        <f>($U$220*((AJ220+AK220))/100)</f>
        <v>0</v>
      </c>
      <c r="AM220" s="15">
        <f>U220-AL220</f>
        <v>100</v>
      </c>
      <c r="AN220" s="161" t="s">
        <v>122</v>
      </c>
      <c r="AO220" s="161" t="s">
        <v>74</v>
      </c>
      <c r="AP220" s="165" t="s">
        <v>496</v>
      </c>
      <c r="AQ220" s="108" t="s">
        <v>798</v>
      </c>
      <c r="AR220" s="159" t="s">
        <v>790</v>
      </c>
      <c r="AS220" s="159" t="s">
        <v>803</v>
      </c>
      <c r="AT220" s="169" t="s">
        <v>126</v>
      </c>
      <c r="AU220" s="159" t="s">
        <v>799</v>
      </c>
    </row>
    <row r="221" spans="1:48" ht="107.25" customHeight="1">
      <c r="A221" s="162"/>
      <c r="B221" s="162"/>
      <c r="C221" s="171"/>
      <c r="D221" s="166"/>
      <c r="E221" s="173"/>
      <c r="F221" s="175"/>
      <c r="G221" s="175"/>
      <c r="H221" s="177"/>
      <c r="I221" s="177"/>
      <c r="J221" s="177"/>
      <c r="K221" s="177"/>
      <c r="L221" s="179"/>
      <c r="M221" s="177"/>
      <c r="N221" s="177"/>
      <c r="O221" s="162"/>
      <c r="P221" s="162"/>
      <c r="Q221" s="162"/>
      <c r="R221" s="162"/>
      <c r="S221" s="160"/>
      <c r="T221" s="162"/>
      <c r="U221" s="160"/>
      <c r="V221" s="162"/>
      <c r="W221" s="108" t="s">
        <v>804</v>
      </c>
      <c r="X221" s="15" t="s">
        <v>109</v>
      </c>
      <c r="Y221" s="32" t="s">
        <v>68</v>
      </c>
      <c r="Z221" s="32" t="s">
        <v>69</v>
      </c>
      <c r="AA221" s="32" t="s">
        <v>159</v>
      </c>
      <c r="AB221" s="32" t="s">
        <v>71</v>
      </c>
      <c r="AC221" s="32" t="s">
        <v>72</v>
      </c>
      <c r="AD221" s="164"/>
      <c r="AE221" s="15">
        <f t="shared" si="325"/>
        <v>25</v>
      </c>
      <c r="AF221" s="15">
        <f t="shared" si="326"/>
        <v>15</v>
      </c>
      <c r="AG221" s="15">
        <f>($AH$220*((AE221+AF221))/100)</f>
        <v>24</v>
      </c>
      <c r="AH221" s="15">
        <f>AH220-AG221</f>
        <v>36</v>
      </c>
      <c r="AI221" s="164"/>
      <c r="AJ221" s="15">
        <f t="shared" si="327"/>
        <v>0</v>
      </c>
      <c r="AK221" s="15">
        <f t="shared" si="328"/>
        <v>0</v>
      </c>
      <c r="AL221" s="15">
        <f>($AM$220*((AJ221+AK221))/100)</f>
        <v>0</v>
      </c>
      <c r="AM221" s="15">
        <f>AM220-AL221</f>
        <v>100</v>
      </c>
      <c r="AN221" s="162"/>
      <c r="AO221" s="162"/>
      <c r="AP221" s="166"/>
      <c r="AQ221" s="108" t="s">
        <v>800</v>
      </c>
      <c r="AR221" s="160"/>
      <c r="AS221" s="160"/>
      <c r="AT221" s="168"/>
      <c r="AU221" s="160"/>
    </row>
    <row r="222" spans="1:48" ht="112.5" customHeight="1">
      <c r="A222" s="219"/>
      <c r="B222" s="219"/>
      <c r="C222" s="220"/>
      <c r="D222" s="216"/>
      <c r="E222" s="221"/>
      <c r="F222" s="222"/>
      <c r="G222" s="222"/>
      <c r="H222" s="223"/>
      <c r="I222" s="223"/>
      <c r="J222" s="223"/>
      <c r="K222" s="223"/>
      <c r="L222" s="224"/>
      <c r="M222" s="223"/>
      <c r="N222" s="223"/>
      <c r="O222" s="219"/>
      <c r="P222" s="219"/>
      <c r="Q222" s="219"/>
      <c r="R222" s="219"/>
      <c r="S222" s="217"/>
      <c r="T222" s="219"/>
      <c r="U222" s="217"/>
      <c r="V222" s="219"/>
      <c r="W222" s="108" t="s">
        <v>801</v>
      </c>
      <c r="X222" s="15" t="s">
        <v>109</v>
      </c>
      <c r="Y222" s="32" t="s">
        <v>68</v>
      </c>
      <c r="Z222" s="32" t="s">
        <v>69</v>
      </c>
      <c r="AA222" s="32" t="s">
        <v>159</v>
      </c>
      <c r="AB222" s="32" t="s">
        <v>71</v>
      </c>
      <c r="AC222" s="32" t="s">
        <v>72</v>
      </c>
      <c r="AD222" s="225"/>
      <c r="AE222" s="15">
        <f t="shared" si="325"/>
        <v>25</v>
      </c>
      <c r="AF222" s="15">
        <f t="shared" si="326"/>
        <v>15</v>
      </c>
      <c r="AG222" s="15">
        <f>($AH$221*((AE222+AF222))/100)</f>
        <v>14.4</v>
      </c>
      <c r="AH222" s="15">
        <f>AH221-AG222</f>
        <v>21.6</v>
      </c>
      <c r="AI222" s="225"/>
      <c r="AJ222" s="15">
        <f t="shared" si="327"/>
        <v>0</v>
      </c>
      <c r="AK222" s="15">
        <f t="shared" si="328"/>
        <v>0</v>
      </c>
      <c r="AL222" s="15">
        <f>($AM$221*((AJ222+AK222))/100)</f>
        <v>0</v>
      </c>
      <c r="AM222" s="15">
        <f>AM221-AL222</f>
        <v>100</v>
      </c>
      <c r="AN222" s="219"/>
      <c r="AO222" s="219"/>
      <c r="AP222" s="216"/>
      <c r="AQ222" s="108" t="s">
        <v>802</v>
      </c>
      <c r="AR222" s="217"/>
      <c r="AS222" s="217"/>
      <c r="AT222" s="218"/>
      <c r="AU222" s="217"/>
    </row>
    <row r="223" spans="1:48" s="103" customFormat="1" ht="198" customHeight="1">
      <c r="A223" s="182"/>
      <c r="B223" s="182" t="s">
        <v>162</v>
      </c>
      <c r="C223" s="184" t="s">
        <v>599</v>
      </c>
      <c r="D223" s="183" t="s">
        <v>600</v>
      </c>
      <c r="E223" s="183"/>
      <c r="F223" s="183"/>
      <c r="G223" s="183"/>
      <c r="H223" s="189" t="s">
        <v>601</v>
      </c>
      <c r="I223" s="189" t="s">
        <v>602</v>
      </c>
      <c r="J223" s="189" t="s">
        <v>603</v>
      </c>
      <c r="K223" s="189" t="s">
        <v>604</v>
      </c>
      <c r="L223" s="183" t="s">
        <v>605</v>
      </c>
      <c r="M223" s="182" t="s">
        <v>83</v>
      </c>
      <c r="N223" s="182" t="s">
        <v>105</v>
      </c>
      <c r="O223" s="182" t="s">
        <v>84</v>
      </c>
      <c r="P223" s="182" t="s">
        <v>85</v>
      </c>
      <c r="Q223" s="182">
        <v>4000</v>
      </c>
      <c r="R223" s="182" t="s">
        <v>216</v>
      </c>
      <c r="S223" s="182">
        <v>100</v>
      </c>
      <c r="T223" s="182" t="s">
        <v>121</v>
      </c>
      <c r="U223" s="182">
        <v>100</v>
      </c>
      <c r="V223" s="303" t="s">
        <v>122</v>
      </c>
      <c r="W223" s="94" t="s">
        <v>606</v>
      </c>
      <c r="X223" s="93" t="s">
        <v>109</v>
      </c>
      <c r="Y223" s="93" t="s">
        <v>68</v>
      </c>
      <c r="Z223" s="93" t="s">
        <v>69</v>
      </c>
      <c r="AA223" s="93" t="s">
        <v>70</v>
      </c>
      <c r="AB223" s="93" t="s">
        <v>71</v>
      </c>
      <c r="AC223" s="93" t="s">
        <v>72</v>
      </c>
      <c r="AD223" s="181">
        <f>AH224</f>
        <v>36</v>
      </c>
      <c r="AE223" s="93">
        <f t="shared" ref="AE223:AE224" si="329">IF(Y223="Preventivo",25,IF(Y223="Detectivo",15,0))</f>
        <v>25</v>
      </c>
      <c r="AF223" s="93">
        <f t="shared" ref="AF223:AF224" si="330">IF(Y223="Correctivo",0,IF(Z223="Automatizado",25,IF(Z223="Manual",15,0)))</f>
        <v>15</v>
      </c>
      <c r="AG223" s="93">
        <f>($S223*((AE223+AF223))/100)</f>
        <v>40</v>
      </c>
      <c r="AH223" s="93">
        <f t="shared" ref="AH223" si="331">S223-AG223</f>
        <v>60</v>
      </c>
      <c r="AI223" s="181">
        <f>AM224</f>
        <v>100</v>
      </c>
      <c r="AJ223" s="93">
        <f t="shared" ref="AJ223:AJ224" si="332">IF(Y223="Correctivo",10,0)</f>
        <v>0</v>
      </c>
      <c r="AK223" s="93">
        <f t="shared" ref="AK223:AK224" si="333">IF(X223="Probabilidad",0,IF(Z223="Automatizado",25,IF(Z223="Manual",15,0)))</f>
        <v>0</v>
      </c>
      <c r="AL223" s="93">
        <f>($U223*((AJ223+AK223))/100)</f>
        <v>0</v>
      </c>
      <c r="AM223" s="100">
        <f>U223-AL223</f>
        <v>100</v>
      </c>
      <c r="AN223" s="180" t="s">
        <v>122</v>
      </c>
      <c r="AO223" s="182" t="s">
        <v>74</v>
      </c>
      <c r="AP223" s="183" t="s">
        <v>75</v>
      </c>
      <c r="AQ223" s="183" t="s">
        <v>607</v>
      </c>
      <c r="AR223" s="244">
        <v>45658</v>
      </c>
      <c r="AS223" s="244">
        <v>46022</v>
      </c>
      <c r="AT223" s="246" t="s">
        <v>126</v>
      </c>
      <c r="AU223" s="183" t="s">
        <v>608</v>
      </c>
    </row>
    <row r="224" spans="1:48" s="103" customFormat="1" ht="131.25" customHeight="1">
      <c r="A224" s="182"/>
      <c r="B224" s="182"/>
      <c r="C224" s="184"/>
      <c r="D224" s="183"/>
      <c r="E224" s="183"/>
      <c r="F224" s="183"/>
      <c r="G224" s="183"/>
      <c r="H224" s="196"/>
      <c r="I224" s="196"/>
      <c r="J224" s="196"/>
      <c r="K224" s="196"/>
      <c r="L224" s="183"/>
      <c r="M224" s="182"/>
      <c r="N224" s="182"/>
      <c r="O224" s="182"/>
      <c r="P224" s="182"/>
      <c r="Q224" s="182"/>
      <c r="R224" s="182"/>
      <c r="S224" s="182"/>
      <c r="T224" s="182"/>
      <c r="U224" s="182"/>
      <c r="V224" s="303"/>
      <c r="W224" s="94" t="s">
        <v>609</v>
      </c>
      <c r="X224" s="93" t="s">
        <v>109</v>
      </c>
      <c r="Y224" s="93" t="s">
        <v>68</v>
      </c>
      <c r="Z224" s="93" t="s">
        <v>69</v>
      </c>
      <c r="AA224" s="93" t="s">
        <v>70</v>
      </c>
      <c r="AB224" s="93" t="s">
        <v>71</v>
      </c>
      <c r="AC224" s="93" t="s">
        <v>72</v>
      </c>
      <c r="AD224" s="181"/>
      <c r="AE224" s="93">
        <f t="shared" si="329"/>
        <v>25</v>
      </c>
      <c r="AF224" s="93">
        <f t="shared" si="330"/>
        <v>15</v>
      </c>
      <c r="AG224" s="93">
        <f>($AH223*((AE224+AF224))/100)</f>
        <v>24</v>
      </c>
      <c r="AH224" s="93">
        <f t="shared" ref="AH224" si="334">AH223-AG224</f>
        <v>36</v>
      </c>
      <c r="AI224" s="181"/>
      <c r="AJ224" s="93">
        <f t="shared" si="332"/>
        <v>0</v>
      </c>
      <c r="AK224" s="93">
        <f t="shared" si="333"/>
        <v>0</v>
      </c>
      <c r="AL224" s="93">
        <f t="shared" ref="AL224" si="335">($AM223*((AJ224+AK224))/100)</f>
        <v>0</v>
      </c>
      <c r="AM224" s="100">
        <f t="shared" ref="AM224" si="336">AM223-AL224</f>
        <v>100</v>
      </c>
      <c r="AN224" s="180"/>
      <c r="AO224" s="182"/>
      <c r="AP224" s="183"/>
      <c r="AQ224" s="183"/>
      <c r="AR224" s="245"/>
      <c r="AS224" s="245"/>
      <c r="AT224" s="182"/>
      <c r="AU224" s="183"/>
    </row>
    <row r="225" spans="1:64" ht="90" customHeight="1">
      <c r="A225" s="161"/>
      <c r="B225" s="161" t="s">
        <v>165</v>
      </c>
      <c r="C225" s="170" t="s">
        <v>610</v>
      </c>
      <c r="D225" s="165" t="s">
        <v>559</v>
      </c>
      <c r="E225" s="165"/>
      <c r="F225" s="165"/>
      <c r="G225" s="165"/>
      <c r="H225" s="174" t="s">
        <v>390</v>
      </c>
      <c r="I225" s="174" t="s">
        <v>611</v>
      </c>
      <c r="J225" s="174" t="s">
        <v>612</v>
      </c>
      <c r="K225" s="174" t="s">
        <v>613</v>
      </c>
      <c r="L225" s="178" t="str">
        <f t="shared" ref="L225" si="337">IF(F225&lt;&gt;"",CONCATENATE(E225," ",F225),CONCATENATE(H225," ",I225," ",J225," ",K225))</f>
        <v>Uso inadecuado de la información  por parte de un funcionario o contratista y externos  correspondiente a la indemnización de víctima  con el objetivo de obtener un beneficio propio o favorecer a un tercero.</v>
      </c>
      <c r="M225" s="176" t="s">
        <v>83</v>
      </c>
      <c r="N225" s="176" t="s">
        <v>227</v>
      </c>
      <c r="O225" s="161" t="s">
        <v>84</v>
      </c>
      <c r="P225" s="161" t="s">
        <v>97</v>
      </c>
      <c r="Q225" s="161">
        <v>4000</v>
      </c>
      <c r="R225" s="161" t="s">
        <v>86</v>
      </c>
      <c r="S225" s="159">
        <f t="shared" ref="S225" si="338">IF(R225="Muy alta",100,IF(R225="Alta",80,IF(R225="Media",60,IF(R225="Baja",40,IF(R225="Muy baja",20,IF(R225="Casi Seguro",100,IF(R225="Probable",80,IF(R225="Posible",60,IF(R225="Improbable",40,IF(R225="Rara vez",20,0))))))))))</f>
        <v>60</v>
      </c>
      <c r="T225" s="161" t="s">
        <v>73</v>
      </c>
      <c r="U225" s="159">
        <f t="shared" ref="U225" si="339">IF(T225="Catastrófico",100,IF(T225="Mayor",80,IF(T225="Moderado",60,IF(T225="Menor",40,IF(T225="Leve",20,0)))))</f>
        <v>60</v>
      </c>
      <c r="V225" s="161" t="s">
        <v>66</v>
      </c>
      <c r="W225" s="31" t="s">
        <v>614</v>
      </c>
      <c r="X225" s="15" t="str">
        <f t="shared" ref="X225:X227" si="340">IF(OR(Y225="Preventivo",Y225="Detectivo"),"Probabilidad",IF(Y225="Correctivo","Impacto"," "))</f>
        <v>Probabilidad</v>
      </c>
      <c r="Y225" s="32" t="s">
        <v>68</v>
      </c>
      <c r="Z225" s="32" t="s">
        <v>69</v>
      </c>
      <c r="AA225" s="32" t="s">
        <v>70</v>
      </c>
      <c r="AB225" s="32" t="s">
        <v>71</v>
      </c>
      <c r="AC225" s="32" t="s">
        <v>72</v>
      </c>
      <c r="AD225" s="163" t="e">
        <f>AH227</f>
        <v>#REF!</v>
      </c>
      <c r="AE225" s="15">
        <f t="shared" ref="AE225:AE234" si="341">IF(Y225="Preventivo",25,IF(Y225="Detectivo",15,0))</f>
        <v>25</v>
      </c>
      <c r="AF225" s="15">
        <f t="shared" ref="AF225:AF234" si="342">IF(Y225="Correctivo",0,IF(Z225="Automatizado",25,IF(Z225="Manual",15,0)))</f>
        <v>15</v>
      </c>
      <c r="AG225" s="15" t="e">
        <f>(#REF!*((AE225+AF225))/100)</f>
        <v>#REF!</v>
      </c>
      <c r="AH225" s="15" t="e">
        <f>S225-AG225</f>
        <v>#REF!</v>
      </c>
      <c r="AI225" s="163" t="e">
        <f>AM227</f>
        <v>#REF!</v>
      </c>
      <c r="AJ225" s="15">
        <f t="shared" ref="AJ225:AJ234" si="343">IF(Y225="Correctivo",10,0)</f>
        <v>0</v>
      </c>
      <c r="AK225" s="15">
        <f t="shared" ref="AK225:AK234" si="344">IF(X225="Probabilidad",0,IF(Z225="Automatizado",25,IF(Z225="Manual",15,0)))</f>
        <v>0</v>
      </c>
      <c r="AL225" s="15" t="e">
        <f>(#REF!*((AJ225+AK225))/100)</f>
        <v>#REF!</v>
      </c>
      <c r="AM225" s="15" t="e">
        <f>U225-AL225</f>
        <v>#REF!</v>
      </c>
      <c r="AN225" s="161" t="s">
        <v>73</v>
      </c>
      <c r="AO225" s="161" t="s">
        <v>74</v>
      </c>
      <c r="AP225" s="165" t="s">
        <v>597</v>
      </c>
      <c r="AQ225" s="165" t="s">
        <v>615</v>
      </c>
      <c r="AR225" s="304">
        <v>45658</v>
      </c>
      <c r="AS225" s="304">
        <v>46022</v>
      </c>
      <c r="AT225" s="169" t="s">
        <v>76</v>
      </c>
      <c r="AU225" s="159" t="s">
        <v>616</v>
      </c>
    </row>
    <row r="226" spans="1:64" ht="88.5" customHeight="1">
      <c r="A226" s="162"/>
      <c r="B226" s="162"/>
      <c r="C226" s="171"/>
      <c r="D226" s="166"/>
      <c r="E226" s="166"/>
      <c r="F226" s="166"/>
      <c r="G226" s="166"/>
      <c r="H226" s="175"/>
      <c r="I226" s="175"/>
      <c r="J226" s="175"/>
      <c r="K226" s="175"/>
      <c r="L226" s="179"/>
      <c r="M226" s="177"/>
      <c r="N226" s="177"/>
      <c r="O226" s="162"/>
      <c r="P226" s="162"/>
      <c r="Q226" s="162"/>
      <c r="R226" s="162"/>
      <c r="S226" s="160"/>
      <c r="T226" s="162"/>
      <c r="U226" s="160"/>
      <c r="V226" s="162"/>
      <c r="W226" s="31" t="s">
        <v>617</v>
      </c>
      <c r="X226" s="15" t="str">
        <f t="shared" si="340"/>
        <v>Probabilidad</v>
      </c>
      <c r="Y226" s="32" t="s">
        <v>68</v>
      </c>
      <c r="Z226" s="32" t="s">
        <v>69</v>
      </c>
      <c r="AA226" s="32" t="s">
        <v>70</v>
      </c>
      <c r="AB226" s="32" t="s">
        <v>71</v>
      </c>
      <c r="AC226" s="32" t="s">
        <v>72</v>
      </c>
      <c r="AD226" s="164"/>
      <c r="AE226" s="15">
        <f t="shared" si="341"/>
        <v>25</v>
      </c>
      <c r="AF226" s="15">
        <f t="shared" si="342"/>
        <v>15</v>
      </c>
      <c r="AG226" s="15" t="e">
        <f>(#REF!*((AE226+AF226))/100)</f>
        <v>#REF!</v>
      </c>
      <c r="AH226" s="15" t="e">
        <f>AH225-AG226</f>
        <v>#REF!</v>
      </c>
      <c r="AI226" s="164"/>
      <c r="AJ226" s="15">
        <f t="shared" si="343"/>
        <v>0</v>
      </c>
      <c r="AK226" s="15">
        <f t="shared" si="344"/>
        <v>0</v>
      </c>
      <c r="AL226" s="15" t="e">
        <f>(#REF!*((AJ226+AK226))/100)</f>
        <v>#REF!</v>
      </c>
      <c r="AM226" s="15" t="e">
        <f>AM225-AL226</f>
        <v>#REF!</v>
      </c>
      <c r="AN226" s="162"/>
      <c r="AO226" s="162"/>
      <c r="AP226" s="166"/>
      <c r="AQ226" s="166"/>
      <c r="AR226" s="305"/>
      <c r="AS226" s="305"/>
      <c r="AT226" s="168"/>
      <c r="AU226" s="160"/>
    </row>
    <row r="227" spans="1:64" ht="97.5" customHeight="1">
      <c r="A227" s="219"/>
      <c r="B227" s="219"/>
      <c r="C227" s="220"/>
      <c r="D227" s="216"/>
      <c r="E227" s="216"/>
      <c r="F227" s="216"/>
      <c r="G227" s="216"/>
      <c r="H227" s="222"/>
      <c r="I227" s="222"/>
      <c r="J227" s="222"/>
      <c r="K227" s="222"/>
      <c r="L227" s="224"/>
      <c r="M227" s="223"/>
      <c r="N227" s="223"/>
      <c r="O227" s="219"/>
      <c r="P227" s="219"/>
      <c r="Q227" s="219"/>
      <c r="R227" s="219"/>
      <c r="S227" s="217"/>
      <c r="T227" s="219"/>
      <c r="U227" s="217"/>
      <c r="V227" s="219"/>
      <c r="W227" s="31" t="s">
        <v>618</v>
      </c>
      <c r="X227" s="15" t="str">
        <f t="shared" si="340"/>
        <v>Impacto</v>
      </c>
      <c r="Y227" s="32" t="s">
        <v>78</v>
      </c>
      <c r="Z227" s="32" t="s">
        <v>69</v>
      </c>
      <c r="AA227" s="32" t="s">
        <v>70</v>
      </c>
      <c r="AB227" s="32" t="s">
        <v>71</v>
      </c>
      <c r="AC227" s="32" t="s">
        <v>164</v>
      </c>
      <c r="AD227" s="225"/>
      <c r="AE227" s="15">
        <f t="shared" si="341"/>
        <v>0</v>
      </c>
      <c r="AF227" s="15">
        <f t="shared" si="342"/>
        <v>0</v>
      </c>
      <c r="AG227" s="15" t="e">
        <f>(#REF!*((AE227+AF227))/100)</f>
        <v>#REF!</v>
      </c>
      <c r="AH227" s="15" t="e">
        <f>AH226-AG227</f>
        <v>#REF!</v>
      </c>
      <c r="AI227" s="225"/>
      <c r="AJ227" s="15">
        <f t="shared" si="343"/>
        <v>10</v>
      </c>
      <c r="AK227" s="15">
        <f t="shared" si="344"/>
        <v>15</v>
      </c>
      <c r="AL227" s="15" t="e">
        <f>(#REF!*((AJ227+AK227))/100)</f>
        <v>#REF!</v>
      </c>
      <c r="AM227" s="15" t="e">
        <f>AM226-AL227</f>
        <v>#REF!</v>
      </c>
      <c r="AN227" s="219"/>
      <c r="AO227" s="219"/>
      <c r="AP227" s="216"/>
      <c r="AQ227" s="216"/>
      <c r="AR227" s="306"/>
      <c r="AS227" s="306"/>
      <c r="AT227" s="218"/>
      <c r="AU227" s="217"/>
    </row>
    <row r="228" spans="1:64" s="103" customFormat="1" ht="131.25" customHeight="1">
      <c r="A228" s="187"/>
      <c r="B228" s="187" t="s">
        <v>167</v>
      </c>
      <c r="C228" s="183" t="s">
        <v>473</v>
      </c>
      <c r="D228" s="183" t="s">
        <v>550</v>
      </c>
      <c r="E228" s="183"/>
      <c r="F228" s="183"/>
      <c r="G228" s="183"/>
      <c r="H228" s="187" t="s">
        <v>551</v>
      </c>
      <c r="I228" s="187" t="s">
        <v>561</v>
      </c>
      <c r="J228" s="187" t="s">
        <v>620</v>
      </c>
      <c r="K228" s="187" t="s">
        <v>621</v>
      </c>
      <c r="L228" s="183" t="s">
        <v>622</v>
      </c>
      <c r="M228" s="182" t="s">
        <v>83</v>
      </c>
      <c r="N228" s="182" t="s">
        <v>105</v>
      </c>
      <c r="O228" s="183" t="s">
        <v>84</v>
      </c>
      <c r="P228" s="183" t="s">
        <v>85</v>
      </c>
      <c r="Q228" s="182">
        <v>12</v>
      </c>
      <c r="R228" s="182" t="s">
        <v>467</v>
      </c>
      <c r="S228" s="182">
        <v>20</v>
      </c>
      <c r="T228" s="182" t="s">
        <v>121</v>
      </c>
      <c r="U228" s="182">
        <v>100</v>
      </c>
      <c r="V228" s="180" t="s">
        <v>122</v>
      </c>
      <c r="W228" s="94" t="s">
        <v>623</v>
      </c>
      <c r="X228" s="93" t="s">
        <v>109</v>
      </c>
      <c r="Y228" s="93" t="s">
        <v>68</v>
      </c>
      <c r="Z228" s="93" t="s">
        <v>69</v>
      </c>
      <c r="AA228" s="93" t="s">
        <v>70</v>
      </c>
      <c r="AB228" s="93" t="s">
        <v>71</v>
      </c>
      <c r="AC228" s="93" t="s">
        <v>72</v>
      </c>
      <c r="AD228" s="181">
        <f>AH229</f>
        <v>7.2</v>
      </c>
      <c r="AE228" s="93">
        <f t="shared" si="341"/>
        <v>25</v>
      </c>
      <c r="AF228" s="93">
        <f t="shared" si="342"/>
        <v>15</v>
      </c>
      <c r="AG228" s="93">
        <f>($S228*((AE228+AF228))/100)</f>
        <v>8</v>
      </c>
      <c r="AH228" s="93">
        <f t="shared" ref="AH228" si="345">S228-AG228</f>
        <v>12</v>
      </c>
      <c r="AI228" s="181">
        <f>AM229</f>
        <v>100</v>
      </c>
      <c r="AJ228" s="93">
        <f t="shared" si="343"/>
        <v>0</v>
      </c>
      <c r="AK228" s="93">
        <f t="shared" si="344"/>
        <v>0</v>
      </c>
      <c r="AL228" s="93">
        <f>($U228*((AJ228+AK228))/100)</f>
        <v>0</v>
      </c>
      <c r="AM228" s="100">
        <f>U228-AL228</f>
        <v>100</v>
      </c>
      <c r="AN228" s="180" t="s">
        <v>122</v>
      </c>
      <c r="AO228" s="182" t="s">
        <v>74</v>
      </c>
      <c r="AP228" s="183" t="s">
        <v>624</v>
      </c>
      <c r="AQ228" s="94" t="s">
        <v>625</v>
      </c>
      <c r="AR228" s="124">
        <v>45658</v>
      </c>
      <c r="AS228" s="124">
        <v>46022</v>
      </c>
      <c r="AT228" s="251" t="s">
        <v>126</v>
      </c>
      <c r="AU228" s="94" t="s">
        <v>626</v>
      </c>
    </row>
    <row r="229" spans="1:64" s="103" customFormat="1" ht="90">
      <c r="A229" s="188"/>
      <c r="B229" s="188"/>
      <c r="C229" s="183"/>
      <c r="D229" s="183"/>
      <c r="E229" s="183"/>
      <c r="F229" s="183"/>
      <c r="G229" s="183"/>
      <c r="H229" s="188"/>
      <c r="I229" s="188"/>
      <c r="J229" s="188"/>
      <c r="K229" s="188"/>
      <c r="L229" s="183"/>
      <c r="M229" s="182"/>
      <c r="N229" s="182"/>
      <c r="O229" s="183"/>
      <c r="P229" s="183"/>
      <c r="Q229" s="182"/>
      <c r="R229" s="182"/>
      <c r="S229" s="182"/>
      <c r="T229" s="182"/>
      <c r="U229" s="182"/>
      <c r="V229" s="180"/>
      <c r="W229" s="94" t="s">
        <v>627</v>
      </c>
      <c r="X229" s="93" t="s">
        <v>109</v>
      </c>
      <c r="Y229" s="93" t="s">
        <v>68</v>
      </c>
      <c r="Z229" s="93" t="s">
        <v>69</v>
      </c>
      <c r="AA229" s="93" t="s">
        <v>70</v>
      </c>
      <c r="AB229" s="93" t="s">
        <v>71</v>
      </c>
      <c r="AC229" s="93" t="s">
        <v>72</v>
      </c>
      <c r="AD229" s="181"/>
      <c r="AE229" s="93">
        <f t="shared" si="341"/>
        <v>25</v>
      </c>
      <c r="AF229" s="93">
        <f t="shared" si="342"/>
        <v>15</v>
      </c>
      <c r="AG229" s="93">
        <f>($AH228*((AE229+AF229))/100)</f>
        <v>4.8</v>
      </c>
      <c r="AH229" s="93">
        <f t="shared" ref="AH229" si="346">AH228-AG229</f>
        <v>7.2</v>
      </c>
      <c r="AI229" s="181"/>
      <c r="AJ229" s="93">
        <f t="shared" si="343"/>
        <v>0</v>
      </c>
      <c r="AK229" s="93">
        <f t="shared" si="344"/>
        <v>0</v>
      </c>
      <c r="AL229" s="93">
        <f t="shared" ref="AL229" si="347">($AM228*((AJ229+AK229))/100)</f>
        <v>0</v>
      </c>
      <c r="AM229" s="100">
        <f t="shared" ref="AM229" si="348">AM228-AL229</f>
        <v>100</v>
      </c>
      <c r="AN229" s="180"/>
      <c r="AO229" s="182"/>
      <c r="AP229" s="183"/>
      <c r="AQ229" s="94" t="s">
        <v>628</v>
      </c>
      <c r="AR229" s="124">
        <v>45658</v>
      </c>
      <c r="AS229" s="124">
        <v>46022</v>
      </c>
      <c r="AT229" s="253"/>
      <c r="AU229" s="94" t="s">
        <v>626</v>
      </c>
    </row>
    <row r="230" spans="1:64" s="103" customFormat="1" ht="126.75" customHeight="1">
      <c r="A230" s="182"/>
      <c r="B230" s="182" t="s">
        <v>169</v>
      </c>
      <c r="C230" s="183" t="s">
        <v>546</v>
      </c>
      <c r="D230" s="184" t="s">
        <v>878</v>
      </c>
      <c r="E230" s="183"/>
      <c r="F230" s="183"/>
      <c r="G230" s="183"/>
      <c r="H230" s="187" t="s">
        <v>879</v>
      </c>
      <c r="I230" s="187" t="s">
        <v>880</v>
      </c>
      <c r="J230" s="187" t="s">
        <v>881</v>
      </c>
      <c r="K230" s="187" t="s">
        <v>882</v>
      </c>
      <c r="L230" s="189" t="s">
        <v>883</v>
      </c>
      <c r="M230" s="182" t="s">
        <v>83</v>
      </c>
      <c r="N230" s="182" t="s">
        <v>111</v>
      </c>
      <c r="O230" s="183" t="s">
        <v>84</v>
      </c>
      <c r="P230" s="183" t="s">
        <v>85</v>
      </c>
      <c r="Q230" s="182" t="s">
        <v>884</v>
      </c>
      <c r="R230" s="182" t="s">
        <v>263</v>
      </c>
      <c r="S230" s="182">
        <v>80</v>
      </c>
      <c r="T230" s="182" t="s">
        <v>121</v>
      </c>
      <c r="U230" s="182">
        <v>100</v>
      </c>
      <c r="V230" s="180" t="s">
        <v>122</v>
      </c>
      <c r="W230" s="97" t="s">
        <v>887</v>
      </c>
      <c r="X230" s="93" t="s">
        <v>109</v>
      </c>
      <c r="Y230" s="93" t="s">
        <v>68</v>
      </c>
      <c r="Z230" s="93" t="s">
        <v>69</v>
      </c>
      <c r="AA230" s="93" t="s">
        <v>70</v>
      </c>
      <c r="AB230" s="93" t="s">
        <v>71</v>
      </c>
      <c r="AC230" s="93" t="s">
        <v>72</v>
      </c>
      <c r="AD230" s="181">
        <f>AH231</f>
        <v>28.8</v>
      </c>
      <c r="AE230" s="93">
        <f t="shared" ref="AE230:AE231" si="349">IF(Y230="Preventivo",25,IF(Y230="Detectivo",15,0))</f>
        <v>25</v>
      </c>
      <c r="AF230" s="93">
        <f t="shared" ref="AF230:AF231" si="350">IF(Y230="Correctivo",0,IF(Z230="Automatizado",25,IF(Z230="Manual",15,0)))</f>
        <v>15</v>
      </c>
      <c r="AG230" s="93">
        <f>($S230*((AE230+AF230))/100)</f>
        <v>32</v>
      </c>
      <c r="AH230" s="93">
        <f t="shared" ref="AH230" si="351">S230-AG230</f>
        <v>48</v>
      </c>
      <c r="AI230" s="181">
        <f>AM231</f>
        <v>100</v>
      </c>
      <c r="AJ230" s="93">
        <f t="shared" ref="AJ230:AJ231" si="352">IF(Y230="Correctivo",10,0)</f>
        <v>0</v>
      </c>
      <c r="AK230" s="93">
        <f t="shared" ref="AK230:AK231" si="353">IF(X230="Probabilidad",0,IF(Z230="Automatizado",25,IF(Z230="Manual",15,0)))</f>
        <v>0</v>
      </c>
      <c r="AL230" s="93">
        <f>($U230*((AJ230+AK230))/100)</f>
        <v>0</v>
      </c>
      <c r="AM230" s="100">
        <f>U230-AL230</f>
        <v>100</v>
      </c>
      <c r="AN230" s="180" t="s">
        <v>122</v>
      </c>
      <c r="AO230" s="182" t="s">
        <v>74</v>
      </c>
      <c r="AP230" s="183" t="s">
        <v>885</v>
      </c>
      <c r="AQ230" s="184" t="s">
        <v>889</v>
      </c>
      <c r="AR230" s="185">
        <v>45658</v>
      </c>
      <c r="AS230" s="185">
        <v>46022</v>
      </c>
      <c r="AT230" s="186" t="s">
        <v>126</v>
      </c>
      <c r="AU230" s="184" t="s">
        <v>886</v>
      </c>
    </row>
    <row r="231" spans="1:64" s="103" customFormat="1" ht="110.25" customHeight="1">
      <c r="A231" s="182"/>
      <c r="B231" s="182"/>
      <c r="C231" s="183"/>
      <c r="D231" s="184"/>
      <c r="E231" s="183"/>
      <c r="F231" s="183"/>
      <c r="G231" s="183"/>
      <c r="H231" s="188"/>
      <c r="I231" s="188"/>
      <c r="J231" s="188"/>
      <c r="K231" s="188"/>
      <c r="L231" s="190"/>
      <c r="M231" s="182"/>
      <c r="N231" s="182"/>
      <c r="O231" s="183"/>
      <c r="P231" s="183"/>
      <c r="Q231" s="182"/>
      <c r="R231" s="182"/>
      <c r="S231" s="182"/>
      <c r="T231" s="182"/>
      <c r="U231" s="182"/>
      <c r="V231" s="180"/>
      <c r="W231" s="97" t="s">
        <v>888</v>
      </c>
      <c r="X231" s="93" t="s">
        <v>109</v>
      </c>
      <c r="Y231" s="93" t="s">
        <v>68</v>
      </c>
      <c r="Z231" s="93" t="s">
        <v>69</v>
      </c>
      <c r="AA231" s="93" t="s">
        <v>70</v>
      </c>
      <c r="AB231" s="93" t="s">
        <v>71</v>
      </c>
      <c r="AC231" s="93" t="s">
        <v>72</v>
      </c>
      <c r="AD231" s="181"/>
      <c r="AE231" s="93">
        <f t="shared" si="349"/>
        <v>25</v>
      </c>
      <c r="AF231" s="93">
        <f t="shared" si="350"/>
        <v>15</v>
      </c>
      <c r="AG231" s="93">
        <f>($AH230*((AE231+AF231))/100)</f>
        <v>19.2</v>
      </c>
      <c r="AH231" s="93">
        <f t="shared" ref="AH231" si="354">AH230-AG231</f>
        <v>28.8</v>
      </c>
      <c r="AI231" s="181"/>
      <c r="AJ231" s="93">
        <f t="shared" si="352"/>
        <v>0</v>
      </c>
      <c r="AK231" s="93">
        <f t="shared" si="353"/>
        <v>0</v>
      </c>
      <c r="AL231" s="93">
        <f t="shared" ref="AL231" si="355">($AM230*((AJ231+AK231))/100)</f>
        <v>0</v>
      </c>
      <c r="AM231" s="100">
        <f t="shared" ref="AM231" si="356">AM230-AL231</f>
        <v>100</v>
      </c>
      <c r="AN231" s="180"/>
      <c r="AO231" s="182"/>
      <c r="AP231" s="183"/>
      <c r="AQ231" s="184"/>
      <c r="AR231" s="185"/>
      <c r="AS231" s="185"/>
      <c r="AT231" s="186"/>
      <c r="AU231" s="184"/>
    </row>
    <row r="232" spans="1:64" s="103" customFormat="1" ht="153" customHeight="1">
      <c r="A232" s="182"/>
      <c r="B232" s="182" t="s">
        <v>171</v>
      </c>
      <c r="C232" s="183" t="s">
        <v>569</v>
      </c>
      <c r="D232" s="184" t="s">
        <v>629</v>
      </c>
      <c r="E232" s="183"/>
      <c r="F232" s="183"/>
      <c r="G232" s="183"/>
      <c r="H232" s="189" t="s">
        <v>630</v>
      </c>
      <c r="I232" s="189" t="s">
        <v>631</v>
      </c>
      <c r="J232" s="189" t="s">
        <v>632</v>
      </c>
      <c r="K232" s="189" t="s">
        <v>633</v>
      </c>
      <c r="L232" s="183" t="s">
        <v>634</v>
      </c>
      <c r="M232" s="182" t="s">
        <v>83</v>
      </c>
      <c r="N232" s="182" t="s">
        <v>105</v>
      </c>
      <c r="O232" s="183" t="s">
        <v>84</v>
      </c>
      <c r="P232" s="183" t="s">
        <v>85</v>
      </c>
      <c r="Q232" s="182">
        <v>300</v>
      </c>
      <c r="R232" s="182" t="s">
        <v>263</v>
      </c>
      <c r="S232" s="182">
        <v>80</v>
      </c>
      <c r="T232" s="182" t="s">
        <v>121</v>
      </c>
      <c r="U232" s="182">
        <v>100</v>
      </c>
      <c r="V232" s="180" t="s">
        <v>122</v>
      </c>
      <c r="W232" s="97" t="s">
        <v>635</v>
      </c>
      <c r="X232" s="93" t="s">
        <v>109</v>
      </c>
      <c r="Y232" s="93" t="s">
        <v>88</v>
      </c>
      <c r="Z232" s="93" t="s">
        <v>69</v>
      </c>
      <c r="AA232" s="93" t="s">
        <v>70</v>
      </c>
      <c r="AB232" s="93" t="s">
        <v>71</v>
      </c>
      <c r="AC232" s="93" t="s">
        <v>72</v>
      </c>
      <c r="AD232" s="181">
        <f>AH234</f>
        <v>39.200000000000003</v>
      </c>
      <c r="AE232" s="93">
        <f t="shared" si="341"/>
        <v>15</v>
      </c>
      <c r="AF232" s="93">
        <f t="shared" si="342"/>
        <v>15</v>
      </c>
      <c r="AG232" s="93">
        <f>($S232*((AE232+AF232))/100)</f>
        <v>24</v>
      </c>
      <c r="AH232" s="93">
        <f t="shared" ref="AH232" si="357">S232-AG232</f>
        <v>56</v>
      </c>
      <c r="AI232" s="181">
        <f>AM234</f>
        <v>75</v>
      </c>
      <c r="AJ232" s="93">
        <f t="shared" si="343"/>
        <v>0</v>
      </c>
      <c r="AK232" s="93">
        <f t="shared" si="344"/>
        <v>0</v>
      </c>
      <c r="AL232" s="93">
        <f>($U232*((AJ232+AK232))/100)</f>
        <v>0</v>
      </c>
      <c r="AM232" s="100">
        <f>U232-AL232</f>
        <v>100</v>
      </c>
      <c r="AN232" s="213" t="s">
        <v>66</v>
      </c>
      <c r="AO232" s="187" t="s">
        <v>74</v>
      </c>
      <c r="AP232" s="189" t="s">
        <v>75</v>
      </c>
      <c r="AQ232" s="101" t="s">
        <v>636</v>
      </c>
      <c r="AR232" s="102">
        <v>45658</v>
      </c>
      <c r="AS232" s="102">
        <v>46022</v>
      </c>
      <c r="AT232" s="187" t="s">
        <v>91</v>
      </c>
      <c r="AU232" s="101" t="s">
        <v>637</v>
      </c>
    </row>
    <row r="233" spans="1:64" s="103" customFormat="1" ht="102" customHeight="1">
      <c r="A233" s="182"/>
      <c r="B233" s="182"/>
      <c r="C233" s="183"/>
      <c r="D233" s="184"/>
      <c r="E233" s="183"/>
      <c r="F233" s="183"/>
      <c r="G233" s="183"/>
      <c r="H233" s="195"/>
      <c r="I233" s="195"/>
      <c r="J233" s="195"/>
      <c r="K233" s="195"/>
      <c r="L233" s="183"/>
      <c r="M233" s="182"/>
      <c r="N233" s="182"/>
      <c r="O233" s="183"/>
      <c r="P233" s="183"/>
      <c r="Q233" s="182"/>
      <c r="R233" s="182"/>
      <c r="S233" s="182"/>
      <c r="T233" s="182"/>
      <c r="U233" s="182"/>
      <c r="V233" s="180"/>
      <c r="W233" s="97" t="s">
        <v>638</v>
      </c>
      <c r="X233" s="93" t="s">
        <v>109</v>
      </c>
      <c r="Y233" s="93" t="s">
        <v>88</v>
      </c>
      <c r="Z233" s="93" t="s">
        <v>69</v>
      </c>
      <c r="AA233" s="93" t="s">
        <v>70</v>
      </c>
      <c r="AB233" s="93" t="s">
        <v>71</v>
      </c>
      <c r="AC233" s="93" t="s">
        <v>164</v>
      </c>
      <c r="AD233" s="181"/>
      <c r="AE233" s="93">
        <f t="shared" si="341"/>
        <v>15</v>
      </c>
      <c r="AF233" s="93">
        <f t="shared" si="342"/>
        <v>15</v>
      </c>
      <c r="AG233" s="93">
        <f>($AH232*((AE233+AF233))/100)</f>
        <v>16.8</v>
      </c>
      <c r="AH233" s="93">
        <f t="shared" ref="AH233:AH234" si="358">AH232-AG233</f>
        <v>39.200000000000003</v>
      </c>
      <c r="AI233" s="181"/>
      <c r="AJ233" s="93">
        <f t="shared" si="343"/>
        <v>0</v>
      </c>
      <c r="AK233" s="93">
        <f t="shared" si="344"/>
        <v>0</v>
      </c>
      <c r="AL233" s="93">
        <f t="shared" ref="AL233:AL234" si="359">($AM232*((AJ233+AK233))/100)</f>
        <v>0</v>
      </c>
      <c r="AM233" s="100">
        <f t="shared" ref="AM233:AM234" si="360">AM232-AL233</f>
        <v>100</v>
      </c>
      <c r="AN233" s="214"/>
      <c r="AO233" s="194"/>
      <c r="AP233" s="195"/>
      <c r="AQ233" s="182" t="s">
        <v>639</v>
      </c>
      <c r="AR233" s="246">
        <v>45658</v>
      </c>
      <c r="AS233" s="246">
        <v>46022</v>
      </c>
      <c r="AT233" s="194"/>
      <c r="AU233" s="182" t="s">
        <v>640</v>
      </c>
    </row>
    <row r="234" spans="1:64" s="103" customFormat="1" ht="90" customHeight="1">
      <c r="A234" s="182"/>
      <c r="B234" s="182"/>
      <c r="C234" s="183"/>
      <c r="D234" s="184"/>
      <c r="E234" s="183"/>
      <c r="F234" s="183"/>
      <c r="G234" s="183"/>
      <c r="H234" s="196"/>
      <c r="I234" s="196"/>
      <c r="J234" s="196"/>
      <c r="K234" s="196"/>
      <c r="L234" s="183"/>
      <c r="M234" s="182"/>
      <c r="N234" s="182"/>
      <c r="O234" s="183"/>
      <c r="P234" s="183"/>
      <c r="Q234" s="182"/>
      <c r="R234" s="182"/>
      <c r="S234" s="182"/>
      <c r="T234" s="182"/>
      <c r="U234" s="182"/>
      <c r="V234" s="180"/>
      <c r="W234" s="97" t="s">
        <v>641</v>
      </c>
      <c r="X234" s="93" t="s">
        <v>42</v>
      </c>
      <c r="Y234" s="93" t="s">
        <v>78</v>
      </c>
      <c r="Z234" s="93" t="s">
        <v>69</v>
      </c>
      <c r="AA234" s="93" t="s">
        <v>159</v>
      </c>
      <c r="AB234" s="93" t="s">
        <v>71</v>
      </c>
      <c r="AC234" s="93" t="s">
        <v>164</v>
      </c>
      <c r="AD234" s="181"/>
      <c r="AE234" s="93">
        <f t="shared" si="341"/>
        <v>0</v>
      </c>
      <c r="AF234" s="93">
        <f t="shared" si="342"/>
        <v>0</v>
      </c>
      <c r="AG234" s="93">
        <f>($AH233*((AE234+AF234))/100)</f>
        <v>0</v>
      </c>
      <c r="AH234" s="93">
        <f t="shared" si="358"/>
        <v>39.200000000000003</v>
      </c>
      <c r="AI234" s="181"/>
      <c r="AJ234" s="93">
        <f t="shared" si="343"/>
        <v>10</v>
      </c>
      <c r="AK234" s="93">
        <f t="shared" si="344"/>
        <v>15</v>
      </c>
      <c r="AL234" s="93">
        <f t="shared" si="359"/>
        <v>25</v>
      </c>
      <c r="AM234" s="100">
        <f t="shared" si="360"/>
        <v>75</v>
      </c>
      <c r="AN234" s="215"/>
      <c r="AO234" s="188"/>
      <c r="AP234" s="196"/>
      <c r="AQ234" s="182"/>
      <c r="AR234" s="246"/>
      <c r="AS234" s="246"/>
      <c r="AT234" s="188"/>
      <c r="AU234" s="182"/>
    </row>
    <row r="235" spans="1:64" s="147" customFormat="1" ht="120.75" customHeight="1">
      <c r="A235" s="182"/>
      <c r="B235" s="182" t="s">
        <v>172</v>
      </c>
      <c r="C235" s="183" t="s">
        <v>619</v>
      </c>
      <c r="D235" s="183" t="s">
        <v>642</v>
      </c>
      <c r="E235" s="183"/>
      <c r="F235" s="183"/>
      <c r="G235" s="183"/>
      <c r="H235" s="182" t="s">
        <v>643</v>
      </c>
      <c r="I235" s="182" t="s">
        <v>644</v>
      </c>
      <c r="J235" s="182" t="s">
        <v>645</v>
      </c>
      <c r="K235" s="182" t="s">
        <v>646</v>
      </c>
      <c r="L235" s="183" t="s">
        <v>647</v>
      </c>
      <c r="M235" s="182" t="s">
        <v>83</v>
      </c>
      <c r="N235" s="182" t="s">
        <v>105</v>
      </c>
      <c r="O235" s="183" t="s">
        <v>84</v>
      </c>
      <c r="P235" s="183" t="s">
        <v>97</v>
      </c>
      <c r="Q235" s="182">
        <v>3000</v>
      </c>
      <c r="R235" s="182" t="s">
        <v>216</v>
      </c>
      <c r="S235" s="182">
        <v>100</v>
      </c>
      <c r="T235" s="182" t="s">
        <v>65</v>
      </c>
      <c r="U235" s="182">
        <v>80</v>
      </c>
      <c r="V235" s="212" t="s">
        <v>66</v>
      </c>
      <c r="W235" s="183" t="s">
        <v>648</v>
      </c>
      <c r="X235" s="182" t="s">
        <v>109</v>
      </c>
      <c r="Y235" s="182" t="s">
        <v>88</v>
      </c>
      <c r="Z235" s="182" t="s">
        <v>69</v>
      </c>
      <c r="AA235" s="182" t="s">
        <v>159</v>
      </c>
      <c r="AB235" s="182" t="s">
        <v>71</v>
      </c>
      <c r="AC235" s="182" t="s">
        <v>72</v>
      </c>
      <c r="AD235" s="181">
        <f>AH236</f>
        <v>70</v>
      </c>
      <c r="AE235" s="93">
        <f t="shared" ref="AE235:AE236" si="361">IF(Y235="Preventivo",25,IF(Y235="Detectivo",15,0))</f>
        <v>15</v>
      </c>
      <c r="AF235" s="93">
        <f t="shared" ref="AF235:AF236" si="362">IF(Y235="Correctivo",0,IF(Z235="Automatizado",25,IF(Z235="Manual",15,0)))</f>
        <v>15</v>
      </c>
      <c r="AG235" s="93">
        <f>($S235*((AE235+AF235))/100)</f>
        <v>30</v>
      </c>
      <c r="AH235" s="93">
        <f t="shared" ref="AH235" si="363">S235-AG235</f>
        <v>70</v>
      </c>
      <c r="AI235" s="181">
        <f>AM236</f>
        <v>80</v>
      </c>
      <c r="AJ235" s="93">
        <f t="shared" ref="AJ235:AJ236" si="364">IF(Y235="Correctivo",10,0)</f>
        <v>0</v>
      </c>
      <c r="AK235" s="93">
        <f t="shared" ref="AK235:AK236" si="365">IF(X235="Probabilidad",0,IF(Z235="Automatizado",25,IF(Z235="Manual",15,0)))</f>
        <v>0</v>
      </c>
      <c r="AL235" s="93">
        <f>($U235*((AJ235+AK235))/100)</f>
        <v>0</v>
      </c>
      <c r="AM235" s="93">
        <f>U235-AL235</f>
        <v>80</v>
      </c>
      <c r="AN235" s="212" t="s">
        <v>66</v>
      </c>
      <c r="AO235" s="182" t="s">
        <v>74</v>
      </c>
      <c r="AP235" s="183" t="s">
        <v>401</v>
      </c>
      <c r="AQ235" s="94" t="s">
        <v>649</v>
      </c>
      <c r="AR235" s="246">
        <v>45658</v>
      </c>
      <c r="AS235" s="246">
        <v>46022</v>
      </c>
      <c r="AT235" s="244" t="s">
        <v>91</v>
      </c>
      <c r="AU235" s="189" t="s">
        <v>650</v>
      </c>
      <c r="AV235" s="103"/>
      <c r="AW235" s="103"/>
      <c r="AX235" s="103"/>
      <c r="AY235" s="103"/>
      <c r="AZ235" s="103"/>
      <c r="BA235" s="103"/>
      <c r="BB235" s="103"/>
      <c r="BC235" s="103"/>
      <c r="BD235" s="103"/>
      <c r="BE235" s="103"/>
      <c r="BF235" s="103"/>
      <c r="BG235" s="103"/>
      <c r="BH235" s="103"/>
      <c r="BI235" s="103"/>
      <c r="BJ235" s="103"/>
      <c r="BK235" s="103"/>
      <c r="BL235" s="103"/>
    </row>
    <row r="236" spans="1:64" s="147" customFormat="1" ht="120.75" customHeight="1">
      <c r="A236" s="182"/>
      <c r="B236" s="182"/>
      <c r="C236" s="183"/>
      <c r="D236" s="183"/>
      <c r="E236" s="183"/>
      <c r="F236" s="183"/>
      <c r="G236" s="183"/>
      <c r="H236" s="182"/>
      <c r="I236" s="182"/>
      <c r="J236" s="182"/>
      <c r="K236" s="182"/>
      <c r="L236" s="183"/>
      <c r="M236" s="182"/>
      <c r="N236" s="182"/>
      <c r="O236" s="183"/>
      <c r="P236" s="183"/>
      <c r="Q236" s="182"/>
      <c r="R236" s="182"/>
      <c r="S236" s="182"/>
      <c r="T236" s="182"/>
      <c r="U236" s="182"/>
      <c r="V236" s="212"/>
      <c r="W236" s="183"/>
      <c r="X236" s="182"/>
      <c r="Y236" s="182"/>
      <c r="Z236" s="182"/>
      <c r="AA236" s="182"/>
      <c r="AB236" s="182"/>
      <c r="AC236" s="182"/>
      <c r="AD236" s="181"/>
      <c r="AE236" s="93">
        <f t="shared" si="361"/>
        <v>0</v>
      </c>
      <c r="AF236" s="93">
        <f t="shared" si="362"/>
        <v>0</v>
      </c>
      <c r="AG236" s="93">
        <f>($AH235*((AE236+AF236))/100)</f>
        <v>0</v>
      </c>
      <c r="AH236" s="93">
        <f t="shared" ref="AH236" si="366">AH235-AG236</f>
        <v>70</v>
      </c>
      <c r="AI236" s="181"/>
      <c r="AJ236" s="93">
        <f t="shared" si="364"/>
        <v>0</v>
      </c>
      <c r="AK236" s="93">
        <f t="shared" si="365"/>
        <v>0</v>
      </c>
      <c r="AL236" s="93">
        <f t="shared" ref="AL236" si="367">($AM235*((AJ236+AK236))/100)</f>
        <v>0</v>
      </c>
      <c r="AM236" s="93">
        <f t="shared" ref="AM236" si="368">AM235-AL236</f>
        <v>80</v>
      </c>
      <c r="AN236" s="212"/>
      <c r="AO236" s="182"/>
      <c r="AP236" s="183"/>
      <c r="AQ236" s="94" t="s">
        <v>651</v>
      </c>
      <c r="AR236" s="246"/>
      <c r="AS236" s="246"/>
      <c r="AT236" s="245"/>
      <c r="AU236" s="196"/>
      <c r="AV236" s="103"/>
      <c r="AW236" s="103"/>
      <c r="AX236" s="103"/>
      <c r="AY236" s="103"/>
      <c r="AZ236" s="103"/>
      <c r="BA236" s="103"/>
      <c r="BB236" s="103"/>
      <c r="BC236" s="103"/>
      <c r="BD236" s="103"/>
      <c r="BE236" s="103"/>
      <c r="BF236" s="103"/>
      <c r="BG236" s="103"/>
      <c r="BH236" s="103"/>
      <c r="BI236" s="103"/>
      <c r="BJ236" s="103"/>
      <c r="BK236" s="103"/>
      <c r="BL236" s="103"/>
    </row>
    <row r="237" spans="1:64" ht="131.25" customHeight="1">
      <c r="A237" s="161"/>
      <c r="B237" s="165" t="s">
        <v>173</v>
      </c>
      <c r="C237" s="170" t="s">
        <v>890</v>
      </c>
      <c r="D237" s="172" t="s">
        <v>559</v>
      </c>
      <c r="E237" s="172"/>
      <c r="F237" s="174"/>
      <c r="G237" s="165"/>
      <c r="H237" s="176" t="s">
        <v>390</v>
      </c>
      <c r="I237" s="176" t="s">
        <v>891</v>
      </c>
      <c r="J237" s="176" t="s">
        <v>613</v>
      </c>
      <c r="K237" s="176" t="s">
        <v>613</v>
      </c>
      <c r="L237" s="178" t="str">
        <f t="shared" ref="L237" si="369">IF(F237&lt;&gt;"",CONCATENATE(E237," ",F237),CONCATENATE(H237," ",I237," ",J237," ",K237))</f>
        <v>Uso inadecuado de la información  por parte de un funcionario o contratista y externos (Operador)  con el objetivo de obtener un beneficio propio o favorecer a un tercero.  con el objetivo de obtener un beneficio propio o favorecer a un tercero.</v>
      </c>
      <c r="M237" s="176" t="s">
        <v>83</v>
      </c>
      <c r="N237" s="176" t="s">
        <v>227</v>
      </c>
      <c r="O237" s="161" t="s">
        <v>84</v>
      </c>
      <c r="P237" s="161" t="s">
        <v>85</v>
      </c>
      <c r="Q237" s="161">
        <v>1000</v>
      </c>
      <c r="R237" s="161" t="s">
        <v>86</v>
      </c>
      <c r="S237" s="159">
        <f t="shared" ref="S237" si="370">IF(R237="Muy alta",100,IF(R237="Alta",80,IF(R237="Media",60,IF(R237="Baja",40,IF(R237="Muy baja",20,IF(R237="Casi Seguro",100,IF(R237="Probable",80,IF(R237="Posible",60,IF(R237="Improbable",40,IF(R237="Rara vez",20,0))))))))))</f>
        <v>60</v>
      </c>
      <c r="T237" s="161" t="s">
        <v>73</v>
      </c>
      <c r="U237" s="159">
        <f t="shared" ref="U237" si="371">IF(T237="Catastrófico",100,IF(T237="Mayor",80,IF(T237="Moderado",60,IF(T237="Menor",40,IF(T237="Leve",20,0)))))</f>
        <v>60</v>
      </c>
      <c r="V237" s="161" t="s">
        <v>73</v>
      </c>
      <c r="W237" s="31" t="s">
        <v>892</v>
      </c>
      <c r="X237" s="15" t="str">
        <f t="shared" ref="X237:X238" si="372">IF(OR(Y237="Preventivo",Y237="Detectivo"),"Probabilidad",IF(Y237="Correctivo","Impacto"," "))</f>
        <v>Probabilidad</v>
      </c>
      <c r="Y237" s="32" t="s">
        <v>88</v>
      </c>
      <c r="Z237" s="32" t="s">
        <v>69</v>
      </c>
      <c r="AA237" s="32" t="s">
        <v>70</v>
      </c>
      <c r="AB237" s="32" t="s">
        <v>71</v>
      </c>
      <c r="AC237" s="32" t="s">
        <v>164</v>
      </c>
      <c r="AD237" s="163">
        <f>AH238</f>
        <v>29.4</v>
      </c>
      <c r="AE237" s="15">
        <f t="shared" ref="AE237:AE238" si="373">IF(Y237="Preventivo",25,IF(Y237="Detectivo",15,0))</f>
        <v>15</v>
      </c>
      <c r="AF237" s="15">
        <f t="shared" ref="AF237:AF238" si="374">IF(Y237="Correctivo",0,IF(Z237="Automatizado",25,IF(Z237="Manual",15,0)))</f>
        <v>15</v>
      </c>
      <c r="AG237" s="15">
        <f>($S$237*((AE237+AF237))/100)</f>
        <v>18</v>
      </c>
      <c r="AH237" s="15">
        <f>S237-AG237</f>
        <v>42</v>
      </c>
      <c r="AI237" s="163">
        <f>AM238</f>
        <v>60</v>
      </c>
      <c r="AJ237" s="15">
        <f t="shared" ref="AJ237:AJ238" si="375">IF(Y237="Correctivo",10,0)</f>
        <v>0</v>
      </c>
      <c r="AK237" s="15">
        <f t="shared" ref="AK237:AK238" si="376">IF(X237="Probabilidad",0,IF(Z237="Automatizado",25,IF(Z237="Manual",15,0)))</f>
        <v>0</v>
      </c>
      <c r="AL237" s="15">
        <f>($U$237*((AJ237+AK237))/100)</f>
        <v>0</v>
      </c>
      <c r="AM237" s="15">
        <f>U237-AL237</f>
        <v>60</v>
      </c>
      <c r="AN237" s="161" t="s">
        <v>73</v>
      </c>
      <c r="AO237" s="161" t="s">
        <v>74</v>
      </c>
      <c r="AP237" s="165" t="s">
        <v>224</v>
      </c>
      <c r="AQ237" s="165" t="s">
        <v>893</v>
      </c>
      <c r="AR237" s="167">
        <v>45658</v>
      </c>
      <c r="AS237" s="167">
        <v>46022</v>
      </c>
      <c r="AT237" s="169" t="s">
        <v>76</v>
      </c>
      <c r="AU237" s="159" t="s">
        <v>894</v>
      </c>
    </row>
    <row r="238" spans="1:64" ht="147.75" customHeight="1">
      <c r="A238" s="162"/>
      <c r="B238" s="166"/>
      <c r="C238" s="171"/>
      <c r="D238" s="173"/>
      <c r="E238" s="173"/>
      <c r="F238" s="175"/>
      <c r="G238" s="166"/>
      <c r="H238" s="177"/>
      <c r="I238" s="177"/>
      <c r="J238" s="177"/>
      <c r="K238" s="177"/>
      <c r="L238" s="179"/>
      <c r="M238" s="177"/>
      <c r="N238" s="177"/>
      <c r="O238" s="162"/>
      <c r="P238" s="162"/>
      <c r="Q238" s="162"/>
      <c r="R238" s="162"/>
      <c r="S238" s="160"/>
      <c r="T238" s="162"/>
      <c r="U238" s="160"/>
      <c r="V238" s="162"/>
      <c r="W238" s="31" t="s">
        <v>895</v>
      </c>
      <c r="X238" s="15" t="str">
        <f t="shared" si="372"/>
        <v>Probabilidad</v>
      </c>
      <c r="Y238" s="32" t="s">
        <v>88</v>
      </c>
      <c r="Z238" s="32" t="s">
        <v>69</v>
      </c>
      <c r="AA238" s="32" t="s">
        <v>70</v>
      </c>
      <c r="AB238" s="32" t="s">
        <v>71</v>
      </c>
      <c r="AC238" s="32" t="s">
        <v>164</v>
      </c>
      <c r="AD238" s="164"/>
      <c r="AE238" s="15">
        <f t="shared" si="373"/>
        <v>15</v>
      </c>
      <c r="AF238" s="15">
        <f t="shared" si="374"/>
        <v>15</v>
      </c>
      <c r="AG238" s="15">
        <f>($AH$237*((AE238+AF238))/100)</f>
        <v>12.6</v>
      </c>
      <c r="AH238" s="15">
        <f>AH237-AG238</f>
        <v>29.4</v>
      </c>
      <c r="AI238" s="164"/>
      <c r="AJ238" s="15">
        <f t="shared" si="375"/>
        <v>0</v>
      </c>
      <c r="AK238" s="15">
        <f t="shared" si="376"/>
        <v>0</v>
      </c>
      <c r="AL238" s="15">
        <f>($AM$237*((AJ238+AK238))/100)</f>
        <v>0</v>
      </c>
      <c r="AM238" s="15">
        <f>AM237-AL238</f>
        <v>60</v>
      </c>
      <c r="AN238" s="162"/>
      <c r="AO238" s="162"/>
      <c r="AP238" s="166"/>
      <c r="AQ238" s="166"/>
      <c r="AR238" s="168"/>
      <c r="AS238" s="168"/>
      <c r="AT238" s="168"/>
      <c r="AU238" s="160"/>
    </row>
    <row r="239" spans="1:64" s="103" customFormat="1" ht="275.25" customHeight="1">
      <c r="A239" s="93"/>
      <c r="B239" s="93" t="s">
        <v>175</v>
      </c>
      <c r="C239" s="94" t="s">
        <v>546</v>
      </c>
      <c r="D239" s="94" t="s">
        <v>559</v>
      </c>
      <c r="E239" s="94"/>
      <c r="F239" s="94"/>
      <c r="G239" s="94"/>
      <c r="H239" s="94" t="s">
        <v>582</v>
      </c>
      <c r="I239" s="94" t="s">
        <v>653</v>
      </c>
      <c r="J239" s="94" t="s">
        <v>654</v>
      </c>
      <c r="K239" s="94" t="s">
        <v>655</v>
      </c>
      <c r="L239" s="94" t="s">
        <v>656</v>
      </c>
      <c r="M239" s="93" t="s">
        <v>83</v>
      </c>
      <c r="N239" s="93" t="s">
        <v>105</v>
      </c>
      <c r="O239" s="94" t="s">
        <v>84</v>
      </c>
      <c r="P239" s="94" t="s">
        <v>97</v>
      </c>
      <c r="Q239" s="93">
        <v>365</v>
      </c>
      <c r="R239" s="93" t="s">
        <v>120</v>
      </c>
      <c r="S239" s="93">
        <v>40</v>
      </c>
      <c r="T239" s="93" t="s">
        <v>121</v>
      </c>
      <c r="U239" s="93">
        <v>100</v>
      </c>
      <c r="V239" s="125" t="s">
        <v>122</v>
      </c>
      <c r="W239" s="97" t="s">
        <v>657</v>
      </c>
      <c r="X239" s="93" t="s">
        <v>109</v>
      </c>
      <c r="Y239" s="93" t="s">
        <v>68</v>
      </c>
      <c r="Z239" s="93" t="s">
        <v>69</v>
      </c>
      <c r="AA239" s="93" t="s">
        <v>70</v>
      </c>
      <c r="AB239" s="93" t="s">
        <v>71</v>
      </c>
      <c r="AC239" s="93" t="s">
        <v>72</v>
      </c>
      <c r="AD239" s="98">
        <f t="shared" ref="AD239" si="377">AH239</f>
        <v>24</v>
      </c>
      <c r="AE239" s="93">
        <f t="shared" ref="AE239" si="378">IF(Y239="Preventivo",25,IF(Y239="Detectivo",15,0))</f>
        <v>25</v>
      </c>
      <c r="AF239" s="93">
        <f t="shared" ref="AF239" si="379">IF(Y239="Correctivo",0,IF(Z239="Automatizado",25,IF(Z239="Manual",15,0)))</f>
        <v>15</v>
      </c>
      <c r="AG239" s="93">
        <f t="shared" ref="AG239" si="380">($S239*((AE239+AF239))/100)</f>
        <v>16</v>
      </c>
      <c r="AH239" s="93">
        <f t="shared" ref="AH239" si="381">S239-AG239</f>
        <v>24</v>
      </c>
      <c r="AI239" s="98">
        <f t="shared" ref="AI239" si="382">AM239</f>
        <v>100</v>
      </c>
      <c r="AJ239" s="93">
        <f t="shared" ref="AJ239" si="383">IF(Y239="Correctivo",10,0)</f>
        <v>0</v>
      </c>
      <c r="AK239" s="93">
        <f t="shared" ref="AK239" si="384">IF(X239="Probabilidad",0,IF(Z239="Automatizado",25,IF(Z239="Manual",15,0)))</f>
        <v>0</v>
      </c>
      <c r="AL239" s="93">
        <f t="shared" ref="AL239" si="385">($U239*((AJ239+AK239))/100)</f>
        <v>0</v>
      </c>
      <c r="AM239" s="93">
        <f t="shared" ref="AM239" si="386">U239-AL239</f>
        <v>100</v>
      </c>
      <c r="AN239" s="125" t="s">
        <v>122</v>
      </c>
      <c r="AO239" s="93" t="s">
        <v>74</v>
      </c>
      <c r="AP239" s="94" t="s">
        <v>652</v>
      </c>
      <c r="AQ239" s="97" t="s">
        <v>658</v>
      </c>
      <c r="AR239" s="110">
        <v>45658</v>
      </c>
      <c r="AS239" s="110">
        <v>46022</v>
      </c>
      <c r="AT239" s="93" t="s">
        <v>126</v>
      </c>
      <c r="AU239" s="94" t="s">
        <v>659</v>
      </c>
    </row>
    <row r="240" spans="1:64" s="103" customFormat="1" ht="78" customHeight="1">
      <c r="A240" s="182"/>
      <c r="B240" s="182" t="s">
        <v>176</v>
      </c>
      <c r="C240" s="184" t="s">
        <v>805</v>
      </c>
      <c r="D240" s="184" t="s">
        <v>806</v>
      </c>
      <c r="E240" s="183"/>
      <c r="F240" s="183"/>
      <c r="G240" s="183"/>
      <c r="H240" s="187" t="s">
        <v>807</v>
      </c>
      <c r="I240" s="187" t="s">
        <v>808</v>
      </c>
      <c r="J240" s="187" t="s">
        <v>809</v>
      </c>
      <c r="K240" s="187" t="s">
        <v>810</v>
      </c>
      <c r="L240" s="183" t="s">
        <v>811</v>
      </c>
      <c r="M240" s="182" t="s">
        <v>83</v>
      </c>
      <c r="N240" s="182" t="s">
        <v>105</v>
      </c>
      <c r="O240" s="183" t="s">
        <v>84</v>
      </c>
      <c r="P240" s="183" t="s">
        <v>85</v>
      </c>
      <c r="Q240" s="182" t="s">
        <v>709</v>
      </c>
      <c r="R240" s="182" t="s">
        <v>263</v>
      </c>
      <c r="S240" s="182">
        <v>80</v>
      </c>
      <c r="T240" s="182" t="s">
        <v>65</v>
      </c>
      <c r="U240" s="182">
        <v>80</v>
      </c>
      <c r="V240" s="212" t="s">
        <v>66</v>
      </c>
      <c r="W240" s="189" t="s">
        <v>812</v>
      </c>
      <c r="X240" s="187" t="s">
        <v>109</v>
      </c>
      <c r="Y240" s="187" t="s">
        <v>68</v>
      </c>
      <c r="Z240" s="187" t="s">
        <v>69</v>
      </c>
      <c r="AA240" s="187" t="s">
        <v>159</v>
      </c>
      <c r="AB240" s="187" t="s">
        <v>71</v>
      </c>
      <c r="AC240" s="187" t="s">
        <v>72</v>
      </c>
      <c r="AD240" s="181">
        <f>AH242</f>
        <v>48</v>
      </c>
      <c r="AE240" s="93">
        <f t="shared" ref="AE240:AE242" si="387">IF(Y240="Preventivo",25,IF(Y240="Detectivo",15,0))</f>
        <v>25</v>
      </c>
      <c r="AF240" s="93">
        <f t="shared" ref="AF240:AF247" si="388">IF(Y240="Correctivo",0,IF(Z240="Automatizado",25,IF(Z240="Manual",15,0)))</f>
        <v>15</v>
      </c>
      <c r="AG240" s="93">
        <f>($S240*((AE240+AF240))/100)</f>
        <v>32</v>
      </c>
      <c r="AH240" s="93">
        <f t="shared" ref="AH240" si="389">S240-AG240</f>
        <v>48</v>
      </c>
      <c r="AI240" s="181">
        <f>AM242</f>
        <v>80</v>
      </c>
      <c r="AJ240" s="93">
        <f t="shared" ref="AJ240:AJ247" si="390">IF(Y240="Correctivo",10,0)</f>
        <v>0</v>
      </c>
      <c r="AK240" s="93">
        <f t="shared" ref="AK240:AK247" si="391">IF(X240="Probabilidad",0,IF(Z240="Automatizado",25,IF(Z240="Manual",15,0)))</f>
        <v>0</v>
      </c>
      <c r="AL240" s="93">
        <f>($U240*((AJ240+AK240))/100)</f>
        <v>0</v>
      </c>
      <c r="AM240" s="100">
        <f>U240-AL240</f>
        <v>80</v>
      </c>
      <c r="AN240" s="213" t="s">
        <v>66</v>
      </c>
      <c r="AO240" s="187" t="s">
        <v>74</v>
      </c>
      <c r="AP240" s="189" t="s">
        <v>813</v>
      </c>
      <c r="AQ240" s="94" t="s">
        <v>814</v>
      </c>
      <c r="AR240" s="110">
        <v>45658</v>
      </c>
      <c r="AS240" s="110">
        <v>46022</v>
      </c>
      <c r="AT240" s="187" t="s">
        <v>91</v>
      </c>
      <c r="AU240" s="94" t="s">
        <v>815</v>
      </c>
    </row>
    <row r="241" spans="1:47" s="103" customFormat="1" ht="96" customHeight="1">
      <c r="A241" s="182"/>
      <c r="B241" s="182"/>
      <c r="C241" s="184"/>
      <c r="D241" s="184"/>
      <c r="E241" s="183"/>
      <c r="F241" s="183"/>
      <c r="G241" s="183"/>
      <c r="H241" s="194"/>
      <c r="I241" s="194"/>
      <c r="J241" s="194"/>
      <c r="K241" s="194"/>
      <c r="L241" s="183"/>
      <c r="M241" s="182"/>
      <c r="N241" s="182"/>
      <c r="O241" s="183"/>
      <c r="P241" s="183"/>
      <c r="Q241" s="182"/>
      <c r="R241" s="182"/>
      <c r="S241" s="182"/>
      <c r="T241" s="182"/>
      <c r="U241" s="182"/>
      <c r="V241" s="212"/>
      <c r="W241" s="195"/>
      <c r="X241" s="194"/>
      <c r="Y241" s="194"/>
      <c r="Z241" s="194"/>
      <c r="AA241" s="194"/>
      <c r="AB241" s="194"/>
      <c r="AC241" s="194"/>
      <c r="AD241" s="181"/>
      <c r="AE241" s="93">
        <f t="shared" si="387"/>
        <v>0</v>
      </c>
      <c r="AF241" s="93">
        <f t="shared" si="388"/>
        <v>0</v>
      </c>
      <c r="AG241" s="93">
        <f>($AH240*((AE241+AF241))/100)</f>
        <v>0</v>
      </c>
      <c r="AH241" s="93">
        <f t="shared" ref="AH241:AH242" si="392">AH240-AG241</f>
        <v>48</v>
      </c>
      <c r="AI241" s="181"/>
      <c r="AJ241" s="93">
        <f t="shared" si="390"/>
        <v>0</v>
      </c>
      <c r="AK241" s="93">
        <f t="shared" si="391"/>
        <v>0</v>
      </c>
      <c r="AL241" s="93">
        <f>($AM240*((AJ241+AK241))/100)</f>
        <v>0</v>
      </c>
      <c r="AM241" s="100">
        <f t="shared" ref="AM241:AM242" si="393">AM240-AL241</f>
        <v>80</v>
      </c>
      <c r="AN241" s="214"/>
      <c r="AO241" s="194"/>
      <c r="AP241" s="195"/>
      <c r="AQ241" s="94" t="s">
        <v>816</v>
      </c>
      <c r="AR241" s="110">
        <v>45658</v>
      </c>
      <c r="AS241" s="110">
        <v>46022</v>
      </c>
      <c r="AT241" s="194"/>
      <c r="AU241" s="94" t="s">
        <v>817</v>
      </c>
    </row>
    <row r="242" spans="1:47" s="103" customFormat="1" ht="92.25" customHeight="1">
      <c r="A242" s="182"/>
      <c r="B242" s="182"/>
      <c r="C242" s="184"/>
      <c r="D242" s="184"/>
      <c r="E242" s="183"/>
      <c r="F242" s="183"/>
      <c r="G242" s="183"/>
      <c r="H242" s="188"/>
      <c r="I242" s="188"/>
      <c r="J242" s="188"/>
      <c r="K242" s="188"/>
      <c r="L242" s="183"/>
      <c r="M242" s="182"/>
      <c r="N242" s="182"/>
      <c r="O242" s="183"/>
      <c r="P242" s="183"/>
      <c r="Q242" s="182"/>
      <c r="R242" s="182"/>
      <c r="S242" s="182"/>
      <c r="T242" s="182"/>
      <c r="U242" s="182"/>
      <c r="V242" s="212"/>
      <c r="W242" s="196"/>
      <c r="X242" s="188"/>
      <c r="Y242" s="188"/>
      <c r="Z242" s="188"/>
      <c r="AA242" s="188"/>
      <c r="AB242" s="188"/>
      <c r="AC242" s="188"/>
      <c r="AD242" s="181"/>
      <c r="AE242" s="93">
        <f t="shared" si="387"/>
        <v>0</v>
      </c>
      <c r="AF242" s="93">
        <f t="shared" si="388"/>
        <v>0</v>
      </c>
      <c r="AG242" s="93">
        <f>($AH241*((AE242+AF242))/100)</f>
        <v>0</v>
      </c>
      <c r="AH242" s="93">
        <f t="shared" si="392"/>
        <v>48</v>
      </c>
      <c r="AI242" s="181"/>
      <c r="AJ242" s="93">
        <f t="shared" si="390"/>
        <v>0</v>
      </c>
      <c r="AK242" s="93">
        <f t="shared" si="391"/>
        <v>0</v>
      </c>
      <c r="AL242" s="93">
        <f t="shared" ref="AL242" si="394">($AM241*((AJ242+AK242))/100)</f>
        <v>0</v>
      </c>
      <c r="AM242" s="100">
        <f t="shared" si="393"/>
        <v>80</v>
      </c>
      <c r="AN242" s="215"/>
      <c r="AO242" s="188"/>
      <c r="AP242" s="196"/>
      <c r="AQ242" s="94" t="s">
        <v>818</v>
      </c>
      <c r="AR242" s="110">
        <v>45658</v>
      </c>
      <c r="AS242" s="110">
        <v>46022</v>
      </c>
      <c r="AT242" s="188"/>
      <c r="AU242" s="94" t="s">
        <v>815</v>
      </c>
    </row>
    <row r="243" spans="1:47" s="103" customFormat="1" ht="116.25" customHeight="1">
      <c r="A243" s="182"/>
      <c r="B243" s="182" t="s">
        <v>177</v>
      </c>
      <c r="C243" s="183" t="s">
        <v>546</v>
      </c>
      <c r="D243" s="183" t="s">
        <v>559</v>
      </c>
      <c r="E243" s="183"/>
      <c r="F243" s="183"/>
      <c r="G243" s="183"/>
      <c r="H243" s="187" t="s">
        <v>660</v>
      </c>
      <c r="I243" s="187" t="s">
        <v>661</v>
      </c>
      <c r="J243" s="187" t="s">
        <v>392</v>
      </c>
      <c r="K243" s="187" t="s">
        <v>662</v>
      </c>
      <c r="L243" s="183" t="s">
        <v>663</v>
      </c>
      <c r="M243" s="182" t="s">
        <v>83</v>
      </c>
      <c r="N243" s="182" t="s">
        <v>105</v>
      </c>
      <c r="O243" s="183" t="s">
        <v>84</v>
      </c>
      <c r="P243" s="183" t="s">
        <v>85</v>
      </c>
      <c r="Q243" s="182">
        <v>78</v>
      </c>
      <c r="R243" s="182" t="s">
        <v>120</v>
      </c>
      <c r="S243" s="182">
        <v>40</v>
      </c>
      <c r="T243" s="182" t="s">
        <v>65</v>
      </c>
      <c r="U243" s="182">
        <v>80</v>
      </c>
      <c r="V243" s="212" t="s">
        <v>66</v>
      </c>
      <c r="W243" s="94" t="s">
        <v>664</v>
      </c>
      <c r="X243" s="93" t="s">
        <v>109</v>
      </c>
      <c r="Y243" s="93" t="s">
        <v>68</v>
      </c>
      <c r="Z243" s="93" t="s">
        <v>69</v>
      </c>
      <c r="AA243" s="93" t="s">
        <v>159</v>
      </c>
      <c r="AB243" s="93" t="s">
        <v>71</v>
      </c>
      <c r="AC243" s="93" t="s">
        <v>72</v>
      </c>
      <c r="AD243" s="181">
        <f>AH245</f>
        <v>14.4</v>
      </c>
      <c r="AE243" s="93">
        <f t="shared" ref="AE243:AE245" si="395">IF(Y243="Preventivo",25,IF(Y243="Detectivo",15,0))</f>
        <v>25</v>
      </c>
      <c r="AF243" s="93">
        <f t="shared" si="388"/>
        <v>15</v>
      </c>
      <c r="AG243" s="93">
        <f>($S243*((AE243+AF243))/100)</f>
        <v>16</v>
      </c>
      <c r="AH243" s="93">
        <f t="shared" ref="AH243" si="396">S243-AG243</f>
        <v>24</v>
      </c>
      <c r="AI243" s="181">
        <f>AM245</f>
        <v>60</v>
      </c>
      <c r="AJ243" s="93">
        <f t="shared" si="390"/>
        <v>0</v>
      </c>
      <c r="AK243" s="93">
        <f t="shared" si="391"/>
        <v>0</v>
      </c>
      <c r="AL243" s="93">
        <f>($U243*((AJ243+AK243))/100)</f>
        <v>0</v>
      </c>
      <c r="AM243" s="100">
        <f>U243-AL243</f>
        <v>80</v>
      </c>
      <c r="AN243" s="247" t="s">
        <v>73</v>
      </c>
      <c r="AO243" s="187" t="s">
        <v>74</v>
      </c>
      <c r="AP243" s="189" t="s">
        <v>665</v>
      </c>
      <c r="AQ243" s="189" t="s">
        <v>666</v>
      </c>
      <c r="AR243" s="244">
        <v>45658</v>
      </c>
      <c r="AS243" s="244">
        <v>46022</v>
      </c>
      <c r="AT243" s="251" t="s">
        <v>76</v>
      </c>
      <c r="AU243" s="189" t="s">
        <v>667</v>
      </c>
    </row>
    <row r="244" spans="1:47" s="103" customFormat="1" ht="130.5" customHeight="1">
      <c r="A244" s="182"/>
      <c r="B244" s="182"/>
      <c r="C244" s="183"/>
      <c r="D244" s="183"/>
      <c r="E244" s="183"/>
      <c r="F244" s="183"/>
      <c r="G244" s="183"/>
      <c r="H244" s="194"/>
      <c r="I244" s="194"/>
      <c r="J244" s="194"/>
      <c r="K244" s="194"/>
      <c r="L244" s="183"/>
      <c r="M244" s="182"/>
      <c r="N244" s="182"/>
      <c r="O244" s="183"/>
      <c r="P244" s="183"/>
      <c r="Q244" s="182"/>
      <c r="R244" s="182"/>
      <c r="S244" s="182"/>
      <c r="T244" s="182"/>
      <c r="U244" s="182"/>
      <c r="V244" s="212"/>
      <c r="W244" s="94" t="s">
        <v>668</v>
      </c>
      <c r="X244" s="93" t="s">
        <v>109</v>
      </c>
      <c r="Y244" s="93" t="s">
        <v>68</v>
      </c>
      <c r="Z244" s="93" t="s">
        <v>69</v>
      </c>
      <c r="AA244" s="93" t="s">
        <v>159</v>
      </c>
      <c r="AB244" s="93" t="s">
        <v>71</v>
      </c>
      <c r="AC244" s="93" t="s">
        <v>72</v>
      </c>
      <c r="AD244" s="181"/>
      <c r="AE244" s="93">
        <f t="shared" si="395"/>
        <v>25</v>
      </c>
      <c r="AF244" s="93">
        <f t="shared" si="388"/>
        <v>15</v>
      </c>
      <c r="AG244" s="93">
        <f>($AH243*((AE244+AF244))/100)</f>
        <v>9.6</v>
      </c>
      <c r="AH244" s="93">
        <f t="shared" ref="AH244:AH245" si="397">AH243-AG244</f>
        <v>14.4</v>
      </c>
      <c r="AI244" s="181"/>
      <c r="AJ244" s="93">
        <f t="shared" si="390"/>
        <v>0</v>
      </c>
      <c r="AK244" s="93">
        <f t="shared" si="391"/>
        <v>0</v>
      </c>
      <c r="AL244" s="93">
        <f t="shared" ref="AL244:AL245" si="398">($AM243*((AJ244+AK244))/100)</f>
        <v>0</v>
      </c>
      <c r="AM244" s="100">
        <f t="shared" ref="AM244:AM245" si="399">AM243-AL244</f>
        <v>80</v>
      </c>
      <c r="AN244" s="248"/>
      <c r="AO244" s="194"/>
      <c r="AP244" s="195"/>
      <c r="AQ244" s="195"/>
      <c r="AR244" s="250"/>
      <c r="AS244" s="250"/>
      <c r="AT244" s="252"/>
      <c r="AU244" s="195"/>
    </row>
    <row r="245" spans="1:47" s="103" customFormat="1" ht="96.75" customHeight="1">
      <c r="A245" s="182"/>
      <c r="B245" s="182"/>
      <c r="C245" s="183"/>
      <c r="D245" s="183"/>
      <c r="E245" s="183"/>
      <c r="F245" s="183"/>
      <c r="G245" s="183"/>
      <c r="H245" s="188"/>
      <c r="I245" s="188"/>
      <c r="J245" s="188"/>
      <c r="K245" s="188"/>
      <c r="L245" s="183"/>
      <c r="M245" s="182"/>
      <c r="N245" s="182"/>
      <c r="O245" s="183"/>
      <c r="P245" s="183"/>
      <c r="Q245" s="182"/>
      <c r="R245" s="182"/>
      <c r="S245" s="182"/>
      <c r="T245" s="182"/>
      <c r="U245" s="182"/>
      <c r="V245" s="212"/>
      <c r="W245" s="94" t="s">
        <v>669</v>
      </c>
      <c r="X245" s="93" t="s">
        <v>42</v>
      </c>
      <c r="Y245" s="93" t="s">
        <v>78</v>
      </c>
      <c r="Z245" s="93" t="s">
        <v>69</v>
      </c>
      <c r="AA245" s="93" t="s">
        <v>159</v>
      </c>
      <c r="AB245" s="93" t="s">
        <v>71</v>
      </c>
      <c r="AC245" s="93" t="s">
        <v>72</v>
      </c>
      <c r="AD245" s="181"/>
      <c r="AE245" s="93">
        <f t="shared" si="395"/>
        <v>0</v>
      </c>
      <c r="AF245" s="93">
        <f t="shared" si="388"/>
        <v>0</v>
      </c>
      <c r="AG245" s="93">
        <f>($AH244*((AE245+AF245))/100)</f>
        <v>0</v>
      </c>
      <c r="AH245" s="93">
        <f t="shared" si="397"/>
        <v>14.4</v>
      </c>
      <c r="AI245" s="181"/>
      <c r="AJ245" s="93">
        <f t="shared" si="390"/>
        <v>10</v>
      </c>
      <c r="AK245" s="93">
        <f t="shared" si="391"/>
        <v>15</v>
      </c>
      <c r="AL245" s="93">
        <f t="shared" si="398"/>
        <v>20</v>
      </c>
      <c r="AM245" s="100">
        <f t="shared" si="399"/>
        <v>60</v>
      </c>
      <c r="AN245" s="249"/>
      <c r="AO245" s="188"/>
      <c r="AP245" s="196"/>
      <c r="AQ245" s="196"/>
      <c r="AR245" s="245"/>
      <c r="AS245" s="245"/>
      <c r="AT245" s="253"/>
      <c r="AU245" s="196"/>
    </row>
    <row r="246" spans="1:47" s="103" customFormat="1" ht="224.25" customHeight="1">
      <c r="A246" s="182"/>
      <c r="B246" s="182" t="s">
        <v>178</v>
      </c>
      <c r="C246" s="184" t="s">
        <v>209</v>
      </c>
      <c r="D246" s="183" t="s">
        <v>671</v>
      </c>
      <c r="E246" s="183"/>
      <c r="F246" s="183"/>
      <c r="G246" s="183"/>
      <c r="H246" s="189" t="s">
        <v>672</v>
      </c>
      <c r="I246" s="189" t="s">
        <v>673</v>
      </c>
      <c r="J246" s="189" t="s">
        <v>674</v>
      </c>
      <c r="K246" s="189" t="s">
        <v>675</v>
      </c>
      <c r="L246" s="183" t="s">
        <v>676</v>
      </c>
      <c r="M246" s="182" t="s">
        <v>83</v>
      </c>
      <c r="N246" s="182" t="s">
        <v>105</v>
      </c>
      <c r="O246" s="183" t="s">
        <v>84</v>
      </c>
      <c r="P246" s="183" t="s">
        <v>85</v>
      </c>
      <c r="Q246" s="182">
        <v>4349</v>
      </c>
      <c r="R246" s="182" t="s">
        <v>216</v>
      </c>
      <c r="S246" s="182">
        <v>100</v>
      </c>
      <c r="T246" s="182" t="s">
        <v>121</v>
      </c>
      <c r="U246" s="182">
        <v>100</v>
      </c>
      <c r="V246" s="180" t="s">
        <v>122</v>
      </c>
      <c r="W246" s="97" t="s">
        <v>677</v>
      </c>
      <c r="X246" s="93" t="s">
        <v>109</v>
      </c>
      <c r="Y246" s="93" t="s">
        <v>68</v>
      </c>
      <c r="Z246" s="93" t="s">
        <v>69</v>
      </c>
      <c r="AA246" s="93" t="s">
        <v>159</v>
      </c>
      <c r="AB246" s="93" t="s">
        <v>71</v>
      </c>
      <c r="AC246" s="93" t="s">
        <v>72</v>
      </c>
      <c r="AD246" s="181">
        <f>AH247</f>
        <v>60</v>
      </c>
      <c r="AE246" s="93">
        <f t="shared" ref="AE246:AE247" si="400">IF(Y246="Preventivo",25,IF(Y246="Detectivo",15,0))</f>
        <v>25</v>
      </c>
      <c r="AF246" s="93">
        <f t="shared" si="388"/>
        <v>15</v>
      </c>
      <c r="AG246" s="93">
        <f>($S246*((AE246+AF246))/100)</f>
        <v>40</v>
      </c>
      <c r="AH246" s="93">
        <f t="shared" ref="AH246" si="401">S246-AG246</f>
        <v>60</v>
      </c>
      <c r="AI246" s="181">
        <f>AM247</f>
        <v>75</v>
      </c>
      <c r="AJ246" s="93">
        <f t="shared" si="390"/>
        <v>0</v>
      </c>
      <c r="AK246" s="93">
        <f t="shared" si="391"/>
        <v>0</v>
      </c>
      <c r="AL246" s="93">
        <f>($U246*((AJ246+AK246))/100)</f>
        <v>0</v>
      </c>
      <c r="AM246" s="100">
        <f>U246-AL246</f>
        <v>100</v>
      </c>
      <c r="AN246" s="247" t="s">
        <v>73</v>
      </c>
      <c r="AO246" s="187" t="s">
        <v>74</v>
      </c>
      <c r="AP246" s="189" t="s">
        <v>670</v>
      </c>
      <c r="AQ246" s="189" t="s">
        <v>678</v>
      </c>
      <c r="AR246" s="244">
        <v>45658</v>
      </c>
      <c r="AS246" s="244">
        <v>46022</v>
      </c>
      <c r="AT246" s="251" t="s">
        <v>76</v>
      </c>
      <c r="AU246" s="189" t="s">
        <v>679</v>
      </c>
    </row>
    <row r="247" spans="1:47" s="103" customFormat="1" ht="141.75" customHeight="1">
      <c r="A247" s="182"/>
      <c r="B247" s="182"/>
      <c r="C247" s="184"/>
      <c r="D247" s="183"/>
      <c r="E247" s="183"/>
      <c r="F247" s="183"/>
      <c r="G247" s="183"/>
      <c r="H247" s="195"/>
      <c r="I247" s="195"/>
      <c r="J247" s="195"/>
      <c r="K247" s="195"/>
      <c r="L247" s="183"/>
      <c r="M247" s="182"/>
      <c r="N247" s="182"/>
      <c r="O247" s="183"/>
      <c r="P247" s="183"/>
      <c r="Q247" s="182"/>
      <c r="R247" s="182"/>
      <c r="S247" s="182"/>
      <c r="T247" s="182"/>
      <c r="U247" s="182"/>
      <c r="V247" s="180"/>
      <c r="W247" s="94" t="s">
        <v>680</v>
      </c>
      <c r="X247" s="93" t="s">
        <v>42</v>
      </c>
      <c r="Y247" s="93" t="s">
        <v>78</v>
      </c>
      <c r="Z247" s="93" t="s">
        <v>69</v>
      </c>
      <c r="AA247" s="93" t="s">
        <v>70</v>
      </c>
      <c r="AB247" s="93" t="s">
        <v>71</v>
      </c>
      <c r="AC247" s="95" t="s">
        <v>72</v>
      </c>
      <c r="AD247" s="181"/>
      <c r="AE247" s="93">
        <f t="shared" si="400"/>
        <v>0</v>
      </c>
      <c r="AF247" s="93">
        <f t="shared" si="388"/>
        <v>0</v>
      </c>
      <c r="AG247" s="93">
        <f>($AH246*((AE247+AF247))/100)</f>
        <v>0</v>
      </c>
      <c r="AH247" s="93">
        <f t="shared" ref="AH247" si="402">AH246-AG247</f>
        <v>60</v>
      </c>
      <c r="AI247" s="181"/>
      <c r="AJ247" s="93">
        <f t="shared" si="390"/>
        <v>10</v>
      </c>
      <c r="AK247" s="93">
        <f t="shared" si="391"/>
        <v>15</v>
      </c>
      <c r="AL247" s="93">
        <f t="shared" ref="AL247" si="403">($AM246*((AJ247+AK247))/100)</f>
        <v>25</v>
      </c>
      <c r="AM247" s="100">
        <f t="shared" ref="AM247" si="404">AM246-AL247</f>
        <v>75</v>
      </c>
      <c r="AN247" s="248"/>
      <c r="AO247" s="194"/>
      <c r="AP247" s="195"/>
      <c r="AQ247" s="195"/>
      <c r="AR247" s="250"/>
      <c r="AS247" s="250"/>
      <c r="AT247" s="252"/>
      <c r="AU247" s="195"/>
    </row>
  </sheetData>
  <mergeCells count="1694">
    <mergeCell ref="R16:R18"/>
    <mergeCell ref="S16:S18"/>
    <mergeCell ref="T16:T18"/>
    <mergeCell ref="U16:U18"/>
    <mergeCell ref="V16:V18"/>
    <mergeCell ref="AD16:AD18"/>
    <mergeCell ref="AI16:AI18"/>
    <mergeCell ref="AN16:AN18"/>
    <mergeCell ref="AO16:AO18"/>
    <mergeCell ref="AP16:AP18"/>
    <mergeCell ref="AT16:AT18"/>
    <mergeCell ref="AQ16:AQ18"/>
    <mergeCell ref="AR16:AR18"/>
    <mergeCell ref="AS16:AS18"/>
    <mergeCell ref="AU16:AU18"/>
    <mergeCell ref="A16:A18"/>
    <mergeCell ref="B16:B18"/>
    <mergeCell ref="C16:C18"/>
    <mergeCell ref="D16:D18"/>
    <mergeCell ref="E16:E18"/>
    <mergeCell ref="F16:F18"/>
    <mergeCell ref="G16:G18"/>
    <mergeCell ref="H16:H18"/>
    <mergeCell ref="I16:I18"/>
    <mergeCell ref="J16:J18"/>
    <mergeCell ref="K16:K18"/>
    <mergeCell ref="L16:L18"/>
    <mergeCell ref="M16:M18"/>
    <mergeCell ref="N16:N18"/>
    <mergeCell ref="O16:O18"/>
    <mergeCell ref="P16:P18"/>
    <mergeCell ref="Q16:Q18"/>
    <mergeCell ref="AN83:AN86"/>
    <mergeCell ref="AO83:AO86"/>
    <mergeCell ref="AT83:AT86"/>
    <mergeCell ref="AU83:AU86"/>
    <mergeCell ref="AR87:AR90"/>
    <mergeCell ref="AS87:AS90"/>
    <mergeCell ref="AT87:AT90"/>
    <mergeCell ref="AU87:AU90"/>
    <mergeCell ref="A75:A77"/>
    <mergeCell ref="B75:B77"/>
    <mergeCell ref="C75:C77"/>
    <mergeCell ref="D75:D77"/>
    <mergeCell ref="E75:E77"/>
    <mergeCell ref="F75:F77"/>
    <mergeCell ref="G75:G77"/>
    <mergeCell ref="H75:H77"/>
    <mergeCell ref="I75:I77"/>
    <mergeCell ref="J75:J77"/>
    <mergeCell ref="K75:K77"/>
    <mergeCell ref="L75:L77"/>
    <mergeCell ref="M75:M77"/>
    <mergeCell ref="N75:N77"/>
    <mergeCell ref="O75:O77"/>
    <mergeCell ref="P75:P77"/>
    <mergeCell ref="Q75:Q77"/>
    <mergeCell ref="R75:R77"/>
    <mergeCell ref="S75:S77"/>
    <mergeCell ref="T75:T77"/>
    <mergeCell ref="U75:U77"/>
    <mergeCell ref="V75:V77"/>
    <mergeCell ref="AD75:AD77"/>
    <mergeCell ref="AI75:AI77"/>
    <mergeCell ref="A83:A86"/>
    <mergeCell ref="B83:B86"/>
    <mergeCell ref="C83:C86"/>
    <mergeCell ref="D83:D86"/>
    <mergeCell ref="A87:A90"/>
    <mergeCell ref="B87:B90"/>
    <mergeCell ref="C87:C90"/>
    <mergeCell ref="D87:D90"/>
    <mergeCell ref="P83:P86"/>
    <mergeCell ref="Q83:Q86"/>
    <mergeCell ref="N83:N86"/>
    <mergeCell ref="O83:O86"/>
    <mergeCell ref="L87:L90"/>
    <mergeCell ref="M87:M90"/>
    <mergeCell ref="N87:N90"/>
    <mergeCell ref="O87:O90"/>
    <mergeCell ref="R83:R86"/>
    <mergeCell ref="R81:R82"/>
    <mergeCell ref="S81:S82"/>
    <mergeCell ref="T81:T82"/>
    <mergeCell ref="AP81:AP82"/>
    <mergeCell ref="AQ81:AQ82"/>
    <mergeCell ref="AR81:AR82"/>
    <mergeCell ref="AS81:AS82"/>
    <mergeCell ref="AT81:AT82"/>
    <mergeCell ref="AU81:AU82"/>
    <mergeCell ref="L83:L86"/>
    <mergeCell ref="M83:M86"/>
    <mergeCell ref="S83:S86"/>
    <mergeCell ref="T83:T86"/>
    <mergeCell ref="U83:U86"/>
    <mergeCell ref="V83:V86"/>
    <mergeCell ref="P87:P90"/>
    <mergeCell ref="Q87:Q90"/>
    <mergeCell ref="R87:R90"/>
    <mergeCell ref="S87:S90"/>
    <mergeCell ref="T87:T90"/>
    <mergeCell ref="U87:U90"/>
    <mergeCell ref="V87:V90"/>
    <mergeCell ref="AP83:AP86"/>
    <mergeCell ref="AQ83:AQ86"/>
    <mergeCell ref="AI87:AI90"/>
    <mergeCell ref="AD83:AD86"/>
    <mergeCell ref="AI83:AI86"/>
    <mergeCell ref="AD87:AD90"/>
    <mergeCell ref="AN87:AN90"/>
    <mergeCell ref="AO87:AO90"/>
    <mergeCell ref="AP87:AP90"/>
    <mergeCell ref="AQ87:AQ90"/>
    <mergeCell ref="R78:R80"/>
    <mergeCell ref="S78:S80"/>
    <mergeCell ref="T78:T80"/>
    <mergeCell ref="U81:U82"/>
    <mergeCell ref="V81:V82"/>
    <mergeCell ref="AD81:AD82"/>
    <mergeCell ref="AI81:AI82"/>
    <mergeCell ref="AN81:AN82"/>
    <mergeCell ref="AO81:AO82"/>
    <mergeCell ref="AP78:AP80"/>
    <mergeCell ref="AQ78:AQ80"/>
    <mergeCell ref="AR78:AR80"/>
    <mergeCell ref="AS78:AS80"/>
    <mergeCell ref="AT78:AT80"/>
    <mergeCell ref="AU78:AU80"/>
    <mergeCell ref="A81:A82"/>
    <mergeCell ref="B81:B82"/>
    <mergeCell ref="C81:C82"/>
    <mergeCell ref="D81:D82"/>
    <mergeCell ref="E81:E82"/>
    <mergeCell ref="F81:F82"/>
    <mergeCell ref="G81:G82"/>
    <mergeCell ref="H81:H82"/>
    <mergeCell ref="I81:I82"/>
    <mergeCell ref="J81:J82"/>
    <mergeCell ref="K81:K82"/>
    <mergeCell ref="L81:L82"/>
    <mergeCell ref="M81:M82"/>
    <mergeCell ref="N81:N82"/>
    <mergeCell ref="O81:O82"/>
    <mergeCell ref="P81:P82"/>
    <mergeCell ref="Q81:Q82"/>
    <mergeCell ref="A78:A80"/>
    <mergeCell ref="B78:B80"/>
    <mergeCell ref="C78:C80"/>
    <mergeCell ref="D78:D80"/>
    <mergeCell ref="E78:E80"/>
    <mergeCell ref="F78:F80"/>
    <mergeCell ref="G78:G80"/>
    <mergeCell ref="H78:H80"/>
    <mergeCell ref="I78:I80"/>
    <mergeCell ref="J78:J80"/>
    <mergeCell ref="K78:K80"/>
    <mergeCell ref="L78:L80"/>
    <mergeCell ref="M78:M80"/>
    <mergeCell ref="N78:N80"/>
    <mergeCell ref="O78:O80"/>
    <mergeCell ref="P78:P80"/>
    <mergeCell ref="Q78:Q80"/>
    <mergeCell ref="V73:V74"/>
    <mergeCell ref="AD73:AD74"/>
    <mergeCell ref="AI73:AI74"/>
    <mergeCell ref="AN73:AN74"/>
    <mergeCell ref="AO73:AO74"/>
    <mergeCell ref="AP73:AP74"/>
    <mergeCell ref="AQ73:AQ74"/>
    <mergeCell ref="AR73:AR74"/>
    <mergeCell ref="AS73:AS74"/>
    <mergeCell ref="AT73:AT74"/>
    <mergeCell ref="AU73:AU74"/>
    <mergeCell ref="U78:U80"/>
    <mergeCell ref="V78:V80"/>
    <mergeCell ref="AD78:AD80"/>
    <mergeCell ref="AI78:AI80"/>
    <mergeCell ref="AN78:AN80"/>
    <mergeCell ref="AO78:AO80"/>
    <mergeCell ref="AN75:AN77"/>
    <mergeCell ref="AO75:AO77"/>
    <mergeCell ref="AP75:AP77"/>
    <mergeCell ref="AQ75:AQ77"/>
    <mergeCell ref="AR75:AR77"/>
    <mergeCell ref="AS75:AS77"/>
    <mergeCell ref="AT75:AT77"/>
    <mergeCell ref="AU75:AU77"/>
    <mergeCell ref="A217:A219"/>
    <mergeCell ref="AD217:AD219"/>
    <mergeCell ref="AI217:AI219"/>
    <mergeCell ref="AN217:AN219"/>
    <mergeCell ref="AO217:AO219"/>
    <mergeCell ref="AP217:AP219"/>
    <mergeCell ref="AT217:AT219"/>
    <mergeCell ref="S217:S219"/>
    <mergeCell ref="T217:T219"/>
    <mergeCell ref="U217:U219"/>
    <mergeCell ref="V217:V219"/>
    <mergeCell ref="A73:A74"/>
    <mergeCell ref="B73:B74"/>
    <mergeCell ref="C73:C74"/>
    <mergeCell ref="D73:D74"/>
    <mergeCell ref="E73:E74"/>
    <mergeCell ref="F73:F74"/>
    <mergeCell ref="G73:G74"/>
    <mergeCell ref="H73:H74"/>
    <mergeCell ref="I73:I74"/>
    <mergeCell ref="J73:J74"/>
    <mergeCell ref="K73:K74"/>
    <mergeCell ref="L73:L74"/>
    <mergeCell ref="M73:M74"/>
    <mergeCell ref="N73:N74"/>
    <mergeCell ref="O73:O74"/>
    <mergeCell ref="P73:P74"/>
    <mergeCell ref="Q73:Q74"/>
    <mergeCell ref="R73:R74"/>
    <mergeCell ref="S73:S74"/>
    <mergeCell ref="T73:T74"/>
    <mergeCell ref="U73:U74"/>
    <mergeCell ref="B217:B219"/>
    <mergeCell ref="C217:C219"/>
    <mergeCell ref="D217:D219"/>
    <mergeCell ref="E217:E219"/>
    <mergeCell ref="F217:F219"/>
    <mergeCell ref="G217:G219"/>
    <mergeCell ref="H217:H219"/>
    <mergeCell ref="I217:I219"/>
    <mergeCell ref="J217:J219"/>
    <mergeCell ref="K217:K219"/>
    <mergeCell ref="L217:L219"/>
    <mergeCell ref="M217:M219"/>
    <mergeCell ref="N217:N219"/>
    <mergeCell ref="O217:O219"/>
    <mergeCell ref="P217:P219"/>
    <mergeCell ref="Q217:Q219"/>
    <mergeCell ref="R217:R219"/>
    <mergeCell ref="A1:C4"/>
    <mergeCell ref="D1:AQ1"/>
    <mergeCell ref="D2:AQ2"/>
    <mergeCell ref="D3:AQ3"/>
    <mergeCell ref="AR1:AU1"/>
    <mergeCell ref="AR2:AU2"/>
    <mergeCell ref="AR3:AU3"/>
    <mergeCell ref="A5:C5"/>
    <mergeCell ref="AR4:AU5"/>
    <mergeCell ref="A11:A13"/>
    <mergeCell ref="E11:E13"/>
    <mergeCell ref="F11:F13"/>
    <mergeCell ref="G11:G13"/>
    <mergeCell ref="L11:L13"/>
    <mergeCell ref="Q11:Q13"/>
    <mergeCell ref="D11:D13"/>
    <mergeCell ref="M11:M13"/>
    <mergeCell ref="N11:N13"/>
    <mergeCell ref="H11:H13"/>
    <mergeCell ref="I11:I13"/>
    <mergeCell ref="J11:J13"/>
    <mergeCell ref="K11:K13"/>
    <mergeCell ref="AP11:AP13"/>
    <mergeCell ref="T11:T13"/>
    <mergeCell ref="B11:B13"/>
    <mergeCell ref="C11:C13"/>
    <mergeCell ref="E6:AO6"/>
    <mergeCell ref="AO11:AO13"/>
    <mergeCell ref="U11:U13"/>
    <mergeCell ref="V11:V13"/>
    <mergeCell ref="AD11:AD13"/>
    <mergeCell ref="R9:R10"/>
    <mergeCell ref="AR6:AS6"/>
    <mergeCell ref="AI11:AI13"/>
    <mergeCell ref="AN11:AN13"/>
    <mergeCell ref="P11:P13"/>
    <mergeCell ref="O11:O13"/>
    <mergeCell ref="R11:R13"/>
    <mergeCell ref="S11:S13"/>
    <mergeCell ref="AS7:AS8"/>
    <mergeCell ref="O7:O8"/>
    <mergeCell ref="P7:P8"/>
    <mergeCell ref="Q7:Q8"/>
    <mergeCell ref="R7:R8"/>
    <mergeCell ref="S7:S8"/>
    <mergeCell ref="T7:T8"/>
    <mergeCell ref="U7:U8"/>
    <mergeCell ref="V7:V8"/>
    <mergeCell ref="W7:W8"/>
    <mergeCell ref="Q9:Q10"/>
    <mergeCell ref="P9:P10"/>
    <mergeCell ref="O9:O10"/>
    <mergeCell ref="V9:V10"/>
    <mergeCell ref="AR11:AR13"/>
    <mergeCell ref="AS11:AS13"/>
    <mergeCell ref="AI9:AI10"/>
    <mergeCell ref="AD9:AD10"/>
    <mergeCell ref="A7:A8"/>
    <mergeCell ref="B7:B8"/>
    <mergeCell ref="C7:C8"/>
    <mergeCell ref="D7:D8"/>
    <mergeCell ref="E7:G7"/>
    <mergeCell ref="H7:K7"/>
    <mergeCell ref="L7:L8"/>
    <mergeCell ref="M7:M8"/>
    <mergeCell ref="N7:N8"/>
    <mergeCell ref="AT7:AT8"/>
    <mergeCell ref="AU7:AU8"/>
    <mergeCell ref="X7:X8"/>
    <mergeCell ref="Y7:Y8"/>
    <mergeCell ref="Z7:Z8"/>
    <mergeCell ref="AA7:AA8"/>
    <mergeCell ref="AB7:AB8"/>
    <mergeCell ref="AC7:AC8"/>
    <mergeCell ref="AD7:AD8"/>
    <mergeCell ref="AE7:AE8"/>
    <mergeCell ref="AI7:AI8"/>
    <mergeCell ref="AN7:AN8"/>
    <mergeCell ref="AO7:AO8"/>
    <mergeCell ref="AP7:AP8"/>
    <mergeCell ref="AQ7:AQ8"/>
    <mergeCell ref="AR7:AR8"/>
    <mergeCell ref="E25:E26"/>
    <mergeCell ref="F25:F26"/>
    <mergeCell ref="AQ21:AQ23"/>
    <mergeCell ref="AQ24:AQ26"/>
    <mergeCell ref="AT11:AT13"/>
    <mergeCell ref="AU11:AU13"/>
    <mergeCell ref="E9:E10"/>
    <mergeCell ref="D9:D10"/>
    <mergeCell ref="C9:C10"/>
    <mergeCell ref="B9:B10"/>
    <mergeCell ref="A9:A10"/>
    <mergeCell ref="AR9:AR10"/>
    <mergeCell ref="AS9:AS10"/>
    <mergeCell ref="AT9:AT10"/>
    <mergeCell ref="AU9:AU10"/>
    <mergeCell ref="N9:N10"/>
    <mergeCell ref="M9:M10"/>
    <mergeCell ref="L9:L10"/>
    <mergeCell ref="K9:K10"/>
    <mergeCell ref="J9:J10"/>
    <mergeCell ref="I9:I10"/>
    <mergeCell ref="H9:H10"/>
    <mergeCell ref="G9:G10"/>
    <mergeCell ref="F9:F10"/>
    <mergeCell ref="AQ9:AQ10"/>
    <mergeCell ref="AP9:AP10"/>
    <mergeCell ref="AQ11:AQ13"/>
    <mergeCell ref="AO9:AO10"/>
    <mergeCell ref="U9:U10"/>
    <mergeCell ref="T9:T10"/>
    <mergeCell ref="S9:S10"/>
    <mergeCell ref="AN9:AN10"/>
    <mergeCell ref="AP69:AP72"/>
    <mergeCell ref="AQ69:AQ72"/>
    <mergeCell ref="AR69:AR72"/>
    <mergeCell ref="AS69:AS72"/>
    <mergeCell ref="AT69:AT72"/>
    <mergeCell ref="AU69:AU72"/>
    <mergeCell ref="R69:R72"/>
    <mergeCell ref="S69:S72"/>
    <mergeCell ref="T69:T72"/>
    <mergeCell ref="U69:U72"/>
    <mergeCell ref="V69:V72"/>
    <mergeCell ref="AD69:AD72"/>
    <mergeCell ref="AI69:AI72"/>
    <mergeCell ref="AN69:AN72"/>
    <mergeCell ref="AO69:AO72"/>
    <mergeCell ref="A69:A72"/>
    <mergeCell ref="B69:B72"/>
    <mergeCell ref="C69:C72"/>
    <mergeCell ref="D69:D72"/>
    <mergeCell ref="E69:E72"/>
    <mergeCell ref="F69:F72"/>
    <mergeCell ref="G69:G72"/>
    <mergeCell ref="H69:H72"/>
    <mergeCell ref="I69:I72"/>
    <mergeCell ref="J69:J72"/>
    <mergeCell ref="K69:K72"/>
    <mergeCell ref="L69:L72"/>
    <mergeCell ref="M69:M72"/>
    <mergeCell ref="N69:N72"/>
    <mergeCell ref="O69:O72"/>
    <mergeCell ref="P69:P72"/>
    <mergeCell ref="Q69:Q72"/>
    <mergeCell ref="J92:J94"/>
    <mergeCell ref="K92:K94"/>
    <mergeCell ref="L92:L94"/>
    <mergeCell ref="M92:M94"/>
    <mergeCell ref="N92:N94"/>
    <mergeCell ref="O92:O94"/>
    <mergeCell ref="P92:P94"/>
    <mergeCell ref="Q92:Q94"/>
    <mergeCell ref="R92:R94"/>
    <mergeCell ref="A92:A94"/>
    <mergeCell ref="B92:B94"/>
    <mergeCell ref="C92:C94"/>
    <mergeCell ref="D92:D94"/>
    <mergeCell ref="E92:E94"/>
    <mergeCell ref="F92:F94"/>
    <mergeCell ref="G92:G94"/>
    <mergeCell ref="H92:H94"/>
    <mergeCell ref="I92:I94"/>
    <mergeCell ref="AS92:AS94"/>
    <mergeCell ref="AT92:AT94"/>
    <mergeCell ref="AU92:AU94"/>
    <mergeCell ref="AB92:AB94"/>
    <mergeCell ref="AC92:AC94"/>
    <mergeCell ref="AD92:AD94"/>
    <mergeCell ref="AI92:AI94"/>
    <mergeCell ref="AN92:AN94"/>
    <mergeCell ref="AO92:AO94"/>
    <mergeCell ref="AP92:AP94"/>
    <mergeCell ref="AQ92:AQ94"/>
    <mergeCell ref="AR92:AR94"/>
    <mergeCell ref="S92:S94"/>
    <mergeCell ref="T92:T94"/>
    <mergeCell ref="U92:U94"/>
    <mergeCell ref="V92:V94"/>
    <mergeCell ref="W92:W94"/>
    <mergeCell ref="X92:X94"/>
    <mergeCell ref="Y92:Y94"/>
    <mergeCell ref="Z92:Z94"/>
    <mergeCell ref="AA92:AA94"/>
    <mergeCell ref="AT143:AT144"/>
    <mergeCell ref="A143:A144"/>
    <mergeCell ref="B143:B144"/>
    <mergeCell ref="C143:C144"/>
    <mergeCell ref="D143:D144"/>
    <mergeCell ref="E143:E144"/>
    <mergeCell ref="F143:F144"/>
    <mergeCell ref="G143:G144"/>
    <mergeCell ref="H143:H144"/>
    <mergeCell ref="I143:I144"/>
    <mergeCell ref="J143:J144"/>
    <mergeCell ref="K143:K144"/>
    <mergeCell ref="L143:L144"/>
    <mergeCell ref="M143:M144"/>
    <mergeCell ref="N143:N144"/>
    <mergeCell ref="O143:O144"/>
    <mergeCell ref="P143:P144"/>
    <mergeCell ref="Q143:Q144"/>
    <mergeCell ref="R143:R144"/>
    <mergeCell ref="S143:S144"/>
    <mergeCell ref="T143:T144"/>
    <mergeCell ref="U143:U144"/>
    <mergeCell ref="V143:V144"/>
    <mergeCell ref="AU143:AU144"/>
    <mergeCell ref="A145:A146"/>
    <mergeCell ref="B145:B146"/>
    <mergeCell ref="C145:C146"/>
    <mergeCell ref="D145:D146"/>
    <mergeCell ref="E145:E146"/>
    <mergeCell ref="F145:F146"/>
    <mergeCell ref="G145:G146"/>
    <mergeCell ref="H145:H146"/>
    <mergeCell ref="I145:I146"/>
    <mergeCell ref="J145:J146"/>
    <mergeCell ref="K145:K146"/>
    <mergeCell ref="L145:L146"/>
    <mergeCell ref="M145:M146"/>
    <mergeCell ref="N145:N146"/>
    <mergeCell ref="O145:O146"/>
    <mergeCell ref="P145:P146"/>
    <mergeCell ref="Q145:Q146"/>
    <mergeCell ref="R145:R146"/>
    <mergeCell ref="S145:S146"/>
    <mergeCell ref="T145:T146"/>
    <mergeCell ref="U145:U146"/>
    <mergeCell ref="V145:V146"/>
    <mergeCell ref="W145:W146"/>
    <mergeCell ref="AD143:AD144"/>
    <mergeCell ref="AI143:AI144"/>
    <mergeCell ref="AN143:AN144"/>
    <mergeCell ref="AO143:AO144"/>
    <mergeCell ref="AP143:AP144"/>
    <mergeCell ref="AQ143:AQ144"/>
    <mergeCell ref="AR143:AR144"/>
    <mergeCell ref="AS143:AS144"/>
    <mergeCell ref="AP145:AP146"/>
    <mergeCell ref="AT145:AT146"/>
    <mergeCell ref="AG145:AG146"/>
    <mergeCell ref="AH145:AH146"/>
    <mergeCell ref="AI145:AI146"/>
    <mergeCell ref="AJ145:AJ146"/>
    <mergeCell ref="AK145:AK146"/>
    <mergeCell ref="AL145:AL146"/>
    <mergeCell ref="AM145:AM146"/>
    <mergeCell ref="AN145:AN146"/>
    <mergeCell ref="AO145:AO146"/>
    <mergeCell ref="X145:X146"/>
    <mergeCell ref="Y145:Y146"/>
    <mergeCell ref="Z145:Z146"/>
    <mergeCell ref="AA145:AA146"/>
    <mergeCell ref="AB145:AB146"/>
    <mergeCell ref="AC145:AC146"/>
    <mergeCell ref="AD145:AD146"/>
    <mergeCell ref="AE145:AE146"/>
    <mergeCell ref="AF145:AF146"/>
    <mergeCell ref="AU214:AU215"/>
    <mergeCell ref="T214:T215"/>
    <mergeCell ref="U214:U215"/>
    <mergeCell ref="V214:V215"/>
    <mergeCell ref="AD214:AD215"/>
    <mergeCell ref="AI214:AI215"/>
    <mergeCell ref="AN214:AN215"/>
    <mergeCell ref="AO214:AO215"/>
    <mergeCell ref="AP214:AP215"/>
    <mergeCell ref="AQ214:AQ215"/>
    <mergeCell ref="A214:A215"/>
    <mergeCell ref="B214:B215"/>
    <mergeCell ref="C214:C215"/>
    <mergeCell ref="D214:D215"/>
    <mergeCell ref="E214:E215"/>
    <mergeCell ref="F214:F215"/>
    <mergeCell ref="G214:G215"/>
    <mergeCell ref="H214:H215"/>
    <mergeCell ref="I214:I215"/>
    <mergeCell ref="J214:J215"/>
    <mergeCell ref="K214:K215"/>
    <mergeCell ref="L214:L215"/>
    <mergeCell ref="M214:M215"/>
    <mergeCell ref="N214:N215"/>
    <mergeCell ref="O214:O215"/>
    <mergeCell ref="P214:P215"/>
    <mergeCell ref="Q214:Q215"/>
    <mergeCell ref="R214:R215"/>
    <mergeCell ref="S214:S215"/>
    <mergeCell ref="A225:A227"/>
    <mergeCell ref="B225:B227"/>
    <mergeCell ref="C225:C227"/>
    <mergeCell ref="D225:D227"/>
    <mergeCell ref="E225:E227"/>
    <mergeCell ref="F225:F227"/>
    <mergeCell ref="G225:G227"/>
    <mergeCell ref="H225:H227"/>
    <mergeCell ref="I225:I227"/>
    <mergeCell ref="J225:J227"/>
    <mergeCell ref="K225:K227"/>
    <mergeCell ref="L225:L227"/>
    <mergeCell ref="M225:M227"/>
    <mergeCell ref="N225:N227"/>
    <mergeCell ref="O225:O227"/>
    <mergeCell ref="P225:P227"/>
    <mergeCell ref="Q225:Q227"/>
    <mergeCell ref="L232:L234"/>
    <mergeCell ref="M232:M234"/>
    <mergeCell ref="N232:N234"/>
    <mergeCell ref="O232:O234"/>
    <mergeCell ref="P232:P234"/>
    <mergeCell ref="Q232:Q234"/>
    <mergeCell ref="AN228:AN229"/>
    <mergeCell ref="AO228:AO229"/>
    <mergeCell ref="AR225:AR227"/>
    <mergeCell ref="AS225:AS227"/>
    <mergeCell ref="AT225:AT227"/>
    <mergeCell ref="AU225:AU227"/>
    <mergeCell ref="T225:T227"/>
    <mergeCell ref="U225:U227"/>
    <mergeCell ref="V225:V227"/>
    <mergeCell ref="AD225:AD227"/>
    <mergeCell ref="AI225:AI227"/>
    <mergeCell ref="AN225:AN227"/>
    <mergeCell ref="AO225:AO227"/>
    <mergeCell ref="AP225:AP227"/>
    <mergeCell ref="AQ225:AQ227"/>
    <mergeCell ref="R225:R227"/>
    <mergeCell ref="S225:S227"/>
    <mergeCell ref="AU246:AU247"/>
    <mergeCell ref="AC235:AC236"/>
    <mergeCell ref="AD235:AD236"/>
    <mergeCell ref="AI235:AI236"/>
    <mergeCell ref="R237:R238"/>
    <mergeCell ref="S237:S238"/>
    <mergeCell ref="T237:T238"/>
    <mergeCell ref="AP232:AP234"/>
    <mergeCell ref="AT232:AT234"/>
    <mergeCell ref="AQ233:AQ234"/>
    <mergeCell ref="AR233:AR234"/>
    <mergeCell ref="AS233:AS234"/>
    <mergeCell ref="AU233:AU234"/>
    <mergeCell ref="R232:R234"/>
    <mergeCell ref="S232:S234"/>
    <mergeCell ref="T232:T234"/>
    <mergeCell ref="U232:U234"/>
    <mergeCell ref="V232:V234"/>
    <mergeCell ref="AD232:AD234"/>
    <mergeCell ref="AI232:AI234"/>
    <mergeCell ref="AN232:AN234"/>
    <mergeCell ref="AO232:AO234"/>
    <mergeCell ref="A246:A247"/>
    <mergeCell ref="N210:N211"/>
    <mergeCell ref="O210:O211"/>
    <mergeCell ref="P210:P211"/>
    <mergeCell ref="Q210:Q211"/>
    <mergeCell ref="R210:R211"/>
    <mergeCell ref="S210:S211"/>
    <mergeCell ref="T210:T211"/>
    <mergeCell ref="U210:U211"/>
    <mergeCell ref="V210:V211"/>
    <mergeCell ref="AD210:AD211"/>
    <mergeCell ref="AI210:AI211"/>
    <mergeCell ref="S246:S247"/>
    <mergeCell ref="T246:T247"/>
    <mergeCell ref="U246:U247"/>
    <mergeCell ref="V246:V247"/>
    <mergeCell ref="AD246:AD247"/>
    <mergeCell ref="AI246:AI247"/>
    <mergeCell ref="J246:J247"/>
    <mergeCell ref="K246:K247"/>
    <mergeCell ref="L246:L247"/>
    <mergeCell ref="B246:B247"/>
    <mergeCell ref="C246:C247"/>
    <mergeCell ref="D246:D247"/>
    <mergeCell ref="E246:E247"/>
    <mergeCell ref="F246:F247"/>
    <mergeCell ref="G246:G247"/>
    <mergeCell ref="H246:H247"/>
    <mergeCell ref="I246:I247"/>
    <mergeCell ref="A232:A234"/>
    <mergeCell ref="B232:B234"/>
    <mergeCell ref="C232:C234"/>
    <mergeCell ref="C210:C211"/>
    <mergeCell ref="D210:D211"/>
    <mergeCell ref="E210:E211"/>
    <mergeCell ref="F210:F211"/>
    <mergeCell ref="G210:G211"/>
    <mergeCell ref="H210:H211"/>
    <mergeCell ref="I210:I211"/>
    <mergeCell ref="J210:J211"/>
    <mergeCell ref="K210:K211"/>
    <mergeCell ref="L210:L211"/>
    <mergeCell ref="M210:M211"/>
    <mergeCell ref="AQ246:AQ247"/>
    <mergeCell ref="AR246:AR247"/>
    <mergeCell ref="AS246:AS247"/>
    <mergeCell ref="AT246:AT247"/>
    <mergeCell ref="M246:M247"/>
    <mergeCell ref="N246:N247"/>
    <mergeCell ref="O246:O247"/>
    <mergeCell ref="P246:P247"/>
    <mergeCell ref="Q246:Q247"/>
    <mergeCell ref="R246:R247"/>
    <mergeCell ref="AN246:AN247"/>
    <mergeCell ref="AO246:AO247"/>
    <mergeCell ref="AP246:AP247"/>
    <mergeCell ref="D232:D234"/>
    <mergeCell ref="E232:E234"/>
    <mergeCell ref="F232:F234"/>
    <mergeCell ref="G232:G234"/>
    <mergeCell ref="H232:H234"/>
    <mergeCell ref="I232:I234"/>
    <mergeCell ref="J232:J234"/>
    <mergeCell ref="K232:K234"/>
    <mergeCell ref="AN210:AN211"/>
    <mergeCell ref="AO210:AO211"/>
    <mergeCell ref="AP210:AP211"/>
    <mergeCell ref="AQ210:AQ211"/>
    <mergeCell ref="AR210:AR211"/>
    <mergeCell ref="AS210:AS211"/>
    <mergeCell ref="AQ212:AQ213"/>
    <mergeCell ref="AR212:AR213"/>
    <mergeCell ref="AS212:AS213"/>
    <mergeCell ref="AT212:AT213"/>
    <mergeCell ref="AU212:AU213"/>
    <mergeCell ref="AT210:AT211"/>
    <mergeCell ref="AU210:AU211"/>
    <mergeCell ref="A212:A213"/>
    <mergeCell ref="B212:B213"/>
    <mergeCell ref="C212:C213"/>
    <mergeCell ref="D212:D213"/>
    <mergeCell ref="E212:E213"/>
    <mergeCell ref="F212:F213"/>
    <mergeCell ref="G212:G213"/>
    <mergeCell ref="H212:H213"/>
    <mergeCell ref="I212:I213"/>
    <mergeCell ref="J212:J213"/>
    <mergeCell ref="K212:K213"/>
    <mergeCell ref="L212:L213"/>
    <mergeCell ref="M212:M213"/>
    <mergeCell ref="N212:N213"/>
    <mergeCell ref="O212:O213"/>
    <mergeCell ref="P212:P213"/>
    <mergeCell ref="Q212:Q213"/>
    <mergeCell ref="A210:A211"/>
    <mergeCell ref="B210:B211"/>
    <mergeCell ref="U223:U224"/>
    <mergeCell ref="V223:V224"/>
    <mergeCell ref="AD223:AD224"/>
    <mergeCell ref="AI223:AI224"/>
    <mergeCell ref="AN223:AN224"/>
    <mergeCell ref="AO223:AO224"/>
    <mergeCell ref="AP223:AP224"/>
    <mergeCell ref="AQ223:AQ224"/>
    <mergeCell ref="AS223:AS224"/>
    <mergeCell ref="AT223:AT224"/>
    <mergeCell ref="R212:R213"/>
    <mergeCell ref="S212:S213"/>
    <mergeCell ref="T212:T213"/>
    <mergeCell ref="U212:U213"/>
    <mergeCell ref="V212:V213"/>
    <mergeCell ref="AD212:AD213"/>
    <mergeCell ref="AI212:AI213"/>
    <mergeCell ref="AN212:AN213"/>
    <mergeCell ref="AO212:AO213"/>
    <mergeCell ref="AP212:AP213"/>
    <mergeCell ref="AR214:AR215"/>
    <mergeCell ref="AS214:AS215"/>
    <mergeCell ref="AT214:AT215"/>
    <mergeCell ref="J130:J131"/>
    <mergeCell ref="K130:K131"/>
    <mergeCell ref="L130:L131"/>
    <mergeCell ref="M130:M131"/>
    <mergeCell ref="N130:N131"/>
    <mergeCell ref="O130:O131"/>
    <mergeCell ref="P130:P131"/>
    <mergeCell ref="Q130:Q131"/>
    <mergeCell ref="R130:R131"/>
    <mergeCell ref="S130:S131"/>
    <mergeCell ref="AU223:AU224"/>
    <mergeCell ref="AR223:AR224"/>
    <mergeCell ref="A223:A224"/>
    <mergeCell ref="B223:B224"/>
    <mergeCell ref="C223:C224"/>
    <mergeCell ref="D223:D224"/>
    <mergeCell ref="E223:E224"/>
    <mergeCell ref="F223:F224"/>
    <mergeCell ref="G223:G224"/>
    <mergeCell ref="H223:H224"/>
    <mergeCell ref="I223:I224"/>
    <mergeCell ref="J223:J224"/>
    <mergeCell ref="K223:K224"/>
    <mergeCell ref="L223:L224"/>
    <mergeCell ref="M223:M224"/>
    <mergeCell ref="N223:N224"/>
    <mergeCell ref="O223:O224"/>
    <mergeCell ref="P223:P224"/>
    <mergeCell ref="Q223:Q224"/>
    <mergeCell ref="R223:R224"/>
    <mergeCell ref="S223:S224"/>
    <mergeCell ref="T223:T224"/>
    <mergeCell ref="AW130:AW131"/>
    <mergeCell ref="A132:A134"/>
    <mergeCell ref="B132:B134"/>
    <mergeCell ref="C132:C134"/>
    <mergeCell ref="D132:D134"/>
    <mergeCell ref="E132:E134"/>
    <mergeCell ref="F132:F134"/>
    <mergeCell ref="G132:G134"/>
    <mergeCell ref="H132:H134"/>
    <mergeCell ref="I132:I134"/>
    <mergeCell ref="J132:J134"/>
    <mergeCell ref="K132:K134"/>
    <mergeCell ref="L132:L134"/>
    <mergeCell ref="M132:M134"/>
    <mergeCell ref="N132:N134"/>
    <mergeCell ref="O132:O134"/>
    <mergeCell ref="P132:P134"/>
    <mergeCell ref="Q132:Q134"/>
    <mergeCell ref="R132:R134"/>
    <mergeCell ref="S132:S134"/>
    <mergeCell ref="T132:T134"/>
    <mergeCell ref="U132:U134"/>
    <mergeCell ref="V132:V134"/>
    <mergeCell ref="AD132:AD134"/>
    <mergeCell ref="AI132:AI134"/>
    <mergeCell ref="C130:C131"/>
    <mergeCell ref="D130:D131"/>
    <mergeCell ref="E130:E131"/>
    <mergeCell ref="F130:F131"/>
    <mergeCell ref="G130:G131"/>
    <mergeCell ref="H130:H131"/>
    <mergeCell ref="I130:I131"/>
    <mergeCell ref="AW132:AW134"/>
    <mergeCell ref="A135:A136"/>
    <mergeCell ref="B135:B136"/>
    <mergeCell ref="C135:C136"/>
    <mergeCell ref="D135:D136"/>
    <mergeCell ref="E135:E136"/>
    <mergeCell ref="F135:F136"/>
    <mergeCell ref="G135:G136"/>
    <mergeCell ref="H135:H136"/>
    <mergeCell ref="I135:I136"/>
    <mergeCell ref="J135:J136"/>
    <mergeCell ref="K135:K136"/>
    <mergeCell ref="L135:L136"/>
    <mergeCell ref="M135:M136"/>
    <mergeCell ref="N135:N136"/>
    <mergeCell ref="O135:O136"/>
    <mergeCell ref="P135:P136"/>
    <mergeCell ref="Q135:Q136"/>
    <mergeCell ref="R135:R136"/>
    <mergeCell ref="S135:S136"/>
    <mergeCell ref="T135:T136"/>
    <mergeCell ref="U135:U136"/>
    <mergeCell ref="V135:V136"/>
    <mergeCell ref="AD135:AD136"/>
    <mergeCell ref="AI135:AI136"/>
    <mergeCell ref="AN135:AN136"/>
    <mergeCell ref="AO135:AO136"/>
    <mergeCell ref="AW135:AW136"/>
    <mergeCell ref="AR135:AR136"/>
    <mergeCell ref="AS135:AS136"/>
    <mergeCell ref="AR132:AR134"/>
    <mergeCell ref="AS132:AS134"/>
    <mergeCell ref="L137:L139"/>
    <mergeCell ref="M137:M139"/>
    <mergeCell ref="N137:N139"/>
    <mergeCell ref="O137:O139"/>
    <mergeCell ref="P137:P139"/>
    <mergeCell ref="Q137:Q139"/>
    <mergeCell ref="R137:R139"/>
    <mergeCell ref="S137:S139"/>
    <mergeCell ref="T137:T139"/>
    <mergeCell ref="U137:U139"/>
    <mergeCell ref="V137:V139"/>
    <mergeCell ref="A137:A139"/>
    <mergeCell ref="B137:B139"/>
    <mergeCell ref="C137:C139"/>
    <mergeCell ref="D137:D139"/>
    <mergeCell ref="AW140:AW142"/>
    <mergeCell ref="AD137:AD139"/>
    <mergeCell ref="AI137:AI139"/>
    <mergeCell ref="AN137:AN139"/>
    <mergeCell ref="AO137:AO139"/>
    <mergeCell ref="F140:F142"/>
    <mergeCell ref="G140:G142"/>
    <mergeCell ref="H140:H142"/>
    <mergeCell ref="AW137:AW139"/>
    <mergeCell ref="A140:A142"/>
    <mergeCell ref="B140:B142"/>
    <mergeCell ref="C140:C142"/>
    <mergeCell ref="D140:D142"/>
    <mergeCell ref="E140:E142"/>
    <mergeCell ref="AU135:AU136"/>
    <mergeCell ref="AP132:AP134"/>
    <mergeCell ref="AQ132:AQ134"/>
    <mergeCell ref="B130:B131"/>
    <mergeCell ref="I140:I142"/>
    <mergeCell ref="J140:J142"/>
    <mergeCell ref="K140:K142"/>
    <mergeCell ref="L140:L142"/>
    <mergeCell ref="M140:M142"/>
    <mergeCell ref="N140:N142"/>
    <mergeCell ref="O140:O142"/>
    <mergeCell ref="P140:P142"/>
    <mergeCell ref="Q140:Q142"/>
    <mergeCell ref="U140:U142"/>
    <mergeCell ref="V140:V142"/>
    <mergeCell ref="AD140:AD142"/>
    <mergeCell ref="AI140:AI142"/>
    <mergeCell ref="AP135:AP136"/>
    <mergeCell ref="AQ135:AQ136"/>
    <mergeCell ref="A130:A131"/>
    <mergeCell ref="E137:E139"/>
    <mergeCell ref="F137:F139"/>
    <mergeCell ref="G137:G139"/>
    <mergeCell ref="H137:H139"/>
    <mergeCell ref="I137:I139"/>
    <mergeCell ref="J137:J139"/>
    <mergeCell ref="K137:K139"/>
    <mergeCell ref="AT132:AT134"/>
    <mergeCell ref="AU132:AU134"/>
    <mergeCell ref="AQ138:AQ139"/>
    <mergeCell ref="AR138:AR139"/>
    <mergeCell ref="AS138:AS139"/>
    <mergeCell ref="AU138:AU139"/>
    <mergeCell ref="AP130:AP131"/>
    <mergeCell ref="AQ130:AQ131"/>
    <mergeCell ref="AR130:AR131"/>
    <mergeCell ref="AS130:AS131"/>
    <mergeCell ref="AT130:AT131"/>
    <mergeCell ref="AU130:AU131"/>
    <mergeCell ref="AU140:AU142"/>
    <mergeCell ref="AN140:AN142"/>
    <mergeCell ref="AO140:AO142"/>
    <mergeCell ref="R140:R142"/>
    <mergeCell ref="S140:S142"/>
    <mergeCell ref="T140:T142"/>
    <mergeCell ref="T130:T131"/>
    <mergeCell ref="U130:U131"/>
    <mergeCell ref="V130:V131"/>
    <mergeCell ref="AD130:AD131"/>
    <mergeCell ref="AI130:AI131"/>
    <mergeCell ref="AN130:AN131"/>
    <mergeCell ref="AO130:AO131"/>
    <mergeCell ref="R102:R104"/>
    <mergeCell ref="S102:S104"/>
    <mergeCell ref="A99:A101"/>
    <mergeCell ref="B99:B101"/>
    <mergeCell ref="C99:C101"/>
    <mergeCell ref="D99:D101"/>
    <mergeCell ref="E99:E101"/>
    <mergeCell ref="F99:F101"/>
    <mergeCell ref="G99:G101"/>
    <mergeCell ref="H99:H101"/>
    <mergeCell ref="I99:I101"/>
    <mergeCell ref="J99:J101"/>
    <mergeCell ref="K99:K101"/>
    <mergeCell ref="L99:L101"/>
    <mergeCell ref="M99:M101"/>
    <mergeCell ref="N99:N101"/>
    <mergeCell ref="O99:O101"/>
    <mergeCell ref="P99:P101"/>
    <mergeCell ref="Q99:Q101"/>
    <mergeCell ref="R99:R101"/>
    <mergeCell ref="S99:S101"/>
    <mergeCell ref="A102:A104"/>
    <mergeCell ref="B102:B104"/>
    <mergeCell ref="C102:C104"/>
    <mergeCell ref="D102:D104"/>
    <mergeCell ref="E102:E104"/>
    <mergeCell ref="F102:F104"/>
    <mergeCell ref="G102:G104"/>
    <mergeCell ref="H102:H104"/>
    <mergeCell ref="I102:I104"/>
    <mergeCell ref="J102:J104"/>
    <mergeCell ref="K102:K104"/>
    <mergeCell ref="L102:L104"/>
    <mergeCell ref="M102:M104"/>
    <mergeCell ref="N102:N104"/>
    <mergeCell ref="O102:O104"/>
    <mergeCell ref="P102:P104"/>
    <mergeCell ref="Q102:Q104"/>
    <mergeCell ref="T102:T104"/>
    <mergeCell ref="U102:U104"/>
    <mergeCell ref="V102:V104"/>
    <mergeCell ref="AD102:AD104"/>
    <mergeCell ref="AI102:AI104"/>
    <mergeCell ref="AN102:AN104"/>
    <mergeCell ref="AO102:AO104"/>
    <mergeCell ref="AP102:AP104"/>
    <mergeCell ref="AQ102:AQ104"/>
    <mergeCell ref="AR102:AR104"/>
    <mergeCell ref="AS102:AS104"/>
    <mergeCell ref="AT102:AT104"/>
    <mergeCell ref="AU102:AU104"/>
    <mergeCell ref="T99:T101"/>
    <mergeCell ref="U99:U101"/>
    <mergeCell ref="V99:V101"/>
    <mergeCell ref="AD99:AD101"/>
    <mergeCell ref="AI99:AI101"/>
    <mergeCell ref="AN99:AN101"/>
    <mergeCell ref="AO99:AO101"/>
    <mergeCell ref="AP99:AP101"/>
    <mergeCell ref="AQ99:AQ101"/>
    <mergeCell ref="AR99:AR101"/>
    <mergeCell ref="AS99:AS101"/>
    <mergeCell ref="AT99:AT101"/>
    <mergeCell ref="AU99:AU101"/>
    <mergeCell ref="R107:R109"/>
    <mergeCell ref="S107:S109"/>
    <mergeCell ref="A105:A106"/>
    <mergeCell ref="B105:B106"/>
    <mergeCell ref="C105:C106"/>
    <mergeCell ref="D105:D106"/>
    <mergeCell ref="E105:E106"/>
    <mergeCell ref="F105:F106"/>
    <mergeCell ref="G105:G106"/>
    <mergeCell ref="H105:H106"/>
    <mergeCell ref="I105:I106"/>
    <mergeCell ref="J105:J106"/>
    <mergeCell ref="K105:K106"/>
    <mergeCell ref="L105:L106"/>
    <mergeCell ref="M105:M106"/>
    <mergeCell ref="N105:N106"/>
    <mergeCell ref="O105:O106"/>
    <mergeCell ref="P105:P106"/>
    <mergeCell ref="Q105:Q106"/>
    <mergeCell ref="R105:R106"/>
    <mergeCell ref="S105:S106"/>
    <mergeCell ref="A107:A109"/>
    <mergeCell ref="B107:B109"/>
    <mergeCell ref="C107:C109"/>
    <mergeCell ref="D107:D109"/>
    <mergeCell ref="E107:E109"/>
    <mergeCell ref="F107:F109"/>
    <mergeCell ref="G107:G109"/>
    <mergeCell ref="H107:H109"/>
    <mergeCell ref="I107:I109"/>
    <mergeCell ref="J107:J109"/>
    <mergeCell ref="K107:K109"/>
    <mergeCell ref="L107:L109"/>
    <mergeCell ref="M107:M109"/>
    <mergeCell ref="N107:N109"/>
    <mergeCell ref="O107:O109"/>
    <mergeCell ref="P107:P109"/>
    <mergeCell ref="Q107:Q109"/>
    <mergeCell ref="AI127:AI129"/>
    <mergeCell ref="T107:T109"/>
    <mergeCell ref="U107:U109"/>
    <mergeCell ref="V107:V109"/>
    <mergeCell ref="AD107:AD109"/>
    <mergeCell ref="AI107:AI109"/>
    <mergeCell ref="AN107:AN109"/>
    <mergeCell ref="AO107:AO109"/>
    <mergeCell ref="AP107:AP109"/>
    <mergeCell ref="AQ107:AQ109"/>
    <mergeCell ref="AR107:AR109"/>
    <mergeCell ref="AS107:AS109"/>
    <mergeCell ref="AT107:AT109"/>
    <mergeCell ref="AU107:AU109"/>
    <mergeCell ref="T105:T106"/>
    <mergeCell ref="U105:U106"/>
    <mergeCell ref="V105:V106"/>
    <mergeCell ref="AD105:AD106"/>
    <mergeCell ref="AI105:AI106"/>
    <mergeCell ref="AN105:AN106"/>
    <mergeCell ref="AO105:AO106"/>
    <mergeCell ref="AP105:AP106"/>
    <mergeCell ref="AQ105:AQ106"/>
    <mergeCell ref="AR105:AR106"/>
    <mergeCell ref="AS105:AS106"/>
    <mergeCell ref="AT105:AT106"/>
    <mergeCell ref="AU105:AU106"/>
    <mergeCell ref="O228:O229"/>
    <mergeCell ref="P228:P229"/>
    <mergeCell ref="Q228:Q229"/>
    <mergeCell ref="U208:U209"/>
    <mergeCell ref="AO208:AO209"/>
    <mergeCell ref="AN127:AN129"/>
    <mergeCell ref="AO127:AO129"/>
    <mergeCell ref="AP127:AP129"/>
    <mergeCell ref="AQ127:AQ129"/>
    <mergeCell ref="AR127:AR129"/>
    <mergeCell ref="AS127:AS129"/>
    <mergeCell ref="A127:A129"/>
    <mergeCell ref="B127:B129"/>
    <mergeCell ref="C127:C129"/>
    <mergeCell ref="D127:D129"/>
    <mergeCell ref="E127:E129"/>
    <mergeCell ref="F127:F129"/>
    <mergeCell ref="G127:G129"/>
    <mergeCell ref="H127:H129"/>
    <mergeCell ref="I127:I129"/>
    <mergeCell ref="J127:J129"/>
    <mergeCell ref="K127:K129"/>
    <mergeCell ref="L127:L129"/>
    <mergeCell ref="M127:M129"/>
    <mergeCell ref="N127:N129"/>
    <mergeCell ref="O127:O129"/>
    <mergeCell ref="P127:P129"/>
    <mergeCell ref="Q127:Q129"/>
    <mergeCell ref="R127:R129"/>
    <mergeCell ref="S127:S129"/>
    <mergeCell ref="T127:T129"/>
    <mergeCell ref="U127:U129"/>
    <mergeCell ref="R228:R229"/>
    <mergeCell ref="S228:S229"/>
    <mergeCell ref="T228:T229"/>
    <mergeCell ref="U228:U229"/>
    <mergeCell ref="V228:V229"/>
    <mergeCell ref="AD228:AD229"/>
    <mergeCell ref="AI228:AI229"/>
    <mergeCell ref="AT228:AT229"/>
    <mergeCell ref="A228:A229"/>
    <mergeCell ref="AT127:AT129"/>
    <mergeCell ref="AP140:AP142"/>
    <mergeCell ref="AQ140:AQ142"/>
    <mergeCell ref="AR140:AR142"/>
    <mergeCell ref="AS140:AS142"/>
    <mergeCell ref="AT140:AT142"/>
    <mergeCell ref="AT135:AT136"/>
    <mergeCell ref="AT137:AT139"/>
    <mergeCell ref="AP228:AP229"/>
    <mergeCell ref="D228:D229"/>
    <mergeCell ref="E228:E229"/>
    <mergeCell ref="F228:F229"/>
    <mergeCell ref="G228:G229"/>
    <mergeCell ref="H228:H229"/>
    <mergeCell ref="I228:I229"/>
    <mergeCell ref="S208:S209"/>
    <mergeCell ref="T208:T209"/>
    <mergeCell ref="AN132:AN134"/>
    <mergeCell ref="AO132:AO134"/>
    <mergeCell ref="K228:K229"/>
    <mergeCell ref="L228:L229"/>
    <mergeCell ref="M228:M229"/>
    <mergeCell ref="N228:N229"/>
    <mergeCell ref="A97:A98"/>
    <mergeCell ref="M208:M209"/>
    <mergeCell ref="AD208:AD209"/>
    <mergeCell ref="AI208:AI209"/>
    <mergeCell ref="AN208:AN209"/>
    <mergeCell ref="A208:A209"/>
    <mergeCell ref="B208:B209"/>
    <mergeCell ref="C208:C209"/>
    <mergeCell ref="AU208:AU209"/>
    <mergeCell ref="AV208:AV209"/>
    <mergeCell ref="D208:D209"/>
    <mergeCell ref="E208:E209"/>
    <mergeCell ref="F208:F209"/>
    <mergeCell ref="G208:G209"/>
    <mergeCell ref="H208:H209"/>
    <mergeCell ref="I208:I209"/>
    <mergeCell ref="J208:J209"/>
    <mergeCell ref="K208:K209"/>
    <mergeCell ref="L208:L209"/>
    <mergeCell ref="N208:N209"/>
    <mergeCell ref="O208:O209"/>
    <mergeCell ref="P208:P209"/>
    <mergeCell ref="Q208:Q209"/>
    <mergeCell ref="R208:R209"/>
    <mergeCell ref="AP208:AP209"/>
    <mergeCell ref="AQ208:AQ209"/>
    <mergeCell ref="AR208:AR209"/>
    <mergeCell ref="AS208:AS209"/>
    <mergeCell ref="AT208:AT209"/>
    <mergeCell ref="V127:V129"/>
    <mergeCell ref="AD127:AD129"/>
    <mergeCell ref="AU127:AU129"/>
    <mergeCell ref="R97:R98"/>
    <mergeCell ref="S97:S98"/>
    <mergeCell ref="T97:T98"/>
    <mergeCell ref="U97:U98"/>
    <mergeCell ref="V97:V98"/>
    <mergeCell ref="AD97:AD98"/>
    <mergeCell ref="AI97:AI98"/>
    <mergeCell ref="AN97:AN98"/>
    <mergeCell ref="AO97:AO98"/>
    <mergeCell ref="AP97:AP98"/>
    <mergeCell ref="AQ97:AQ98"/>
    <mergeCell ref="AR97:AR98"/>
    <mergeCell ref="AS97:AS98"/>
    <mergeCell ref="AT97:AT98"/>
    <mergeCell ref="AU97:AU98"/>
    <mergeCell ref="B97:B98"/>
    <mergeCell ref="C97:C98"/>
    <mergeCell ref="D97:D98"/>
    <mergeCell ref="E97:E98"/>
    <mergeCell ref="F97:F98"/>
    <mergeCell ref="G97:G98"/>
    <mergeCell ref="H97:H98"/>
    <mergeCell ref="I97:I98"/>
    <mergeCell ref="J97:J98"/>
    <mergeCell ref="K97:K98"/>
    <mergeCell ref="L97:L98"/>
    <mergeCell ref="M97:M98"/>
    <mergeCell ref="N97:N98"/>
    <mergeCell ref="O97:O98"/>
    <mergeCell ref="Q97:Q98"/>
    <mergeCell ref="P97:P98"/>
    <mergeCell ref="Q114:Q116"/>
    <mergeCell ref="R114:R116"/>
    <mergeCell ref="S114:S116"/>
    <mergeCell ref="T114:T116"/>
    <mergeCell ref="U114:U116"/>
    <mergeCell ref="A110:A113"/>
    <mergeCell ref="B110:B113"/>
    <mergeCell ref="C110:C113"/>
    <mergeCell ref="D110:D113"/>
    <mergeCell ref="E110:E113"/>
    <mergeCell ref="F110:F113"/>
    <mergeCell ref="G110:G113"/>
    <mergeCell ref="H110:H113"/>
    <mergeCell ref="I110:I113"/>
    <mergeCell ref="J110:J113"/>
    <mergeCell ref="K110:K113"/>
    <mergeCell ref="L110:L113"/>
    <mergeCell ref="M110:M113"/>
    <mergeCell ref="N110:N113"/>
    <mergeCell ref="O110:O113"/>
    <mergeCell ref="P110:P113"/>
    <mergeCell ref="Q110:Q113"/>
    <mergeCell ref="R110:R113"/>
    <mergeCell ref="S110:S113"/>
    <mergeCell ref="T110:T113"/>
    <mergeCell ref="U110:U113"/>
    <mergeCell ref="R117:R120"/>
    <mergeCell ref="S117:S120"/>
    <mergeCell ref="T117:T120"/>
    <mergeCell ref="U117:U120"/>
    <mergeCell ref="V117:V120"/>
    <mergeCell ref="V110:V113"/>
    <mergeCell ref="AD110:AD113"/>
    <mergeCell ref="AI110:AI113"/>
    <mergeCell ref="AN110:AN113"/>
    <mergeCell ref="AO110:AO113"/>
    <mergeCell ref="AP110:AP113"/>
    <mergeCell ref="AQ110:AQ113"/>
    <mergeCell ref="AR110:AR113"/>
    <mergeCell ref="AS110:AS113"/>
    <mergeCell ref="AT110:AT113"/>
    <mergeCell ref="AU110:AU113"/>
    <mergeCell ref="A114:A116"/>
    <mergeCell ref="B114:B116"/>
    <mergeCell ref="C114:C116"/>
    <mergeCell ref="D114:D116"/>
    <mergeCell ref="E114:E116"/>
    <mergeCell ref="F114:F116"/>
    <mergeCell ref="G114:G116"/>
    <mergeCell ref="H114:H116"/>
    <mergeCell ref="I114:I116"/>
    <mergeCell ref="J114:J116"/>
    <mergeCell ref="K114:K116"/>
    <mergeCell ref="L114:L116"/>
    <mergeCell ref="M114:M116"/>
    <mergeCell ref="N114:N116"/>
    <mergeCell ref="O114:O116"/>
    <mergeCell ref="P114:P116"/>
    <mergeCell ref="R121:R122"/>
    <mergeCell ref="S121:S122"/>
    <mergeCell ref="T121:T122"/>
    <mergeCell ref="U121:U122"/>
    <mergeCell ref="V121:V122"/>
    <mergeCell ref="V114:V116"/>
    <mergeCell ref="AD114:AD116"/>
    <mergeCell ref="AI114:AI116"/>
    <mergeCell ref="AN114:AN116"/>
    <mergeCell ref="AO114:AO116"/>
    <mergeCell ref="AP114:AP116"/>
    <mergeCell ref="AQ114:AQ116"/>
    <mergeCell ref="AR114:AR116"/>
    <mergeCell ref="AS114:AS116"/>
    <mergeCell ref="AT114:AT116"/>
    <mergeCell ref="AU114:AU116"/>
    <mergeCell ref="A117:A120"/>
    <mergeCell ref="B117:B120"/>
    <mergeCell ref="C117:C120"/>
    <mergeCell ref="D117:D120"/>
    <mergeCell ref="E117:E120"/>
    <mergeCell ref="G117:G120"/>
    <mergeCell ref="H117:H120"/>
    <mergeCell ref="I117:I120"/>
    <mergeCell ref="J117:J120"/>
    <mergeCell ref="K117:K120"/>
    <mergeCell ref="L117:L120"/>
    <mergeCell ref="M117:M120"/>
    <mergeCell ref="N117:N120"/>
    <mergeCell ref="O117:O120"/>
    <mergeCell ref="P117:P120"/>
    <mergeCell ref="Q117:Q120"/>
    <mergeCell ref="R123:R124"/>
    <mergeCell ref="S123:S124"/>
    <mergeCell ref="T123:T124"/>
    <mergeCell ref="U123:U124"/>
    <mergeCell ref="V123:V124"/>
    <mergeCell ref="AD117:AD120"/>
    <mergeCell ref="AI117:AI120"/>
    <mergeCell ref="AN117:AN120"/>
    <mergeCell ref="AO117:AO120"/>
    <mergeCell ref="AP117:AP120"/>
    <mergeCell ref="AQ117:AQ120"/>
    <mergeCell ref="AR117:AR120"/>
    <mergeCell ref="AS117:AS120"/>
    <mergeCell ref="AT117:AT120"/>
    <mergeCell ref="AU117:AU120"/>
    <mergeCell ref="A121:A122"/>
    <mergeCell ref="B121:B122"/>
    <mergeCell ref="C121:C122"/>
    <mergeCell ref="D121:D122"/>
    <mergeCell ref="E121:E122"/>
    <mergeCell ref="F121:F122"/>
    <mergeCell ref="G121:G122"/>
    <mergeCell ref="H121:H122"/>
    <mergeCell ref="I121:I122"/>
    <mergeCell ref="J121:J122"/>
    <mergeCell ref="K121:K122"/>
    <mergeCell ref="L121:L122"/>
    <mergeCell ref="M121:M122"/>
    <mergeCell ref="N121:N122"/>
    <mergeCell ref="O121:O122"/>
    <mergeCell ref="P121:P122"/>
    <mergeCell ref="Q121:Q122"/>
    <mergeCell ref="R125:R126"/>
    <mergeCell ref="S125:S126"/>
    <mergeCell ref="T125:T126"/>
    <mergeCell ref="U125:U126"/>
    <mergeCell ref="V125:V126"/>
    <mergeCell ref="AD121:AD122"/>
    <mergeCell ref="AI121:AI122"/>
    <mergeCell ref="AN121:AN122"/>
    <mergeCell ref="AO121:AO122"/>
    <mergeCell ref="AP121:AP122"/>
    <mergeCell ref="AQ121:AQ122"/>
    <mergeCell ref="AR121:AR122"/>
    <mergeCell ref="AS121:AS122"/>
    <mergeCell ref="AT121:AT122"/>
    <mergeCell ref="AU121:AU122"/>
    <mergeCell ref="A123:A124"/>
    <mergeCell ref="B123:B124"/>
    <mergeCell ref="C123:C124"/>
    <mergeCell ref="D123:D124"/>
    <mergeCell ref="E123:E124"/>
    <mergeCell ref="F123:F124"/>
    <mergeCell ref="G123:G124"/>
    <mergeCell ref="H123:H124"/>
    <mergeCell ref="I123:I124"/>
    <mergeCell ref="J123:J124"/>
    <mergeCell ref="K123:K124"/>
    <mergeCell ref="L123:L124"/>
    <mergeCell ref="M123:M124"/>
    <mergeCell ref="N123:N124"/>
    <mergeCell ref="O123:O124"/>
    <mergeCell ref="P123:P124"/>
    <mergeCell ref="Q123:Q124"/>
    <mergeCell ref="A125:A126"/>
    <mergeCell ref="B125:B126"/>
    <mergeCell ref="C125:C126"/>
    <mergeCell ref="D125:D126"/>
    <mergeCell ref="E125:E126"/>
    <mergeCell ref="F125:F126"/>
    <mergeCell ref="G125:G126"/>
    <mergeCell ref="H125:H126"/>
    <mergeCell ref="I125:I126"/>
    <mergeCell ref="J125:J126"/>
    <mergeCell ref="K125:K126"/>
    <mergeCell ref="L125:L126"/>
    <mergeCell ref="M125:M126"/>
    <mergeCell ref="N125:N126"/>
    <mergeCell ref="O125:O126"/>
    <mergeCell ref="P125:P126"/>
    <mergeCell ref="Q125:Q126"/>
    <mergeCell ref="AD125:AD126"/>
    <mergeCell ref="AI125:AI126"/>
    <mergeCell ref="AN125:AN126"/>
    <mergeCell ref="AO125:AO126"/>
    <mergeCell ref="AP125:AP126"/>
    <mergeCell ref="AQ125:AQ126"/>
    <mergeCell ref="AR125:AR126"/>
    <mergeCell ref="AS125:AS126"/>
    <mergeCell ref="AT125:AT126"/>
    <mergeCell ref="AU125:AU126"/>
    <mergeCell ref="AD123:AD124"/>
    <mergeCell ref="AI123:AI124"/>
    <mergeCell ref="AN123:AN124"/>
    <mergeCell ref="AO123:AO124"/>
    <mergeCell ref="AP123:AP124"/>
    <mergeCell ref="AQ123:AQ124"/>
    <mergeCell ref="AR123:AR124"/>
    <mergeCell ref="AS123:AS124"/>
    <mergeCell ref="AT123:AT124"/>
    <mergeCell ref="AU123:AU124"/>
    <mergeCell ref="AT243:AT245"/>
    <mergeCell ref="AU243:AU245"/>
    <mergeCell ref="A243:A245"/>
    <mergeCell ref="B243:B245"/>
    <mergeCell ref="C243:C245"/>
    <mergeCell ref="D243:D245"/>
    <mergeCell ref="E243:E245"/>
    <mergeCell ref="F243:F245"/>
    <mergeCell ref="G243:G245"/>
    <mergeCell ref="H243:H245"/>
    <mergeCell ref="I243:I245"/>
    <mergeCell ref="J243:J245"/>
    <mergeCell ref="K243:K245"/>
    <mergeCell ref="L243:L245"/>
    <mergeCell ref="M243:M245"/>
    <mergeCell ref="N243:N245"/>
    <mergeCell ref="O243:O245"/>
    <mergeCell ref="P243:P245"/>
    <mergeCell ref="Q243:Q245"/>
    <mergeCell ref="R243:R245"/>
    <mergeCell ref="S243:S245"/>
    <mergeCell ref="T243:T245"/>
    <mergeCell ref="U243:U245"/>
    <mergeCell ref="U235:U236"/>
    <mergeCell ref="V235:V236"/>
    <mergeCell ref="W235:W236"/>
    <mergeCell ref="X235:X236"/>
    <mergeCell ref="Y235:Y236"/>
    <mergeCell ref="Z235:Z236"/>
    <mergeCell ref="AA235:AA236"/>
    <mergeCell ref="AB235:AB236"/>
    <mergeCell ref="V243:V245"/>
    <mergeCell ref="AD243:AD245"/>
    <mergeCell ref="AI243:AI245"/>
    <mergeCell ref="AN243:AN245"/>
    <mergeCell ref="AO243:AO245"/>
    <mergeCell ref="AP243:AP245"/>
    <mergeCell ref="AQ243:AQ245"/>
    <mergeCell ref="AR243:AR245"/>
    <mergeCell ref="AS243:AS245"/>
    <mergeCell ref="D235:D236"/>
    <mergeCell ref="E235:E236"/>
    <mergeCell ref="F235:F236"/>
    <mergeCell ref="G235:G236"/>
    <mergeCell ref="H235:H236"/>
    <mergeCell ref="I235:I236"/>
    <mergeCell ref="J235:J236"/>
    <mergeCell ref="K235:K236"/>
    <mergeCell ref="L235:L236"/>
    <mergeCell ref="M235:M236"/>
    <mergeCell ref="N235:N236"/>
    <mergeCell ref="O235:O236"/>
    <mergeCell ref="P235:P236"/>
    <mergeCell ref="Q235:Q236"/>
    <mergeCell ref="R235:R236"/>
    <mergeCell ref="S235:S236"/>
    <mergeCell ref="T235:T236"/>
    <mergeCell ref="AO150:AO152"/>
    <mergeCell ref="AU235:AU236"/>
    <mergeCell ref="AT235:AT236"/>
    <mergeCell ref="A147:A149"/>
    <mergeCell ref="B147:B149"/>
    <mergeCell ref="C147:C149"/>
    <mergeCell ref="D147:D149"/>
    <mergeCell ref="E147:E149"/>
    <mergeCell ref="F147:F149"/>
    <mergeCell ref="G147:G149"/>
    <mergeCell ref="H147:H149"/>
    <mergeCell ref="I147:I149"/>
    <mergeCell ref="J147:J149"/>
    <mergeCell ref="K147:K149"/>
    <mergeCell ref="L147:L149"/>
    <mergeCell ref="M147:M149"/>
    <mergeCell ref="N147:N149"/>
    <mergeCell ref="O147:O149"/>
    <mergeCell ref="P147:P149"/>
    <mergeCell ref="Q147:Q149"/>
    <mergeCell ref="R147:R149"/>
    <mergeCell ref="S147:S149"/>
    <mergeCell ref="T147:T149"/>
    <mergeCell ref="U147:U149"/>
    <mergeCell ref="AN235:AN236"/>
    <mergeCell ref="AO235:AO236"/>
    <mergeCell ref="AP235:AP236"/>
    <mergeCell ref="AR235:AR236"/>
    <mergeCell ref="AS235:AS236"/>
    <mergeCell ref="A235:A236"/>
    <mergeCell ref="B235:B236"/>
    <mergeCell ref="C235:C236"/>
    <mergeCell ref="AP150:AP152"/>
    <mergeCell ref="V147:V149"/>
    <mergeCell ref="AD147:AD149"/>
    <mergeCell ref="AI147:AI149"/>
    <mergeCell ref="AN147:AN149"/>
    <mergeCell ref="AO147:AO149"/>
    <mergeCell ref="AP147:AP149"/>
    <mergeCell ref="A150:A152"/>
    <mergeCell ref="B150:B152"/>
    <mergeCell ref="C150:C152"/>
    <mergeCell ref="D150:D152"/>
    <mergeCell ref="E150:E152"/>
    <mergeCell ref="F150:F152"/>
    <mergeCell ref="G150:G152"/>
    <mergeCell ref="H150:H152"/>
    <mergeCell ref="I150:I152"/>
    <mergeCell ref="J150:J152"/>
    <mergeCell ref="K150:K152"/>
    <mergeCell ref="L150:L152"/>
    <mergeCell ref="M150:M152"/>
    <mergeCell ref="N150:N152"/>
    <mergeCell ref="O150:O152"/>
    <mergeCell ref="P150:P152"/>
    <mergeCell ref="Q150:Q152"/>
    <mergeCell ref="R150:R152"/>
    <mergeCell ref="S150:S152"/>
    <mergeCell ref="T150:T152"/>
    <mergeCell ref="U150:U152"/>
    <mergeCell ref="V150:V152"/>
    <mergeCell ref="AD150:AD152"/>
    <mergeCell ref="AI150:AI152"/>
    <mergeCell ref="AN150:AN152"/>
    <mergeCell ref="AD153:AD154"/>
    <mergeCell ref="AI153:AI154"/>
    <mergeCell ref="AN153:AN154"/>
    <mergeCell ref="AO153:AO154"/>
    <mergeCell ref="AP153:AP154"/>
    <mergeCell ref="AQ156:AQ158"/>
    <mergeCell ref="AQ159:AQ161"/>
    <mergeCell ref="E160:E161"/>
    <mergeCell ref="F160:F161"/>
    <mergeCell ref="A153:A154"/>
    <mergeCell ref="B153:B154"/>
    <mergeCell ref="C153:C154"/>
    <mergeCell ref="D153:D154"/>
    <mergeCell ref="E153:E154"/>
    <mergeCell ref="F153:F154"/>
    <mergeCell ref="G153:G154"/>
    <mergeCell ref="I153:I155"/>
    <mergeCell ref="K153:K154"/>
    <mergeCell ref="L153:L154"/>
    <mergeCell ref="M153:M154"/>
    <mergeCell ref="N153:N154"/>
    <mergeCell ref="O153:O154"/>
    <mergeCell ref="P153:P154"/>
    <mergeCell ref="Q153:Q154"/>
    <mergeCell ref="R153:R154"/>
    <mergeCell ref="S153:S154"/>
    <mergeCell ref="R204:R206"/>
    <mergeCell ref="S204:S206"/>
    <mergeCell ref="AI204:AI206"/>
    <mergeCell ref="AN204:AN206"/>
    <mergeCell ref="AO204:AO206"/>
    <mergeCell ref="AP204:AP206"/>
    <mergeCell ref="AQ204:AQ206"/>
    <mergeCell ref="AR204:AR206"/>
    <mergeCell ref="A204:A206"/>
    <mergeCell ref="B204:B206"/>
    <mergeCell ref="C204:C206"/>
    <mergeCell ref="D204:D206"/>
    <mergeCell ref="E204:E206"/>
    <mergeCell ref="F204:F206"/>
    <mergeCell ref="G204:G206"/>
    <mergeCell ref="H204:H206"/>
    <mergeCell ref="I204:I206"/>
    <mergeCell ref="J204:J206"/>
    <mergeCell ref="K204:K206"/>
    <mergeCell ref="L204:L206"/>
    <mergeCell ref="M204:M206"/>
    <mergeCell ref="N204:N206"/>
    <mergeCell ref="O204:O206"/>
    <mergeCell ref="P204:P206"/>
    <mergeCell ref="Q204:Q206"/>
    <mergeCell ref="AN220:AN222"/>
    <mergeCell ref="AO220:AO222"/>
    <mergeCell ref="AT147:AT149"/>
    <mergeCell ref="AQ148:AQ149"/>
    <mergeCell ref="AU148:AU149"/>
    <mergeCell ref="AS148:AS149"/>
    <mergeCell ref="AR148:AR149"/>
    <mergeCell ref="AT150:AT152"/>
    <mergeCell ref="AT153:AT154"/>
    <mergeCell ref="AS204:AS206"/>
    <mergeCell ref="AT204:AT206"/>
    <mergeCell ref="AU204:AU206"/>
    <mergeCell ref="T204:T206"/>
    <mergeCell ref="U204:U206"/>
    <mergeCell ref="V204:V206"/>
    <mergeCell ref="W204:W206"/>
    <mergeCell ref="X204:X206"/>
    <mergeCell ref="Y204:Y206"/>
    <mergeCell ref="Z204:Z206"/>
    <mergeCell ref="AA204:AA206"/>
    <mergeCell ref="AB204:AB206"/>
    <mergeCell ref="AC204:AC206"/>
    <mergeCell ref="AD204:AD206"/>
    <mergeCell ref="T153:T154"/>
    <mergeCell ref="U153:U154"/>
    <mergeCell ref="V153:V154"/>
    <mergeCell ref="X153:X154"/>
    <mergeCell ref="Y153:Y154"/>
    <mergeCell ref="Z153:Z154"/>
    <mergeCell ref="AA153:AA154"/>
    <mergeCell ref="AB153:AB154"/>
    <mergeCell ref="AC153:AC154"/>
    <mergeCell ref="J228:J229"/>
    <mergeCell ref="B228:B229"/>
    <mergeCell ref="C228:C229"/>
    <mergeCell ref="AP220:AP222"/>
    <mergeCell ref="AR220:AR222"/>
    <mergeCell ref="AS220:AS222"/>
    <mergeCell ref="AT220:AT222"/>
    <mergeCell ref="AU220:AU222"/>
    <mergeCell ref="A220:A222"/>
    <mergeCell ref="B220:B222"/>
    <mergeCell ref="C220:C222"/>
    <mergeCell ref="D220:D222"/>
    <mergeCell ref="E220:E222"/>
    <mergeCell ref="F220:F222"/>
    <mergeCell ref="G220:G222"/>
    <mergeCell ref="H220:H222"/>
    <mergeCell ref="I220:I222"/>
    <mergeCell ref="J220:J222"/>
    <mergeCell ref="K220:K222"/>
    <mergeCell ref="L220:L222"/>
    <mergeCell ref="M220:M222"/>
    <mergeCell ref="N220:N222"/>
    <mergeCell ref="O220:O222"/>
    <mergeCell ref="P220:P222"/>
    <mergeCell ref="Q220:Q222"/>
    <mergeCell ref="R220:R222"/>
    <mergeCell ref="S220:S222"/>
    <mergeCell ref="T220:T222"/>
    <mergeCell ref="U220:U222"/>
    <mergeCell ref="V220:V222"/>
    <mergeCell ref="AD220:AD222"/>
    <mergeCell ref="AI220:AI222"/>
    <mergeCell ref="A240:A242"/>
    <mergeCell ref="B240:B242"/>
    <mergeCell ref="C240:C242"/>
    <mergeCell ref="D240:D242"/>
    <mergeCell ref="E240:E242"/>
    <mergeCell ref="F240:F242"/>
    <mergeCell ref="G240:G242"/>
    <mergeCell ref="H240:H242"/>
    <mergeCell ref="I240:I242"/>
    <mergeCell ref="J240:J242"/>
    <mergeCell ref="K240:K242"/>
    <mergeCell ref="L240:L242"/>
    <mergeCell ref="M240:M242"/>
    <mergeCell ref="N240:N242"/>
    <mergeCell ref="O240:O242"/>
    <mergeCell ref="P240:P242"/>
    <mergeCell ref="Q240:Q242"/>
    <mergeCell ref="AT240:AT242"/>
    <mergeCell ref="R240:R242"/>
    <mergeCell ref="S240:S242"/>
    <mergeCell ref="T240:T242"/>
    <mergeCell ref="U240:U242"/>
    <mergeCell ref="V240:V242"/>
    <mergeCell ref="W240:W242"/>
    <mergeCell ref="X240:X242"/>
    <mergeCell ref="Y240:Y242"/>
    <mergeCell ref="Z240:Z242"/>
    <mergeCell ref="AA240:AA242"/>
    <mergeCell ref="AB240:AB242"/>
    <mergeCell ref="AC240:AC242"/>
    <mergeCell ref="AD240:AD242"/>
    <mergeCell ref="AI240:AI242"/>
    <mergeCell ref="AN240:AN242"/>
    <mergeCell ref="AO240:AO242"/>
    <mergeCell ref="AP240:AP242"/>
    <mergeCell ref="AD66:AD68"/>
    <mergeCell ref="AI66:AI68"/>
    <mergeCell ref="AN66:AN68"/>
    <mergeCell ref="AO66:AO68"/>
    <mergeCell ref="AP66:AP68"/>
    <mergeCell ref="AQ66:AQ68"/>
    <mergeCell ref="AR66:AR68"/>
    <mergeCell ref="AS66:AS68"/>
    <mergeCell ref="AT66:AT68"/>
    <mergeCell ref="AU66:AU68"/>
    <mergeCell ref="A66:A68"/>
    <mergeCell ref="B66:B68"/>
    <mergeCell ref="C66:C68"/>
    <mergeCell ref="D66:D68"/>
    <mergeCell ref="E66:E68"/>
    <mergeCell ref="F66:F68"/>
    <mergeCell ref="G66:G68"/>
    <mergeCell ref="H66:H68"/>
    <mergeCell ref="I66:I68"/>
    <mergeCell ref="J66:J68"/>
    <mergeCell ref="K66:K68"/>
    <mergeCell ref="L66:L68"/>
    <mergeCell ref="M66:M68"/>
    <mergeCell ref="N66:N68"/>
    <mergeCell ref="O66:O68"/>
    <mergeCell ref="P66:P68"/>
    <mergeCell ref="Q66:Q68"/>
    <mergeCell ref="R66:R68"/>
    <mergeCell ref="S66:S68"/>
    <mergeCell ref="T66:T68"/>
    <mergeCell ref="U66:U68"/>
    <mergeCell ref="V66:V68"/>
    <mergeCell ref="V230:V231"/>
    <mergeCell ref="AD230:AD231"/>
    <mergeCell ref="AI230:AI231"/>
    <mergeCell ref="AO230:AO231"/>
    <mergeCell ref="AP230:AP231"/>
    <mergeCell ref="AQ230:AQ231"/>
    <mergeCell ref="AR230:AR231"/>
    <mergeCell ref="AS230:AS231"/>
    <mergeCell ref="AT230:AT231"/>
    <mergeCell ref="AU230:AU231"/>
    <mergeCell ref="AN230:AN231"/>
    <mergeCell ref="A230:A231"/>
    <mergeCell ref="B230:B231"/>
    <mergeCell ref="C230:C231"/>
    <mergeCell ref="D230:D231"/>
    <mergeCell ref="E230:E231"/>
    <mergeCell ref="F230:F231"/>
    <mergeCell ref="G230:G231"/>
    <mergeCell ref="H230:H231"/>
    <mergeCell ref="I230:I231"/>
    <mergeCell ref="J230:J231"/>
    <mergeCell ref="K230:K231"/>
    <mergeCell ref="L230:L231"/>
    <mergeCell ref="M230:M231"/>
    <mergeCell ref="N230:N231"/>
    <mergeCell ref="O230:O231"/>
    <mergeCell ref="P230:P231"/>
    <mergeCell ref="Q230:Q231"/>
    <mergeCell ref="R230:R231"/>
    <mergeCell ref="S230:S231"/>
    <mergeCell ref="T230:T231"/>
    <mergeCell ref="U230:U231"/>
    <mergeCell ref="U237:U238"/>
    <mergeCell ref="V237:V238"/>
    <mergeCell ref="AD237:AD238"/>
    <mergeCell ref="AI237:AI238"/>
    <mergeCell ref="AN237:AN238"/>
    <mergeCell ref="AO237:AO238"/>
    <mergeCell ref="AP237:AP238"/>
    <mergeCell ref="AQ237:AQ238"/>
    <mergeCell ref="AR237:AR238"/>
    <mergeCell ref="AS237:AS238"/>
    <mergeCell ref="AT237:AT238"/>
    <mergeCell ref="AU237:AU238"/>
    <mergeCell ref="A237:A238"/>
    <mergeCell ref="B237:B238"/>
    <mergeCell ref="C237:C238"/>
    <mergeCell ref="D237:D238"/>
    <mergeCell ref="E237:E238"/>
    <mergeCell ref="F237:F238"/>
    <mergeCell ref="G237:G238"/>
    <mergeCell ref="H237:H238"/>
    <mergeCell ref="I237:I238"/>
    <mergeCell ref="J237:J238"/>
    <mergeCell ref="K237:K238"/>
    <mergeCell ref="L237:L238"/>
    <mergeCell ref="M237:M238"/>
    <mergeCell ref="N237:N238"/>
    <mergeCell ref="O237:O238"/>
    <mergeCell ref="P237:P238"/>
    <mergeCell ref="Q237:Q238"/>
  </mergeCells>
  <phoneticPr fontId="38" type="noConversion"/>
  <conditionalFormatting sqref="G137">
    <cfRule type="containsText" dxfId="279" priority="644" operator="containsText" text="Extremo">
      <formula>NOT(ISERROR(SEARCH("Extremo",G137)))</formula>
    </cfRule>
    <cfRule type="containsText" dxfId="278" priority="643" operator="containsText" text="Alto">
      <formula>NOT(ISERROR(SEARCH("Alto",G137)))</formula>
    </cfRule>
    <cfRule type="containsText" dxfId="277" priority="642" operator="containsText" text="Moderado">
      <formula>NOT(ISERROR(SEARCH("Moderado",G137)))</formula>
    </cfRule>
    <cfRule type="containsText" dxfId="276" priority="641" operator="containsText" text="Bajo">
      <formula>NOT(ISERROR(SEARCH("Bajo",G137)))</formula>
    </cfRule>
  </conditionalFormatting>
  <conditionalFormatting sqref="V9 V11">
    <cfRule type="containsText" dxfId="275" priority="903" operator="containsText" text="Alto">
      <formula>NOT(ISERROR(SEARCH("Alto",V9)))</formula>
    </cfRule>
    <cfRule type="containsText" dxfId="274" priority="904" operator="containsText" text="Extremo">
      <formula>NOT(ISERROR(SEARCH("Extremo",V9)))</formula>
    </cfRule>
    <cfRule type="containsText" dxfId="273" priority="901" operator="containsText" text="Bajo">
      <formula>NOT(ISERROR(SEARCH("Bajo",V9)))</formula>
    </cfRule>
    <cfRule type="containsText" dxfId="272" priority="902" operator="containsText" text="Moderado">
      <formula>NOT(ISERROR(SEARCH("Moderado",V9)))</formula>
    </cfRule>
  </conditionalFormatting>
  <conditionalFormatting sqref="V14:V17">
    <cfRule type="containsText" dxfId="271" priority="5" operator="containsText" text="Bajo">
      <formula>NOT(ISERROR(SEARCH("Bajo",V14)))</formula>
    </cfRule>
    <cfRule type="containsText" dxfId="270" priority="6" operator="containsText" text="Moderado">
      <formula>NOT(ISERROR(SEARCH("Moderado",V14)))</formula>
    </cfRule>
    <cfRule type="containsText" dxfId="269" priority="7" operator="containsText" text="Alto">
      <formula>NOT(ISERROR(SEARCH("Alto",V14)))</formula>
    </cfRule>
    <cfRule type="containsText" dxfId="268" priority="8" operator="containsText" text="Extremo">
      <formula>NOT(ISERROR(SEARCH("Extremo",V14)))</formula>
    </cfRule>
  </conditionalFormatting>
  <conditionalFormatting sqref="V19 V91:V92 V95 V147 V208:W208 V210 V216:V217 V228 V239:V240">
    <cfRule type="containsText" dxfId="267" priority="640" operator="containsText" text="Extremo">
      <formula>NOT(ISERROR(SEARCH("Extremo",V19)))</formula>
    </cfRule>
    <cfRule type="containsText" dxfId="266" priority="639" operator="containsText" text="Alto">
      <formula>NOT(ISERROR(SEARCH("Alto",V19)))</formula>
    </cfRule>
    <cfRule type="containsText" dxfId="265" priority="638" operator="containsText" text="Moderado">
      <formula>NOT(ISERROR(SEARCH("Moderado",V19)))</formula>
    </cfRule>
    <cfRule type="containsText" dxfId="264" priority="637" operator="containsText" text="Bajo">
      <formula>NOT(ISERROR(SEARCH("Bajo",V19)))</formula>
    </cfRule>
  </conditionalFormatting>
  <conditionalFormatting sqref="V66">
    <cfRule type="containsText" dxfId="263" priority="97" operator="containsText" text="Bajo">
      <formula>NOT(ISERROR(SEARCH("Bajo",V66)))</formula>
    </cfRule>
    <cfRule type="containsText" dxfId="262" priority="100" operator="containsText" text="Extremo">
      <formula>NOT(ISERROR(SEARCH("Extremo",V66)))</formula>
    </cfRule>
    <cfRule type="containsText" dxfId="261" priority="99" operator="containsText" text="Alto">
      <formula>NOT(ISERROR(SEARCH("Alto",V66)))</formula>
    </cfRule>
    <cfRule type="containsText" dxfId="260" priority="98" operator="containsText" text="Moderado">
      <formula>NOT(ISERROR(SEARCH("Moderado",V66)))</formula>
    </cfRule>
  </conditionalFormatting>
  <conditionalFormatting sqref="V69">
    <cfRule type="containsText" dxfId="259" priority="636" operator="containsText" text="Extremo">
      <formula>NOT(ISERROR(SEARCH("Extremo",V69)))</formula>
    </cfRule>
    <cfRule type="containsText" dxfId="258" priority="635" operator="containsText" text="Alto">
      <formula>NOT(ISERROR(SEARCH("Alto",V69)))</formula>
    </cfRule>
    <cfRule type="containsText" dxfId="257" priority="634" operator="containsText" text="Moderado">
      <formula>NOT(ISERROR(SEARCH("Moderado",V69)))</formula>
    </cfRule>
    <cfRule type="containsText" dxfId="256" priority="633" operator="containsText" text="Bajo">
      <formula>NOT(ISERROR(SEARCH("Bajo",V69)))</formula>
    </cfRule>
  </conditionalFormatting>
  <conditionalFormatting sqref="V73">
    <cfRule type="containsText" dxfId="255" priority="360" operator="containsText" text="Extremo">
      <formula>NOT(ISERROR(SEARCH("Extremo",V73)))</formula>
    </cfRule>
    <cfRule type="containsText" dxfId="254" priority="357" operator="containsText" text="Bajo">
      <formula>NOT(ISERROR(SEARCH("Bajo",V73)))</formula>
    </cfRule>
    <cfRule type="containsText" dxfId="253" priority="358" operator="containsText" text="Moderado">
      <formula>NOT(ISERROR(SEARCH("Moderado",V73)))</formula>
    </cfRule>
    <cfRule type="containsText" dxfId="252" priority="359" operator="containsText" text="Alto">
      <formula>NOT(ISERROR(SEARCH("Alto",V73)))</formula>
    </cfRule>
  </conditionalFormatting>
  <conditionalFormatting sqref="V75">
    <cfRule type="containsText" dxfId="251" priority="54" operator="containsText" text="Moderado">
      <formula>NOT(ISERROR(SEARCH("Moderado",V75)))</formula>
    </cfRule>
    <cfRule type="containsText" dxfId="250" priority="56" operator="containsText" text="Extremo">
      <formula>NOT(ISERROR(SEARCH("Extremo",V75)))</formula>
    </cfRule>
    <cfRule type="containsText" dxfId="249" priority="55" operator="containsText" text="Alto">
      <formula>NOT(ISERROR(SEARCH("Alto",V75)))</formula>
    </cfRule>
    <cfRule type="containsText" dxfId="248" priority="53" operator="containsText" text="Bajo">
      <formula>NOT(ISERROR(SEARCH("Bajo",V75)))</formula>
    </cfRule>
  </conditionalFormatting>
  <conditionalFormatting sqref="V78 V81">
    <cfRule type="containsText" dxfId="247" priority="349" operator="containsText" text="Bajo">
      <formula>NOT(ISERROR(SEARCH("Bajo",V78)))</formula>
    </cfRule>
    <cfRule type="containsText" dxfId="246" priority="352" operator="containsText" text="Extremo">
      <formula>NOT(ISERROR(SEARCH("Extremo",V78)))</formula>
    </cfRule>
    <cfRule type="containsText" dxfId="245" priority="351" operator="containsText" text="Alto">
      <formula>NOT(ISERROR(SEARCH("Alto",V78)))</formula>
    </cfRule>
    <cfRule type="containsText" dxfId="244" priority="350" operator="containsText" text="Moderado">
      <formula>NOT(ISERROR(SEARCH("Moderado",V78)))</formula>
    </cfRule>
  </conditionalFormatting>
  <conditionalFormatting sqref="V83">
    <cfRule type="containsText" dxfId="243" priority="201" operator="containsText" text="Bajo">
      <formula>NOT(ISERROR(SEARCH("Bajo",V83)))</formula>
    </cfRule>
    <cfRule type="containsText" dxfId="242" priority="202" operator="containsText" text="Moderado">
      <formula>NOT(ISERROR(SEARCH("Moderado",V83)))</formula>
    </cfRule>
    <cfRule type="containsText" dxfId="241" priority="203" operator="containsText" text="Alto">
      <formula>NOT(ISERROR(SEARCH("Alto",V83)))</formula>
    </cfRule>
    <cfRule type="containsText" dxfId="240" priority="204" operator="containsText" text="Extremo">
      <formula>NOT(ISERROR(SEARCH("Extremo",V83)))</formula>
    </cfRule>
  </conditionalFormatting>
  <conditionalFormatting sqref="V87">
    <cfRule type="containsText" dxfId="239" priority="197" operator="containsText" text="Bajo">
      <formula>NOT(ISERROR(SEARCH("Bajo",V87)))</formula>
    </cfRule>
    <cfRule type="containsText" dxfId="238" priority="198" operator="containsText" text="Moderado">
      <formula>NOT(ISERROR(SEARCH("Moderado",V87)))</formula>
    </cfRule>
    <cfRule type="containsText" dxfId="237" priority="199" operator="containsText" text="Alto">
      <formula>NOT(ISERROR(SEARCH("Alto",V87)))</formula>
    </cfRule>
    <cfRule type="containsText" dxfId="236" priority="200" operator="containsText" text="Extremo">
      <formula>NOT(ISERROR(SEARCH("Extremo",V87)))</formula>
    </cfRule>
  </conditionalFormatting>
  <conditionalFormatting sqref="V97">
    <cfRule type="containsText" dxfId="235" priority="424" operator="containsText" text="Extremo">
      <formula>NOT(ISERROR(SEARCH("Extremo",V97)))</formula>
    </cfRule>
    <cfRule type="containsText" dxfId="234" priority="423" operator="containsText" text="Alto">
      <formula>NOT(ISERROR(SEARCH("Alto",V97)))</formula>
    </cfRule>
    <cfRule type="containsText" dxfId="233" priority="422" operator="containsText" text="Moderado">
      <formula>NOT(ISERROR(SEARCH("Moderado",V97)))</formula>
    </cfRule>
    <cfRule type="containsText" dxfId="232" priority="421" operator="containsText" text="Bajo">
      <formula>NOT(ISERROR(SEARCH("Bajo",V97)))</formula>
    </cfRule>
  </conditionalFormatting>
  <conditionalFormatting sqref="V99">
    <cfRule type="containsText" dxfId="231" priority="478" operator="containsText" text="Moderado">
      <formula>NOT(ISERROR(SEARCH("Moderado",V99)))</formula>
    </cfRule>
    <cfRule type="containsText" dxfId="230" priority="479" operator="containsText" text="Alto">
      <formula>NOT(ISERROR(SEARCH("Alto",V99)))</formula>
    </cfRule>
    <cfRule type="containsText" dxfId="229" priority="480" operator="containsText" text="Extremo">
      <formula>NOT(ISERROR(SEARCH("Extremo",V99)))</formula>
    </cfRule>
    <cfRule type="containsText" dxfId="228" priority="477" operator="containsText" text="Bajo">
      <formula>NOT(ISERROR(SEARCH("Bajo",V99)))</formula>
    </cfRule>
  </conditionalFormatting>
  <conditionalFormatting sqref="V102 V105 V107">
    <cfRule type="containsText" dxfId="227" priority="501" operator="containsText" text="Bajo">
      <formula>NOT(ISERROR(SEARCH("Bajo",V102)))</formula>
    </cfRule>
    <cfRule type="containsText" dxfId="226" priority="503" operator="containsText" text="Alto">
      <formula>NOT(ISERROR(SEARCH("Alto",V102)))</formula>
    </cfRule>
    <cfRule type="containsText" dxfId="225" priority="504" operator="containsText" text="Extremo">
      <formula>NOT(ISERROR(SEARCH("Extremo",V102)))</formula>
    </cfRule>
    <cfRule type="containsText" dxfId="224" priority="502" operator="containsText" text="Moderado">
      <formula>NOT(ISERROR(SEARCH("Moderado",V102)))</formula>
    </cfRule>
  </conditionalFormatting>
  <conditionalFormatting sqref="V110:V111 V114 V117 V121 V123 V125">
    <cfRule type="containsText" dxfId="223" priority="384" operator="containsText" text="Extremo">
      <formula>NOT(ISERROR(SEARCH("Extremo",V110)))</formula>
    </cfRule>
    <cfRule type="containsText" dxfId="222" priority="383" operator="containsText" text="Alto">
      <formula>NOT(ISERROR(SEARCH("Alto",V110)))</formula>
    </cfRule>
    <cfRule type="containsText" dxfId="221" priority="382" operator="containsText" text="Moderado">
      <formula>NOT(ISERROR(SEARCH("Moderado",V110)))</formula>
    </cfRule>
    <cfRule type="containsText" dxfId="220" priority="381" operator="containsText" text="Bajo">
      <formula>NOT(ISERROR(SEARCH("Bajo",V110)))</formula>
    </cfRule>
  </conditionalFormatting>
  <conditionalFormatting sqref="V127">
    <cfRule type="containsText" dxfId="219" priority="469" operator="containsText" text="Bajo">
      <formula>NOT(ISERROR(SEARCH("Bajo",V127)))</formula>
    </cfRule>
    <cfRule type="containsText" dxfId="218" priority="472" operator="containsText" text="Extremo">
      <formula>NOT(ISERROR(SEARCH("Extremo",V127)))</formula>
    </cfRule>
    <cfRule type="containsText" dxfId="217" priority="471" operator="containsText" text="Alto">
      <formula>NOT(ISERROR(SEARCH("Alto",V127)))</formula>
    </cfRule>
    <cfRule type="containsText" dxfId="216" priority="470" operator="containsText" text="Moderado">
      <formula>NOT(ISERROR(SEARCH("Moderado",V127)))</formula>
    </cfRule>
  </conditionalFormatting>
  <conditionalFormatting sqref="V130">
    <cfRule type="containsText" dxfId="215" priority="621" operator="containsText" text="Bajo">
      <formula>NOT(ISERROR(SEARCH("Bajo",V130)))</formula>
    </cfRule>
    <cfRule type="containsText" dxfId="214" priority="624" operator="containsText" text="Extremo">
      <formula>NOT(ISERROR(SEARCH("Extremo",V130)))</formula>
    </cfRule>
    <cfRule type="containsText" dxfId="213" priority="623" operator="containsText" text="Alto">
      <formula>NOT(ISERROR(SEARCH("Alto",V130)))</formula>
    </cfRule>
    <cfRule type="containsText" dxfId="212" priority="622" operator="containsText" text="Moderado">
      <formula>NOT(ISERROR(SEARCH("Moderado",V130)))</formula>
    </cfRule>
  </conditionalFormatting>
  <conditionalFormatting sqref="V132">
    <cfRule type="containsText" dxfId="211" priority="618" operator="containsText" text="Moderado">
      <formula>NOT(ISERROR(SEARCH("Moderado",V132)))</formula>
    </cfRule>
    <cfRule type="containsText" dxfId="210" priority="619" operator="containsText" text="Alto">
      <formula>NOT(ISERROR(SEARCH("Alto",V132)))</formula>
    </cfRule>
    <cfRule type="containsText" dxfId="209" priority="620" operator="containsText" text="Extremo">
      <formula>NOT(ISERROR(SEARCH("Extremo",V132)))</formula>
    </cfRule>
    <cfRule type="containsText" dxfId="208" priority="617" operator="containsText" text="Bajo">
      <formula>NOT(ISERROR(SEARCH("Bajo",V132)))</formula>
    </cfRule>
  </conditionalFormatting>
  <conditionalFormatting sqref="V135">
    <cfRule type="containsText" dxfId="207" priority="616" operator="containsText" text="Extremo">
      <formula>NOT(ISERROR(SEARCH("Extremo",V135)))</formula>
    </cfRule>
    <cfRule type="containsText" dxfId="206" priority="613" operator="containsText" text="Bajo">
      <formula>NOT(ISERROR(SEARCH("Bajo",V135)))</formula>
    </cfRule>
    <cfRule type="containsText" dxfId="205" priority="614" operator="containsText" text="Moderado">
      <formula>NOT(ISERROR(SEARCH("Moderado",V135)))</formula>
    </cfRule>
    <cfRule type="containsText" dxfId="204" priority="615" operator="containsText" text="Alto">
      <formula>NOT(ISERROR(SEARCH("Alto",V135)))</formula>
    </cfRule>
  </conditionalFormatting>
  <conditionalFormatting sqref="V137">
    <cfRule type="containsText" dxfId="203" priority="585" operator="containsText" text="Bajo">
      <formula>NOT(ISERROR(SEARCH("Bajo",V137)))</formula>
    </cfRule>
    <cfRule type="containsText" dxfId="202" priority="586" operator="containsText" text="Moderado">
      <formula>NOT(ISERROR(SEARCH("Moderado",V137)))</formula>
    </cfRule>
    <cfRule type="containsText" dxfId="201" priority="587" operator="containsText" text="Alto">
      <formula>NOT(ISERROR(SEARCH("Alto",V137)))</formula>
    </cfRule>
    <cfRule type="containsText" dxfId="200" priority="588" operator="containsText" text="Extremo">
      <formula>NOT(ISERROR(SEARCH("Extremo",V137)))</formula>
    </cfRule>
  </conditionalFormatting>
  <conditionalFormatting sqref="V140">
    <cfRule type="containsText" dxfId="199" priority="574" operator="containsText" text="Moderado">
      <formula>NOT(ISERROR(SEARCH("Moderado",V140)))</formula>
    </cfRule>
    <cfRule type="containsText" dxfId="198" priority="576" operator="containsText" text="Extremo">
      <formula>NOT(ISERROR(SEARCH("Extremo",V140)))</formula>
    </cfRule>
    <cfRule type="containsText" dxfId="197" priority="575" operator="containsText" text="Alto">
      <formula>NOT(ISERROR(SEARCH("Alto",V140)))</formula>
    </cfRule>
    <cfRule type="containsText" dxfId="196" priority="573" operator="containsText" text="Bajo">
      <formula>NOT(ISERROR(SEARCH("Bajo",V140)))</formula>
    </cfRule>
  </conditionalFormatting>
  <conditionalFormatting sqref="V143">
    <cfRule type="containsText" dxfId="195" priority="817" operator="containsText" text="Bajo">
      <formula>NOT(ISERROR(SEARCH("Bajo",V143)))</formula>
    </cfRule>
    <cfRule type="containsText" dxfId="194" priority="818" operator="containsText" text="Moderado">
      <formula>NOT(ISERROR(SEARCH("Moderado",V143)))</formula>
    </cfRule>
    <cfRule type="containsText" dxfId="193" priority="819" operator="containsText" text="Alto">
      <formula>NOT(ISERROR(SEARCH("Alto",V143)))</formula>
    </cfRule>
    <cfRule type="containsText" dxfId="192" priority="820" operator="containsText" text="Extremo">
      <formula>NOT(ISERROR(SEARCH("Extremo",V143)))</formula>
    </cfRule>
  </conditionalFormatting>
  <conditionalFormatting sqref="V145">
    <cfRule type="containsText" dxfId="191" priority="808" operator="containsText" text="Extremo">
      <formula>NOT(ISERROR(SEARCH("Extremo",V145)))</formula>
    </cfRule>
    <cfRule type="containsText" dxfId="190" priority="805" operator="containsText" text="Bajo">
      <formula>NOT(ISERROR(SEARCH("Bajo",V145)))</formula>
    </cfRule>
    <cfRule type="containsText" dxfId="189" priority="807" operator="containsText" text="Alto">
      <formula>NOT(ISERROR(SEARCH("Alto",V145)))</formula>
    </cfRule>
    <cfRule type="containsText" dxfId="188" priority="806" operator="containsText" text="Moderado">
      <formula>NOT(ISERROR(SEARCH("Moderado",V145)))</formula>
    </cfRule>
  </conditionalFormatting>
  <conditionalFormatting sqref="V150 V153">
    <cfRule type="containsText" dxfId="187" priority="316" operator="containsText" text="Extremo">
      <formula>NOT(ISERROR(SEARCH("Extremo",V150)))</formula>
    </cfRule>
    <cfRule type="containsText" dxfId="186" priority="315" operator="containsText" text="Alto">
      <formula>NOT(ISERROR(SEARCH("Alto",V150)))</formula>
    </cfRule>
    <cfRule type="containsText" dxfId="185" priority="314" operator="containsText" text="Moderado">
      <formula>NOT(ISERROR(SEARCH("Moderado",V150)))</formula>
    </cfRule>
    <cfRule type="containsText" dxfId="184" priority="313" operator="containsText" text="Bajo">
      <formula>NOT(ISERROR(SEARCH("Bajo",V150)))</formula>
    </cfRule>
  </conditionalFormatting>
  <conditionalFormatting sqref="V204">
    <cfRule type="containsText" dxfId="183" priority="289" operator="containsText" text="Bajo">
      <formula>NOT(ISERROR(SEARCH("Bajo",V204)))</formula>
    </cfRule>
    <cfRule type="containsText" dxfId="182" priority="292" operator="containsText" text="Extremo">
      <formula>NOT(ISERROR(SEARCH("Extremo",V204)))</formula>
    </cfRule>
    <cfRule type="containsText" dxfId="181" priority="291" operator="containsText" text="Alto">
      <formula>NOT(ISERROR(SEARCH("Alto",V204)))</formula>
    </cfRule>
    <cfRule type="containsText" dxfId="180" priority="290" operator="containsText" text="Moderado">
      <formula>NOT(ISERROR(SEARCH("Moderado",V204)))</formula>
    </cfRule>
  </conditionalFormatting>
  <conditionalFormatting sqref="V207">
    <cfRule type="containsText" dxfId="179" priority="265" operator="containsText" text="Bajo">
      <formula>NOT(ISERROR(SEARCH("Bajo",V207)))</formula>
    </cfRule>
    <cfRule type="containsText" dxfId="178" priority="266" operator="containsText" text="Moderado">
      <formula>NOT(ISERROR(SEARCH("Moderado",V207)))</formula>
    </cfRule>
    <cfRule type="containsText" dxfId="177" priority="267" operator="containsText" text="Alto">
      <formula>NOT(ISERROR(SEARCH("Alto",V207)))</formula>
    </cfRule>
    <cfRule type="containsText" dxfId="176" priority="268" operator="containsText" text="Extremo">
      <formula>NOT(ISERROR(SEARCH("Extremo",V207)))</formula>
    </cfRule>
  </conditionalFormatting>
  <conditionalFormatting sqref="V212">
    <cfRule type="containsText" dxfId="175" priority="676" operator="containsText" text="Extremo">
      <formula>NOT(ISERROR(SEARCH("Extremo",V212)))</formula>
    </cfRule>
    <cfRule type="containsText" dxfId="174" priority="675" operator="containsText" text="Alto">
      <formula>NOT(ISERROR(SEARCH("Alto",V212)))</formula>
    </cfRule>
    <cfRule type="containsText" dxfId="173" priority="674" operator="containsText" text="Moderado">
      <formula>NOT(ISERROR(SEARCH("Moderado",V212)))</formula>
    </cfRule>
    <cfRule type="containsText" dxfId="172" priority="673" operator="containsText" text="Bajo">
      <formula>NOT(ISERROR(SEARCH("Bajo",V212)))</formula>
    </cfRule>
  </conditionalFormatting>
  <conditionalFormatting sqref="V214">
    <cfRule type="containsText" dxfId="171" priority="804" operator="containsText" text="Extremo">
      <formula>NOT(ISERROR(SEARCH("Extremo",V214)))</formula>
    </cfRule>
    <cfRule type="containsText" dxfId="170" priority="801" operator="containsText" text="Bajo">
      <formula>NOT(ISERROR(SEARCH("Bajo",V214)))</formula>
    </cfRule>
    <cfRule type="containsText" dxfId="169" priority="803" operator="containsText" text="Alto">
      <formula>NOT(ISERROR(SEARCH("Alto",V214)))</formula>
    </cfRule>
    <cfRule type="containsText" dxfId="168" priority="802" operator="containsText" text="Moderado">
      <formula>NOT(ISERROR(SEARCH("Moderado",V214)))</formula>
    </cfRule>
  </conditionalFormatting>
  <conditionalFormatting sqref="V220">
    <cfRule type="containsText" dxfId="167" priority="258" operator="containsText" text="Moderado">
      <formula>NOT(ISERROR(SEARCH("Moderado",V220)))</formula>
    </cfRule>
    <cfRule type="containsText" dxfId="166" priority="259" operator="containsText" text="Alto">
      <formula>NOT(ISERROR(SEARCH("Alto",V220)))</formula>
    </cfRule>
    <cfRule type="containsText" dxfId="165" priority="260" operator="containsText" text="Extremo">
      <formula>NOT(ISERROR(SEARCH("Extremo",V220)))</formula>
    </cfRule>
    <cfRule type="containsText" dxfId="164" priority="257" operator="containsText" text="Bajo">
      <formula>NOT(ISERROR(SEARCH("Bajo",V220)))</formula>
    </cfRule>
  </conditionalFormatting>
  <conditionalFormatting sqref="V223">
    <cfRule type="containsText" dxfId="163" priority="660" operator="containsText" text="Extremo">
      <formula>NOT(ISERROR(SEARCH("Extremo",V223)))</formula>
    </cfRule>
    <cfRule type="containsText" dxfId="162" priority="659" operator="containsText" text="Alto">
      <formula>NOT(ISERROR(SEARCH("Alto",V223)))</formula>
    </cfRule>
    <cfRule type="containsText" dxfId="161" priority="657" operator="containsText" text="Bajo">
      <formula>NOT(ISERROR(SEARCH("Bajo",V223)))</formula>
    </cfRule>
    <cfRule type="containsText" dxfId="160" priority="658" operator="containsText" text="Moderado">
      <formula>NOT(ISERROR(SEARCH("Moderado",V223)))</formula>
    </cfRule>
  </conditionalFormatting>
  <conditionalFormatting sqref="V225">
    <cfRule type="containsText" dxfId="159" priority="788" operator="containsText" text="Extremo">
      <formula>NOT(ISERROR(SEARCH("Extremo",V225)))</formula>
    </cfRule>
    <cfRule type="containsText" dxfId="158" priority="785" operator="containsText" text="Bajo">
      <formula>NOT(ISERROR(SEARCH("Bajo",V225)))</formula>
    </cfRule>
    <cfRule type="containsText" dxfId="157" priority="786" operator="containsText" text="Moderado">
      <formula>NOT(ISERROR(SEARCH("Moderado",V225)))</formula>
    </cfRule>
    <cfRule type="containsText" dxfId="156" priority="787" operator="containsText" text="Alto">
      <formula>NOT(ISERROR(SEARCH("Alto",V225)))</formula>
    </cfRule>
  </conditionalFormatting>
  <conditionalFormatting sqref="V230">
    <cfRule type="containsText" dxfId="155" priority="32" operator="containsText" text="Extremo">
      <formula>NOT(ISERROR(SEARCH("Extremo",V230)))</formula>
    </cfRule>
    <cfRule type="containsText" dxfId="154" priority="30" operator="containsText" text="Moderado">
      <formula>NOT(ISERROR(SEARCH("Moderado",V230)))</formula>
    </cfRule>
    <cfRule type="containsText" dxfId="153" priority="31" operator="containsText" text="Alto">
      <formula>NOT(ISERROR(SEARCH("Alto",V230)))</formula>
    </cfRule>
    <cfRule type="containsText" dxfId="152" priority="29" operator="containsText" text="Bajo">
      <formula>NOT(ISERROR(SEARCH("Bajo",V230)))</formula>
    </cfRule>
  </conditionalFormatting>
  <conditionalFormatting sqref="V232">
    <cfRule type="containsText" dxfId="151" priority="772" operator="containsText" text="Extremo">
      <formula>NOT(ISERROR(SEARCH("Extremo",V232)))</formula>
    </cfRule>
    <cfRule type="containsText" dxfId="150" priority="771" operator="containsText" text="Alto">
      <formula>NOT(ISERROR(SEARCH("Alto",V232)))</formula>
    </cfRule>
    <cfRule type="containsText" dxfId="149" priority="770" operator="containsText" text="Moderado">
      <formula>NOT(ISERROR(SEARCH("Moderado",V232)))</formula>
    </cfRule>
    <cfRule type="containsText" dxfId="148" priority="769" operator="containsText" text="Bajo">
      <formula>NOT(ISERROR(SEARCH("Bajo",V232)))</formula>
    </cfRule>
  </conditionalFormatting>
  <conditionalFormatting sqref="V235">
    <cfRule type="containsText" dxfId="147" priority="331" operator="containsText" text="Alto">
      <formula>NOT(ISERROR(SEARCH("Alto",V235)))</formula>
    </cfRule>
    <cfRule type="containsText" dxfId="146" priority="329" operator="containsText" text="Bajo">
      <formula>NOT(ISERROR(SEARCH("Bajo",V235)))</formula>
    </cfRule>
    <cfRule type="containsText" dxfId="145" priority="332" operator="containsText" text="Extremo">
      <formula>NOT(ISERROR(SEARCH("Extremo",V235)))</formula>
    </cfRule>
    <cfRule type="containsText" dxfId="144" priority="330" operator="containsText" text="Moderado">
      <formula>NOT(ISERROR(SEARCH("Moderado",V235)))</formula>
    </cfRule>
  </conditionalFormatting>
  <conditionalFormatting sqref="V237">
    <cfRule type="containsText" dxfId="143" priority="13" operator="containsText" text="Bajo">
      <formula>NOT(ISERROR(SEARCH("Bajo",V237)))</formula>
    </cfRule>
    <cfRule type="containsText" dxfId="142" priority="14" operator="containsText" text="Moderado">
      <formula>NOT(ISERROR(SEARCH("Moderado",V237)))</formula>
    </cfRule>
    <cfRule type="containsText" dxfId="141" priority="15" operator="containsText" text="Alto">
      <formula>NOT(ISERROR(SEARCH("Alto",V237)))</formula>
    </cfRule>
    <cfRule type="containsText" dxfId="140" priority="16" operator="containsText" text="Extremo">
      <formula>NOT(ISERROR(SEARCH("Extremo",V237)))</formula>
    </cfRule>
  </conditionalFormatting>
  <conditionalFormatting sqref="V243">
    <cfRule type="containsText" dxfId="139" priority="373" operator="containsText" text="Bajo">
      <formula>NOT(ISERROR(SEARCH("Bajo",V243)))</formula>
    </cfRule>
    <cfRule type="containsText" dxfId="138" priority="374" operator="containsText" text="Moderado">
      <formula>NOT(ISERROR(SEARCH("Moderado",V243)))</formula>
    </cfRule>
    <cfRule type="containsText" dxfId="137" priority="375" operator="containsText" text="Alto">
      <formula>NOT(ISERROR(SEARCH("Alto",V243)))</formula>
    </cfRule>
    <cfRule type="containsText" dxfId="136" priority="376" operator="containsText" text="Extremo">
      <formula>NOT(ISERROR(SEARCH("Extremo",V243)))</formula>
    </cfRule>
  </conditionalFormatting>
  <conditionalFormatting sqref="AN9 AN11 AN19 AN69 AN95 AN147 AN208:AO208 AN210 AN228 AN239:AN240">
    <cfRule type="containsText" dxfId="135" priority="900" operator="containsText" text="Extremo">
      <formula>NOT(ISERROR(SEARCH("Extremo",AN9)))</formula>
    </cfRule>
    <cfRule type="containsText" dxfId="134" priority="899" operator="containsText" text="Alto">
      <formula>NOT(ISERROR(SEARCH("Alto",AN9)))</formula>
    </cfRule>
    <cfRule type="containsText" dxfId="133" priority="898" operator="containsText" text="Moderado">
      <formula>NOT(ISERROR(SEARCH("Moderado",AN9)))</formula>
    </cfRule>
    <cfRule type="containsText" dxfId="132" priority="897" operator="containsText" text="Bajo">
      <formula>NOT(ISERROR(SEARCH("Bajo",AN9)))</formula>
    </cfRule>
  </conditionalFormatting>
  <conditionalFormatting sqref="AN14:AN17">
    <cfRule type="containsText" dxfId="131" priority="3" operator="containsText" text="Alto">
      <formula>NOT(ISERROR(SEARCH("Alto",AN14)))</formula>
    </cfRule>
    <cfRule type="containsText" dxfId="130" priority="4" operator="containsText" text="Extremo">
      <formula>NOT(ISERROR(SEARCH("Extremo",AN14)))</formula>
    </cfRule>
    <cfRule type="containsText" dxfId="129" priority="2" operator="containsText" text="Moderado">
      <formula>NOT(ISERROR(SEARCH("Moderado",AN14)))</formula>
    </cfRule>
    <cfRule type="containsText" dxfId="128" priority="1" operator="containsText" text="Bajo">
      <formula>NOT(ISERROR(SEARCH("Bajo",AN14)))</formula>
    </cfRule>
  </conditionalFormatting>
  <conditionalFormatting sqref="AN66">
    <cfRule type="containsText" dxfId="127" priority="94" operator="containsText" text="Moderado">
      <formula>NOT(ISERROR(SEARCH("Moderado",AN66)))</formula>
    </cfRule>
    <cfRule type="containsText" dxfId="126" priority="95" operator="containsText" text="Alto">
      <formula>NOT(ISERROR(SEARCH("Alto",AN66)))</formula>
    </cfRule>
    <cfRule type="containsText" dxfId="125" priority="93" operator="containsText" text="Bajo">
      <formula>NOT(ISERROR(SEARCH("Bajo",AN66)))</formula>
    </cfRule>
    <cfRule type="containsText" dxfId="124" priority="96" operator="containsText" text="Extremo">
      <formula>NOT(ISERROR(SEARCH("Extremo",AN66)))</formula>
    </cfRule>
  </conditionalFormatting>
  <conditionalFormatting sqref="AN73">
    <cfRule type="containsText" dxfId="123" priority="353" operator="containsText" text="Bajo">
      <formula>NOT(ISERROR(SEARCH("Bajo",AN73)))</formula>
    </cfRule>
    <cfRule type="containsText" dxfId="122" priority="354" operator="containsText" text="Moderado">
      <formula>NOT(ISERROR(SEARCH("Moderado",AN73)))</formula>
    </cfRule>
    <cfRule type="containsText" dxfId="121" priority="355" operator="containsText" text="Alto">
      <formula>NOT(ISERROR(SEARCH("Alto",AN73)))</formula>
    </cfRule>
    <cfRule type="containsText" dxfId="120" priority="356" operator="containsText" text="Extremo">
      <formula>NOT(ISERROR(SEARCH("Extremo",AN73)))</formula>
    </cfRule>
  </conditionalFormatting>
  <conditionalFormatting sqref="AN75">
    <cfRule type="containsText" dxfId="119" priority="49" operator="containsText" text="Bajo">
      <formula>NOT(ISERROR(SEARCH("Bajo",AN75)))</formula>
    </cfRule>
    <cfRule type="containsText" dxfId="118" priority="50" operator="containsText" text="Moderado">
      <formula>NOT(ISERROR(SEARCH("Moderado",AN75)))</formula>
    </cfRule>
    <cfRule type="containsText" dxfId="117" priority="51" operator="containsText" text="Alto">
      <formula>NOT(ISERROR(SEARCH("Alto",AN75)))</formula>
    </cfRule>
    <cfRule type="containsText" dxfId="116" priority="52" operator="containsText" text="Extremo">
      <formula>NOT(ISERROR(SEARCH("Extremo",AN75)))</formula>
    </cfRule>
  </conditionalFormatting>
  <conditionalFormatting sqref="AN78 AN81">
    <cfRule type="containsText" dxfId="115" priority="347" operator="containsText" text="Alto">
      <formula>NOT(ISERROR(SEARCH("Alto",AN78)))</formula>
    </cfRule>
    <cfRule type="containsText" dxfId="114" priority="348" operator="containsText" text="Extremo">
      <formula>NOT(ISERROR(SEARCH("Extremo",AN78)))</formula>
    </cfRule>
    <cfRule type="containsText" dxfId="113" priority="345" operator="containsText" text="Bajo">
      <formula>NOT(ISERROR(SEARCH("Bajo",AN78)))</formula>
    </cfRule>
    <cfRule type="containsText" dxfId="112" priority="346" operator="containsText" text="Moderado">
      <formula>NOT(ISERROR(SEARCH("Moderado",AN78)))</formula>
    </cfRule>
  </conditionalFormatting>
  <conditionalFormatting sqref="AN83">
    <cfRule type="containsText" dxfId="111" priority="152" operator="containsText" text="Extremo">
      <formula>NOT(ISERROR(SEARCH("Extremo",AN83)))</formula>
    </cfRule>
    <cfRule type="containsText" dxfId="110" priority="151" operator="containsText" text="Alto">
      <formula>NOT(ISERROR(SEARCH("Alto",AN83)))</formula>
    </cfRule>
    <cfRule type="containsText" dxfId="109" priority="150" operator="containsText" text="Moderado">
      <formula>NOT(ISERROR(SEARCH("Moderado",AN83)))</formula>
    </cfRule>
    <cfRule type="containsText" dxfId="108" priority="149" operator="containsText" text="Bajo">
      <formula>NOT(ISERROR(SEARCH("Bajo",AN83)))</formula>
    </cfRule>
  </conditionalFormatting>
  <conditionalFormatting sqref="AN87">
    <cfRule type="containsText" dxfId="107" priority="147" operator="containsText" text="Alto">
      <formula>NOT(ISERROR(SEARCH("Alto",AN87)))</formula>
    </cfRule>
    <cfRule type="containsText" dxfId="106" priority="148" operator="containsText" text="Extremo">
      <formula>NOT(ISERROR(SEARCH("Extremo",AN87)))</formula>
    </cfRule>
    <cfRule type="containsText" dxfId="105" priority="146" operator="containsText" text="Moderado">
      <formula>NOT(ISERROR(SEARCH("Moderado",AN87)))</formula>
    </cfRule>
    <cfRule type="containsText" dxfId="104" priority="145" operator="containsText" text="Bajo">
      <formula>NOT(ISERROR(SEARCH("Bajo",AN87)))</formula>
    </cfRule>
  </conditionalFormatting>
  <conditionalFormatting sqref="AN91:AN92">
    <cfRule type="containsText" dxfId="103" priority="821" operator="containsText" text="Bajo">
      <formula>NOT(ISERROR(SEARCH("Bajo",AN91)))</formula>
    </cfRule>
    <cfRule type="containsText" dxfId="102" priority="822" operator="containsText" text="Moderado">
      <formula>NOT(ISERROR(SEARCH("Moderado",AN91)))</formula>
    </cfRule>
    <cfRule type="containsText" dxfId="101" priority="823" operator="containsText" text="Alto">
      <formula>NOT(ISERROR(SEARCH("Alto",AN91)))</formula>
    </cfRule>
    <cfRule type="containsText" dxfId="100" priority="824" operator="containsText" text="Extremo">
      <formula>NOT(ISERROR(SEARCH("Extremo",AN91)))</formula>
    </cfRule>
  </conditionalFormatting>
  <conditionalFormatting sqref="AN97">
    <cfRule type="containsText" dxfId="99" priority="417" operator="containsText" text="Bajo">
      <formula>NOT(ISERROR(SEARCH("Bajo",AN97)))</formula>
    </cfRule>
    <cfRule type="containsText" dxfId="98" priority="418" operator="containsText" text="Moderado">
      <formula>NOT(ISERROR(SEARCH("Moderado",AN97)))</formula>
    </cfRule>
    <cfRule type="containsText" dxfId="97" priority="419" operator="containsText" text="Alto">
      <formula>NOT(ISERROR(SEARCH("Alto",AN97)))</formula>
    </cfRule>
    <cfRule type="containsText" dxfId="96" priority="420" operator="containsText" text="Extremo">
      <formula>NOT(ISERROR(SEARCH("Extremo",AN97)))</formula>
    </cfRule>
  </conditionalFormatting>
  <conditionalFormatting sqref="AN99">
    <cfRule type="containsText" dxfId="95" priority="474" operator="containsText" text="Moderado">
      <formula>NOT(ISERROR(SEARCH("Moderado",AN99)))</formula>
    </cfRule>
    <cfRule type="containsText" dxfId="94" priority="475" operator="containsText" text="Alto">
      <formula>NOT(ISERROR(SEARCH("Alto",AN99)))</formula>
    </cfRule>
    <cfRule type="containsText" dxfId="93" priority="473" operator="containsText" text="Bajo">
      <formula>NOT(ISERROR(SEARCH("Bajo",AN99)))</formula>
    </cfRule>
    <cfRule type="containsText" dxfId="92" priority="476" operator="containsText" text="Extremo">
      <formula>NOT(ISERROR(SEARCH("Extremo",AN99)))</formula>
    </cfRule>
  </conditionalFormatting>
  <conditionalFormatting sqref="AN102 AN105 AN107">
    <cfRule type="containsText" dxfId="91" priority="497" operator="containsText" text="Bajo">
      <formula>NOT(ISERROR(SEARCH("Bajo",AN102)))</formula>
    </cfRule>
    <cfRule type="containsText" dxfId="90" priority="498" operator="containsText" text="Moderado">
      <formula>NOT(ISERROR(SEARCH("Moderado",AN102)))</formula>
    </cfRule>
    <cfRule type="containsText" dxfId="89" priority="500" operator="containsText" text="Extremo">
      <formula>NOT(ISERROR(SEARCH("Extremo",AN102)))</formula>
    </cfRule>
    <cfRule type="containsText" dxfId="88" priority="499" operator="containsText" text="Alto">
      <formula>NOT(ISERROR(SEARCH("Alto",AN102)))</formula>
    </cfRule>
  </conditionalFormatting>
  <conditionalFormatting sqref="AN110:AN111 AN114 AN117 AN121 AN123 AN125">
    <cfRule type="containsText" dxfId="87" priority="379" operator="containsText" text="Alto">
      <formula>NOT(ISERROR(SEARCH("Alto",AN110)))</formula>
    </cfRule>
    <cfRule type="containsText" dxfId="86" priority="380" operator="containsText" text="Extremo">
      <formula>NOT(ISERROR(SEARCH("Extremo",AN110)))</formula>
    </cfRule>
    <cfRule type="containsText" dxfId="85" priority="377" operator="containsText" text="Bajo">
      <formula>NOT(ISERROR(SEARCH("Bajo",AN110)))</formula>
    </cfRule>
    <cfRule type="containsText" dxfId="84" priority="378" operator="containsText" text="Moderado">
      <formula>NOT(ISERROR(SEARCH("Moderado",AN110)))</formula>
    </cfRule>
  </conditionalFormatting>
  <conditionalFormatting sqref="AN127">
    <cfRule type="containsText" dxfId="83" priority="467" operator="containsText" text="Alto">
      <formula>NOT(ISERROR(SEARCH("Alto",AN127)))</formula>
    </cfRule>
    <cfRule type="containsText" dxfId="82" priority="465" operator="containsText" text="Bajo">
      <formula>NOT(ISERROR(SEARCH("Bajo",AN127)))</formula>
    </cfRule>
    <cfRule type="containsText" dxfId="81" priority="466" operator="containsText" text="Moderado">
      <formula>NOT(ISERROR(SEARCH("Moderado",AN127)))</formula>
    </cfRule>
    <cfRule type="containsText" dxfId="80" priority="468" operator="containsText" text="Extremo">
      <formula>NOT(ISERROR(SEARCH("Extremo",AN127)))</formula>
    </cfRule>
  </conditionalFormatting>
  <conditionalFormatting sqref="AN130">
    <cfRule type="containsText" dxfId="79" priority="560" operator="containsText" text="Extremo">
      <formula>NOT(ISERROR(SEARCH("Extremo",AN130)))</formula>
    </cfRule>
    <cfRule type="containsText" dxfId="78" priority="558" operator="containsText" text="Moderado">
      <formula>NOT(ISERROR(SEARCH("Moderado",AN130)))</formula>
    </cfRule>
    <cfRule type="containsText" dxfId="77" priority="557" operator="containsText" text="Bajo">
      <formula>NOT(ISERROR(SEARCH("Bajo",AN130)))</formula>
    </cfRule>
    <cfRule type="containsText" dxfId="76" priority="559" operator="containsText" text="Alto">
      <formula>NOT(ISERROR(SEARCH("Alto",AN130)))</formula>
    </cfRule>
  </conditionalFormatting>
  <conditionalFormatting sqref="AN132">
    <cfRule type="containsText" dxfId="75" priority="556" operator="containsText" text="Extremo">
      <formula>NOT(ISERROR(SEARCH("Extremo",AN132)))</formula>
    </cfRule>
    <cfRule type="containsText" dxfId="74" priority="555" operator="containsText" text="Alto">
      <formula>NOT(ISERROR(SEARCH("Alto",AN132)))</formula>
    </cfRule>
    <cfRule type="containsText" dxfId="73" priority="554" operator="containsText" text="Moderado">
      <formula>NOT(ISERROR(SEARCH("Moderado",AN132)))</formula>
    </cfRule>
    <cfRule type="containsText" dxfId="72" priority="553" operator="containsText" text="Bajo">
      <formula>NOT(ISERROR(SEARCH("Bajo",AN132)))</formula>
    </cfRule>
  </conditionalFormatting>
  <conditionalFormatting sqref="AN135">
    <cfRule type="containsText" dxfId="71" priority="552" operator="containsText" text="Extremo">
      <formula>NOT(ISERROR(SEARCH("Extremo",AN135)))</formula>
    </cfRule>
    <cfRule type="containsText" dxfId="70" priority="551" operator="containsText" text="Alto">
      <formula>NOT(ISERROR(SEARCH("Alto",AN135)))</formula>
    </cfRule>
    <cfRule type="containsText" dxfId="69" priority="550" operator="containsText" text="Moderado">
      <formula>NOT(ISERROR(SEARCH("Moderado",AN135)))</formula>
    </cfRule>
    <cfRule type="containsText" dxfId="68" priority="549" operator="containsText" text="Bajo">
      <formula>NOT(ISERROR(SEARCH("Bajo",AN135)))</formula>
    </cfRule>
  </conditionalFormatting>
  <conditionalFormatting sqref="AN137">
    <cfRule type="containsText" dxfId="67" priority="522" operator="containsText" text="Moderado">
      <formula>NOT(ISERROR(SEARCH("Moderado",AN137)))</formula>
    </cfRule>
    <cfRule type="containsText" dxfId="66" priority="524" operator="containsText" text="Extremo">
      <formula>NOT(ISERROR(SEARCH("Extremo",AN137)))</formula>
    </cfRule>
    <cfRule type="containsText" dxfId="65" priority="523" operator="containsText" text="Alto">
      <formula>NOT(ISERROR(SEARCH("Alto",AN137)))</formula>
    </cfRule>
    <cfRule type="containsText" dxfId="64" priority="521" operator="containsText" text="Bajo">
      <formula>NOT(ISERROR(SEARCH("Bajo",AN137)))</formula>
    </cfRule>
  </conditionalFormatting>
  <conditionalFormatting sqref="AN140">
    <cfRule type="containsText" dxfId="63" priority="510" operator="containsText" text="Moderado">
      <formula>NOT(ISERROR(SEARCH("Moderado",AN140)))</formula>
    </cfRule>
    <cfRule type="containsText" dxfId="62" priority="509" operator="containsText" text="Bajo">
      <formula>NOT(ISERROR(SEARCH("Bajo",AN140)))</formula>
    </cfRule>
    <cfRule type="containsText" dxfId="61" priority="512" operator="containsText" text="Extremo">
      <formula>NOT(ISERROR(SEARCH("Extremo",AN140)))</formula>
    </cfRule>
    <cfRule type="containsText" dxfId="60" priority="511" operator="containsText" text="Alto">
      <formula>NOT(ISERROR(SEARCH("Alto",AN140)))</formula>
    </cfRule>
  </conditionalFormatting>
  <conditionalFormatting sqref="AN143 AN145">
    <cfRule type="containsText" dxfId="59" priority="816" operator="containsText" text="Extremo">
      <formula>NOT(ISERROR(SEARCH("Extremo",AN143)))</formula>
    </cfRule>
    <cfRule type="containsText" dxfId="58" priority="813" operator="containsText" text="Bajo">
      <formula>NOT(ISERROR(SEARCH("Bajo",AN143)))</formula>
    </cfRule>
    <cfRule type="containsText" dxfId="57" priority="814" operator="containsText" text="Moderado">
      <formula>NOT(ISERROR(SEARCH("Moderado",AN143)))</formula>
    </cfRule>
    <cfRule type="containsText" dxfId="56" priority="815" operator="containsText" text="Alto">
      <formula>NOT(ISERROR(SEARCH("Alto",AN143)))</formula>
    </cfRule>
  </conditionalFormatting>
  <conditionalFormatting sqref="AN150 AN153">
    <cfRule type="containsText" dxfId="55" priority="309" operator="containsText" text="Bajo">
      <formula>NOT(ISERROR(SEARCH("Bajo",AN150)))</formula>
    </cfRule>
    <cfRule type="containsText" dxfId="54" priority="310" operator="containsText" text="Moderado">
      <formula>NOT(ISERROR(SEARCH("Moderado",AN150)))</formula>
    </cfRule>
    <cfRule type="containsText" dxfId="53" priority="311" operator="containsText" text="Alto">
      <formula>NOT(ISERROR(SEARCH("Alto",AN150)))</formula>
    </cfRule>
    <cfRule type="containsText" dxfId="52" priority="312" operator="containsText" text="Extremo">
      <formula>NOT(ISERROR(SEARCH("Extremo",AN150)))</formula>
    </cfRule>
  </conditionalFormatting>
  <conditionalFormatting sqref="AN204">
    <cfRule type="containsText" dxfId="51" priority="286" operator="containsText" text="Moderado">
      <formula>NOT(ISERROR(SEARCH("Moderado",AN204)))</formula>
    </cfRule>
    <cfRule type="containsText" dxfId="50" priority="287" operator="containsText" text="Alto">
      <formula>NOT(ISERROR(SEARCH("Alto",AN204)))</formula>
    </cfRule>
    <cfRule type="containsText" dxfId="49" priority="285" operator="containsText" text="Bajo">
      <formula>NOT(ISERROR(SEARCH("Bajo",AN204)))</formula>
    </cfRule>
    <cfRule type="containsText" dxfId="48" priority="288" operator="containsText" text="Extremo">
      <formula>NOT(ISERROR(SEARCH("Extremo",AN204)))</formula>
    </cfRule>
  </conditionalFormatting>
  <conditionalFormatting sqref="AN207">
    <cfRule type="containsText" dxfId="47" priority="263" operator="containsText" text="Alto">
      <formula>NOT(ISERROR(SEARCH("Alto",AN207)))</formula>
    </cfRule>
    <cfRule type="containsText" dxfId="46" priority="261" operator="containsText" text="Bajo">
      <formula>NOT(ISERROR(SEARCH("Bajo",AN207)))</formula>
    </cfRule>
    <cfRule type="containsText" dxfId="45" priority="262" operator="containsText" text="Moderado">
      <formula>NOT(ISERROR(SEARCH("Moderado",AN207)))</formula>
    </cfRule>
    <cfRule type="containsText" dxfId="44" priority="264" operator="containsText" text="Extremo">
      <formula>NOT(ISERROR(SEARCH("Extremo",AN207)))</formula>
    </cfRule>
  </conditionalFormatting>
  <conditionalFormatting sqref="AN212">
    <cfRule type="containsText" dxfId="43" priority="672" operator="containsText" text="Extremo">
      <formula>NOT(ISERROR(SEARCH("Extremo",AN212)))</formula>
    </cfRule>
    <cfRule type="containsText" dxfId="42" priority="670" operator="containsText" text="Moderado">
      <formula>NOT(ISERROR(SEARCH("Moderado",AN212)))</formula>
    </cfRule>
    <cfRule type="containsText" dxfId="41" priority="669" operator="containsText" text="Bajo">
      <formula>NOT(ISERROR(SEARCH("Bajo",AN212)))</formula>
    </cfRule>
    <cfRule type="containsText" dxfId="40" priority="671" operator="containsText" text="Alto">
      <formula>NOT(ISERROR(SEARCH("Alto",AN212)))</formula>
    </cfRule>
  </conditionalFormatting>
  <conditionalFormatting sqref="AN214">
    <cfRule type="containsText" dxfId="39" priority="797" operator="containsText" text="Bajo">
      <formula>NOT(ISERROR(SEARCH("Bajo",AN214)))</formula>
    </cfRule>
    <cfRule type="containsText" dxfId="38" priority="798" operator="containsText" text="Moderado">
      <formula>NOT(ISERROR(SEARCH("Moderado",AN214)))</formula>
    </cfRule>
    <cfRule type="containsText" dxfId="37" priority="799" operator="containsText" text="Alto">
      <formula>NOT(ISERROR(SEARCH("Alto",AN214)))</formula>
    </cfRule>
    <cfRule type="containsText" dxfId="36" priority="800" operator="containsText" text="Extremo">
      <formula>NOT(ISERROR(SEARCH("Extremo",AN214)))</formula>
    </cfRule>
  </conditionalFormatting>
  <conditionalFormatting sqref="AN216:AN217">
    <cfRule type="containsText" dxfId="35" priority="696" operator="containsText" text="Extremo">
      <formula>NOT(ISERROR(SEARCH("Extremo",AN216)))</formula>
    </cfRule>
    <cfRule type="containsText" dxfId="34" priority="694" operator="containsText" text="Moderado">
      <formula>NOT(ISERROR(SEARCH("Moderado",AN216)))</formula>
    </cfRule>
    <cfRule type="containsText" dxfId="33" priority="693" operator="containsText" text="Bajo">
      <formula>NOT(ISERROR(SEARCH("Bajo",AN216)))</formula>
    </cfRule>
    <cfRule type="containsText" dxfId="32" priority="695" operator="containsText" text="Alto">
      <formula>NOT(ISERROR(SEARCH("Alto",AN216)))</formula>
    </cfRule>
  </conditionalFormatting>
  <conditionalFormatting sqref="AN220">
    <cfRule type="containsText" dxfId="31" priority="254" operator="containsText" text="Moderado">
      <formula>NOT(ISERROR(SEARCH("Moderado",AN220)))</formula>
    </cfRule>
    <cfRule type="containsText" dxfId="30" priority="253" operator="containsText" text="Bajo">
      <formula>NOT(ISERROR(SEARCH("Bajo",AN220)))</formula>
    </cfRule>
    <cfRule type="containsText" dxfId="29" priority="256" operator="containsText" text="Extremo">
      <formula>NOT(ISERROR(SEARCH("Extremo",AN220)))</formula>
    </cfRule>
    <cfRule type="containsText" dxfId="28" priority="255" operator="containsText" text="Alto">
      <formula>NOT(ISERROR(SEARCH("Alto",AN220)))</formula>
    </cfRule>
  </conditionalFormatting>
  <conditionalFormatting sqref="AN223">
    <cfRule type="containsText" dxfId="27" priority="654" operator="containsText" text="Moderado">
      <formula>NOT(ISERROR(SEARCH("Moderado",AN223)))</formula>
    </cfRule>
    <cfRule type="containsText" dxfId="26" priority="653" operator="containsText" text="Bajo">
      <formula>NOT(ISERROR(SEARCH("Bajo",AN223)))</formula>
    </cfRule>
    <cfRule type="containsText" dxfId="25" priority="655" operator="containsText" text="Alto">
      <formula>NOT(ISERROR(SEARCH("Alto",AN223)))</formula>
    </cfRule>
    <cfRule type="containsText" dxfId="24" priority="656" operator="containsText" text="Extremo">
      <formula>NOT(ISERROR(SEARCH("Extremo",AN223)))</formula>
    </cfRule>
  </conditionalFormatting>
  <conditionalFormatting sqref="AN225">
    <cfRule type="containsText" dxfId="23" priority="783" operator="containsText" text="Alto">
      <formula>NOT(ISERROR(SEARCH("Alto",AN225)))</formula>
    </cfRule>
    <cfRule type="containsText" dxfId="22" priority="784" operator="containsText" text="Extremo">
      <formula>NOT(ISERROR(SEARCH("Extremo",AN225)))</formula>
    </cfRule>
    <cfRule type="containsText" dxfId="21" priority="781" operator="containsText" text="Bajo">
      <formula>NOT(ISERROR(SEARCH("Bajo",AN225)))</formula>
    </cfRule>
    <cfRule type="containsText" dxfId="20" priority="782" operator="containsText" text="Moderado">
      <formula>NOT(ISERROR(SEARCH("Moderado",AN225)))</formula>
    </cfRule>
  </conditionalFormatting>
  <conditionalFormatting sqref="AN230">
    <cfRule type="containsText" dxfId="19" priority="25" operator="containsText" text="Bajo">
      <formula>NOT(ISERROR(SEARCH("Bajo",AN230)))</formula>
    </cfRule>
    <cfRule type="containsText" dxfId="18" priority="28" operator="containsText" text="Extremo">
      <formula>NOT(ISERROR(SEARCH("Extremo",AN230)))</formula>
    </cfRule>
    <cfRule type="containsText" dxfId="17" priority="27" operator="containsText" text="Alto">
      <formula>NOT(ISERROR(SEARCH("Alto",AN230)))</formula>
    </cfRule>
    <cfRule type="containsText" dxfId="16" priority="26" operator="containsText" text="Moderado">
      <formula>NOT(ISERROR(SEARCH("Moderado",AN230)))</formula>
    </cfRule>
  </conditionalFormatting>
  <conditionalFormatting sqref="AN232">
    <cfRule type="containsText" dxfId="15" priority="766" operator="containsText" text="Moderado">
      <formula>NOT(ISERROR(SEARCH("Moderado",AN232)))</formula>
    </cfRule>
    <cfRule type="containsText" dxfId="14" priority="767" operator="containsText" text="Alto">
      <formula>NOT(ISERROR(SEARCH("Alto",AN232)))</formula>
    </cfRule>
    <cfRule type="containsText" dxfId="13" priority="768" operator="containsText" text="Extremo">
      <formula>NOT(ISERROR(SEARCH("Extremo",AN232)))</formula>
    </cfRule>
    <cfRule type="containsText" dxfId="12" priority="765" operator="containsText" text="Bajo">
      <formula>NOT(ISERROR(SEARCH("Bajo",AN232)))</formula>
    </cfRule>
  </conditionalFormatting>
  <conditionalFormatting sqref="AN235">
    <cfRule type="containsText" dxfId="11" priority="326" operator="containsText" text="Moderado">
      <formula>NOT(ISERROR(SEARCH("Moderado",AN235)))</formula>
    </cfRule>
    <cfRule type="containsText" dxfId="10" priority="325" operator="containsText" text="Bajo">
      <formula>NOT(ISERROR(SEARCH("Bajo",AN235)))</formula>
    </cfRule>
    <cfRule type="containsText" dxfId="9" priority="327" operator="containsText" text="Alto">
      <formula>NOT(ISERROR(SEARCH("Alto",AN235)))</formula>
    </cfRule>
    <cfRule type="containsText" dxfId="8" priority="328" operator="containsText" text="Extremo">
      <formula>NOT(ISERROR(SEARCH("Extremo",AN235)))</formula>
    </cfRule>
  </conditionalFormatting>
  <conditionalFormatting sqref="AN237">
    <cfRule type="containsText" dxfId="7" priority="12" operator="containsText" text="Extremo">
      <formula>NOT(ISERROR(SEARCH("Extremo",AN237)))</formula>
    </cfRule>
    <cfRule type="containsText" dxfId="6" priority="10" operator="containsText" text="Moderado">
      <formula>NOT(ISERROR(SEARCH("Moderado",AN237)))</formula>
    </cfRule>
    <cfRule type="containsText" dxfId="5" priority="9" operator="containsText" text="Bajo">
      <formula>NOT(ISERROR(SEARCH("Bajo",AN237)))</formula>
    </cfRule>
    <cfRule type="containsText" dxfId="4" priority="11" operator="containsText" text="Alto">
      <formula>NOT(ISERROR(SEARCH("Alto",AN237)))</formula>
    </cfRule>
  </conditionalFormatting>
  <conditionalFormatting sqref="AN243">
    <cfRule type="containsText" dxfId="3" priority="371" operator="containsText" text="Alto">
      <formula>NOT(ISERROR(SEARCH("Alto",AN243)))</formula>
    </cfRule>
    <cfRule type="containsText" dxfId="2" priority="372" operator="containsText" text="Extremo">
      <formula>NOT(ISERROR(SEARCH("Extremo",AN243)))</formula>
    </cfRule>
    <cfRule type="containsText" dxfId="1" priority="370" operator="containsText" text="Moderado">
      <formula>NOT(ISERROR(SEARCH("Moderado",AN243)))</formula>
    </cfRule>
    <cfRule type="containsText" dxfId="0" priority="369" operator="containsText" text="Bajo">
      <formula>NOT(ISERROR(SEARCH("Bajo",AN243)))</formula>
    </cfRule>
  </conditionalFormatting>
  <dataValidations count="107">
    <dataValidation type="list" allowBlank="1" showInputMessage="1" showErrorMessage="1" sqref="O11 T9 T11 R9 E9 M9 B9 O9:P9 V9 AN9:AO9 V11 AN11:AO11 O92 T92 AN92:AO92 Y92:AC92 O143 T145 T143 AN145:AO145 V143 V145 AN143:AO143 O105 O107 O102 T107 T105 T102 AN105:AO105 AN102:AO102 V107 V105 AN107 V102 O99 T99 AN99:AO99 V99 O117 O125 O123 O121 E117 E123 E125 E121 R117 R121 R123 R125 O110:O111 O114 R114 T123 T117 T121 T110:T111 T114 T125 AN117:AO117 AN121:AO121 AN110:AN111 AN114 V123 V117 V125 V121 V110:V111 V114 AN123:AO123 AN125:AO125 Y117:AC126 O81 O78 T81 T78 V78 V81 AN81:AO81 AN78:AO78 O145 V73 AN73 T73 O73 Y143:AC145 P11:P13 B11:B13 M11:M13 E11:E13 R11:R13 Y9:AC13 E73:E74 M73:M74 Y73:AC74 P78:P82 R78:R82 Y78:AC82 M81:M82 E81:E90 P92:P94 M92:M95 E92:E95 R92:R95 V95 T95 AN95:AO95 O95:P95 Y95:AC95 E99:E109 R99:R111 Y99:AC109 P99:P116 M99:M126 M143:M146 R143:R146 P143:P146 E143:E146 B239" xr:uid="{00000000-0002-0000-0000-000000000000}">
      <formula1>#REF!</formula1>
    </dataValidation>
    <dataValidation type="list" allowBlank="1" showInputMessage="1" showErrorMessage="1" sqref="P204" xr:uid="{3FD03836-F6E8-4512-B241-873E99907990}">
      <formula1>$X$21:$X$28</formula1>
    </dataValidation>
    <dataValidation type="list" allowBlank="1" showInputMessage="1" showErrorMessage="1" sqref="B19" xr:uid="{A0D75B81-C918-4213-95EA-51ED9A6AAF9F}">
      <formula1>$E$19:$E$56</formula1>
    </dataValidation>
    <dataValidation type="list" allowBlank="1" showInputMessage="1" showErrorMessage="1" sqref="B69 B214" xr:uid="{72898693-31A6-4E80-9CF3-A5271F9838BE}">
      <formula1>$E$1620:$E$1657</formula1>
    </dataValidation>
    <dataValidation type="list" allowBlank="1" showInputMessage="1" showErrorMessage="1" sqref="B95 B92" xr:uid="{CCD89AFE-4790-45C2-85DC-E7A074A72D04}">
      <formula1>$E$1633:$E$1670</formula1>
    </dataValidation>
    <dataValidation type="list" allowBlank="1" showInputMessage="1" showErrorMessage="1" sqref="B143 B145" xr:uid="{FBCFA32D-6F34-4B1F-85FD-88EAECF5B7C8}">
      <formula1>$E$1618:$E$1655</formula1>
    </dataValidation>
    <dataValidation type="list" allowBlank="1" showInputMessage="1" showErrorMessage="1" sqref="E204" xr:uid="{D1BF90AB-1CC9-4F53-BBBC-1439BFD7434E}">
      <formula1>$N$10:$N$18</formula1>
    </dataValidation>
    <dataValidation type="list" allowBlank="1" showInputMessage="1" showErrorMessage="1" sqref="AO225 Y237:AC238 P237:P238 M237:M238 E237:E238 R237:R238 AA225:AA227 AC225:AC227 AA220:AA222 AC220:AC222 Z130:AC142 R73:R74 P73:P74 AO73 AC16:AC18 AA16:AA18 T237 V237 AN237:AO237 O87 T87 V87 O83 T83 V83 AN87:AO87 AN83:AO83 P83:P90 Y83:AC90 R83:R90 AO220" xr:uid="{66CB6B65-E33E-41B2-AEE5-5D5B72BCF1E7}">
      <formula1>#REF!</formula1>
    </dataValidation>
    <dataValidation type="list" allowBlank="1" showInputMessage="1" showErrorMessage="1" sqref="AN225 V225" xr:uid="{0BF1784D-8A75-400F-A401-9537AD1D50E0}">
      <formula1>$R$146:$R$146</formula1>
    </dataValidation>
    <dataValidation type="list" allowBlank="1" showInputMessage="1" showErrorMessage="1" sqref="T225" xr:uid="{6C14BED9-C0E6-4DC1-B78F-0BCAF59B54C7}">
      <formula1>$O$146:$O$213</formula1>
    </dataValidation>
    <dataValidation type="list" allowBlank="1" showInputMessage="1" showErrorMessage="1" sqref="O225" xr:uid="{8C18D33C-0379-4666-9E1E-1C87CB94470F}">
      <formula1>$L$143:$L$145</formula1>
    </dataValidation>
    <dataValidation type="list" allowBlank="1" showInputMessage="1" showErrorMessage="1" sqref="B232" xr:uid="{84B1AA57-A0A8-4339-A3A4-98E4F4D6DE0F}">
      <formula1>$E$1621:$E$1658</formula1>
    </dataValidation>
    <dataValidation type="list" allowBlank="1" showInputMessage="1" showErrorMessage="1" sqref="B246" xr:uid="{1D6D9055-C3DA-4C5F-BF69-141642D3602E}">
      <formula1>$E$1616:$E$1653</formula1>
    </dataValidation>
    <dataValidation type="list" allowBlank="1" showInputMessage="1" showErrorMessage="1" sqref="B217" xr:uid="{8601E54C-D689-4F84-8A80-B347DB88745C}">
      <formula1>$E$1573:$E$1610</formula1>
    </dataValidation>
    <dataValidation type="list" allowBlank="1" showInputMessage="1" showErrorMessage="1" sqref="B212 B210" xr:uid="{ECC354C5-12D7-4A8C-9A4F-766F6FCFB222}">
      <formula1>$E$1568:$E$1605</formula1>
    </dataValidation>
    <dataValidation type="list" allowBlank="1" showInputMessage="1" showErrorMessage="1" sqref="B223" xr:uid="{83AF6698-D39D-4053-A6A7-97DDF4E62480}">
      <formula1>$E$1579:$E$1616</formula1>
    </dataValidation>
    <dataValidation type="list" allowBlank="1" showInputMessage="1" showErrorMessage="1" sqref="AO130 AO132 AO135" xr:uid="{E46EB619-6188-40BA-B34F-7B8EDE2A0134}">
      <formula1>$K$130:$K$131</formula1>
    </dataValidation>
    <dataValidation type="list" allowBlank="1" showInputMessage="1" showErrorMessage="1" sqref="AO137 AO140" xr:uid="{F91FDF29-4E61-480F-A54F-991DF4363548}">
      <formula1>$K$130:$K$130</formula1>
    </dataValidation>
    <dataValidation type="list" allowBlank="1" showInputMessage="1" showErrorMessage="1" sqref="E137 E140" xr:uid="{65F53DA8-05C0-43D4-8611-79A946150AF3}">
      <formula1>$H$92:$H$94</formula1>
    </dataValidation>
    <dataValidation type="list" allowBlank="1" showInputMessage="1" showErrorMessage="1" sqref="E135 E132 E130" xr:uid="{4DA3F631-3E19-4B9F-98DA-32C39C0015B4}">
      <formula1>$Y$96:$Y$129</formula1>
    </dataValidation>
    <dataValidation type="list" allowBlank="1" showInputMessage="1" showErrorMessage="1" sqref="M130:M142" xr:uid="{A8301835-FA16-4CA8-B3D0-66F234E01BE7}">
      <formula1>$M$92:$M$94</formula1>
    </dataValidation>
    <dataValidation type="list" allowBlank="1" showInputMessage="1" showErrorMessage="1" sqref="AN137 AN140 AN135 AN132 AN130 V137 V135 V132 V130 V140" xr:uid="{52860BF8-B902-4B20-BD6A-51629B8F0BE6}">
      <formula1>$R$96:$R$129</formula1>
    </dataValidation>
    <dataValidation type="list" allowBlank="1" showInputMessage="1" showErrorMessage="1" sqref="T140 T130 T132 T135 T137" xr:uid="{C0DC9B21-1F0C-4FA6-80E0-6C8A4C7D547B}">
      <formula1>$O$96:$O$129</formula1>
    </dataValidation>
    <dataValidation type="list" allowBlank="1" showInputMessage="1" showErrorMessage="1" sqref="O140 O137 O135 O132 O130" xr:uid="{A1C49767-369F-48C2-A16E-9A242567E4D2}">
      <formula1>$L$95:$L$95</formula1>
    </dataValidation>
    <dataValidation type="list" allowBlank="1" showInputMessage="1" showErrorMessage="1" sqref="B99 B107 B105 B102" xr:uid="{C7DA12E8-BDD0-4154-B68A-79F3C2E182FC}">
      <formula1>$E$1532:$E$1569</formula1>
    </dataValidation>
    <dataValidation type="list" allowBlank="1" showInputMessage="1" showErrorMessage="1" sqref="B127" xr:uid="{E2B1831B-5352-40FB-9822-F647180274C3}">
      <formula1>$E$1436:$E$1473</formula1>
    </dataValidation>
    <dataValidation type="list" allowBlank="1" showInputMessage="1" showErrorMessage="1" sqref="B228" xr:uid="{493BEC92-7C24-45C6-A1F8-D14C9AEFAF9C}">
      <formula1>$E$1446:$E$1483</formula1>
    </dataValidation>
    <dataValidation type="list" allowBlank="1" showInputMessage="1" showErrorMessage="1" sqref="B97" xr:uid="{376E6A04-0A44-4222-8DCB-646A3791AAC4}">
      <formula1>$E$1447:$E$1484</formula1>
    </dataValidation>
    <dataValidation type="list" allowBlank="1" showInputMessage="1" showErrorMessage="1" sqref="B117 B110 B125 B123 B121" xr:uid="{F7D6724E-D4D9-41B0-9111-E6F039C55EE8}">
      <formula1>$E$1321:$E$1358</formula1>
    </dataValidation>
    <dataValidation type="list" allowBlank="1" showInputMessage="1" showErrorMessage="1" sqref="B243" xr:uid="{CD73B3F4-E6D3-4FB6-BA05-D69C88514C29}">
      <formula1>$E$1396:$E$1433</formula1>
    </dataValidation>
    <dataValidation type="list" allowBlank="1" showInputMessage="1" showErrorMessage="1" sqref="B81 B78" xr:uid="{28D82D56-077C-4595-8DB1-750CBCB3FA70}">
      <formula1>$E$1350:$E$1387</formula1>
    </dataValidation>
    <dataValidation type="list" allowBlank="1" showInputMessage="1" showErrorMessage="1" sqref="B235" xr:uid="{C32C5968-0392-410B-B0CB-F9A3E700B6D9}">
      <formula1>$E$1353:$E$1390</formula1>
    </dataValidation>
    <dataValidation type="list" allowBlank="1" showInputMessage="1" showErrorMessage="1" sqref="B147:B154 B207" xr:uid="{63E218E0-B9E7-4525-BFA9-D2FEE72CE040}">
      <formula1>$E$26:$E$63</formula1>
    </dataValidation>
    <dataValidation type="list" allowBlank="1" showInputMessage="1" showErrorMessage="1" sqref="R220:R222" xr:uid="{AB87667D-1B28-4D1A-9130-863C435C1DAC}">
      <formula1>$L$91:$L$91</formula1>
    </dataValidation>
    <dataValidation type="list" allowBlank="1" showInputMessage="1" showErrorMessage="1" sqref="E220:E222" xr:uid="{C3A27657-46A8-4DA3-B81E-504D06DB3985}">
      <formula1>$N$81:$N$82</formula1>
    </dataValidation>
    <dataValidation type="list" allowBlank="1" showInputMessage="1" showErrorMessage="1" sqref="M220:M222" xr:uid="{2A67D6D1-87D1-4225-9497-9563ABC28DFB}">
      <formula1>$M$81:$M$82</formula1>
    </dataValidation>
    <dataValidation type="list" allowBlank="1" showInputMessage="1" showErrorMessage="1" sqref="B220:B222" xr:uid="{138CA219-BFCA-402E-AE05-5197C61CAE31}">
      <formula1>$E$83:$E$98</formula1>
    </dataValidation>
    <dataValidation type="list" allowBlank="1" showInputMessage="1" showErrorMessage="1" sqref="P220:P222" xr:uid="{9D7FE813-7928-4249-B14A-8C1C31036544}">
      <formula1>$X$91:$X$91</formula1>
    </dataValidation>
    <dataValidation type="list" allowBlank="1" showInputMessage="1" showErrorMessage="1" sqref="AN220 V220" xr:uid="{A29E82FB-B009-498E-AB9C-FE6338C33078}">
      <formula1>$R$91:$R$91</formula1>
    </dataValidation>
    <dataValidation type="list" allowBlank="1" showInputMessage="1" showErrorMessage="1" sqref="T220" xr:uid="{F3CF1FFF-FD3F-42C4-8BB6-6C7DAFE61BB3}">
      <formula1>$O$91:$O$91</formula1>
    </dataValidation>
    <dataValidation type="list" allowBlank="1" showInputMessage="1" showErrorMessage="1" sqref="O220" xr:uid="{6CA82677-3472-4F17-B8EB-59737FAF3564}">
      <formula1>$L$83:$L$90</formula1>
    </dataValidation>
    <dataValidation type="list" allowBlank="1" showInputMessage="1" showErrorMessage="1" sqref="B83 B87" xr:uid="{943A3DB4-E495-4504-9641-01B3B00BB775}">
      <formula1>$E$1020:$E$1057</formula1>
    </dataValidation>
    <dataValidation type="list" allowBlank="1" showInputMessage="1" showErrorMessage="1" sqref="M87:M90" xr:uid="{52D33CBF-C6B0-4B08-B4FC-84B25C2BDAD8}">
      <formula1>$M$29:$M$64</formula1>
    </dataValidation>
    <dataValidation type="list" allowBlank="1" showInputMessage="1" showErrorMessage="1" sqref="AO66" xr:uid="{B62B3B2B-40D3-47BD-9867-6492E24FE68B}">
      <formula1>$O$1168:$O$1171</formula1>
    </dataValidation>
    <dataValidation type="list" allowBlank="1" showInputMessage="1" showErrorMessage="1" sqref="V66 AN66" xr:uid="{61F60133-5A65-4C79-A223-91AB6F376DE4}">
      <formula1>$R$1163:$R$1166</formula1>
    </dataValidation>
    <dataValidation type="list" allowBlank="1" showInputMessage="1" showErrorMessage="1" sqref="T66" xr:uid="{E44C90ED-FE05-4829-A16D-E87EC5DB2F75}">
      <formula1>$O$1163:$O$1167</formula1>
    </dataValidation>
    <dataValidation type="list" allowBlank="1" showInputMessage="1" showErrorMessage="1" sqref="O66" xr:uid="{790F5B02-5C26-4639-8EF3-C66C3071F982}">
      <formula1>$L$1158:$L$1162</formula1>
    </dataValidation>
    <dataValidation type="list" allowBlank="1" showInputMessage="1" showErrorMessage="1" sqref="B14:B15" xr:uid="{A135E8AF-65B0-4FE4-B4BE-3DB5C98B60A2}">
      <formula1>$E$1167:$E$1204</formula1>
    </dataValidation>
    <dataValidation type="list" allowBlank="1" showInputMessage="1" showErrorMessage="1" sqref="AO14:AO15" xr:uid="{74FAF03F-AFB7-4B75-B4A3-383691685F02}">
      <formula1>$O$1177:$O$1180</formula1>
    </dataValidation>
    <dataValidation type="list" allowBlank="1" showInputMessage="1" showErrorMessage="1" sqref="AN14:AN15 V14:V15" xr:uid="{8D83D83F-2049-4DD7-99E6-68F742A683D1}">
      <formula1>$R$1172:$R$1175</formula1>
    </dataValidation>
    <dataValidation type="list" allowBlank="1" showInputMessage="1" showErrorMessage="1" sqref="B75" xr:uid="{96D2502F-4DE4-456B-8059-CE1CA57FD106}">
      <formula1>$E$1147:$E$1184</formula1>
    </dataValidation>
    <dataValidation type="list" allowBlank="1" showInputMessage="1" showErrorMessage="1" sqref="B230" xr:uid="{82AA636F-BBAD-4459-95E0-3422E843A18F}">
      <formula1>$E$1125:$E$1162</formula1>
    </dataValidation>
    <dataValidation type="list" allowBlank="1" showInputMessage="1" showErrorMessage="1" sqref="O237" xr:uid="{28F910C7-F756-4604-8A32-89818DA4677F}">
      <formula1>$L$73:$L$74</formula1>
    </dataValidation>
    <dataValidation type="list" allowBlank="1" showInputMessage="1" showErrorMessage="1" sqref="R14:R15" xr:uid="{F1AD659E-AD54-43FD-B18F-097F6F1554AC}">
      <formula1>$L$1172:$L$1181</formula1>
    </dataValidation>
    <dataValidation type="list" allowBlank="1" showInputMessage="1" showErrorMessage="1" sqref="E14:E15" xr:uid="{7A059277-A775-49DB-9526-F8C8243C9E64}">
      <formula1>$N$1160:$N$1168</formula1>
    </dataValidation>
    <dataValidation type="list" allowBlank="1" showInputMessage="1" showErrorMessage="1" sqref="M14:M15" xr:uid="{BB96C6D2-6DDD-40BB-A3AF-11481C5D0474}">
      <formula1>$M$1160:$M$1167</formula1>
    </dataValidation>
    <dataValidation type="list" allowBlank="1" showInputMessage="1" showErrorMessage="1" sqref="P14:P15" xr:uid="{031AE70D-073F-4104-B12C-8BF12A73326F}">
      <formula1>$X$1172:$X$1179</formula1>
    </dataValidation>
    <dataValidation type="list" allowBlank="1" showInputMessage="1" showErrorMessage="1" sqref="AB14:AB15" xr:uid="{98E86111-CABB-46C9-B50A-6B967FB0342A}">
      <formula1>$W$1172:$W$1173</formula1>
    </dataValidation>
    <dataValidation type="list" allowBlank="1" showInputMessage="1" showErrorMessage="1" sqref="AC14:AC15" xr:uid="{633F91A5-B2AD-46DE-A33D-F5D4DC5640AE}">
      <formula1>$W$1176:$W$1177</formula1>
    </dataValidation>
    <dataValidation type="list" allowBlank="1" showInputMessage="1" showErrorMessage="1" sqref="Z14:Z15" xr:uid="{DC792820-9E00-4C26-A786-BFEE2FF4DED0}">
      <formula1>$V$1172:$V$1173</formula1>
    </dataValidation>
    <dataValidation type="list" allowBlank="1" showInputMessage="1" showErrorMessage="1" sqref="Y14:Y15" xr:uid="{68446D4C-ADE2-41B2-B32E-F79368778DA1}">
      <formula1>$T$1172:$T$1174</formula1>
    </dataValidation>
    <dataValidation type="list" allowBlank="1" showInputMessage="1" showErrorMessage="1" sqref="AA14:AA15" xr:uid="{E3EF4245-60C7-4C0C-BB80-5692DDFF2BC4}">
      <formula1>$V$1174:$V$1175</formula1>
    </dataValidation>
    <dataValidation type="list" allowBlank="1" showInputMessage="1" showErrorMessage="1" sqref="T14:T15" xr:uid="{E9D3AC12-BB73-4B0C-8ED0-D191CB3C2A23}">
      <formula1>$O$1172:$O$1176</formula1>
    </dataValidation>
    <dataValidation type="list" allowBlank="1" showInputMessage="1" showErrorMessage="1" sqref="O14:O15" xr:uid="{5C2CDAC0-E5AD-402A-8096-4C370B978028}">
      <formula1>$L$1167:$L$1171</formula1>
    </dataValidation>
    <dataValidation type="list" allowBlank="1" showInputMessage="1" showErrorMessage="1" sqref="M16:M18" xr:uid="{AA00B35A-A0DD-4CEB-90F7-5DF5003D4533}">
      <formula1>$M$64:$M$65</formula1>
    </dataValidation>
    <dataValidation type="list" allowBlank="1" showInputMessage="1" showErrorMessage="1" sqref="O16:O17" xr:uid="{A9C9743B-18A2-4A1C-8E03-50ABAA807027}">
      <formula1>$L$66:$L$67</formula1>
    </dataValidation>
    <dataValidation type="list" allowBlank="1" showInputMessage="1" showErrorMessage="1" sqref="E16:E18" xr:uid="{1ABCA9CD-8AA9-4FC8-9F14-571D5A67044C}">
      <formula1>$N$64:$N$65</formula1>
    </dataValidation>
    <dataValidation type="list" allowBlank="1" showInputMessage="1" showErrorMessage="1" sqref="AB16:AB18" xr:uid="{F9A7B802-16DB-4070-B690-2F999087AAE4}">
      <formula1>$W$68:$W$68</formula1>
    </dataValidation>
    <dataValidation type="list" allowBlank="1" showInputMessage="1" showErrorMessage="1" sqref="Z16:Z18" xr:uid="{FF4587AB-AD50-4ED5-9618-ACBED9C81A09}">
      <formula1>$V$68:$V$68</formula1>
    </dataValidation>
    <dataValidation type="list" allowBlank="1" showInputMessage="1" showErrorMessage="1" sqref="AN16:AN17 V16:V17" xr:uid="{5DE4F386-2E10-454A-916E-3AF96A388177}">
      <formula1>$R$68:$R$68</formula1>
    </dataValidation>
    <dataValidation type="list" allowBlank="1" showInputMessage="1" showErrorMessage="1" sqref="Y16:Y18" xr:uid="{8616E348-5414-4B20-AF82-70DFB709FFF2}">
      <formula1>$T$68:$T$68</formula1>
    </dataValidation>
    <dataValidation type="list" allowBlank="1" showInputMessage="1" showErrorMessage="1" sqref="R66:R68" xr:uid="{AEA0A8BA-59E9-4C33-BC04-E54C9E08BDB1}">
      <formula1>$L$1163:$L$1172</formula1>
    </dataValidation>
    <dataValidation type="list" allowBlank="1" showInputMessage="1" showErrorMessage="1" sqref="E66:E68" xr:uid="{CEB5B34C-73A3-4D28-8FE2-7512AD9063F4}">
      <formula1>$N$1151:$N$1159</formula1>
    </dataValidation>
    <dataValidation type="list" allowBlank="1" showInputMessage="1" showErrorMessage="1" sqref="M66:M68" xr:uid="{9711B7B1-7FB6-422F-90A4-051676097D27}">
      <formula1>$M$1151:$M$1158</formula1>
    </dataValidation>
    <dataValidation type="list" allowBlank="1" showInputMessage="1" showErrorMessage="1" sqref="P66:P68" xr:uid="{56E22D8F-14EC-4055-8996-AA31F0CE7F9C}">
      <formula1>$X$1163:$X$1170</formula1>
    </dataValidation>
    <dataValidation type="list" allowBlank="1" showInputMessage="1" showErrorMessage="1" sqref="AB66:AB68" xr:uid="{668548B5-20FA-4CF0-AFE8-BE777D152AAB}">
      <formula1>$W$1163:$W$1164</formula1>
    </dataValidation>
    <dataValidation type="list" allowBlank="1" showInputMessage="1" showErrorMessage="1" sqref="AC66:AC68" xr:uid="{8167F8DA-C1F3-4A81-8241-78DF447ED324}">
      <formula1>$W$1167:$W$1168</formula1>
    </dataValidation>
    <dataValidation type="list" allowBlank="1" showInputMessage="1" showErrorMessage="1" sqref="Z66:Z68" xr:uid="{91B2C06A-171D-4E09-B656-77F5A673B42A}">
      <formula1>$V$1163:$V$1164</formula1>
    </dataValidation>
    <dataValidation type="list" allowBlank="1" showInputMessage="1" showErrorMessage="1" sqref="Y66:Y68" xr:uid="{F4B761A0-C6D1-45F3-97D9-7B7342EB15F7}">
      <formula1>$T$1163:$T$1165</formula1>
    </dataValidation>
    <dataValidation type="list" allowBlank="1" showInputMessage="1" showErrorMessage="1" sqref="AA66:AA68" xr:uid="{9FDC905E-9BB3-418F-8A0E-EB290501ACAA}">
      <formula1>$V$1165:$V$1166</formula1>
    </dataValidation>
    <dataValidation type="list" allowBlank="1" showInputMessage="1" showErrorMessage="1" sqref="T16:T17" xr:uid="{47D2DF35-7152-488B-A954-3CD5836A1791}">
      <formula1>$O$68:$O$68</formula1>
    </dataValidation>
    <dataValidation type="list" allowBlank="1" showInputMessage="1" showErrorMessage="1" sqref="P16:P18" xr:uid="{A2F95B64-C294-4D6A-A739-391180B03F83}">
      <formula1>$X$68:$X$68</formula1>
    </dataValidation>
    <dataValidation type="list" allowBlank="1" showInputMessage="1" showErrorMessage="1" sqref="R16:R18" xr:uid="{07B71AC3-EC7A-4564-A978-FE13C0906347}">
      <formula1>$L$68:$L$68</formula1>
    </dataValidation>
    <dataValidation type="list" allowBlank="1" showInputMessage="1" showErrorMessage="1" sqref="B66:B68" xr:uid="{13ACE6BB-F5BE-41EE-88A6-706E35CBCF39}">
      <formula1>$E$1158:$E$1195</formula1>
    </dataValidation>
    <dataValidation type="list" allowBlank="1" showInputMessage="1" showErrorMessage="1" sqref="B16:B18" xr:uid="{41244E87-617F-48F1-B8E7-5343D706281E}">
      <formula1>$E$66:$E$74</formula1>
    </dataValidation>
    <dataValidation type="list" allowBlank="1" showInputMessage="1" showErrorMessage="1" sqref="M83:M86" xr:uid="{2FCDC787-12F1-4C50-80C2-5157E9D05F86}">
      <formula1>$M$23:$M$23</formula1>
    </dataValidation>
    <dataValidation type="list" allowBlank="1" showInputMessage="1" showErrorMessage="1" sqref="B91" xr:uid="{8408A250-3851-4038-84E0-2DBA2BE1C96A}">
      <formula1>$E$1617:$E$1654</formula1>
    </dataValidation>
    <dataValidation type="list" allowBlank="1" showInputMessage="1" showErrorMessage="1" sqref="B73:B74" xr:uid="{5EE9F289-6B06-47FA-860F-2DA30C33D820}">
      <formula1>$E$91:$E$95</formula1>
    </dataValidation>
    <dataValidation type="list" allowBlank="1" showInputMessage="1" showErrorMessage="1" sqref="Y130:Y142" xr:uid="{520B8065-7369-4005-9659-6D5FFBFC566B}">
      <formula1>$T$96:$T$129</formula1>
    </dataValidation>
    <dataValidation type="list" allowBlank="1" showInputMessage="1" showErrorMessage="1" sqref="R130:R142" xr:uid="{DC058BB1-E7F9-4C9D-AD0E-D03078DFA50D}">
      <formula1>$L$96:$L$131</formula1>
    </dataValidation>
    <dataValidation type="list" allowBlank="1" showInputMessage="1" showErrorMessage="1" sqref="B130:B142" xr:uid="{CE5E73C0-C872-455E-B9B9-7DBC15FE3B47}">
      <formula1>$E$95:$E$136</formula1>
    </dataValidation>
    <dataValidation type="list" allowBlank="1" showInputMessage="1" showErrorMessage="1" sqref="P130:P142" xr:uid="{3D47AA6A-1E2C-4B48-8533-528853A6CBF8}">
      <formula1>$X$96:$X$129</formula1>
    </dataValidation>
    <dataValidation type="list" allowBlank="1" showInputMessage="1" showErrorMessage="1" sqref="B208" xr:uid="{5BF20C2C-9544-4BD2-88E8-4CE38129FB19}">
      <formula1>$E$1461:$E$1498</formula1>
    </dataValidation>
    <dataValidation type="list" allowBlank="1" showInputMessage="1" showErrorMessage="1" sqref="B216" xr:uid="{3A479A9C-C05C-4355-8C86-3D846927C2DC}">
      <formula1>$E$1711:$E$1748</formula1>
    </dataValidation>
    <dataValidation type="list" allowBlank="1" showInputMessage="1" showErrorMessage="1" sqref="AB220:AB222" xr:uid="{E28F0839-7CFE-4301-8A29-5BC0EAB1BC23}">
      <formula1>$W$91:$W$91</formula1>
    </dataValidation>
    <dataValidation type="list" allowBlank="1" showInputMessage="1" showErrorMessage="1" sqref="Z220:Z222" xr:uid="{E1555D83-E6CF-4155-8E89-334293E5E61C}">
      <formula1>$V$91:$V$91</formula1>
    </dataValidation>
    <dataValidation type="list" allowBlank="1" showInputMessage="1" showErrorMessage="1" sqref="Y220:Y222" xr:uid="{031F1071-DCE0-48DB-B48E-30905201EFA5}">
      <formula1>$T$91:$T$91</formula1>
    </dataValidation>
    <dataValidation type="list" allowBlank="1" showInputMessage="1" showErrorMessage="1" sqref="R225:R227" xr:uid="{E6A60309-CB05-4C1C-A6B4-D0D1BBEB013A}">
      <formula1>$L$146:$L$213</formula1>
    </dataValidation>
    <dataValidation type="list" allowBlank="1" showInputMessage="1" showErrorMessage="1" sqref="E225:E227" xr:uid="{7EE7F35D-A52B-47B7-AF35-8447740334BE}">
      <formula1>$N$95:$N$144</formula1>
    </dataValidation>
    <dataValidation type="list" allowBlank="1" showInputMessage="1" showErrorMessage="1" sqref="M225:M227" xr:uid="{778065E2-B405-48E7-8895-0F9A0229E22D}">
      <formula1>$M$95:$M$143</formula1>
    </dataValidation>
    <dataValidation type="list" allowBlank="1" showInputMessage="1" showErrorMessage="1" sqref="P225:P227" xr:uid="{B801E3A3-9C6D-4F26-B232-3F798383B598}">
      <formula1>$X$146:$X$213</formula1>
    </dataValidation>
    <dataValidation type="list" allowBlank="1" showInputMessage="1" showErrorMessage="1" sqref="AB225:AB227" xr:uid="{32FA6ECC-954A-47FC-8BE6-56143252F88C}">
      <formula1>$W$146:$W$146</formula1>
    </dataValidation>
    <dataValidation type="list" allowBlank="1" showInputMessage="1" showErrorMessage="1" sqref="Z225:Z227" xr:uid="{B5D29E79-9DFE-4F29-952A-22CA34C4DB10}">
      <formula1>$V$146:$V$146</formula1>
    </dataValidation>
    <dataValidation type="list" allowBlank="1" showInputMessage="1" showErrorMessage="1" sqref="Y225:Y227" xr:uid="{2DEB25EF-3769-409E-B154-E405FF68B2F7}">
      <formula1>$T$146:$T$146</formula1>
    </dataValidation>
    <dataValidation type="list" allowBlank="1" showInputMessage="1" showErrorMessage="1" sqref="B225:B227" xr:uid="{5876E3BE-45BE-431B-A5EC-2C6AA87DF2EA}">
      <formula1>$E$143:$E$227</formula1>
    </dataValidation>
    <dataValidation type="list" allowBlank="1" showInputMessage="1" showErrorMessage="1" sqref="B237:B238" xr:uid="{EAC3DD5A-5E80-420D-9FE9-1D2B2CD79D85}">
      <formula1>$E$73:$E$77</formula1>
    </dataValidation>
    <dataValidation type="list" allowBlank="1" showInputMessage="1" showErrorMessage="1" sqref="B240" xr:uid="{597171B1-F4CC-42C9-8ADF-0240036AD350}">
      <formula1>$E$1212:$E$1249</formula1>
    </dataValidation>
  </dataValidations>
  <hyperlinks>
    <hyperlink ref="L7" location="Hoja5!A1" display="Redacción del riesgo " xr:uid="{00000000-0004-0000-0000-000000000000}"/>
    <hyperlink ref="V7" location="Hoja4!A1" display="Nivel de Severidad Riesgo Inherente" xr:uid="{00000000-0004-0000-0000-000001000000}"/>
    <hyperlink ref="AD7" location="Hoja6!A1" display="Probabilidad Residual " xr:uid="{00000000-0004-0000-0000-000002000000}"/>
    <hyperlink ref="AI7" location="Hoja6!A1" display="Impacto Resdual" xr:uid="{00000000-0004-0000-0000-000003000000}"/>
    <hyperlink ref="AN7" location="Hoja4!A1" display="Nivel de Severidad Riesgo Residual" xr:uid="{00000000-0004-0000-0000-000004000000}"/>
    <hyperlink ref="P7" location="'Hoja 7'!A1" display="'Hoja 7'!A1" xr:uid="{00000000-0004-0000-0000-000005000000}"/>
    <hyperlink ref="R7" location="Hoja2!A1" display="Probabilidad Inherente " xr:uid="{00000000-0004-0000-0000-000006000000}"/>
    <hyperlink ref="T7" location="Hoja3!A1" display="Impacto Inherente" xr:uid="{00000000-0004-0000-0000-000007000000}"/>
    <hyperlink ref="Y7" location="Hoja8!A1" display="Tipo de Control" xr:uid="{3BD0F506-2896-4F5E-A25A-A57213FDFE23}"/>
  </hyperlinks>
  <pageMargins left="0" right="0" top="0" bottom="0" header="0.31496062992125984" footer="0.31496062992125984"/>
  <pageSetup paperSize="9" scale="7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F11AC-166C-4DD8-A922-210296FB7DCE}">
  <dimension ref="A1:C14"/>
  <sheetViews>
    <sheetView workbookViewId="0">
      <selection activeCell="C22" sqref="C22"/>
    </sheetView>
  </sheetViews>
  <sheetFormatPr baseColWidth="10" defaultColWidth="11.42578125" defaultRowHeight="15"/>
  <cols>
    <col min="2" max="2" width="17.42578125" bestFit="1" customWidth="1"/>
    <col min="3" max="3" width="122.42578125" bestFit="1" customWidth="1"/>
  </cols>
  <sheetData>
    <row r="1" spans="1:3">
      <c r="A1" s="372" t="s">
        <v>681</v>
      </c>
      <c r="B1" s="372" t="s">
        <v>682</v>
      </c>
      <c r="C1" s="372" t="s">
        <v>683</v>
      </c>
    </row>
    <row r="2" spans="1:3" ht="15.75" thickBot="1">
      <c r="A2" s="373"/>
      <c r="B2" s="373"/>
      <c r="C2" s="373"/>
    </row>
    <row r="3" spans="1:3">
      <c r="A3" s="53" t="s">
        <v>684</v>
      </c>
      <c r="B3" s="55">
        <v>41578</v>
      </c>
      <c r="C3" s="51" t="s">
        <v>685</v>
      </c>
    </row>
    <row r="4" spans="1:3">
      <c r="A4" s="54" t="s">
        <v>686</v>
      </c>
      <c r="B4" s="56">
        <v>42100</v>
      </c>
      <c r="C4" s="52" t="s">
        <v>687</v>
      </c>
    </row>
    <row r="5" spans="1:3">
      <c r="A5" s="54" t="s">
        <v>688</v>
      </c>
      <c r="B5" s="56">
        <v>42271</v>
      </c>
      <c r="C5" s="52" t="s">
        <v>687</v>
      </c>
    </row>
    <row r="6" spans="1:3">
      <c r="A6" s="54" t="s">
        <v>689</v>
      </c>
      <c r="B6" s="56">
        <v>42486</v>
      </c>
      <c r="C6" s="52" t="s">
        <v>687</v>
      </c>
    </row>
    <row r="7" spans="1:3">
      <c r="A7" s="54" t="s">
        <v>690</v>
      </c>
      <c r="B7" s="56">
        <v>42800</v>
      </c>
      <c r="C7" s="52" t="s">
        <v>691</v>
      </c>
    </row>
    <row r="8" spans="1:3">
      <c r="A8" s="54" t="s">
        <v>692</v>
      </c>
      <c r="B8" s="56">
        <v>43165</v>
      </c>
      <c r="C8" s="52" t="s">
        <v>693</v>
      </c>
    </row>
    <row r="9" spans="1:3">
      <c r="A9" s="54" t="s">
        <v>694</v>
      </c>
      <c r="B9" s="56">
        <v>43615</v>
      </c>
      <c r="C9" s="52" t="s">
        <v>695</v>
      </c>
    </row>
    <row r="10" spans="1:3" ht="27.75" customHeight="1">
      <c r="A10" s="54" t="s">
        <v>696</v>
      </c>
      <c r="B10" s="56">
        <v>44455</v>
      </c>
      <c r="C10" s="64" t="s">
        <v>697</v>
      </c>
    </row>
    <row r="11" spans="1:3" ht="22.5" customHeight="1">
      <c r="A11" s="63" t="s">
        <v>698</v>
      </c>
      <c r="B11" s="56">
        <v>44523</v>
      </c>
      <c r="C11" s="65" t="s">
        <v>699</v>
      </c>
    </row>
    <row r="12" spans="1:3" ht="36" thickBot="1">
      <c r="A12" s="67" t="s">
        <v>700</v>
      </c>
      <c r="B12" s="68" t="s">
        <v>701</v>
      </c>
      <c r="C12" s="66" t="s">
        <v>702</v>
      </c>
    </row>
    <row r="13" spans="1:3">
      <c r="A13" s="49"/>
      <c r="B13" s="49"/>
      <c r="C13" s="49"/>
    </row>
    <row r="14" spans="1:3">
      <c r="A14" s="50" t="s">
        <v>703</v>
      </c>
      <c r="B14" s="49"/>
      <c r="C14" s="49"/>
    </row>
  </sheetData>
  <mergeCells count="3">
    <mergeCell ref="A1:A2"/>
    <mergeCell ref="B1:B2"/>
    <mergeCell ref="C1: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0"/>
  <sheetViews>
    <sheetView workbookViewId="0">
      <selection sqref="A1:C1"/>
    </sheetView>
  </sheetViews>
  <sheetFormatPr baseColWidth="10" defaultColWidth="11.42578125" defaultRowHeight="15"/>
  <cols>
    <col min="1" max="1" width="18.5703125" style="1" customWidth="1"/>
    <col min="2" max="2" width="17.85546875" style="1" customWidth="1"/>
    <col min="3" max="3" width="35.85546875" style="1" customWidth="1"/>
    <col min="4" max="4" width="26.5703125" style="1" customWidth="1"/>
    <col min="5" max="16384" width="11.42578125" style="1"/>
  </cols>
  <sheetData>
    <row r="1" spans="1:4" ht="18.75" customHeight="1">
      <c r="A1" s="382" t="s">
        <v>704</v>
      </c>
      <c r="B1" s="382"/>
      <c r="C1" s="382"/>
    </row>
    <row r="2" spans="1:4" ht="18.75">
      <c r="A2" s="16" t="s">
        <v>705</v>
      </c>
      <c r="B2" s="10" t="s">
        <v>109</v>
      </c>
      <c r="C2" s="16" t="s">
        <v>706</v>
      </c>
    </row>
    <row r="3" spans="1:4" ht="36">
      <c r="A3" s="11">
        <v>1</v>
      </c>
      <c r="B3" s="12" t="s">
        <v>152</v>
      </c>
      <c r="C3" s="13" t="s">
        <v>707</v>
      </c>
    </row>
    <row r="4" spans="1:4" ht="36">
      <c r="A4" s="11">
        <v>0.8</v>
      </c>
      <c r="B4" s="14" t="s">
        <v>155</v>
      </c>
      <c r="C4" s="13" t="s">
        <v>708</v>
      </c>
    </row>
    <row r="5" spans="1:4" ht="36">
      <c r="A5" s="20">
        <v>0.6</v>
      </c>
      <c r="B5" s="21" t="s">
        <v>64</v>
      </c>
      <c r="C5" s="22" t="s">
        <v>709</v>
      </c>
    </row>
    <row r="6" spans="1:4" ht="36">
      <c r="A6" s="11">
        <v>0.4</v>
      </c>
      <c r="B6" s="23" t="s">
        <v>112</v>
      </c>
      <c r="C6" s="22" t="s">
        <v>710</v>
      </c>
    </row>
    <row r="7" spans="1:4" ht="36">
      <c r="A7" s="11">
        <v>0.2</v>
      </c>
      <c r="B7" s="24" t="s">
        <v>711</v>
      </c>
      <c r="C7" s="22" t="s">
        <v>712</v>
      </c>
    </row>
    <row r="9" spans="1:4">
      <c r="A9" s="383" t="s">
        <v>713</v>
      </c>
      <c r="B9" s="383"/>
      <c r="C9" s="383"/>
      <c r="D9" s="383"/>
    </row>
    <row r="10" spans="1:4">
      <c r="A10" s="73" t="s">
        <v>705</v>
      </c>
      <c r="B10" s="73" t="s">
        <v>109</v>
      </c>
      <c r="C10" s="73" t="s">
        <v>706</v>
      </c>
      <c r="D10" s="73" t="s">
        <v>30</v>
      </c>
    </row>
    <row r="11" spans="1:4">
      <c r="A11" s="376">
        <v>1</v>
      </c>
      <c r="B11" s="384" t="s">
        <v>250</v>
      </c>
      <c r="C11" s="378" t="s">
        <v>714</v>
      </c>
      <c r="D11" s="374" t="s">
        <v>715</v>
      </c>
    </row>
    <row r="12" spans="1:4">
      <c r="A12" s="376"/>
      <c r="B12" s="384"/>
      <c r="C12" s="378"/>
      <c r="D12" s="375"/>
    </row>
    <row r="13" spans="1:4">
      <c r="A13" s="376">
        <v>0.8</v>
      </c>
      <c r="B13" s="380" t="s">
        <v>263</v>
      </c>
      <c r="C13" s="378" t="s">
        <v>716</v>
      </c>
      <c r="D13" s="374" t="s">
        <v>717</v>
      </c>
    </row>
    <row r="14" spans="1:4">
      <c r="A14" s="376"/>
      <c r="B14" s="380"/>
      <c r="C14" s="378"/>
      <c r="D14" s="375"/>
    </row>
    <row r="15" spans="1:4">
      <c r="A15" s="376">
        <v>0.6</v>
      </c>
      <c r="B15" s="381" t="s">
        <v>86</v>
      </c>
      <c r="C15" s="378" t="s">
        <v>718</v>
      </c>
      <c r="D15" s="374" t="s">
        <v>719</v>
      </c>
    </row>
    <row r="16" spans="1:4">
      <c r="A16" s="376"/>
      <c r="B16" s="381"/>
      <c r="C16" s="378"/>
      <c r="D16" s="375"/>
    </row>
    <row r="17" spans="1:4">
      <c r="A17" s="376">
        <v>0.4</v>
      </c>
      <c r="B17" s="377" t="s">
        <v>120</v>
      </c>
      <c r="C17" s="378" t="s">
        <v>718</v>
      </c>
      <c r="D17" s="374" t="s">
        <v>720</v>
      </c>
    </row>
    <row r="18" spans="1:4">
      <c r="A18" s="376"/>
      <c r="B18" s="377"/>
      <c r="C18" s="378"/>
      <c r="D18" s="375"/>
    </row>
    <row r="19" spans="1:4">
      <c r="A19" s="376">
        <v>0.2</v>
      </c>
      <c r="B19" s="379" t="s">
        <v>467</v>
      </c>
      <c r="C19" s="378" t="s">
        <v>721</v>
      </c>
      <c r="D19" s="374" t="s">
        <v>722</v>
      </c>
    </row>
    <row r="20" spans="1:4" ht="18.75" customHeight="1">
      <c r="A20" s="376"/>
      <c r="B20" s="379"/>
      <c r="C20" s="378"/>
      <c r="D20" s="375"/>
    </row>
  </sheetData>
  <mergeCells count="22">
    <mergeCell ref="A1:C1"/>
    <mergeCell ref="A9:D9"/>
    <mergeCell ref="A11:A12"/>
    <mergeCell ref="B11:B12"/>
    <mergeCell ref="C11:C12"/>
    <mergeCell ref="D11:D12"/>
    <mergeCell ref="D13:D14"/>
    <mergeCell ref="D15:D16"/>
    <mergeCell ref="D17:D18"/>
    <mergeCell ref="D19:D20"/>
    <mergeCell ref="A17:A18"/>
    <mergeCell ref="B17:B18"/>
    <mergeCell ref="C17:C18"/>
    <mergeCell ref="A19:A20"/>
    <mergeCell ref="B19:B20"/>
    <mergeCell ref="C19:C20"/>
    <mergeCell ref="A13:A14"/>
    <mergeCell ref="B13:B14"/>
    <mergeCell ref="C13:C14"/>
    <mergeCell ref="A15:A16"/>
    <mergeCell ref="B15:B16"/>
    <mergeCell ref="C15:C1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0"/>
  <sheetViews>
    <sheetView workbookViewId="0">
      <selection sqref="A1:D1"/>
    </sheetView>
  </sheetViews>
  <sheetFormatPr baseColWidth="10" defaultColWidth="11.42578125" defaultRowHeight="15"/>
  <cols>
    <col min="1" max="1" width="12.5703125" style="1" customWidth="1"/>
    <col min="2" max="2" width="19.7109375" style="1" customWidth="1"/>
    <col min="3" max="3" width="41.7109375" style="1" customWidth="1"/>
    <col min="4" max="4" width="44" style="1" customWidth="1"/>
    <col min="5" max="6" width="11.42578125" style="1"/>
    <col min="7" max="7" width="32.5703125" style="1" customWidth="1"/>
    <col min="8" max="8" width="8.7109375" style="1" customWidth="1"/>
    <col min="9" max="9" width="9.42578125" style="1" customWidth="1"/>
    <col min="10" max="11" width="11.42578125" style="1"/>
    <col min="12" max="12" width="34" style="1" customWidth="1"/>
    <col min="13" max="14" width="7.140625" style="1" customWidth="1"/>
    <col min="15" max="16384" width="11.42578125" style="1"/>
  </cols>
  <sheetData>
    <row r="1" spans="1:14" ht="18.75">
      <c r="A1" s="382" t="s">
        <v>723</v>
      </c>
      <c r="B1" s="382"/>
      <c r="C1" s="382"/>
      <c r="D1" s="382"/>
    </row>
    <row r="2" spans="1:14" ht="37.5">
      <c r="A2" s="16" t="s">
        <v>705</v>
      </c>
      <c r="B2" s="16" t="s">
        <v>42</v>
      </c>
      <c r="C2" s="16" t="s">
        <v>724</v>
      </c>
      <c r="D2" s="16" t="s">
        <v>725</v>
      </c>
    </row>
    <row r="3" spans="1:14" ht="54">
      <c r="A3" s="25">
        <v>1</v>
      </c>
      <c r="B3" s="26" t="s">
        <v>121</v>
      </c>
      <c r="C3" s="22" t="s">
        <v>726</v>
      </c>
      <c r="D3" s="22" t="s">
        <v>727</v>
      </c>
    </row>
    <row r="4" spans="1:14" ht="54">
      <c r="A4" s="25">
        <v>0.8</v>
      </c>
      <c r="B4" s="27" t="s">
        <v>65</v>
      </c>
      <c r="C4" s="22" t="s">
        <v>728</v>
      </c>
      <c r="D4" s="22" t="s">
        <v>729</v>
      </c>
    </row>
    <row r="5" spans="1:14" ht="54">
      <c r="A5" s="25">
        <v>0.6</v>
      </c>
      <c r="B5" s="28" t="s">
        <v>73</v>
      </c>
      <c r="C5" s="22" t="s">
        <v>730</v>
      </c>
      <c r="D5" s="22" t="s">
        <v>731</v>
      </c>
    </row>
    <row r="6" spans="1:14" ht="54.75" customHeight="1">
      <c r="A6" s="25">
        <v>0.4</v>
      </c>
      <c r="B6" s="23" t="s">
        <v>107</v>
      </c>
      <c r="C6" s="22" t="s">
        <v>732</v>
      </c>
      <c r="D6" s="22" t="s">
        <v>733</v>
      </c>
    </row>
    <row r="7" spans="1:14" ht="44.25" customHeight="1">
      <c r="A7" s="25">
        <v>0.2</v>
      </c>
      <c r="B7" s="24" t="s">
        <v>113</v>
      </c>
      <c r="C7" s="22" t="s">
        <v>734</v>
      </c>
      <c r="D7" s="22" t="s">
        <v>735</v>
      </c>
    </row>
    <row r="10" spans="1:14">
      <c r="A10" s="387"/>
      <c r="B10" s="388"/>
      <c r="C10" s="388"/>
      <c r="D10" s="389"/>
      <c r="F10" s="387"/>
      <c r="G10" s="388"/>
      <c r="H10" s="388"/>
      <c r="I10" s="389"/>
      <c r="K10" s="387"/>
      <c r="L10" s="388"/>
      <c r="M10" s="388"/>
      <c r="N10" s="389"/>
    </row>
    <row r="11" spans="1:14">
      <c r="A11" s="385" t="s">
        <v>736</v>
      </c>
      <c r="B11" s="385" t="s">
        <v>737</v>
      </c>
      <c r="C11" s="385" t="s">
        <v>738</v>
      </c>
      <c r="D11" s="385"/>
      <c r="F11" s="385" t="s">
        <v>736</v>
      </c>
      <c r="G11" s="385" t="s">
        <v>737</v>
      </c>
      <c r="H11" s="385" t="s">
        <v>738</v>
      </c>
      <c r="I11" s="385"/>
      <c r="K11" s="385" t="s">
        <v>736</v>
      </c>
      <c r="L11" s="385" t="s">
        <v>737</v>
      </c>
      <c r="M11" s="385" t="s">
        <v>738</v>
      </c>
      <c r="N11" s="385"/>
    </row>
    <row r="12" spans="1:14" ht="31.5" customHeight="1">
      <c r="A12" s="386"/>
      <c r="B12" s="386"/>
      <c r="C12" s="34" t="s">
        <v>739</v>
      </c>
      <c r="D12" s="34" t="s">
        <v>740</v>
      </c>
      <c r="F12" s="386"/>
      <c r="G12" s="386"/>
      <c r="H12" s="34" t="s">
        <v>739</v>
      </c>
      <c r="I12" s="34" t="s">
        <v>740</v>
      </c>
      <c r="K12" s="386"/>
      <c r="L12" s="386"/>
      <c r="M12" s="34" t="s">
        <v>739</v>
      </c>
      <c r="N12" s="34" t="s">
        <v>740</v>
      </c>
    </row>
    <row r="13" spans="1:14" ht="38.25">
      <c r="A13" s="35">
        <v>1</v>
      </c>
      <c r="B13" s="46" t="s">
        <v>741</v>
      </c>
      <c r="C13" s="37"/>
      <c r="D13" s="37"/>
      <c r="F13" s="35">
        <v>1</v>
      </c>
      <c r="G13" s="36" t="s">
        <v>741</v>
      </c>
      <c r="H13" s="37"/>
      <c r="I13" s="37"/>
      <c r="K13" s="35">
        <v>1</v>
      </c>
      <c r="L13" s="36" t="s">
        <v>741</v>
      </c>
      <c r="M13" s="37"/>
      <c r="N13" s="37"/>
    </row>
    <row r="14" spans="1:14" ht="51">
      <c r="A14" s="38">
        <v>2</v>
      </c>
      <c r="B14" s="47" t="s">
        <v>742</v>
      </c>
      <c r="C14" s="40"/>
      <c r="D14" s="40"/>
      <c r="F14" s="38">
        <v>2</v>
      </c>
      <c r="G14" s="39" t="s">
        <v>742</v>
      </c>
      <c r="H14" s="40"/>
      <c r="I14" s="40"/>
      <c r="K14" s="38">
        <v>2</v>
      </c>
      <c r="L14" s="39" t="s">
        <v>742</v>
      </c>
      <c r="M14" s="40"/>
      <c r="N14" s="40"/>
    </row>
    <row r="15" spans="1:14" ht="38.25">
      <c r="A15" s="35">
        <v>3</v>
      </c>
      <c r="B15" s="46" t="s">
        <v>743</v>
      </c>
      <c r="C15" s="37"/>
      <c r="D15" s="37"/>
      <c r="F15" s="35">
        <v>3</v>
      </c>
      <c r="G15" s="36" t="s">
        <v>743</v>
      </c>
      <c r="H15" s="37"/>
      <c r="I15" s="37"/>
      <c r="K15" s="35">
        <v>3</v>
      </c>
      <c r="L15" s="36" t="s">
        <v>743</v>
      </c>
      <c r="M15" s="37"/>
      <c r="N15" s="37"/>
    </row>
    <row r="16" spans="1:14" ht="63.75">
      <c r="A16" s="38">
        <v>4</v>
      </c>
      <c r="B16" s="47" t="s">
        <v>744</v>
      </c>
      <c r="C16" s="40"/>
      <c r="D16" s="40"/>
      <c r="F16" s="38">
        <v>4</v>
      </c>
      <c r="G16" s="39" t="s">
        <v>744</v>
      </c>
      <c r="H16" s="40"/>
      <c r="I16" s="40"/>
      <c r="K16" s="38">
        <v>4</v>
      </c>
      <c r="L16" s="39" t="s">
        <v>744</v>
      </c>
      <c r="M16" s="40"/>
      <c r="N16" s="40"/>
    </row>
    <row r="17" spans="1:14" ht="51">
      <c r="A17" s="35">
        <v>5</v>
      </c>
      <c r="B17" s="46" t="s">
        <v>745</v>
      </c>
      <c r="C17" s="37"/>
      <c r="D17" s="37"/>
      <c r="F17" s="35">
        <v>5</v>
      </c>
      <c r="G17" s="36" t="s">
        <v>745</v>
      </c>
      <c r="H17" s="37"/>
      <c r="I17" s="37"/>
      <c r="K17" s="35">
        <v>5</v>
      </c>
      <c r="L17" s="36" t="s">
        <v>745</v>
      </c>
      <c r="M17" s="37"/>
      <c r="N17" s="37"/>
    </row>
    <row r="18" spans="1:14" ht="25.5">
      <c r="A18" s="38">
        <v>6</v>
      </c>
      <c r="B18" s="45" t="s">
        <v>746</v>
      </c>
      <c r="C18" s="40"/>
      <c r="D18" s="40"/>
      <c r="F18" s="38">
        <v>6</v>
      </c>
      <c r="G18" s="39" t="s">
        <v>746</v>
      </c>
      <c r="H18" s="40"/>
      <c r="I18" s="40"/>
      <c r="K18" s="38">
        <v>6</v>
      </c>
      <c r="L18" s="39" t="s">
        <v>746</v>
      </c>
      <c r="M18" s="40"/>
      <c r="N18" s="40"/>
    </row>
    <row r="19" spans="1:14" ht="51">
      <c r="A19" s="35">
        <v>7</v>
      </c>
      <c r="B19" s="46" t="s">
        <v>747</v>
      </c>
      <c r="C19" s="37"/>
      <c r="D19" s="37"/>
      <c r="F19" s="35">
        <v>7</v>
      </c>
      <c r="G19" s="36" t="s">
        <v>747</v>
      </c>
      <c r="H19" s="37"/>
      <c r="I19" s="37"/>
      <c r="K19" s="35">
        <v>7</v>
      </c>
      <c r="L19" s="36" t="s">
        <v>747</v>
      </c>
      <c r="M19" s="37"/>
      <c r="N19" s="37"/>
    </row>
    <row r="20" spans="1:14" ht="89.25">
      <c r="A20" s="38">
        <v>8</v>
      </c>
      <c r="B20" s="45" t="s">
        <v>748</v>
      </c>
      <c r="C20" s="40"/>
      <c r="D20" s="40"/>
      <c r="F20" s="38">
        <v>8</v>
      </c>
      <c r="G20" s="39" t="s">
        <v>748</v>
      </c>
      <c r="H20" s="40"/>
      <c r="I20" s="40"/>
      <c r="K20" s="38">
        <v>8</v>
      </c>
      <c r="L20" s="39" t="s">
        <v>748</v>
      </c>
      <c r="M20" s="40"/>
      <c r="N20" s="40"/>
    </row>
    <row r="21" spans="1:14" ht="38.25">
      <c r="A21" s="35">
        <v>9</v>
      </c>
      <c r="B21" s="44" t="s">
        <v>749</v>
      </c>
      <c r="C21" s="37"/>
      <c r="D21" s="37"/>
      <c r="F21" s="35">
        <v>9</v>
      </c>
      <c r="G21" s="36" t="s">
        <v>749</v>
      </c>
      <c r="H21" s="37"/>
      <c r="I21" s="37"/>
      <c r="K21" s="35">
        <v>9</v>
      </c>
      <c r="L21" s="36" t="s">
        <v>749</v>
      </c>
      <c r="M21" s="37"/>
      <c r="N21" s="37"/>
    </row>
    <row r="22" spans="1:14" ht="51">
      <c r="A22" s="38">
        <v>10</v>
      </c>
      <c r="B22" s="45" t="s">
        <v>750</v>
      </c>
      <c r="C22" s="40"/>
      <c r="D22" s="40"/>
      <c r="F22" s="38">
        <v>10</v>
      </c>
      <c r="G22" s="39" t="s">
        <v>750</v>
      </c>
      <c r="H22" s="40"/>
      <c r="I22" s="40"/>
      <c r="K22" s="38">
        <v>10</v>
      </c>
      <c r="L22" s="39" t="s">
        <v>750</v>
      </c>
      <c r="M22" s="40"/>
      <c r="N22" s="40"/>
    </row>
    <row r="23" spans="1:14" ht="25.5">
      <c r="A23" s="35">
        <v>11</v>
      </c>
      <c r="B23" s="44" t="s">
        <v>751</v>
      </c>
      <c r="C23" s="37"/>
      <c r="D23" s="37"/>
      <c r="F23" s="35">
        <v>11</v>
      </c>
      <c r="G23" s="36" t="s">
        <v>751</v>
      </c>
      <c r="H23" s="37"/>
      <c r="I23" s="37"/>
      <c r="K23" s="35">
        <v>11</v>
      </c>
      <c r="L23" s="36" t="s">
        <v>751</v>
      </c>
      <c r="M23" s="37"/>
      <c r="N23" s="37"/>
    </row>
    <row r="24" spans="1:14" ht="25.5">
      <c r="A24" s="38">
        <v>12</v>
      </c>
      <c r="B24" s="45" t="s">
        <v>752</v>
      </c>
      <c r="C24" s="40"/>
      <c r="D24" s="40"/>
      <c r="F24" s="38">
        <v>12</v>
      </c>
      <c r="G24" s="39" t="s">
        <v>752</v>
      </c>
      <c r="H24" s="40"/>
      <c r="I24" s="40"/>
      <c r="K24" s="38">
        <v>12</v>
      </c>
      <c r="L24" s="39" t="s">
        <v>752</v>
      </c>
      <c r="M24" s="40"/>
      <c r="N24" s="40"/>
    </row>
    <row r="25" spans="1:14" ht="25.5">
      <c r="A25" s="35">
        <v>13</v>
      </c>
      <c r="B25" s="44" t="s">
        <v>753</v>
      </c>
      <c r="C25" s="37"/>
      <c r="D25" s="37"/>
      <c r="F25" s="35">
        <v>13</v>
      </c>
      <c r="G25" s="36" t="s">
        <v>753</v>
      </c>
      <c r="H25" s="37"/>
      <c r="I25" s="37"/>
      <c r="K25" s="35">
        <v>13</v>
      </c>
      <c r="L25" s="36" t="s">
        <v>753</v>
      </c>
      <c r="M25" s="37"/>
      <c r="N25" s="37"/>
    </row>
    <row r="26" spans="1:14" ht="25.5">
      <c r="A26" s="38">
        <v>14</v>
      </c>
      <c r="B26" s="45" t="s">
        <v>754</v>
      </c>
      <c r="C26" s="40"/>
      <c r="D26" s="40"/>
      <c r="F26" s="38">
        <v>14</v>
      </c>
      <c r="G26" s="39" t="s">
        <v>754</v>
      </c>
      <c r="H26" s="40"/>
      <c r="I26" s="40"/>
      <c r="K26" s="38">
        <v>14</v>
      </c>
      <c r="L26" s="39" t="s">
        <v>754</v>
      </c>
      <c r="M26" s="40"/>
      <c r="N26" s="40"/>
    </row>
    <row r="27" spans="1:14" ht="38.25">
      <c r="A27" s="35">
        <v>15</v>
      </c>
      <c r="B27" s="44" t="s">
        <v>755</v>
      </c>
      <c r="C27" s="37"/>
      <c r="D27" s="37"/>
      <c r="F27" s="35">
        <v>15</v>
      </c>
      <c r="G27" s="36" t="s">
        <v>755</v>
      </c>
      <c r="H27" s="37"/>
      <c r="I27" s="37"/>
      <c r="K27" s="35">
        <v>15</v>
      </c>
      <c r="L27" s="36" t="s">
        <v>755</v>
      </c>
      <c r="M27" s="37"/>
      <c r="N27" s="37"/>
    </row>
    <row r="28" spans="1:14" ht="42.75" customHeight="1">
      <c r="A28" s="38">
        <v>16</v>
      </c>
      <c r="B28" s="45" t="s">
        <v>756</v>
      </c>
      <c r="C28" s="40"/>
      <c r="D28" s="40"/>
      <c r="F28" s="38">
        <v>16</v>
      </c>
      <c r="G28" s="39" t="s">
        <v>756</v>
      </c>
      <c r="H28" s="40"/>
      <c r="I28" s="40"/>
      <c r="K28" s="38">
        <v>16</v>
      </c>
      <c r="L28" s="39" t="s">
        <v>756</v>
      </c>
      <c r="M28" s="40"/>
      <c r="N28" s="40"/>
    </row>
    <row r="29" spans="1:14" ht="25.5">
      <c r="A29" s="35">
        <v>17</v>
      </c>
      <c r="B29" s="46" t="s">
        <v>757</v>
      </c>
      <c r="C29" s="37"/>
      <c r="D29" s="37"/>
      <c r="F29" s="35">
        <v>17</v>
      </c>
      <c r="G29" s="36" t="s">
        <v>757</v>
      </c>
      <c r="H29" s="37"/>
      <c r="I29" s="37"/>
      <c r="K29" s="35">
        <v>17</v>
      </c>
      <c r="L29" s="36" t="s">
        <v>757</v>
      </c>
      <c r="M29" s="37"/>
      <c r="N29" s="37"/>
    </row>
    <row r="30" spans="1:14" ht="25.5">
      <c r="A30" s="38">
        <v>18</v>
      </c>
      <c r="B30" s="47" t="s">
        <v>758</v>
      </c>
      <c r="C30" s="40"/>
      <c r="D30" s="40"/>
      <c r="F30" s="38">
        <v>18</v>
      </c>
      <c r="G30" s="39" t="s">
        <v>758</v>
      </c>
      <c r="H30" s="40"/>
      <c r="I30" s="40"/>
      <c r="K30" s="38">
        <v>18</v>
      </c>
      <c r="L30" s="39" t="s">
        <v>758</v>
      </c>
      <c r="M30" s="40"/>
      <c r="N30" s="40"/>
    </row>
    <row r="31" spans="1:14" ht="25.5">
      <c r="A31" s="35">
        <v>19</v>
      </c>
      <c r="B31" s="46" t="s">
        <v>759</v>
      </c>
      <c r="C31" s="37"/>
      <c r="D31" s="37"/>
      <c r="F31" s="35">
        <v>19</v>
      </c>
      <c r="G31" s="36" t="s">
        <v>759</v>
      </c>
      <c r="H31" s="37"/>
      <c r="I31" s="37"/>
      <c r="K31" s="35">
        <v>19</v>
      </c>
      <c r="L31" s="36" t="s">
        <v>759</v>
      </c>
      <c r="M31" s="37"/>
      <c r="N31" s="37"/>
    </row>
    <row r="34" spans="1:4" ht="25.5">
      <c r="A34" s="41" t="s">
        <v>705</v>
      </c>
      <c r="B34" s="42" t="s">
        <v>760</v>
      </c>
      <c r="C34" s="42" t="s">
        <v>42</v>
      </c>
      <c r="D34" s="42" t="s">
        <v>706</v>
      </c>
    </row>
    <row r="35" spans="1:4" ht="25.5">
      <c r="A35" s="390">
        <v>0.6</v>
      </c>
      <c r="B35" s="391" t="s">
        <v>761</v>
      </c>
      <c r="C35" s="392" t="s">
        <v>73</v>
      </c>
      <c r="D35" s="43" t="s">
        <v>762</v>
      </c>
    </row>
    <row r="36" spans="1:4" ht="25.5">
      <c r="A36" s="390"/>
      <c r="B36" s="391"/>
      <c r="C36" s="392"/>
      <c r="D36" s="43" t="s">
        <v>763</v>
      </c>
    </row>
    <row r="37" spans="1:4">
      <c r="A37" s="390">
        <v>0.8</v>
      </c>
      <c r="B37" s="394" t="s">
        <v>764</v>
      </c>
      <c r="C37" s="393" t="s">
        <v>65</v>
      </c>
      <c r="D37" s="43" t="s">
        <v>765</v>
      </c>
    </row>
    <row r="38" spans="1:4" ht="25.5">
      <c r="A38" s="390"/>
      <c r="B38" s="394"/>
      <c r="C38" s="393"/>
      <c r="D38" s="43" t="s">
        <v>766</v>
      </c>
    </row>
    <row r="39" spans="1:4">
      <c r="A39" s="390">
        <v>1</v>
      </c>
      <c r="B39" s="391" t="s">
        <v>767</v>
      </c>
      <c r="C39" s="395" t="s">
        <v>121</v>
      </c>
      <c r="D39" s="43" t="s">
        <v>768</v>
      </c>
    </row>
    <row r="40" spans="1:4" ht="25.5">
      <c r="A40" s="390"/>
      <c r="B40" s="391"/>
      <c r="C40" s="395"/>
      <c r="D40" s="43" t="s">
        <v>769</v>
      </c>
    </row>
  </sheetData>
  <mergeCells count="22">
    <mergeCell ref="K10:N10"/>
    <mergeCell ref="K11:K12"/>
    <mergeCell ref="L11:L12"/>
    <mergeCell ref="M11:N11"/>
    <mergeCell ref="C39:C40"/>
    <mergeCell ref="A39:A40"/>
    <mergeCell ref="B39:B40"/>
    <mergeCell ref="F10:I10"/>
    <mergeCell ref="F11:F12"/>
    <mergeCell ref="G11:G12"/>
    <mergeCell ref="H11:I11"/>
    <mergeCell ref="C35:C36"/>
    <mergeCell ref="A35:A36"/>
    <mergeCell ref="B35:B36"/>
    <mergeCell ref="C37:C38"/>
    <mergeCell ref="A37:A38"/>
    <mergeCell ref="B37:B38"/>
    <mergeCell ref="A1:D1"/>
    <mergeCell ref="A11:A12"/>
    <mergeCell ref="B11:B12"/>
    <mergeCell ref="C11:D11"/>
    <mergeCell ref="A10:D1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R16"/>
  <sheetViews>
    <sheetView zoomScale="78" zoomScaleNormal="78" workbookViewId="0"/>
  </sheetViews>
  <sheetFormatPr baseColWidth="10" defaultColWidth="11.42578125" defaultRowHeight="15"/>
  <cols>
    <col min="1" max="1" width="11.42578125" style="1"/>
    <col min="2" max="2" width="13.42578125" style="1" customWidth="1"/>
    <col min="3" max="3" width="16.7109375" style="1" customWidth="1"/>
    <col min="4" max="6" width="11.42578125" style="1"/>
    <col min="7" max="7" width="14.28515625" style="1" customWidth="1"/>
    <col min="8" max="10" width="11.42578125" style="1"/>
    <col min="11" max="11" width="13.28515625" style="1" customWidth="1"/>
    <col min="12" max="15" width="13.85546875" style="1" customWidth="1"/>
    <col min="16" max="16384" width="11.42578125" style="1"/>
  </cols>
  <sheetData>
    <row r="2" spans="2:18" ht="58.5" customHeight="1">
      <c r="B2" s="2" t="s">
        <v>770</v>
      </c>
      <c r="C2" s="3"/>
      <c r="D2" s="3"/>
      <c r="E2" s="3"/>
      <c r="F2" s="3"/>
      <c r="G2" s="4"/>
      <c r="J2" s="33"/>
    </row>
    <row r="3" spans="2:18" ht="65.25" customHeight="1">
      <c r="B3" s="2" t="s">
        <v>771</v>
      </c>
      <c r="C3" s="5"/>
      <c r="D3" s="5"/>
      <c r="E3" s="3"/>
      <c r="F3" s="3"/>
      <c r="G3" s="4"/>
      <c r="K3" s="9"/>
      <c r="L3" s="396"/>
      <c r="M3" s="396"/>
      <c r="N3" s="396"/>
      <c r="O3" s="396"/>
      <c r="P3" s="396"/>
      <c r="Q3" s="396"/>
      <c r="R3" s="396"/>
    </row>
    <row r="4" spans="2:18" ht="65.25" customHeight="1">
      <c r="B4" s="2" t="s">
        <v>772</v>
      </c>
      <c r="C4" s="5"/>
      <c r="D4" s="5"/>
      <c r="E4" s="5"/>
      <c r="F4" s="3"/>
      <c r="G4" s="4"/>
      <c r="K4" s="9"/>
      <c r="L4" s="396"/>
      <c r="M4" s="396"/>
      <c r="N4" s="396"/>
      <c r="O4" s="396"/>
      <c r="P4" s="396"/>
      <c r="Q4" s="396"/>
      <c r="R4" s="396"/>
    </row>
    <row r="5" spans="2:18" ht="65.25" customHeight="1">
      <c r="B5" s="2" t="s">
        <v>773</v>
      </c>
      <c r="C5" s="6"/>
      <c r="D5" s="5"/>
      <c r="E5" s="5"/>
      <c r="F5" s="3"/>
      <c r="G5" s="4"/>
      <c r="K5" s="9"/>
      <c r="L5" s="396"/>
      <c r="M5" s="396"/>
      <c r="N5" s="396"/>
      <c r="O5" s="396"/>
      <c r="P5" s="396"/>
      <c r="Q5" s="396"/>
      <c r="R5" s="396"/>
    </row>
    <row r="6" spans="2:18" ht="65.25" customHeight="1">
      <c r="B6" s="2" t="s">
        <v>774</v>
      </c>
      <c r="C6" s="6"/>
      <c r="D6" s="6"/>
      <c r="E6" s="5"/>
      <c r="F6" s="3"/>
      <c r="G6" s="4"/>
      <c r="K6" s="9"/>
      <c r="L6" s="396"/>
      <c r="M6" s="396"/>
      <c r="N6" s="396"/>
      <c r="O6" s="396"/>
      <c r="P6" s="396"/>
      <c r="Q6" s="396"/>
      <c r="R6" s="396"/>
    </row>
    <row r="8" spans="2:18" ht="30">
      <c r="C8" s="2" t="s">
        <v>775</v>
      </c>
      <c r="D8" s="2" t="s">
        <v>776</v>
      </c>
      <c r="E8" s="2" t="s">
        <v>777</v>
      </c>
      <c r="F8" s="2" t="s">
        <v>778</v>
      </c>
      <c r="G8" s="2" t="s">
        <v>779</v>
      </c>
    </row>
    <row r="13" spans="2:18" ht="56.25" customHeight="1"/>
    <row r="14" spans="2:18" ht="56.25" customHeight="1"/>
    <row r="15" spans="2:18" ht="56.25" customHeight="1"/>
    <row r="16" spans="2:18" ht="56.25" customHeight="1"/>
  </sheetData>
  <mergeCells count="4">
    <mergeCell ref="L3:R3"/>
    <mergeCell ref="L4:R4"/>
    <mergeCell ref="L5:R5"/>
    <mergeCell ref="L6:R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ColWidth="11.42578125" defaultRowHeight="15"/>
  <cols>
    <col min="1" max="16384" width="11.42578125" style="48"/>
  </cols>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zoomScale="68" zoomScaleNormal="68" workbookViewId="0"/>
  </sheetViews>
  <sheetFormatPr baseColWidth="10" defaultColWidth="11.42578125" defaultRowHeight="15"/>
  <cols>
    <col min="1" max="16384" width="11.42578125" style="1"/>
  </cols>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1"/>
  <sheetViews>
    <sheetView workbookViewId="0">
      <selection sqref="A1:A3"/>
    </sheetView>
  </sheetViews>
  <sheetFormatPr baseColWidth="10" defaultColWidth="11.42578125" defaultRowHeight="15"/>
  <cols>
    <col min="1" max="1" width="30.7109375" style="7" customWidth="1"/>
    <col min="2" max="2" width="54" style="7" customWidth="1"/>
    <col min="3" max="16384" width="11.42578125" style="7"/>
  </cols>
  <sheetData>
    <row r="1" spans="1:2" ht="15" customHeight="1">
      <c r="A1" s="397" t="s">
        <v>780</v>
      </c>
      <c r="B1" s="397" t="s">
        <v>781</v>
      </c>
    </row>
    <row r="2" spans="1:2" ht="15" customHeight="1">
      <c r="A2" s="397"/>
      <c r="B2" s="397"/>
    </row>
    <row r="3" spans="1:2" ht="15" customHeight="1">
      <c r="A3" s="397"/>
      <c r="B3" s="397"/>
    </row>
    <row r="4" spans="1:2" ht="38.25">
      <c r="A4" s="17" t="s">
        <v>153</v>
      </c>
      <c r="B4" s="19" t="s">
        <v>782</v>
      </c>
    </row>
    <row r="5" spans="1:2" ht="30.75" customHeight="1">
      <c r="A5" s="18" t="s">
        <v>156</v>
      </c>
      <c r="B5" s="19" t="s">
        <v>783</v>
      </c>
    </row>
    <row r="6" spans="1:2" ht="31.5">
      <c r="A6" s="17" t="s">
        <v>62</v>
      </c>
      <c r="B6" s="19" t="s">
        <v>784</v>
      </c>
    </row>
    <row r="7" spans="1:2" ht="31.5" customHeight="1">
      <c r="A7" s="18" t="s">
        <v>160</v>
      </c>
      <c r="B7" s="19" t="s">
        <v>785</v>
      </c>
    </row>
    <row r="8" spans="1:2" ht="30" customHeight="1">
      <c r="A8" s="17" t="s">
        <v>97</v>
      </c>
      <c r="B8" s="19" t="s">
        <v>786</v>
      </c>
    </row>
    <row r="9" spans="1:2" ht="51">
      <c r="A9" s="17" t="s">
        <v>85</v>
      </c>
      <c r="B9" s="19" t="s">
        <v>787</v>
      </c>
    </row>
    <row r="10" spans="1:2" ht="47.25">
      <c r="A10" s="17" t="s">
        <v>166</v>
      </c>
      <c r="B10" s="19" t="s">
        <v>788</v>
      </c>
    </row>
    <row r="11" spans="1:2" ht="45.75" customHeight="1">
      <c r="A11" s="17" t="s">
        <v>168</v>
      </c>
      <c r="B11" s="19" t="s">
        <v>789</v>
      </c>
    </row>
  </sheetData>
  <mergeCells count="2">
    <mergeCell ref="A1:A3"/>
    <mergeCell ref="B1:B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F12B0-AE01-4BD0-BE98-7F9D85330FDA}">
  <dimension ref="A1"/>
  <sheetViews>
    <sheetView workbookViewId="0"/>
  </sheetViews>
  <sheetFormatPr baseColWidth="10" defaultColWidth="11.42578125" defaultRowHeight="15"/>
  <cols>
    <col min="1" max="16384" width="11.42578125" style="1"/>
  </cols>
  <sheetData/>
  <pageMargins left="0.7" right="0.7" top="0.75" bottom="0.75" header="0.3" footer="0.3"/>
  <drawing r:id="rId1"/>
</worksheet>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Mapa de Riesgos</vt:lpstr>
      <vt:lpstr>Control de Cambios</vt:lpstr>
      <vt:lpstr>Hoja2</vt:lpstr>
      <vt:lpstr>Hoja3</vt:lpstr>
      <vt:lpstr>Hoja4</vt:lpstr>
      <vt:lpstr>Hoja5</vt:lpstr>
      <vt:lpstr>Hoja6</vt:lpstr>
      <vt:lpstr>Hoja 7</vt:lpstr>
      <vt:lpstr>Hoja8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Hernandez Zorro</dc:creator>
  <cp:keywords/>
  <dc:description/>
  <cp:lastModifiedBy>Alexander Hernandez Zorro</cp:lastModifiedBy>
  <cp:revision/>
  <dcterms:created xsi:type="dcterms:W3CDTF">2020-08-21T21:53:20Z</dcterms:created>
  <dcterms:modified xsi:type="dcterms:W3CDTF">2024-12-26T22:21:16Z</dcterms:modified>
  <cp:category/>
  <cp:contentStatus/>
</cp:coreProperties>
</file>