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OneDrive - Unidad de Victimas\INFORME SEGUNDO TRIMESTRE\02. PARA VALIDAR\"/>
    </mc:Choice>
  </mc:AlternateContent>
  <bookViews>
    <workbookView xWindow="-120" yWindow="-120" windowWidth="21840" windowHeight="13140"/>
  </bookViews>
  <sheets>
    <sheet name="Nivel Nacional" sheetId="5" r:id="rId1"/>
    <sheet name="Direcciones Territoriales" sheetId="8" r:id="rId2"/>
    <sheet name="Dirección Territorial" sheetId="9" state="hidden" r:id="rId3"/>
  </sheets>
  <externalReferences>
    <externalReference r:id="rId4"/>
  </externalReferences>
  <definedNames>
    <definedName name="_xlnm._FilterDatabase" localSheetId="1" hidden="1">'Direcciones Territoriales'!$A$5:$W$857</definedName>
    <definedName name="_xlnm._FilterDatabase" localSheetId="0" hidden="1">'Nivel Nacional'!$A$5:$AM$194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04" i="9" l="1"/>
  <c r="V504" i="9"/>
  <c r="W503" i="9"/>
  <c r="V503" i="9"/>
  <c r="W502" i="9"/>
  <c r="V502" i="9"/>
  <c r="W501" i="9"/>
  <c r="V501" i="9"/>
  <c r="Q501" i="9"/>
  <c r="P501" i="9"/>
  <c r="W500" i="9"/>
  <c r="V500" i="9"/>
  <c r="W499" i="9"/>
  <c r="V499" i="9"/>
  <c r="Q499" i="9"/>
  <c r="P499" i="9"/>
  <c r="W498" i="9"/>
  <c r="V498" i="9"/>
  <c r="W497" i="9"/>
  <c r="V497" i="9"/>
  <c r="Q497" i="9"/>
  <c r="P497" i="9"/>
  <c r="W496" i="9"/>
  <c r="V496" i="9"/>
  <c r="Q496" i="9"/>
  <c r="P496" i="9"/>
  <c r="W495" i="9"/>
  <c r="V495" i="9"/>
  <c r="Q495" i="9"/>
  <c r="P495" i="9"/>
  <c r="W494" i="9"/>
  <c r="V494" i="9"/>
  <c r="Q494" i="9"/>
  <c r="P494" i="9"/>
  <c r="V493" i="9"/>
  <c r="Q493" i="9"/>
  <c r="P493" i="9"/>
  <c r="V492" i="9"/>
  <c r="Q492" i="9"/>
  <c r="P492" i="9"/>
  <c r="W491" i="9"/>
  <c r="V491" i="9"/>
  <c r="W490" i="9"/>
  <c r="V490" i="9"/>
  <c r="Q490" i="9"/>
  <c r="P490" i="9"/>
  <c r="W489" i="9"/>
  <c r="V489" i="9"/>
  <c r="W488" i="9"/>
  <c r="V488" i="9"/>
  <c r="W487" i="9"/>
  <c r="V487" i="9"/>
  <c r="W486" i="9"/>
  <c r="V486" i="9"/>
  <c r="W485" i="9"/>
  <c r="V485" i="9"/>
  <c r="W484" i="9"/>
  <c r="V484" i="9"/>
  <c r="Q484" i="9"/>
  <c r="P484" i="9"/>
  <c r="W483" i="9"/>
  <c r="V483" i="9"/>
  <c r="W482" i="9"/>
  <c r="V482" i="9"/>
  <c r="Q482" i="9"/>
  <c r="P482" i="9"/>
  <c r="W481" i="9"/>
  <c r="V481" i="9"/>
  <c r="W480" i="9"/>
  <c r="V480" i="9"/>
  <c r="Q480" i="9"/>
  <c r="P480" i="9"/>
  <c r="W479" i="9"/>
  <c r="V479" i="9"/>
  <c r="Q479" i="9"/>
  <c r="P479" i="9"/>
  <c r="W478" i="9"/>
  <c r="V478" i="9"/>
  <c r="Q478" i="9"/>
  <c r="P478" i="9"/>
  <c r="W477" i="9"/>
  <c r="V477" i="9"/>
  <c r="Q477" i="9"/>
  <c r="P477" i="9"/>
  <c r="P475" i="9"/>
  <c r="W474" i="9"/>
  <c r="V474" i="9"/>
  <c r="W473" i="9"/>
  <c r="V473" i="9"/>
  <c r="W472" i="9"/>
  <c r="V472" i="9"/>
  <c r="W471" i="9"/>
  <c r="V471" i="9"/>
  <c r="V462" i="9"/>
  <c r="Q462" i="9"/>
  <c r="P462" i="9"/>
  <c r="V461" i="9"/>
  <c r="V460" i="9"/>
  <c r="V459" i="9"/>
  <c r="Q459" i="9"/>
  <c r="P459" i="9"/>
  <c r="V458" i="9"/>
  <c r="V457" i="9"/>
  <c r="V456" i="9"/>
  <c r="Q456" i="9"/>
  <c r="P456" i="9"/>
  <c r="V455" i="9"/>
  <c r="Q455" i="9"/>
  <c r="P455" i="9"/>
  <c r="V454" i="9"/>
  <c r="Q454" i="9"/>
  <c r="P454" i="9"/>
  <c r="V453" i="9"/>
  <c r="V452" i="9"/>
  <c r="V451" i="9"/>
  <c r="V450" i="9"/>
  <c r="V449" i="9"/>
  <c r="V448" i="9"/>
  <c r="W431" i="9"/>
  <c r="V431" i="9"/>
  <c r="Q431" i="9"/>
  <c r="P431" i="9"/>
  <c r="W430" i="9"/>
  <c r="V430" i="9"/>
  <c r="W429" i="9"/>
  <c r="V429" i="9"/>
  <c r="W428" i="9"/>
  <c r="V428" i="9"/>
  <c r="Q428" i="9"/>
  <c r="P428" i="9"/>
  <c r="W427" i="9"/>
  <c r="V427" i="9"/>
  <c r="W426" i="9"/>
  <c r="V426" i="9"/>
  <c r="Q426" i="9"/>
  <c r="P426" i="9"/>
  <c r="W425" i="9"/>
  <c r="V425" i="9"/>
  <c r="W424" i="9"/>
  <c r="V424" i="9"/>
  <c r="Q424" i="9"/>
  <c r="P424" i="9"/>
  <c r="W423" i="9"/>
  <c r="V423" i="9"/>
  <c r="Q423" i="9"/>
  <c r="P423" i="9"/>
  <c r="W422" i="9"/>
  <c r="V422" i="9"/>
  <c r="W421" i="9"/>
  <c r="V421" i="9"/>
  <c r="W420" i="9"/>
  <c r="V420" i="9"/>
  <c r="Q420" i="9"/>
  <c r="P420" i="9"/>
  <c r="V419" i="9"/>
  <c r="V418" i="9"/>
  <c r="V409" i="9"/>
  <c r="Q409" i="9"/>
  <c r="P409" i="9"/>
  <c r="V408" i="9"/>
  <c r="P408" i="9"/>
  <c r="V407" i="9"/>
  <c r="P407" i="9"/>
  <c r="V406" i="9"/>
  <c r="P406" i="9"/>
  <c r="V405" i="9"/>
  <c r="P405" i="9"/>
  <c r="V404" i="9"/>
  <c r="Q404" i="9"/>
  <c r="P404" i="9"/>
  <c r="V403" i="9"/>
  <c r="P403" i="9"/>
  <c r="V402" i="9"/>
  <c r="Q402" i="9"/>
  <c r="P402" i="9"/>
  <c r="V401" i="9"/>
  <c r="Q401" i="9"/>
  <c r="P401" i="9"/>
  <c r="V400" i="9"/>
  <c r="P400" i="9"/>
  <c r="V399" i="9"/>
  <c r="P399" i="9"/>
  <c r="V398" i="9"/>
  <c r="V397" i="9"/>
  <c r="V396" i="9"/>
  <c r="V387" i="9"/>
  <c r="V386" i="9"/>
  <c r="V385" i="9"/>
  <c r="V384" i="9"/>
  <c r="P384" i="9"/>
  <c r="V383" i="9"/>
  <c r="V382" i="9"/>
  <c r="Q382" i="9"/>
  <c r="P382" i="9"/>
  <c r="V381" i="9"/>
  <c r="V380" i="9"/>
  <c r="Q380" i="9"/>
  <c r="P380" i="9"/>
  <c r="V379" i="9"/>
  <c r="Q379" i="9"/>
  <c r="P379" i="9"/>
  <c r="V378" i="9"/>
  <c r="Q378" i="9"/>
  <c r="P378" i="9"/>
  <c r="V377" i="9"/>
  <c r="P377" i="9"/>
  <c r="V376" i="9"/>
  <c r="V375" i="9"/>
  <c r="Q375" i="9"/>
  <c r="P375" i="9"/>
  <c r="V374" i="9"/>
  <c r="V373" i="9"/>
  <c r="V363" i="9"/>
  <c r="Q363" i="9"/>
  <c r="P363" i="9"/>
  <c r="V362" i="9"/>
  <c r="V361" i="9"/>
  <c r="V360" i="9"/>
  <c r="Q360" i="9"/>
  <c r="P360" i="9"/>
  <c r="V359" i="9"/>
  <c r="V358" i="9"/>
  <c r="Q358" i="9"/>
  <c r="P358" i="9"/>
  <c r="V357" i="9"/>
  <c r="V356" i="9"/>
  <c r="Q356" i="9"/>
  <c r="P356" i="9"/>
  <c r="V355" i="9"/>
  <c r="Q355" i="9"/>
  <c r="P355" i="9"/>
  <c r="V354" i="9"/>
  <c r="Q354" i="9"/>
  <c r="P354" i="9"/>
  <c r="V353" i="9"/>
  <c r="Q353" i="9"/>
  <c r="P353" i="9"/>
  <c r="Q352" i="9"/>
  <c r="P352" i="9"/>
  <c r="Q351" i="9"/>
  <c r="P351" i="9"/>
  <c r="V350" i="9"/>
  <c r="V349" i="9"/>
  <c r="Q349" i="9"/>
  <c r="P349" i="9"/>
  <c r="V348" i="9"/>
  <c r="V347" i="9"/>
  <c r="V346" i="9"/>
  <c r="V345" i="9"/>
  <c r="V344" i="9"/>
  <c r="Q344" i="9"/>
  <c r="P344" i="9"/>
  <c r="V343" i="9"/>
  <c r="V342" i="9"/>
  <c r="V341" i="9"/>
  <c r="Q341" i="9"/>
  <c r="P341" i="9"/>
  <c r="V340" i="9"/>
  <c r="V339" i="9"/>
  <c r="Q339" i="9"/>
  <c r="P339" i="9"/>
  <c r="V338" i="9"/>
  <c r="V337" i="9"/>
  <c r="Q337" i="9"/>
  <c r="P337" i="9"/>
  <c r="V336" i="9"/>
  <c r="Q336" i="9"/>
  <c r="P336" i="9"/>
  <c r="V335" i="9"/>
  <c r="Q335" i="9"/>
  <c r="P335" i="9"/>
  <c r="V334" i="9"/>
  <c r="V333" i="9"/>
  <c r="P333" i="9"/>
  <c r="Q332" i="9"/>
  <c r="P332" i="9"/>
  <c r="Q331" i="9"/>
  <c r="P331" i="9"/>
  <c r="V330" i="9"/>
  <c r="V329" i="9"/>
  <c r="Q329" i="9"/>
  <c r="P329" i="9"/>
  <c r="V328" i="9"/>
  <c r="V327" i="9"/>
  <c r="W318" i="9"/>
  <c r="V318" i="9"/>
  <c r="Q318" i="9"/>
  <c r="P318" i="9"/>
  <c r="W317" i="9"/>
  <c r="V317" i="9"/>
  <c r="Q317" i="9"/>
  <c r="P317" i="9"/>
  <c r="V316" i="9"/>
  <c r="W315" i="9"/>
  <c r="V315" i="9"/>
  <c r="P315" i="9"/>
  <c r="W314" i="9"/>
  <c r="V314" i="9"/>
  <c r="P314" i="9"/>
  <c r="W313" i="9"/>
  <c r="V313" i="9"/>
  <c r="P313" i="9"/>
  <c r="W312" i="9"/>
  <c r="V312" i="9"/>
  <c r="Q312" i="9"/>
  <c r="P312" i="9"/>
  <c r="W311" i="9"/>
  <c r="V311" i="9"/>
  <c r="P311" i="9"/>
  <c r="W310" i="9"/>
  <c r="V310" i="9"/>
  <c r="Q310" i="9"/>
  <c r="P310" i="9"/>
  <c r="W309" i="9"/>
  <c r="V309" i="9"/>
  <c r="Q309" i="9"/>
  <c r="P309" i="9"/>
  <c r="W308" i="9"/>
  <c r="V308" i="9"/>
  <c r="Q308" i="9"/>
  <c r="P308" i="9"/>
  <c r="W307" i="9"/>
  <c r="V307" i="9"/>
  <c r="P307" i="9"/>
  <c r="W306" i="9"/>
  <c r="V306" i="9"/>
  <c r="P306" i="9"/>
  <c r="W305" i="9"/>
  <c r="V305" i="9"/>
  <c r="Q305" i="9"/>
  <c r="P305" i="9"/>
  <c r="V304" i="9"/>
  <c r="V303" i="9"/>
  <c r="V295" i="9"/>
  <c r="Q295" i="9"/>
  <c r="P295" i="9"/>
  <c r="V294" i="9"/>
  <c r="V293" i="9"/>
  <c r="V292" i="9"/>
  <c r="Q292" i="9"/>
  <c r="P292" i="9"/>
  <c r="V291" i="9"/>
  <c r="V290" i="9"/>
  <c r="Q290" i="9"/>
  <c r="P290" i="9"/>
  <c r="V289" i="9"/>
  <c r="V288" i="9"/>
  <c r="Q288" i="9"/>
  <c r="P288" i="9"/>
  <c r="V287" i="9"/>
  <c r="Q287" i="9"/>
  <c r="P287" i="9"/>
  <c r="V286" i="9"/>
  <c r="Q286" i="9"/>
  <c r="P286" i="9"/>
  <c r="V285" i="9"/>
  <c r="Q285" i="9"/>
  <c r="P285" i="9"/>
  <c r="V284" i="9"/>
  <c r="V283" i="9"/>
  <c r="V282" i="9"/>
  <c r="Q282" i="9"/>
  <c r="P282" i="9"/>
  <c r="V281" i="9"/>
  <c r="W272" i="9"/>
  <c r="V272" i="9"/>
  <c r="Q272" i="9"/>
  <c r="P272" i="9"/>
  <c r="W271" i="9"/>
  <c r="V271" i="9"/>
  <c r="W270" i="9"/>
  <c r="V270" i="9"/>
  <c r="W269" i="9"/>
  <c r="V269" i="9"/>
  <c r="Q269" i="9"/>
  <c r="P269" i="9"/>
  <c r="W268" i="9"/>
  <c r="V268" i="9"/>
  <c r="W267" i="9"/>
  <c r="V267" i="9"/>
  <c r="Q267" i="9"/>
  <c r="P267" i="9"/>
  <c r="W266" i="9"/>
  <c r="V266" i="9"/>
  <c r="W265" i="9"/>
  <c r="V265" i="9"/>
  <c r="Q265" i="9"/>
  <c r="P265" i="9"/>
  <c r="W264" i="9"/>
  <c r="V264" i="9"/>
  <c r="Q264" i="9"/>
  <c r="P264" i="9"/>
  <c r="W263" i="9"/>
  <c r="V263" i="9"/>
  <c r="Q263" i="9"/>
  <c r="P263" i="9"/>
  <c r="W262" i="9"/>
  <c r="V262" i="9"/>
  <c r="P262" i="9"/>
  <c r="W261" i="9"/>
  <c r="V261" i="9"/>
  <c r="W260" i="9"/>
  <c r="V260" i="9"/>
  <c r="Q260" i="9"/>
  <c r="P260" i="9"/>
  <c r="V259" i="9"/>
  <c r="V258" i="9"/>
  <c r="V249" i="9"/>
  <c r="Q249" i="9"/>
  <c r="V248" i="9"/>
  <c r="V247" i="9"/>
  <c r="V246" i="9"/>
  <c r="Q246" i="9"/>
  <c r="V245" i="9"/>
  <c r="V244" i="9"/>
  <c r="Q244" i="9"/>
  <c r="V243" i="9"/>
  <c r="V242" i="9"/>
  <c r="Q242" i="9"/>
  <c r="V241" i="9"/>
  <c r="Q241" i="9"/>
  <c r="V240" i="9"/>
  <c r="Q240" i="9"/>
  <c r="V239" i="9"/>
  <c r="V238" i="9"/>
  <c r="V237" i="9"/>
  <c r="Q237" i="9"/>
  <c r="V236" i="9"/>
  <c r="Q236" i="9"/>
  <c r="V235" i="9"/>
  <c r="V234" i="9"/>
  <c r="V224" i="9"/>
  <c r="V223" i="9"/>
  <c r="V222" i="9"/>
  <c r="Q222" i="9"/>
  <c r="P222" i="9"/>
  <c r="V221" i="9"/>
  <c r="V220" i="9"/>
  <c r="P220" i="9"/>
  <c r="V219" i="9"/>
  <c r="V218" i="9"/>
  <c r="P218" i="9"/>
  <c r="V217" i="9"/>
  <c r="P217" i="9"/>
  <c r="V216" i="9"/>
  <c r="P216" i="9"/>
  <c r="V215" i="9"/>
  <c r="P215" i="9"/>
  <c r="V214" i="9"/>
  <c r="P214" i="9"/>
  <c r="V213" i="9"/>
  <c r="Q213" i="9"/>
  <c r="P213" i="9"/>
  <c r="V212" i="9"/>
  <c r="V211" i="9"/>
  <c r="Q211" i="9"/>
  <c r="P211" i="9"/>
  <c r="V210" i="9"/>
  <c r="V209" i="9"/>
  <c r="V208" i="9"/>
  <c r="W189" i="9"/>
  <c r="V189" i="9"/>
  <c r="P189" i="9"/>
  <c r="W188" i="9"/>
  <c r="V188" i="9"/>
  <c r="Q188" i="9"/>
  <c r="P188" i="9"/>
  <c r="W187" i="9"/>
  <c r="V187" i="9"/>
  <c r="W186" i="9"/>
  <c r="V186" i="9"/>
  <c r="V185" i="9"/>
  <c r="W184" i="9"/>
  <c r="V184" i="9"/>
  <c r="P184" i="9"/>
  <c r="W183" i="9"/>
  <c r="V183" i="9"/>
  <c r="Q183" i="9"/>
  <c r="P183" i="9"/>
  <c r="W182" i="9"/>
  <c r="V182" i="9"/>
  <c r="P182" i="9"/>
  <c r="W181" i="9"/>
  <c r="V181" i="9"/>
  <c r="Q181" i="9"/>
  <c r="P181" i="9"/>
  <c r="W180" i="9"/>
  <c r="V180" i="9"/>
  <c r="Q180" i="9"/>
  <c r="P180" i="9"/>
  <c r="W179" i="9"/>
  <c r="V179" i="9"/>
  <c r="Q179" i="9"/>
  <c r="P179" i="9"/>
  <c r="W178" i="9"/>
  <c r="V178" i="9"/>
  <c r="P178" i="9"/>
  <c r="V177" i="9"/>
  <c r="W176" i="9"/>
  <c r="V176" i="9"/>
  <c r="P176" i="9"/>
  <c r="W175" i="9"/>
  <c r="V175" i="9"/>
  <c r="Q175" i="9"/>
  <c r="P175" i="9"/>
  <c r="W174" i="9"/>
  <c r="V174" i="9"/>
  <c r="W173" i="9"/>
  <c r="V173" i="9"/>
  <c r="W172" i="9"/>
  <c r="V172" i="9"/>
  <c r="Q172" i="9"/>
  <c r="P172" i="9"/>
  <c r="W171" i="9"/>
  <c r="V171" i="9"/>
  <c r="W170" i="9"/>
  <c r="V170" i="9"/>
  <c r="W169" i="9"/>
  <c r="V169" i="9"/>
  <c r="Q169" i="9"/>
  <c r="P169" i="9"/>
  <c r="W168" i="9"/>
  <c r="V168" i="9"/>
  <c r="W167" i="9"/>
  <c r="V167" i="9"/>
  <c r="Q167" i="9"/>
  <c r="P167" i="9"/>
  <c r="W166" i="9"/>
  <c r="V166" i="9"/>
  <c r="W165" i="9"/>
  <c r="V165" i="9"/>
  <c r="Q165" i="9"/>
  <c r="P165" i="9"/>
  <c r="W164" i="9"/>
  <c r="V164" i="9"/>
  <c r="Q164" i="9"/>
  <c r="P164" i="9"/>
  <c r="W163" i="9"/>
  <c r="V163" i="9"/>
  <c r="Q163" i="9"/>
  <c r="W162" i="9"/>
  <c r="V162" i="9"/>
  <c r="W161" i="9"/>
  <c r="V161" i="9"/>
  <c r="W160" i="9"/>
  <c r="V160" i="9"/>
  <c r="Q160" i="9"/>
  <c r="W159" i="9"/>
  <c r="V159" i="9"/>
  <c r="W158" i="9"/>
  <c r="V158" i="9"/>
  <c r="P153" i="9"/>
  <c r="P150" i="9"/>
  <c r="W149" i="9"/>
  <c r="V149" i="9"/>
  <c r="U149" i="9"/>
  <c r="T149" i="9"/>
  <c r="S149" i="9"/>
  <c r="R149" i="9"/>
  <c r="Q149" i="9"/>
  <c r="N149" i="9"/>
  <c r="M149" i="9"/>
  <c r="L149" i="9"/>
  <c r="W148" i="9"/>
  <c r="V148" i="9"/>
  <c r="U148" i="9"/>
  <c r="T148" i="9"/>
  <c r="S148" i="9"/>
  <c r="R148" i="9"/>
  <c r="Q148" i="9"/>
  <c r="N148" i="9"/>
  <c r="M148" i="9"/>
  <c r="L148" i="9"/>
  <c r="W147" i="9"/>
  <c r="V147" i="9"/>
  <c r="U147" i="9"/>
  <c r="T147" i="9"/>
  <c r="S147" i="9"/>
  <c r="R147" i="9"/>
  <c r="Q147" i="9"/>
  <c r="N147" i="9"/>
  <c r="M147" i="9"/>
  <c r="L147" i="9"/>
  <c r="W146" i="9"/>
  <c r="V146" i="9"/>
  <c r="U146" i="9"/>
  <c r="T146" i="9"/>
  <c r="S146" i="9"/>
  <c r="R146" i="9"/>
  <c r="Q146" i="9"/>
  <c r="P146" i="9"/>
  <c r="O146" i="9"/>
  <c r="N146" i="9"/>
  <c r="M146" i="9"/>
  <c r="L146" i="9"/>
  <c r="W145" i="9"/>
  <c r="V145" i="9"/>
  <c r="U145" i="9"/>
  <c r="T145" i="9"/>
  <c r="S145" i="9"/>
  <c r="R145" i="9"/>
  <c r="Q145" i="9"/>
  <c r="P145" i="9"/>
  <c r="O145" i="9"/>
  <c r="N145" i="9"/>
  <c r="M145" i="9"/>
  <c r="L145" i="9"/>
  <c r="W144" i="9"/>
  <c r="V144" i="9"/>
  <c r="U144" i="9"/>
  <c r="T144" i="9"/>
  <c r="S144" i="9"/>
  <c r="R144" i="9"/>
  <c r="Q144" i="9"/>
  <c r="N144" i="9"/>
  <c r="M144" i="9"/>
  <c r="L144" i="9"/>
  <c r="W143" i="9"/>
  <c r="V143" i="9"/>
  <c r="U143" i="9"/>
  <c r="T143" i="9"/>
  <c r="S143" i="9"/>
  <c r="R143" i="9"/>
  <c r="Q143" i="9"/>
  <c r="P143" i="9"/>
  <c r="O143" i="9"/>
  <c r="N143" i="9"/>
  <c r="M143" i="9"/>
  <c r="L143" i="9"/>
  <c r="W142" i="9"/>
  <c r="V142" i="9"/>
  <c r="U142" i="9"/>
  <c r="T142" i="9"/>
  <c r="S142" i="9"/>
  <c r="R142" i="9"/>
  <c r="Q142" i="9"/>
  <c r="P142" i="9"/>
  <c r="O142" i="9"/>
  <c r="N142" i="9"/>
  <c r="M142" i="9"/>
  <c r="L142" i="9"/>
  <c r="W141" i="9"/>
  <c r="V141" i="9"/>
  <c r="U141" i="9"/>
  <c r="T141" i="9"/>
  <c r="S141" i="9"/>
  <c r="R141" i="9"/>
  <c r="Q141" i="9"/>
  <c r="N141" i="9"/>
  <c r="M141" i="9"/>
  <c r="L141" i="9"/>
  <c r="W140" i="9"/>
  <c r="V140" i="9"/>
  <c r="U140" i="9"/>
  <c r="T140" i="9"/>
  <c r="S140" i="9"/>
  <c r="R140" i="9"/>
  <c r="Q140" i="9"/>
  <c r="P140" i="9"/>
  <c r="O140" i="9"/>
  <c r="N140" i="9"/>
  <c r="M140" i="9"/>
  <c r="L140" i="9"/>
  <c r="W139" i="9"/>
  <c r="V139" i="9"/>
  <c r="U139" i="9"/>
  <c r="T139" i="9"/>
  <c r="S139" i="9"/>
  <c r="R139" i="9"/>
  <c r="Q139" i="9"/>
  <c r="P139" i="9"/>
  <c r="O139" i="9"/>
  <c r="N139" i="9"/>
  <c r="M139" i="9"/>
  <c r="L139" i="9"/>
  <c r="W138" i="9"/>
  <c r="V138" i="9"/>
  <c r="U138" i="9"/>
  <c r="T138" i="9"/>
  <c r="S138" i="9"/>
  <c r="R138" i="9"/>
  <c r="Q138" i="9"/>
  <c r="P138" i="9"/>
  <c r="O138" i="9"/>
  <c r="N138" i="9"/>
  <c r="M138" i="9"/>
  <c r="L138" i="9"/>
  <c r="W137" i="9"/>
  <c r="V137" i="9"/>
  <c r="U137" i="9"/>
  <c r="T137" i="9"/>
  <c r="S137" i="9"/>
  <c r="R137" i="9"/>
  <c r="Q137" i="9"/>
  <c r="N137" i="9"/>
  <c r="M137" i="9"/>
  <c r="L137" i="9"/>
  <c r="W136" i="9"/>
  <c r="V136" i="9"/>
  <c r="U136" i="9"/>
  <c r="T136" i="9"/>
  <c r="S136" i="9"/>
  <c r="R136" i="9"/>
  <c r="P136" i="9"/>
  <c r="O136" i="9"/>
  <c r="N136" i="9"/>
  <c r="M136" i="9"/>
  <c r="L136" i="9"/>
  <c r="W135" i="9"/>
  <c r="V135" i="9"/>
  <c r="U135" i="9"/>
  <c r="T135" i="9"/>
  <c r="S135" i="9"/>
  <c r="R135" i="9"/>
  <c r="Q135" i="9"/>
  <c r="N135" i="9"/>
  <c r="M135" i="9"/>
  <c r="L135" i="9"/>
  <c r="W134" i="9"/>
  <c r="V134" i="9"/>
  <c r="U134" i="9"/>
  <c r="T134" i="9"/>
  <c r="S134" i="9"/>
  <c r="R134" i="9"/>
  <c r="Q134" i="9"/>
  <c r="P134" i="9"/>
  <c r="O134" i="9"/>
  <c r="N134" i="9"/>
  <c r="M134" i="9"/>
  <c r="L134" i="9"/>
  <c r="W133" i="9"/>
  <c r="V133" i="9"/>
  <c r="U133" i="9"/>
  <c r="T133" i="9"/>
  <c r="S133" i="9"/>
  <c r="R133" i="9"/>
  <c r="Q133" i="9"/>
  <c r="P133" i="9"/>
  <c r="O133" i="9"/>
  <c r="N133" i="9"/>
  <c r="M133" i="9"/>
  <c r="L133" i="9"/>
  <c r="W132" i="9"/>
  <c r="V132" i="9"/>
  <c r="U132" i="9"/>
  <c r="T132" i="9"/>
  <c r="S132" i="9"/>
  <c r="R132" i="9"/>
  <c r="Q132" i="9"/>
  <c r="O132" i="9"/>
  <c r="N132" i="9"/>
  <c r="M132" i="9"/>
  <c r="L132" i="9"/>
  <c r="W131" i="9"/>
  <c r="V131" i="9"/>
  <c r="U131" i="9"/>
  <c r="T131" i="9"/>
  <c r="S131" i="9"/>
  <c r="R131" i="9"/>
  <c r="Q131" i="9"/>
  <c r="P131" i="9"/>
  <c r="O131" i="9"/>
  <c r="N131" i="9"/>
  <c r="M131" i="9"/>
  <c r="L131" i="9"/>
  <c r="W130" i="9"/>
  <c r="V130" i="9"/>
  <c r="U130" i="9"/>
  <c r="T130" i="9"/>
  <c r="S130" i="9"/>
  <c r="R130" i="9"/>
  <c r="Q130" i="9"/>
  <c r="N130" i="9"/>
  <c r="M130" i="9"/>
  <c r="L130" i="9"/>
  <c r="W129" i="9"/>
  <c r="V129" i="9"/>
  <c r="U129" i="9"/>
  <c r="T129" i="9"/>
  <c r="S129" i="9"/>
  <c r="R129" i="9"/>
  <c r="Q129" i="9"/>
  <c r="P129" i="9"/>
  <c r="O129" i="9"/>
  <c r="N129" i="9"/>
  <c r="M129" i="9"/>
  <c r="L129" i="9"/>
  <c r="W128" i="9"/>
  <c r="V128" i="9"/>
  <c r="U128" i="9"/>
  <c r="T128" i="9"/>
  <c r="S128" i="9"/>
  <c r="R128" i="9"/>
  <c r="Q128" i="9"/>
  <c r="N128" i="9"/>
  <c r="M128" i="9"/>
  <c r="L128" i="9"/>
  <c r="W110" i="9"/>
  <c r="V110" i="9"/>
  <c r="U110" i="9"/>
  <c r="T110" i="9"/>
  <c r="S110" i="9"/>
  <c r="R110" i="9"/>
  <c r="N110" i="9"/>
  <c r="M110" i="9"/>
  <c r="L110" i="9"/>
  <c r="W109" i="9"/>
  <c r="V109" i="9"/>
  <c r="U109" i="9"/>
  <c r="T109" i="9"/>
  <c r="S109" i="9"/>
  <c r="R109" i="9"/>
  <c r="N109" i="9"/>
  <c r="M109" i="9"/>
  <c r="L109" i="9"/>
  <c r="W108" i="9"/>
  <c r="V108" i="9"/>
  <c r="U108" i="9"/>
  <c r="T108" i="9"/>
  <c r="S108" i="9"/>
  <c r="R108" i="9"/>
  <c r="N108" i="9"/>
  <c r="M108" i="9"/>
  <c r="L108" i="9"/>
  <c r="W107" i="9"/>
  <c r="V107" i="9"/>
  <c r="U107" i="9"/>
  <c r="T107" i="9"/>
  <c r="S107" i="9"/>
  <c r="R107" i="9"/>
  <c r="P107" i="9"/>
  <c r="O107" i="9"/>
  <c r="N107" i="9"/>
  <c r="M107" i="9"/>
  <c r="L107" i="9"/>
  <c r="W106" i="9"/>
  <c r="V106" i="9"/>
  <c r="U106" i="9"/>
  <c r="T106" i="9"/>
  <c r="S106" i="9"/>
  <c r="R106" i="9"/>
  <c r="Q106" i="9"/>
  <c r="P106" i="9"/>
  <c r="O106" i="9"/>
  <c r="N106" i="9"/>
  <c r="M106" i="9"/>
  <c r="L106" i="9"/>
  <c r="W105" i="9"/>
  <c r="V105" i="9"/>
  <c r="U105" i="9"/>
  <c r="T105" i="9"/>
  <c r="S105" i="9"/>
  <c r="R105" i="9"/>
  <c r="N105" i="9"/>
  <c r="M105" i="9"/>
  <c r="L105" i="9"/>
  <c r="W104" i="9"/>
  <c r="V104" i="9"/>
  <c r="U104" i="9"/>
  <c r="T104" i="9"/>
  <c r="S104" i="9"/>
  <c r="R104" i="9"/>
  <c r="Q104" i="9"/>
  <c r="P104" i="9"/>
  <c r="O104" i="9"/>
  <c r="N104" i="9"/>
  <c r="M104" i="9"/>
  <c r="L104" i="9"/>
  <c r="W103" i="9"/>
  <c r="V103" i="9"/>
  <c r="U103" i="9"/>
  <c r="T103" i="9"/>
  <c r="S103" i="9"/>
  <c r="R103" i="9"/>
  <c r="P103" i="9"/>
  <c r="O103" i="9"/>
  <c r="N103" i="9"/>
  <c r="M103" i="9"/>
  <c r="L103" i="9"/>
  <c r="W102" i="9"/>
  <c r="V102" i="9"/>
  <c r="U102" i="9"/>
  <c r="T102" i="9"/>
  <c r="S102" i="9"/>
  <c r="R102" i="9"/>
  <c r="N102" i="9"/>
  <c r="M102" i="9"/>
  <c r="L102" i="9"/>
  <c r="W101" i="9"/>
  <c r="V101" i="9"/>
  <c r="U101" i="9"/>
  <c r="T101" i="9"/>
  <c r="S101" i="9"/>
  <c r="R101" i="9"/>
  <c r="P101" i="9"/>
  <c r="O101" i="9"/>
  <c r="N101" i="9"/>
  <c r="M101" i="9"/>
  <c r="L101" i="9"/>
  <c r="W100" i="9"/>
  <c r="V100" i="9"/>
  <c r="U100" i="9"/>
  <c r="T100" i="9"/>
  <c r="S100" i="9"/>
  <c r="R100" i="9"/>
  <c r="P100" i="9"/>
  <c r="O100" i="9"/>
  <c r="N100" i="9"/>
  <c r="M100" i="9"/>
  <c r="L100" i="9"/>
  <c r="W99" i="9"/>
  <c r="V99" i="9"/>
  <c r="U99" i="9"/>
  <c r="T99" i="9"/>
  <c r="S99" i="9"/>
  <c r="R99" i="9"/>
  <c r="P99" i="9"/>
  <c r="O99" i="9"/>
  <c r="N99" i="9"/>
  <c r="M99" i="9"/>
  <c r="L99" i="9"/>
  <c r="W98" i="9"/>
  <c r="V98" i="9"/>
  <c r="U98" i="9"/>
  <c r="T98" i="9"/>
  <c r="S98" i="9"/>
  <c r="R98" i="9"/>
  <c r="P98" i="9"/>
  <c r="O98" i="9"/>
  <c r="N98" i="9"/>
  <c r="M98" i="9"/>
  <c r="L98" i="9"/>
  <c r="W97" i="9"/>
  <c r="V97" i="9"/>
  <c r="U97" i="9"/>
  <c r="T97" i="9"/>
  <c r="S97" i="9"/>
  <c r="R97" i="9"/>
  <c r="N97" i="9"/>
  <c r="M97" i="9"/>
  <c r="L97" i="9"/>
  <c r="W96" i="9"/>
  <c r="V96" i="9"/>
  <c r="U96" i="9"/>
  <c r="T96" i="9"/>
  <c r="S96" i="9"/>
  <c r="R96" i="9"/>
  <c r="Q96" i="9"/>
  <c r="P96" i="9"/>
  <c r="O96" i="9"/>
  <c r="N96" i="9"/>
  <c r="M96" i="9"/>
  <c r="L96" i="9"/>
  <c r="W95" i="9"/>
  <c r="V95" i="9"/>
  <c r="U95" i="9"/>
  <c r="T95" i="9"/>
  <c r="S95" i="9"/>
  <c r="R95" i="9"/>
  <c r="Q95" i="9"/>
  <c r="P95" i="9"/>
  <c r="O95" i="9"/>
  <c r="N95" i="9"/>
  <c r="M95" i="9"/>
  <c r="L95" i="9"/>
  <c r="W94" i="9"/>
  <c r="V94" i="9"/>
  <c r="U94" i="9"/>
  <c r="T94" i="9"/>
  <c r="S94" i="9"/>
  <c r="R94" i="9"/>
  <c r="M94" i="9"/>
  <c r="L94" i="9"/>
  <c r="W93" i="9"/>
  <c r="V93" i="9"/>
  <c r="U93" i="9"/>
  <c r="T93" i="9"/>
  <c r="S93" i="9"/>
  <c r="R93" i="9"/>
  <c r="Q93" i="9"/>
  <c r="P93" i="9"/>
  <c r="O93" i="9"/>
  <c r="N93" i="9"/>
  <c r="M93" i="9"/>
  <c r="L93" i="9"/>
  <c r="W92" i="9"/>
  <c r="V92" i="9"/>
  <c r="U92" i="9"/>
  <c r="T92" i="9"/>
  <c r="S92" i="9"/>
  <c r="R92" i="9"/>
  <c r="O92" i="9"/>
  <c r="N92" i="9"/>
  <c r="M92" i="9"/>
  <c r="L92" i="9"/>
  <c r="W91" i="9"/>
  <c r="V91" i="9"/>
  <c r="U91" i="9"/>
  <c r="T91" i="9"/>
  <c r="S91" i="9"/>
  <c r="R91" i="9"/>
  <c r="N91" i="9"/>
  <c r="M91" i="9"/>
  <c r="L91" i="9"/>
  <c r="W90" i="9"/>
  <c r="V90" i="9"/>
  <c r="U90" i="9"/>
  <c r="T90" i="9"/>
  <c r="S90" i="9"/>
  <c r="R90" i="9"/>
  <c r="N90" i="9"/>
  <c r="M90" i="9"/>
  <c r="L90" i="9"/>
  <c r="W80" i="9"/>
  <c r="V80" i="9"/>
  <c r="U80" i="9"/>
  <c r="T80" i="9"/>
  <c r="S80" i="9"/>
  <c r="R80" i="9"/>
  <c r="W79" i="9"/>
  <c r="V79" i="9"/>
  <c r="U79" i="9"/>
  <c r="T79" i="9"/>
  <c r="S79" i="9"/>
  <c r="R79" i="9"/>
  <c r="W78" i="9"/>
  <c r="V78" i="9"/>
  <c r="U78" i="9"/>
  <c r="T78" i="9"/>
  <c r="S78" i="9"/>
  <c r="R78" i="9"/>
  <c r="W77" i="9"/>
  <c r="V77" i="9"/>
  <c r="U77" i="9"/>
  <c r="T77" i="9"/>
  <c r="S77" i="9"/>
  <c r="R77" i="9"/>
  <c r="W76" i="9"/>
  <c r="V76" i="9"/>
  <c r="U76" i="9"/>
  <c r="T76" i="9"/>
  <c r="S76" i="9"/>
  <c r="R76" i="9"/>
  <c r="O76" i="9"/>
  <c r="N76" i="9"/>
  <c r="M76" i="9"/>
  <c r="L76" i="9"/>
  <c r="W75" i="9"/>
  <c r="V75" i="9"/>
  <c r="U75" i="9"/>
  <c r="T75" i="9"/>
  <c r="S75" i="9"/>
  <c r="R75" i="9"/>
  <c r="W74" i="9"/>
  <c r="V74" i="9"/>
  <c r="U74" i="9"/>
  <c r="T74" i="9"/>
  <c r="S74" i="9"/>
  <c r="R74" i="9"/>
  <c r="O74" i="9"/>
  <c r="N74" i="9"/>
  <c r="M74" i="9"/>
  <c r="L74" i="9"/>
  <c r="W73" i="9"/>
  <c r="V73" i="9"/>
  <c r="U73" i="9"/>
  <c r="T73" i="9"/>
  <c r="S73" i="9"/>
  <c r="R73" i="9"/>
  <c r="P73" i="9"/>
  <c r="W72" i="9"/>
  <c r="V72" i="9"/>
  <c r="U72" i="9"/>
  <c r="T72" i="9"/>
  <c r="S72" i="9"/>
  <c r="R72" i="9"/>
  <c r="W71" i="9"/>
  <c r="V71" i="9"/>
  <c r="U71" i="9"/>
  <c r="T71" i="9"/>
  <c r="S71" i="9"/>
  <c r="R71" i="9"/>
  <c r="P71" i="9"/>
  <c r="W70" i="9"/>
  <c r="V70" i="9"/>
  <c r="U70" i="9"/>
  <c r="T70" i="9"/>
  <c r="S70" i="9"/>
  <c r="R70" i="9"/>
  <c r="P70" i="9"/>
  <c r="W69" i="9"/>
  <c r="V69" i="9"/>
  <c r="U69" i="9"/>
  <c r="T69" i="9"/>
  <c r="S69" i="9"/>
  <c r="R69" i="9"/>
  <c r="P69" i="9"/>
  <c r="W68" i="9"/>
  <c r="V68" i="9"/>
  <c r="U68" i="9"/>
  <c r="T68" i="9"/>
  <c r="S68" i="9"/>
  <c r="R68" i="9"/>
  <c r="W67" i="9"/>
  <c r="V67" i="9"/>
  <c r="U67" i="9"/>
  <c r="T67" i="9"/>
  <c r="S67" i="9"/>
  <c r="R67" i="9"/>
  <c r="O67" i="9"/>
  <c r="N67" i="9"/>
  <c r="M67" i="9"/>
  <c r="L67" i="9"/>
  <c r="W66" i="9"/>
  <c r="V66" i="9"/>
  <c r="U66" i="9"/>
  <c r="T66" i="9"/>
  <c r="S66" i="9"/>
  <c r="R66" i="9"/>
  <c r="O66" i="9"/>
  <c r="N66" i="9"/>
  <c r="M66" i="9"/>
  <c r="L66" i="9"/>
  <c r="W65" i="9"/>
  <c r="V65" i="9"/>
  <c r="U65" i="9"/>
  <c r="T65" i="9"/>
  <c r="S65" i="9"/>
  <c r="R65" i="9"/>
  <c r="O65" i="9"/>
  <c r="N65" i="9"/>
  <c r="M65" i="9"/>
  <c r="L65" i="9"/>
  <c r="W64" i="9"/>
  <c r="V64" i="9"/>
  <c r="U64" i="9"/>
  <c r="T64" i="9"/>
  <c r="S64" i="9"/>
  <c r="R64" i="9"/>
  <c r="W63" i="9"/>
  <c r="V63" i="9"/>
  <c r="U63" i="9"/>
  <c r="T63" i="9"/>
  <c r="S63" i="9"/>
  <c r="R63" i="9"/>
  <c r="W62" i="9"/>
  <c r="V62" i="9"/>
  <c r="U62" i="9"/>
  <c r="T62" i="9"/>
  <c r="S62" i="9"/>
  <c r="R62" i="9"/>
  <c r="W61" i="9"/>
  <c r="V61" i="9"/>
  <c r="U61" i="9"/>
  <c r="T61" i="9"/>
  <c r="S61" i="9"/>
  <c r="R61" i="9"/>
  <c r="W60" i="9"/>
  <c r="V60" i="9"/>
  <c r="U60" i="9"/>
  <c r="T60" i="9"/>
  <c r="S60" i="9"/>
  <c r="R60" i="9"/>
  <c r="W51" i="9"/>
  <c r="V51" i="9"/>
  <c r="U51" i="9"/>
  <c r="T51" i="9"/>
  <c r="S51" i="9"/>
  <c r="R51" i="9"/>
  <c r="N51" i="9"/>
  <c r="M51" i="9"/>
  <c r="L51" i="9"/>
  <c r="W50" i="9"/>
  <c r="V50" i="9"/>
  <c r="U50" i="9"/>
  <c r="T50" i="9"/>
  <c r="S50" i="9"/>
  <c r="R50" i="9"/>
  <c r="N50" i="9"/>
  <c r="M50" i="9"/>
  <c r="L50" i="9"/>
  <c r="W49" i="9"/>
  <c r="V49" i="9"/>
  <c r="U49" i="9"/>
  <c r="T49" i="9"/>
  <c r="S49" i="9"/>
  <c r="R49" i="9"/>
  <c r="N49" i="9"/>
  <c r="M49" i="9"/>
  <c r="L49" i="9"/>
  <c r="W48" i="9"/>
  <c r="V48" i="9"/>
  <c r="U48" i="9"/>
  <c r="T48" i="9"/>
  <c r="S48" i="9"/>
  <c r="R48" i="9"/>
  <c r="N48" i="9"/>
  <c r="M48" i="9"/>
  <c r="L48" i="9"/>
  <c r="W47" i="9"/>
  <c r="V47" i="9"/>
  <c r="U47" i="9"/>
  <c r="T47" i="9"/>
  <c r="S47" i="9"/>
  <c r="R47" i="9"/>
  <c r="Q47" i="9"/>
  <c r="P47" i="9"/>
  <c r="O47" i="9"/>
  <c r="N47" i="9"/>
  <c r="M47" i="9"/>
  <c r="L47" i="9"/>
  <c r="W46" i="9"/>
  <c r="V46" i="9"/>
  <c r="U46" i="9"/>
  <c r="T46" i="9"/>
  <c r="S46" i="9"/>
  <c r="R46" i="9"/>
  <c r="N46" i="9"/>
  <c r="M46" i="9"/>
  <c r="L46" i="9"/>
  <c r="W45" i="9"/>
  <c r="V45" i="9"/>
  <c r="U45" i="9"/>
  <c r="T45" i="9"/>
  <c r="S45" i="9"/>
  <c r="R45" i="9"/>
  <c r="Q45" i="9"/>
  <c r="P45" i="9"/>
  <c r="O45" i="9"/>
  <c r="N45" i="9"/>
  <c r="M45" i="9"/>
  <c r="L45" i="9"/>
  <c r="W44" i="9"/>
  <c r="V44" i="9"/>
  <c r="U44" i="9"/>
  <c r="T44" i="9"/>
  <c r="S44" i="9"/>
  <c r="R44" i="9"/>
  <c r="P44" i="9"/>
  <c r="O44" i="9"/>
  <c r="N44" i="9"/>
  <c r="M44" i="9"/>
  <c r="L44" i="9"/>
  <c r="W43" i="9"/>
  <c r="V43" i="9"/>
  <c r="U43" i="9"/>
  <c r="T43" i="9"/>
  <c r="S43" i="9"/>
  <c r="R43" i="9"/>
  <c r="N43" i="9"/>
  <c r="M43" i="9"/>
  <c r="L43" i="9"/>
  <c r="W42" i="9"/>
  <c r="V42" i="9"/>
  <c r="U42" i="9"/>
  <c r="T42" i="9"/>
  <c r="S42" i="9"/>
  <c r="R42" i="9"/>
  <c r="P42" i="9"/>
  <c r="O42" i="9"/>
  <c r="N42" i="9"/>
  <c r="M42" i="9"/>
  <c r="L42" i="9"/>
  <c r="W41" i="9"/>
  <c r="V41" i="9"/>
  <c r="U41" i="9"/>
  <c r="T41" i="9"/>
  <c r="S41" i="9"/>
  <c r="R41" i="9"/>
  <c r="P41" i="9"/>
  <c r="O41" i="9"/>
  <c r="N41" i="9"/>
  <c r="M41" i="9"/>
  <c r="L41" i="9"/>
  <c r="W40" i="9"/>
  <c r="V40" i="9"/>
  <c r="U40" i="9"/>
  <c r="T40" i="9"/>
  <c r="S40" i="9"/>
  <c r="R40" i="9"/>
  <c r="P40" i="9"/>
  <c r="O40" i="9"/>
  <c r="N40" i="9"/>
  <c r="M40" i="9"/>
  <c r="L40" i="9"/>
  <c r="W39" i="9"/>
  <c r="V39" i="9"/>
  <c r="U39" i="9"/>
  <c r="T39" i="9"/>
  <c r="S39" i="9"/>
  <c r="R39" i="9"/>
  <c r="N39" i="9"/>
  <c r="M39" i="9"/>
  <c r="L39" i="9"/>
  <c r="W38" i="9"/>
  <c r="V38" i="9"/>
  <c r="U38" i="9"/>
  <c r="T38" i="9"/>
  <c r="S38" i="9"/>
  <c r="R38" i="9"/>
  <c r="Q38" i="9"/>
  <c r="P38" i="9"/>
  <c r="O38" i="9"/>
  <c r="N38" i="9"/>
  <c r="M38" i="9"/>
  <c r="L38" i="9"/>
  <c r="W37" i="9"/>
  <c r="V37" i="9"/>
  <c r="U37" i="9"/>
  <c r="T37" i="9"/>
  <c r="S37" i="9"/>
  <c r="R37" i="9"/>
  <c r="Q37" i="9"/>
  <c r="P37" i="9"/>
  <c r="O37" i="9"/>
  <c r="N37" i="9"/>
  <c r="M37" i="9"/>
  <c r="L37" i="9"/>
  <c r="W36" i="9"/>
  <c r="V36" i="9"/>
  <c r="U36" i="9"/>
  <c r="T36" i="9"/>
  <c r="S36" i="9"/>
  <c r="R36" i="9"/>
  <c r="N36" i="9"/>
  <c r="M36" i="9"/>
  <c r="L36" i="9"/>
  <c r="W35" i="9"/>
  <c r="V35" i="9"/>
  <c r="U35" i="9"/>
  <c r="T35" i="9"/>
  <c r="S35" i="9"/>
  <c r="R35" i="9"/>
  <c r="N35" i="9"/>
  <c r="M35" i="9"/>
  <c r="L35" i="9"/>
  <c r="W34" i="9"/>
  <c r="V34" i="9"/>
  <c r="U34" i="9"/>
  <c r="T34" i="9"/>
  <c r="S34" i="9"/>
  <c r="R34" i="9"/>
  <c r="Q34" i="9"/>
  <c r="P34" i="9"/>
  <c r="O34" i="9"/>
  <c r="N34" i="9"/>
  <c r="M34" i="9"/>
  <c r="L34" i="9"/>
  <c r="W33" i="9"/>
  <c r="V33" i="9"/>
  <c r="U33" i="9"/>
  <c r="T33" i="9"/>
  <c r="S33" i="9"/>
  <c r="R33" i="9"/>
  <c r="N33" i="9"/>
  <c r="M33" i="9"/>
  <c r="L33" i="9"/>
  <c r="W32" i="9"/>
  <c r="V32" i="9"/>
  <c r="U32" i="9"/>
  <c r="T32" i="9"/>
  <c r="S32" i="9"/>
  <c r="R32" i="9"/>
  <c r="N32" i="9"/>
  <c r="M32" i="9"/>
  <c r="L32" i="9"/>
  <c r="P31" i="9"/>
  <c r="W28" i="9"/>
  <c r="V28" i="9"/>
  <c r="Q28" i="9"/>
  <c r="P28" i="9"/>
  <c r="W27" i="9"/>
  <c r="V27" i="9"/>
  <c r="W26" i="9"/>
  <c r="V26" i="9"/>
  <c r="W25" i="9"/>
  <c r="V25" i="9"/>
  <c r="Q25" i="9"/>
  <c r="P25" i="9"/>
  <c r="W24" i="9"/>
  <c r="V24" i="9"/>
  <c r="Q24" i="9"/>
  <c r="P24" i="9"/>
  <c r="W23" i="9"/>
  <c r="V23" i="9"/>
  <c r="W22" i="9"/>
  <c r="V22" i="9"/>
  <c r="Q22" i="9"/>
  <c r="P22" i="9"/>
  <c r="W21" i="9"/>
  <c r="V21" i="9"/>
  <c r="Q21" i="9"/>
  <c r="P21" i="9"/>
  <c r="W20" i="9"/>
  <c r="V20" i="9"/>
  <c r="W19" i="9"/>
  <c r="V19" i="9"/>
  <c r="Q19" i="9"/>
  <c r="P19" i="9"/>
  <c r="W18" i="9"/>
  <c r="V18" i="9"/>
  <c r="Q18" i="9"/>
  <c r="P18" i="9"/>
  <c r="W17" i="9"/>
  <c r="V17" i="9"/>
  <c r="Q17" i="9"/>
  <c r="P17" i="9"/>
  <c r="W16" i="9"/>
  <c r="V16" i="9"/>
  <c r="P16" i="9"/>
  <c r="W15" i="9"/>
  <c r="V15" i="9"/>
  <c r="Q15" i="9"/>
  <c r="P15" i="9"/>
  <c r="W14" i="9"/>
  <c r="V14" i="9"/>
  <c r="Q14" i="9"/>
  <c r="P14" i="9"/>
  <c r="W12" i="9"/>
  <c r="V12" i="9"/>
  <c r="W10" i="9"/>
  <c r="V10" i="9"/>
  <c r="Q10" i="9"/>
  <c r="P10" i="9"/>
  <c r="W9" i="9"/>
  <c r="V9" i="9"/>
  <c r="Q9" i="9"/>
  <c r="P9" i="9"/>
  <c r="W7" i="9"/>
  <c r="V7" i="9"/>
  <c r="Q7" i="9"/>
  <c r="P7" i="9"/>
  <c r="W3" i="9"/>
  <c r="V3" i="9"/>
  <c r="W2" i="9"/>
  <c r="V2" i="9"/>
</calcChain>
</file>

<file path=xl/sharedStrings.xml><?xml version="1.0" encoding="utf-8"?>
<sst xmlns="http://schemas.openxmlformats.org/spreadsheetml/2006/main" count="22694" uniqueCount="639">
  <si>
    <t>Dependencia</t>
  </si>
  <si>
    <t>Dependencia Asociada</t>
  </si>
  <si>
    <t>Origen del Indicador</t>
  </si>
  <si>
    <t>Tipo de acumulación</t>
  </si>
  <si>
    <t xml:space="preserve">Tipo </t>
  </si>
  <si>
    <t>Categoría indicador</t>
  </si>
  <si>
    <t>Código SIPLAN+</t>
  </si>
  <si>
    <t>Nombre indicador</t>
  </si>
  <si>
    <t>Fórmula de cálculo</t>
  </si>
  <si>
    <t xml:space="preserve">Meta 2024 </t>
  </si>
  <si>
    <t>Unidad de medida</t>
  </si>
  <si>
    <t>Inicio de medición</t>
  </si>
  <si>
    <t>Enero</t>
  </si>
  <si>
    <t>Febrero</t>
  </si>
  <si>
    <t>Marzo</t>
  </si>
  <si>
    <t>Meta primer trimestre</t>
  </si>
  <si>
    <t>Resultado acumulado primer trimestre</t>
  </si>
  <si>
    <t>Cumplimiento primer trimestre</t>
  </si>
  <si>
    <t xml:space="preserve">Abril </t>
  </si>
  <si>
    <t>Mayo</t>
  </si>
  <si>
    <t>Junio</t>
  </si>
  <si>
    <t>Meta segundo trimestre</t>
  </si>
  <si>
    <t>Resultado acumulado segundo trimestre</t>
  </si>
  <si>
    <t>Cumplimiento segundo trimestre</t>
  </si>
  <si>
    <t>Dirección de Asuntos Étnicos</t>
  </si>
  <si>
    <t>CONPES</t>
  </si>
  <si>
    <t>Acumulado</t>
  </si>
  <si>
    <t>Producto</t>
  </si>
  <si>
    <t>2.Mixto</t>
  </si>
  <si>
    <t>Número de planes específicos de prevención y atención para comunidades Negras, Afrocolombianas, Raízales y Palenqueras formulados.</t>
  </si>
  <si>
    <t>Sumatoria de planes específicos de prevención y atención para comunidades Negras, Afrocolombianas, Raízales y Palenqueras formulados.</t>
  </si>
  <si>
    <t>Numérico</t>
  </si>
  <si>
    <t>NA</t>
  </si>
  <si>
    <t>Número de medidas implementadas competencia de la Unidad para las Víctimas de los planes específicos de prevención y atención para comunidades Negras, Afrocolombianas, Raízales y Palenqueras</t>
  </si>
  <si>
    <t>Sumatoria de medidas implementadas competencia de la Unidad para las Víctimas de los planes específicos de prevención y atención para comunidades Negras, Afrocolombianas, Raízales y Palenqueras</t>
  </si>
  <si>
    <t>Número de comunidades étnicas con procesos de concertación para el acceso a las medidas contenidas en los decretos leyes en el marco al derecho a la autonomía y el gobierno propio y la participación efectiva finalizados</t>
  </si>
  <si>
    <t>Sumatoria de comunidades étnicas con procesos de concertación para el acceso a las medidas contenidas en los decretos leyes en el marco al derecho a la autonomía y el gobierno propio y la participación efectiva finalizados</t>
  </si>
  <si>
    <t>PND</t>
  </si>
  <si>
    <t>1.Nacional</t>
  </si>
  <si>
    <t>Porcentaje de avance en la consolidación e implementación para la reglamentación del Decreto Ley 4635 de 2011.</t>
  </si>
  <si>
    <t>(Número de acciones para consolidación e implementación para la reglamentación del Decreto Ley 4635 de 2011 cumplidas / Total de acciones para consolidación e implementación para la reglamentación del Decreto Ley 4635 de 2011 programadas)*100</t>
  </si>
  <si>
    <t>Porcentaje</t>
  </si>
  <si>
    <t>-</t>
  </si>
  <si>
    <t xml:space="preserve">Proyecto de Inversión </t>
  </si>
  <si>
    <t>Número de emergencias especiales de comunidades étnicas víctimas del conflicto armado acompañadas</t>
  </si>
  <si>
    <t xml:space="preserve">Porcentual por demanda (denominador variable). </t>
  </si>
  <si>
    <t>Porcentaje de avance en el acompañamiento a comunidades étnicas víctimas de desplazamiento forzado masivos para la medición de la subsistencia mínima de acuerdo con lo establecido en los Decretos Ley Étnicos</t>
  </si>
  <si>
    <t>(Número de comunidades étnicas víctimas de desplazamiento forzado por eventos masivos focalizadas  acompañadas / Total comunidades étnicas víctimas de desplazamiento forzado por eventos masivos focalizadas)*100</t>
  </si>
  <si>
    <t>Número de Entidades territoriales asistidas técnicamente en la implementación de los Decretos Ley</t>
  </si>
  <si>
    <t>Sumatoria de Entidades territoriales asistidas técnicamente en la implementación de los Decretos Ley</t>
  </si>
  <si>
    <t>Gestión Institucional</t>
  </si>
  <si>
    <t>Número de acciones de fortalecimiento a nivel comunitario con enfoque de derechos, territorial y diferencial implementadas</t>
  </si>
  <si>
    <t>Sumatoria de acciones de fortalecimiento a nivel comunitario con enfoque de derechos, territorial y diferencial implementadas</t>
  </si>
  <si>
    <t>Número de sujetos de reparación colectiva étnicos con concertación de la Medida de Indemnización Colectiva realizada</t>
  </si>
  <si>
    <t>Sumatoria de sujetos de reparación colectiva étnicos con concertación de la Medida de Indemnización Colectiva realizada</t>
  </si>
  <si>
    <t>Número de sujetos de reparación colectiva étnicos con seguimiento a la implementación de la Medida de Indemnización Colectiva realizado</t>
  </si>
  <si>
    <t>Sumatoria de sujetos de reparación colectiva étnicos con seguimiento a la implementación de la Medida de Indemnización Colectiva realizado</t>
  </si>
  <si>
    <t>Porcentaje de avance en la ejecución del Plan de implementación efectiva y acelerada del Decreto 4633 de 2011.</t>
  </si>
  <si>
    <t>(Número de acciones para consolidación e implementación para la reglamentación del Decreto Ley 4633 de 2011 cumplidas / Total de acciones para consolidación e implementación para la reglamentación del Decreto Ley 4633 de 2011programadas)*100</t>
  </si>
  <si>
    <t xml:space="preserve">Porcentaje de avance en la reglamentación del Decreto 4634 de 2011 y su implementación.  </t>
  </si>
  <si>
    <t>(Número de acciones para consolidación e implementación para la reglamentación del Decreto Ley 4634 de 2011 cumplidas / Total de acciones para consolidación e implementación para la reglamentación del Decreto Ley 4634 de 2011 programadas)*100</t>
  </si>
  <si>
    <t>Número de planes de trabajo formulados en cumplimiento de las órdenes del Auto 092 de 2008 con mujeres pertenecientes a comunidades negras, afrocolombianas, raizales y palenqueras.</t>
  </si>
  <si>
    <t>Número de planes de acción formulados</t>
  </si>
  <si>
    <t>Número de planes de trabajo formulados con mujeres víctimas del conflicto armado pertenecientes al Pueblo Rrom</t>
  </si>
  <si>
    <t xml:space="preserve">Número de planes de trabajo formulados en cumplimiento de las órdenes del Auto 092 de 2008 con mujeres pertenecientes a pueblos indígenas </t>
  </si>
  <si>
    <t>Dirección de Gestión Interinstitucional</t>
  </si>
  <si>
    <t>Impacto</t>
  </si>
  <si>
    <t>Víctimas que superaron la situación de vulnerabilidad</t>
  </si>
  <si>
    <t xml:space="preserve">Suma de las víctimas de desplazamiento forzado que han superado la situación de vulnerabilidad en el cumplimiento de los derechos definidos.
</t>
  </si>
  <si>
    <t xml:space="preserve">Avance en la estrategia de acciones de articulación y coordinación interinstitucional para desarrollar intervenciones territoriales integrales. </t>
  </si>
  <si>
    <t>Porcentaje de avance en la estrategia de acciones de articulación y coordinación interinstitucional para desarrollar intervenciones territoriales integrales. 
Hito 1: Elaboración de la estrategia de articulación y coordinación intra e interinstitucional en el marco de las intervenciones integrales en territorio.  40 %
Hito 2: Aprobación por parte de la Subdirección General y Dirección General  de la estrategia propuesta por la DGI.  30 %
Hito 3: Socialización con actores estratégicos. 30 %</t>
  </si>
  <si>
    <t xml:space="preserve">Porcentaje de implementación de la estrategia de gestión de oferta teniendo en cuenta focalización y priorización de acuerdo con el Modelo de intervención Territorial Integral y el enfoque de soluciones duraderas. </t>
  </si>
  <si>
    <t xml:space="preserve">Sumatoria del porcentaje de implementación del lineamiento para la focalización y priorización en la gestión de oferta para entidades públicas de los tres niveles de gobierno . 
HITO (i) Análisis de la línea base a partir del MITI   (15 %)
HITO (ii) Recolección y análisis de la información de las metas previstas en el PND.  (15 %)
HITO (iii) Jornadas de trabajo de articulación y coordinación con entidades del SNARIV para la intervención integral territorial  (15 %)
HITO (iv) Construcción plan de trabajo intervención territorial. 15%
HITO (v) informe de seguimiento a la implementación de lineamientos (40%)
</t>
  </si>
  <si>
    <t>Gestión</t>
  </si>
  <si>
    <t xml:space="preserve">Porcentaje de avance en la implementación del plan de trabajo para fortalecer la articulación entre el Sistema Integral de Verdad Justicia Reparación y no Repetición -SIPAZ y la Unidad para las Víctimas. </t>
  </si>
  <si>
    <t>(Número de actividades del plan de trabajo para fortalecer la articulación entre SIPAZ y la Unidad para las Víctimas realizadas / Número de actividades del plan de trabajo para fortalecer la articulación entre SIPAZ y la Unidad para las Víctimas)*100</t>
  </si>
  <si>
    <t xml:space="preserve">Número de espacios de dignificación/fechas emblemáticas con integrantes fuerza pública víctimas del conflicto armado. </t>
  </si>
  <si>
    <t xml:space="preserve">Sumatoria del número de  espacios de dignificación/fechas emblemáticas con integrantes fuerza pública víctimas del conflicto armado realizados. </t>
  </si>
  <si>
    <t xml:space="preserve">Actualizar criterios de certificación </t>
  </si>
  <si>
    <t>Número de documentos elaborados con los criterios de certificación actualizados</t>
  </si>
  <si>
    <t>Porcentaje de cumplimiento de los compromisos generados en cada una de las sesiones del comité ejecutivo del SNARIV</t>
  </si>
  <si>
    <t>(número de compromisos generados en las sesiones del comité ejecutivo del SNARIV cumplidos / Total Compromisos  generados en las sesiones del comité ejecutivo del SNARIV)*100</t>
  </si>
  <si>
    <t>% de informes remitidos a la rama judicial, Congreso y organismos de control</t>
  </si>
  <si>
    <t>(Número de informes remitidos a la rama judicial, Congreso y organismos de control en tiempos y con calidad/ número informes requeridos)¨100</t>
  </si>
  <si>
    <t>Número de documentos técnicos construidos para la implementación de la política pública de víctimas a las entidades del SNARIV que incluyan en sus contenidos el enfoque diferencial y de género</t>
  </si>
  <si>
    <t>Sumatoria de documentos de lineamientos técnicos construidos que incluyan el enfoque diferencial y de género</t>
  </si>
  <si>
    <t>Grupo de Gestión de Proyectos</t>
  </si>
  <si>
    <t>Porcentaje de entidades territoriales asistidas, organizaciones de víctimas y mesas de víctimas asistidos técnicamente para el apoyo en la formulación de proyectos</t>
  </si>
  <si>
    <t>(Sumatoria de Entidades territoriales, organizaciones de víctimas y mesas de víctimas asistidos técnicamente para el apoyo en la formulación de proyectos/Sumatoria de  Entidades territoriales, organizaciones de víctimas y mesas de víctimas que solicitan asistencia técnica para el apoyo en la formulación de proyectos)*100</t>
  </si>
  <si>
    <t>Porcentaje de CTUS elaborados y emitidos</t>
  </si>
  <si>
    <t>(Total de CTUS elaborados y emitidos / Número de CTUS recibidos)*100</t>
  </si>
  <si>
    <t>Subdirección Coordinación Nación Territorio</t>
  </si>
  <si>
    <t>Número de Centros Regionales de Atención y Reparación a Víctimas (CRAV) fortalecidos</t>
  </si>
  <si>
    <t>Sumatoria de Centros regionales de Atención y Reparación a Víctimas (CRAV) fortalecidos</t>
  </si>
  <si>
    <t>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</si>
  <si>
    <t>Sumatoria del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
Hito 1. Definición de una nueva estrategia de acuerdo con las definiciones conceptuales realizadas en el marco del PAS=10%.
Hito 2. Definición de los indicadores de seguimiento de la estrategia=15%.
Hito 3. Unificación de las herramientas de seguimiento=25%.
Hito 4. Análisis de la arquitectura institucional y de competencias nacionales y territoriales=10%.
Hito 5. Expedición del acto administrativo=10%.
Hilo 6: Socialización del nuevo modelo de estrategia de corresponsabilidad=15%.
Hito 7. Implementación del nuevo modelo de estrategia de corresponsabilidad =15%.</t>
  </si>
  <si>
    <t>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t>
  </si>
  <si>
    <t>Número de entidades territoriales asistidas técnicamente en los procesos de planeación, ejecución y seguimiento de la política, que incorpora los aspectos técnicos, financieros y administrativos. Teniendo en cuenta los enfoques diferenciales y de género así como soluciones duraderas</t>
  </si>
  <si>
    <t>Porcentaje de avance en la unificación de las herramientas de planeación y seguimiento territorial de la política de víctimas.</t>
  </si>
  <si>
    <t xml:space="preserve">Sumatoria del porcentaje de avance en la unificación de las herramientas de planeación y seguimiento territorial de la política de víctimas
Hito 1. Revisión de la operabilidad y viabilidad normativa para la unificación de las herramientas de planeación y seguimiento territorial de la PV=25%.
Hito 2. Formulación de propuestas normativas y ajuste tecnológico para la unificación de herramientas de planeación y seguimiento territorial de la PV en un reporte simplificado para su aprobación=25%.
Hito 3. Aprobación y socialización del reporte simplificado para la planeación y seguimiento territorial de la PVs=25%.
Hito 4. Implementación del reporte simplificado de planeación y seguimiento territorial de la PV por parte de las entidades territoriales=25%.
</t>
  </si>
  <si>
    <t>Porcentaje de avance en el diseño y socialización de lineamientos para el funcionamiento de los comités territoriales de justicia transicional y demás instancias de coordinación territorial de la política de víctimas.</t>
  </si>
  <si>
    <t xml:space="preserve">Sumatoria del porcentaje de avance en el diseño y socialización de lineamientos para el funcionamiento de los comités territoriales de justicia transicional y demás instancias de coordinación territorial de la política de víctimas
Hito 1. Versión preliminar de lineamientos para el funcionamiento de los comités territoriales de justicia transicional y demás instancias territoriales de coordinación para la implementación de la política de víctimas=25%.
Hito 2. Versión final de lineamientos para los comités territoriales de justicia transicional y demás instancias territoriales de coordinación en la implementación de la política de víctimas=25%.
Hito 3. Lineamientos para el funcionamiento de los comités territoriales de justicia transicional y demás instancias territoriales de coordinación en la implementación de la política de víctimas formalizados o expedidos=25%.
Hito 4. Lineamientos para el funcionamiento de los comités territoriales de justicia transicional y demás instancias territoriales de coordinación en la implementación de la política de víctimas socializados=25%.
</t>
  </si>
  <si>
    <t>Resultado</t>
  </si>
  <si>
    <t>Porcentaje de avance en el ajuste en la metodología de medición del indicador de capacidad territorial.</t>
  </si>
  <si>
    <t>Sumatoria del porcentaje de avance en el ajuste en la metodología del medición del indicador de capacidad territorial
Hito 1. Versión preliminar de lineamientos para la medición del indicador de capacidad territorial=20%.
Hito 2. Versión final de lineamientos para la medición del indicador de capacidad territorial=20%.
Hito 3. Socialización de lineamientos para la medición del indicador de capacidad territorial=20%.
Hito 4.  Lineamientos para la medición del indicador de capacidad territorial formalizados y expedidos=20%.
Hito 5. Medición del indicador de capacidad territorial=20%.</t>
  </si>
  <si>
    <t>Porcentaje de avance de la caracterización de la oferta territorial  de la política pública de víctimas definiendo las rutas de acceso y alcance de los bienes y servicios asociados a cada derecho.</t>
  </si>
  <si>
    <t xml:space="preserve">Sumatoria del porcentaje de avance de la caracterización de la oferta territorial  de la política pública de víctimas definiendo las rutas de acceso y alcance de los bienes y servicios asociados a cada derecho
Hito 1. Ajuste de la herramienta de caracterización de la oferta territorial de la política pública de víctimas por derecho en la implementación de la política de víctimas=25%.
Hito 2. Socialización y asistencia técnica a entidades territoriales para la caracterización de la oferta territorial  pública de víctimas=25%.
Hito 3. Desarrollo de la caracterización de la oferta territorial de la política pública de víctimas=25%.
Hito 4. Balance de la caracterización de la oferta territorial por derecho en la implementación de la política de víctimas=25%.
</t>
  </si>
  <si>
    <t>Número de Entidades territoriales certificadas en su contribución al goce efectivo de derechos de la población víctima.</t>
  </si>
  <si>
    <t>Porcentaje de hogares desplazados que acceden a atención humanitaria inmediata por entidades territoriales.</t>
  </si>
  <si>
    <t>(Sumatoria de hogares que recibieron atención humanitaria inmediata durante el último año en los componentes a que tienen derecho por entidades territoriales / Sumatoria de hogares relacionados en declaraciones por el hecho de desplazamiento forzado, presentadas ante el ministerio público durante el último año, cuyo evento ocurrió dentro de los 3 meses previos a dicha declaración) x 100</t>
  </si>
  <si>
    <t>Subdirección Coordinación SNARIV</t>
  </si>
  <si>
    <t>Entidades nacionales certificadas en la regionalización indicativa de sus proyectos de inversión</t>
  </si>
  <si>
    <t>Sumatoria de entidades del Sistema Nacional de Atención y Reparación Integral a Víctimas certificadas en su regionalización indicativa de recursos</t>
  </si>
  <si>
    <t>Entidades certificadas en la contribución al GED de la población víctima</t>
  </si>
  <si>
    <t>Sumatoria de Entidades del Sistema Nacional de Atención y Reparación Integral a Víctimas certificadas en su contribución al GED</t>
  </si>
  <si>
    <t>Informes de avance de los acuerdos pactados con las entidades nacionales en los Planes de Acción y Fortalecimiento el enfoque diferencial y étnico</t>
  </si>
  <si>
    <t>Sumatoria de informes de avance de los acuerdos pactados con las entidades nacionales en los Planes de Acción y Fortalecimiento.</t>
  </si>
  <si>
    <t>Entidades nacionales con oferta caracterizada incluyendo el enfoque diferencial y étnico.</t>
  </si>
  <si>
    <t>Sumatoria de entidades nacionales con oferta caracterizada con enfoque diferencial y étnico.</t>
  </si>
  <si>
    <t>Documento balance del funcionamiento de los Subcomités Técnicos Nacionales</t>
  </si>
  <si>
    <t>Sumatoria de documentos Documento balance del funcionamiento de los Subcomités Técnicos Nacionales</t>
  </si>
  <si>
    <t>Subdirección de Participación</t>
  </si>
  <si>
    <t>Porcentaje de avances en el diseño de la batería de indicadores para hacer seguimiento a la incidencia de las mesas de participación.</t>
  </si>
  <si>
    <t>Sumatoria del porcentaje de avances en el diseño de la batería de indicadores para hacer seguimiento a la incidencia de las mesas medida Hito 1. Diseño de una batería de indicadores para hacer seguimiento a la incidencia de las mesas de participación de víctimas=30%. Hito 2. Socialización y respuesta a comentario por parte de la mesa nacional de víctimas=30%. Hito 3. Diseñar un mecanismo de reporte y seguimiento de los planes de trabajo y documentos de incidencia de las mesas distritales, municipales y departamentales de víctimas=40%.</t>
  </si>
  <si>
    <t xml:space="preserve">Numero de Jornadas  de participación realizadas en cuanto a los fortalecimientos a las  Mesas de participación, Comités Ejecutivos, plenarios de la Mesa Nacional, encuentros de participación e incidencia en la política publica de víctimas  para diferentes enfoques, hechos victimizantes y representantes de las mesas de participación de víctimas. </t>
  </si>
  <si>
    <t>Sumatoria de Jornadas  de participación realizadas</t>
  </si>
  <si>
    <t>Socialización del protocolo de participación de la niñez víctima a las Direcciones Territoriales y a Mesa Nacional y Mesa Distrital y departamentales.</t>
  </si>
  <si>
    <t xml:space="preserve">Número de Direcciones Territoriales, Mesas Nacional, Distrital y Departamentales con socialización del protocolo participación de la niñez víctima. </t>
  </si>
  <si>
    <t>Número de víctimas organizadas y no organizadas capacitadas a partir de la estrategia de comunicación en la política pública de víctimas.</t>
  </si>
  <si>
    <t xml:space="preserve">Sumatoria de víctimas organizadas y no organizadas capacitadas a partir de la estrategia de comunicación en la política publica de victimas.
</t>
  </si>
  <si>
    <t>Dirección de Gestión Social y Humanitaria</t>
  </si>
  <si>
    <t>Hogares víctimas con ayuda humanitaria por confinamiento</t>
  </si>
  <si>
    <t>Sumatoria de hogares con entrega de Ayuda Humanitaria  por confinamiento</t>
  </si>
  <si>
    <t>Porcentaje de hogares étnicos víctimas que reciben Atención Humanitaria Inmediata en especie o en dinero en apoyo subsidiario a las entidades territoriales.</t>
  </si>
  <si>
    <t>(Número de hogares étnicos que reciben Atención Humanitaria Inmediata en apoyo subsidiario a las entidades territoriales / número de hogares viables para atención)*100</t>
  </si>
  <si>
    <t>Hogares víctimas con atención humanitaria</t>
  </si>
  <si>
    <t>Sumatoria de hogares con colocación de Atención Humanitaria a Víctimas de Desplazamiento Forzado</t>
  </si>
  <si>
    <t>Porcentaje de hogares víctimas del conflicto armado que reciben atención humanitaria en la zona de integración fronteriza colombiana</t>
  </si>
  <si>
    <t>(Número de hogares victimas del conflicto armado que reciben asistencia humanitaria en la zona de integración fronteriza colombiana/  Total hogares victimas del conflicto viables para atención en la zona de integración fronteriza colombiana)*100</t>
  </si>
  <si>
    <t>Porcentaje de acciones de acompañamiento a DTs con enfoque diferencial y territorial en el marco de la asistencia y atención humanitaria.</t>
  </si>
  <si>
    <t>(Número de acciones de acompañamiento territorial implementadas/
Número de acciones de acompañamientos territorial identificadas en la vigencia) *100.</t>
  </si>
  <si>
    <t>Grupo de Servicio al Ciudadano</t>
  </si>
  <si>
    <t>Solicitudes tramitadas en jornadas de atención móviles</t>
  </si>
  <si>
    <t>Sumatoria de solicitudes tramitadas en jornadas de atención móvil de orientación y comunicación a las víctimas</t>
  </si>
  <si>
    <t>Solicitudes atendidas por canal telefónico y virtual</t>
  </si>
  <si>
    <t>Sumatoria de las solicitudes tramitadas a través del canal telefónico y Virtual de la Unidad</t>
  </si>
  <si>
    <t>Solicitudes atendidas por canal presencial</t>
  </si>
  <si>
    <t>Sumatoria de solicitudes tramitadas a través de centros regionales y puntos de atención en donde la Unidad hace presencial</t>
  </si>
  <si>
    <t>Solicitudes Atendidas por canal escrito</t>
  </si>
  <si>
    <t>Sumatoria de solicitudes presentadas por las víctimas que deben ser respondidas de forma escrita.</t>
  </si>
  <si>
    <t>Número de personas atendidas a través de las estrategias virtuales</t>
  </si>
  <si>
    <t>Sumatoria de personas atendidas a través de las estrategias virtuales</t>
  </si>
  <si>
    <t>Solicitudes Tramitadas</t>
  </si>
  <si>
    <t>Sumatoria de solicitudes tramitadas a través de los diferentes canales de orientación y comunicación con los que cuenta la Unidad</t>
  </si>
  <si>
    <t>Subdirección de asistencia y atención humanitaria</t>
  </si>
  <si>
    <t>Flujo</t>
  </si>
  <si>
    <t>Porcentaje de hogares desplazados pertenecientes a comunidades étnicas con carencias en subsistencia mínima, que recibieron atención humanitaria en el último año.</t>
  </si>
  <si>
    <t>(Hogares Víctimas de desplazamiento forzado pertenecientes a comunidades étnicas que recibieron Atención Humanitaria en el último año/ Hogares Víctimas de desplazamiento forzado pertenecientes a comunidades étnicas viables para entrega de Atención Humanitaria en el último año)*100.</t>
  </si>
  <si>
    <t>Porcentaje de personas víctimas de hechos diferentes al desplazamiento forzado que recibieron ayuda humanitaria</t>
  </si>
  <si>
    <t>(Número de víctimas incluidas en el RUV por hechos diferentes al desplazamiento forzado, que recibieron ayuda humanitaria durante el último año /  Total de víctimas incluidas en el RUV por hechos diferentes al desplazamiento forzado, que cumplen criterios para entrega de Ayuda Humanitaria)*100</t>
  </si>
  <si>
    <t>Porcentaje de hogares víctimas de desplazamiento forzado incluidos en el RUV identificados con carencias en subsistencia mínima, que reciben atención humanitaria.</t>
  </si>
  <si>
    <t>(Hogares Víctimas de desplazamiento forzado con carencias en subsistencia mínima con giro de Atención Humanitaria/ Hogares Víctimas de desplazamiento forzado identificados con carencias en subsistencia mínima  para entrega de Atención Humanitaria)*100.</t>
  </si>
  <si>
    <t>Porcentaje de hogares víctimas de desplazamiento forzado que cumplen criterios de primer año, que reciben atención humanitaria.</t>
  </si>
  <si>
    <t>(Hogares Víctimas de desplazamiento forzado que cumplen criterios de primer año con giro de Atención Humanitaria/ Hogares Víctimas de desplazamiento forzado que cumplen criterios de primer año incluidos en el RUV)*100.</t>
  </si>
  <si>
    <t>Hogares víctimas con atención humanitaria PND</t>
  </si>
  <si>
    <t>(Sumatoria de hogares con colocación de Atención Humanitaria a Víctimas de Desplazamiento Forzado/ total de hogares a beneficiar)*100</t>
  </si>
  <si>
    <t>Subdirección de Prevención y Atención de Emergencias</t>
  </si>
  <si>
    <t>Número de proyectos y obras comunitarias apoyados con materiales y/ o dotación en municipios con riesgo de victimización identificados mediante concepto técnico</t>
  </si>
  <si>
    <t>Número de proyectos y obras comunitarias apoyados con materiales y/ o dotación en municipios con riesgo de victimización identificados mediante concepto técnico.</t>
  </si>
  <si>
    <t>Porcentaje de hogares desplazados que acceden a Atención Humanitaria Inmediata de manera subsidiaria por la Unidad</t>
  </si>
  <si>
    <t xml:space="preserve">(Número de hogares que recibieron Atención Humanitaria Inmediata durante el último año en los componentes a que tienen derecho de manera subsidiaria por la Unidad / Número de hogares relacionadas en declaraciones por el hecho de desplazamiento forzado, presentadas ante el ministerio público durante el último año, cuyo evento ocurrió dentro de los 3 meses previos a dicha declaración) * 100												</t>
  </si>
  <si>
    <t>Número de hogares étnicos que reciben Atención Humanitaria Inmediata en especie en apoyo subsidiario a las entidades territoriales.</t>
  </si>
  <si>
    <t>Sumatoria de hogares étnicos que reciben Atención Humanitaria Inmediata en apoyo subsidiario a las entidades territoriales por el mecanismo de especie.</t>
  </si>
  <si>
    <t>Índice de hogares afectados por desplazamiento forzado y hechos diferentes que acceden a ayuda y/o atención humanitaria inmediata de manera subsidiaria brindada por la Unidad bajo el mecanismo de montos de dinero.</t>
  </si>
  <si>
    <t>(Número de hogares que recibieron ayuda y/o atención humanitaria inmediata por el mecanismo de montos de dinero de manera subsidiaria por la Unidad/Número de hogares que cumplen con los criterios de ayuda y/o atención humanitaria inmediata por el mecanismo de montos de dinero que identifican las entidades territoriales para apoyo subsidiario que brinda la unidad para las víctimas)*100</t>
  </si>
  <si>
    <t>Índice de hogares afectados por desplazamiento forzado y hechos diferentes que acceden a ayuda y/o atención humanitaria inmediata de manera subsidiaria brindada por la Unidad bajo los mecanismos de especie periódico y especie por evento.</t>
  </si>
  <si>
    <t>(Número de hogares que recibieron ayuda y/o atención humanitaria inmediata por los mecanismos de especie periódico y especie por evento de manera subsidiaria por la Unidad/Número de hogares que cumplen con los criterios de ayuda y/o atención humanitaria inmediata por  los mecanismos de especie periódico y especie por evento que identifican las entidades territoriales para apoyo subsidiario que brinda la unidad para las víctimas)*100</t>
  </si>
  <si>
    <t>Proyectos agropecuarios para la prevención urgente apoyados con insumos, semillas y/o herramientas en municipios con riesgo de victimización identificados mediante estudio técnico de focalización.</t>
  </si>
  <si>
    <t>Sumatoria del número de proyectos agropecuarios para la prevención urgente apoyados con insumos, semillas y/o herramientas en municipios con riesgo de victimización identificados mediante estudio técnico de focalización.</t>
  </si>
  <si>
    <t>Índice de Casos gestionados frente a los compromisos y oferta institucional en los espacios interinstitucionales de coordinación para la prevención y protección tramitadas.</t>
  </si>
  <si>
    <t>(Número de casos gestionados en los espacios interinstitucionales de coordinación para la prevención y protección/ Número de casos recibidos y en los cuales la unidad tiene obligación en los espacios interinstitucionales de coordinación para la prevención y protección)*100</t>
  </si>
  <si>
    <t>Dirección de Registro y Gestión de la Información</t>
  </si>
  <si>
    <t>Víctimas con información actualizada</t>
  </si>
  <si>
    <t>Sumatoria de víctimas con información actualizada</t>
  </si>
  <si>
    <t>Víctimas caracterizadas</t>
  </si>
  <si>
    <t>Sumatoria de víctimas caracterizadas</t>
  </si>
  <si>
    <t>Comunidades víctimas de grupos étnicos caracterizadas</t>
  </si>
  <si>
    <t>Sumatoria de comunidades víctimas de grupos étnicos caracterizadas</t>
  </si>
  <si>
    <t xml:space="preserve">Porcentaje de avance en la armonización de los sistemas de información. </t>
  </si>
  <si>
    <t>Porcentaje de avance en la armonización del sistema de información en su etapa de desarrollo, ajustes y parametrización de la estructura de datos.</t>
  </si>
  <si>
    <t>Número de víctimas a quienes se les realiza la medición de superación de situación de vulnerabilidad a partir de la información de Modelo Integrado.</t>
  </si>
  <si>
    <t>Número de entidades del Ministerio Público con asistencia técnica en los trámites relacionados con la toma de la declaración.</t>
  </si>
  <si>
    <t>Sumatoria de entidades del Ministerio Público con asistencia técnica en los trámites relacionados con la toma de la declaración.</t>
  </si>
  <si>
    <t>Recursos de reposición y revaloraciones contestados</t>
  </si>
  <si>
    <t>(Número de recursos de reposición y revaloraciones contestados/ Total de recursos de reposición y revaloraciones sin respuesta)*100</t>
  </si>
  <si>
    <t>Casos con alerta de presunción de fraude en el registro único de víctimas cerrados</t>
  </si>
  <si>
    <t>Sumatoria de casos con alerta de presunción en el registro único de víctimas cerrados</t>
  </si>
  <si>
    <t>Contenidos  informativos y pedagógicos construidos para el sitio Datos para la paz incluyendo las variables de enfoques diferenciales y de género</t>
  </si>
  <si>
    <t>Sumatoria de contenidos informativos y pedagógicos construidos incluyendo las variables de enfoques diferenciales y de género</t>
  </si>
  <si>
    <t>Índice de atención a requerimientos y solicitudes tramitadas en el marco del RUV y Gestión de la Información.</t>
  </si>
  <si>
    <t>(Sumatoria del porcentaje de cumplimiento requerimientos tramitados en los instrumentos de registro / 6  Nota: existen 6 líneas de trabajo, pero para la 6ta línea de lineamientos judiciales, se hace una conversión a escala 0-100. Con el propósito de hacerlo homologable.)</t>
  </si>
  <si>
    <t>Subdirección de Valoración y Registro</t>
  </si>
  <si>
    <t>Víctimas incluidas en el Registro Único de Víctimas</t>
  </si>
  <si>
    <t>Sumatoria de víctimas incluidas en el Registro Único de Víctimas</t>
  </si>
  <si>
    <t>Declaraciones individuales con vencimiento en el 2024  valoradas en términos.</t>
  </si>
  <si>
    <t>(Número de declaraciones individuales con vencimiento a 2024 valorados en términos/ Total de declaraciones individuales  con vencimiento en el mes que cumplan con los requisitos mínimos para ser valorados)*100</t>
  </si>
  <si>
    <t>Declaraciones de tipo masivo con vencimiento en el 2024  valoradas en términos.</t>
  </si>
  <si>
    <t>(Número de  declaraciones de tipo masivo con vencimiento a 2024 valorados en términos total de declaraciones de tipo masivo  con vencimiento en el mes que cumplan con los requisitos mínimos para ser valorados)*100</t>
  </si>
  <si>
    <t>Declaraciones de sujetos colectivos con vencimiento en el 2024  valoradas en términos.</t>
  </si>
  <si>
    <t>(Número de declaraciones de sujetos colectivos con vencimiento a 2024 valorados en términos / Total de declaraciones de sujetos colectivos  con vencimiento en el mes que cumplan con los requisitos mínimos para ser valorados)*100</t>
  </si>
  <si>
    <t>Ordenes judiciales relacionadas en los fallos judiciales de restitución de tierras, justicia y paz, sistema interamericano o contencioso administrativo tramitado</t>
  </si>
  <si>
    <t>(Número de órdenes judiciales relacionadas en los fallos de restitución de tierras, justicia y paz, sistema interamericano o contencioso administrativo tramitados / Total de órdenes judiciales relacionados en los fallos judiciales de restitución de tierras, justicia y paz, sistema interamericano o contencioso administrativo recibidos)*100</t>
  </si>
  <si>
    <t>Subdirección Red Nacional de Información</t>
  </si>
  <si>
    <t>Mediciones realizadas que permitan focalizar y priorizar la Atención y Reparación a las víctimas</t>
  </si>
  <si>
    <t>Sumatoria de mediciones realizadas que permitan focalizar y priorizar la Atención y Reparación a las víctimas</t>
  </si>
  <si>
    <t>Soluciones tecnológicas para apoyar la toma de decisiones y la gestión misional de la Unidad generadas</t>
  </si>
  <si>
    <t>Sumatoria de soluciones tecnológicas para apoyar la toma de decisiones y la gestión misional de la Unidad generadas</t>
  </si>
  <si>
    <t>Insumos suministrados  a la Subdirección General, entidades externas, áreas misionales y/o de apoyo  para los ejercicios de focalización en el marco de soluciones duraderas.</t>
  </si>
  <si>
    <t>(Número de insumos suministrados  a la Subdirección General, entidades externas, áreas misionales y/o de apoyo  para los ejercicios de focalización en el marco de soluciones duraderas  / Total de solicitudes de insumos para los ejercicios de focalización en el marco de soluciones duraderas. )*100</t>
  </si>
  <si>
    <t>Dirección de Reparación</t>
  </si>
  <si>
    <t>Contribuciones a la verdad, convivencia pacífica y garantías de no repetición</t>
  </si>
  <si>
    <t>Número de víctimas que acceden a medidas de garantías de no repetición a nivel individual.</t>
  </si>
  <si>
    <t>Sumatoria de víctimas que acceden a medidas de garantías de no repetición a nivel individual.</t>
  </si>
  <si>
    <t>Número de actos simbólicos y de dignificación implementados</t>
  </si>
  <si>
    <t xml:space="preserve">Número de actos simbólicos y de dignificación implementados </t>
  </si>
  <si>
    <t>Número de mujeres víctimas incluidas en el RUV, focalizadas y acompañadas diferencialmente con estrategias de reparación</t>
  </si>
  <si>
    <t>Sumatoria de mujeres víctimas incluidas en el RUV, focalizadas y acompañadas diferencialmente con estrategias de reparación.</t>
  </si>
  <si>
    <t>Fondo de Reparación</t>
  </si>
  <si>
    <t xml:space="preserve">Porcentaje de acciones de recepción, inspección, mantenimiento, conservación y comunicaciones, necesarias para la correcta disposición, mantenimiento y conservación de los bienes administrados por el Fondo para la reparación de las victimas. </t>
  </si>
  <si>
    <t>(Total bienes administrados durante el año en los cuales se desarrollaron acciones recepción, inspección, mantenimiento, conservación y comunicaciones, para la correcta disposición  mantenimiento y conservación / Total de bienes administrados por el FRV) x 100</t>
  </si>
  <si>
    <t>Porcentaje de implementación  del plan de monetización  para la indemnización de las victimas de Justicia y Paz</t>
  </si>
  <si>
    <t>Número de acciones del plan de monetización (2024) implementadas / Números acciones del plan de monetización (2024) programadas.</t>
  </si>
  <si>
    <t>Grupo de Enfoque Psicosocial</t>
  </si>
  <si>
    <t>Porcentaje de víctimas que han recibido atención psicosocial o han rechazado la medida</t>
  </si>
  <si>
    <t>(Número de víctimas del conflicto armado que han accedido a la atención psicosocial por demanda y búsqueda activa / Número de víctimas del conflicto armado que han solicitado medidas de rehabilitación psicosocial y han sido focalizadas a través de estrategias de búsqueda activa) x 100</t>
  </si>
  <si>
    <t>Porcentaje de familiares con acompañamiento psicosocial en los procesos de búsqueda y entrega digna de cadáveres recibido</t>
  </si>
  <si>
    <t>(Número de familiares de víctimas de desaparición forzada y homicidio en los procesos de búsqueda y entrega digna de cadáveres con acompañamiento psicosocial / Número de familiares incorporadas en las solicitudes de Entidades competentes en tema de desaparición forzada para acompañamiento psicosocial a familiares de víctimas de desaparición forzada y homicidio en los procesos de búsqueda y entrega digna de cadáveres) x 100.</t>
  </si>
  <si>
    <t>Grupo de enfoque Psicosocial</t>
  </si>
  <si>
    <t>Procesos de entrega de cuerpos o restos óseos acompañados según solicitudes remitidas por la Fiscalía</t>
  </si>
  <si>
    <t>(Número de Procesos de entrega de cuerpos o restos óseos acompañados según solicitudes remitidas por la Fiscalía/ Número de procesos de entrega de cuerpos o restos óseos con solicitud de acompañamiento por parte de la Fiscalía) x 100%</t>
  </si>
  <si>
    <t>Número de hogares con auxilio para transporte, alimentación y hospedaje y subsidio funerario entregado en el marco de los procesos de búsqueda, exhumación y entrega de cuerpos o restos óseos.</t>
  </si>
  <si>
    <t>Sumatoria de los hogares  con auxilio para transporte, alimentación y hospedaje y subsidio funerario entregado en el marco de los procesos de búsqueda, exhumación y entrega de cuerpos o restos óseos.</t>
  </si>
  <si>
    <t>Porcentaje de víctimas con discapacidad con aplicación del Instrumento de Valoración de Apoyos - IVA</t>
  </si>
  <si>
    <t>(Número de víctimas del conflicto armado con discapacidad con aplicación del Instrumento de Valoración de Apoyos - IVA/ Número de casos escalados por el Sistema de Gestión para Víctimas viables para aplicación del Instrumento de Valoración de Apoyos – IVA) *100</t>
  </si>
  <si>
    <t>Grupo de Retornos y Reubicaciones</t>
  </si>
  <si>
    <t>Comunidades acompañadas en su proceso de retorno o reubicación</t>
  </si>
  <si>
    <t>Sumatoria de comunidades acompañadas por medio de los planes de retornos y reubicaciones</t>
  </si>
  <si>
    <t>Comunidades reubicadas o retornadas, acompañadas con enfoque territorial y de género</t>
  </si>
  <si>
    <t>Sumatoria de planes de retorno o reubicación para comunidades con enfoque territorial y de género</t>
  </si>
  <si>
    <t>Porcentaje de planes de retorno o reubicación concertados e implementados de manera efectiva en condiciones de dignidad, voluntariedad y seguridad</t>
  </si>
  <si>
    <t>(Número de planes de retorno o reubicación concertados e implementados de manera efectiva en condiciones de dignidad, voluntariedad y seguridad / número de solicitudes de retorno o reubicación)*100</t>
  </si>
  <si>
    <t>Porcentaje de personas que solicitan y reciben acompañamiento en retornos y reubicaciones.</t>
  </si>
  <si>
    <t>(Número de personas acompañadas en retorno y reubicación en el último año / Número de personas que solicitaron acompañamiento para el retorno o la reubicación en el último año) x 100</t>
  </si>
  <si>
    <t>Número de hogares con esquemas especiales de acompañamiento familiar recibido en el área urbana.</t>
  </si>
  <si>
    <t>Número de esquemas especiales de acompañamiento comunitarios entregados en el marco de los planes de retorno y reubicación.</t>
  </si>
  <si>
    <t xml:space="preserve">Número de hogares que han recibido el apoyo para la sostenibilidad del retorno y la reubicación. </t>
  </si>
  <si>
    <t>Número de hogares que han recibido el apoyo para la sostenibilidad del retorno y la reubicación.</t>
  </si>
  <si>
    <t>Número de comunidades étnicas que recibieron un esquema especial de acompañamiento comunitario al retorno o reubicación.</t>
  </si>
  <si>
    <t>Victimas retornadas, reubicadas e integradas localmente (nueva medición)</t>
  </si>
  <si>
    <t>Sumatoria del número de personas víctimas de desplazamiento forzado a quienes se les ha viabilizado el acompañamiento al retorno, reubicación individual o comunitaria y/o la integración local, que Superaron la Situación de Vulnerabilidad y tiene permanencia en un mismo lugar de mínimo 2 años</t>
  </si>
  <si>
    <t>Entidades del Sistema Nacional de Atención y Reparación Integral a las Víctimas asistidas técnicamente</t>
  </si>
  <si>
    <t>Número de Entidades del Sistema Nacional de Atención y Reparación Integral a las Víctimas asistidas técnicamente</t>
  </si>
  <si>
    <t>Hogares que han recibido recursos para el transporte de bienes</t>
  </si>
  <si>
    <t>Número de Hogares que han recibido recursos para el transporte de bienes</t>
  </si>
  <si>
    <t>Porcentaje de acciones dirigidas a sujetos de especial protección y poblaciones en situación de vulnerabilidad, en los planes retorno y reubicación implementados</t>
  </si>
  <si>
    <t>(Número de acciones ejecutadas dirigidas a sujetos de especial protección en los planes retorno y reubicación implementados / Número de acciones programadas dirigidas a sujetos de especial protección y poblaciones en situación de vulnerabilidad, en los planes retorno y reubicación implementados)*100</t>
  </si>
  <si>
    <t>Porcentaje de recursos ejecutados y dirigidos a sujetos de especial protección, en los planes de retorno y reubicación implementados</t>
  </si>
  <si>
    <t>(Cantidad de recursos ejecutados para desarrollar acciones con sujetos de especial protección en los planes retorno y reubicación implementados / Cantidad total de recursos programados para desarrollar acciones en los planes retorno y reubicación implementados)*100</t>
  </si>
  <si>
    <t>Subdirección de Reparación Colectiva</t>
  </si>
  <si>
    <t>Sujetos de reparación colectiva étnicos indemnizados.</t>
  </si>
  <si>
    <t>Número de sujetos de reparación colectiva étnicos indemnizados</t>
  </si>
  <si>
    <t>Porcentaje de avance en la medida de lotes en propiedad para las casas culturales.</t>
  </si>
  <si>
    <t xml:space="preserve">Hito1: Plan de trabajo. 20%
Hito 2: Gestión interinstitucional y territorial para el cumplimiento de la medida. 40%
Hito 3: Gestionar la figura jurídica para la implementación de la medida. 40%
Porcentaje de avance en la implementación de las acciones en el marco del PIRC. 
Nota: El avance en la implementación de las acciones en el marco del PIRC están mediadas por la competencia de la UARIV. </t>
  </si>
  <si>
    <t>Implementación de Planes de Implementación de Reparación Colectiva (PIRC) y Plan de Reubicación y Retorno para el pueblo indígena Nukak</t>
  </si>
  <si>
    <t>(Planes de reparación colectiva y de retornos y reubicaciones del pueblo indígena Nukak implementado / Planes de reparación colectiva y de retornos y reubicaciones del pueblo indígena Nukak formulados ) *100</t>
  </si>
  <si>
    <t>Porcentaje de avance en la implementación de las acciones  definidas en el marco de los Planes Integrales de Reparación Colectiva - PIRC del Pueblo Rrom</t>
  </si>
  <si>
    <t>(Número de acciones del Plan Integral de Reparación Colectiva del Pueblo Rrom Implementadas / Total de acciones del Plan Integral de Reparación Colectiva del Pueblo Rrom por  Implementar) *100</t>
  </si>
  <si>
    <t>Subdirección de reparación Colectiva</t>
  </si>
  <si>
    <t xml:space="preserve">Sujetos de reparación colectiva con medidas de satisfacción y garantías de no repetición implementadas </t>
  </si>
  <si>
    <t xml:space="preserve">Sumatoria de sujetos colectivos con medidas de satisfacción y garantías de no repetición implementadas </t>
  </si>
  <si>
    <t xml:space="preserve">Sujetos de reparación colectivos con medidas de restitución implementadas </t>
  </si>
  <si>
    <t>Sumatoria de sujetos colectivos con acciones de medidas de restitución implementadas.</t>
  </si>
  <si>
    <t>Planes nacionales de reparación colectiva fortalecidos</t>
  </si>
  <si>
    <t>Sumatoria de Planes Nacionales de reparación colectiva fortalecidos.</t>
  </si>
  <si>
    <t>Acciones específicas para mujeres indígenas, NARP y Rrom en los planes de reparación colectiva étnicos implementadas</t>
  </si>
  <si>
    <t>Sumatoria de acciones específicas para mujeres indígenas, NARP y Rrom en los planes de reparación colectiva étnicos implementadas</t>
  </si>
  <si>
    <t>SRC étnicos con procesos de restitución de derechos territoriales que cuentan con planes de reparación colectiva formulados, concertados implementados</t>
  </si>
  <si>
    <t>(Porcentaje de SRC étnicos con procesos de restitución de derechos territoriales que cuentan con planes de reparación colectiva formulados, concertados implementados / Número de SRC étnicos con procesos de restitución de derechos territoriales) *100</t>
  </si>
  <si>
    <t>SRC étnicos en territorios PDET con planes de reparación colectiva, en formulación, concertados, consultados y en implementación</t>
  </si>
  <si>
    <t>(SRC étnicos en territorios PDET con planes de reparación colectiva en implementación / SRC étnicos en territorios PDET con planes de reparación colectiva consultados y concertados)*100</t>
  </si>
  <si>
    <t>Espacios de participación para definir prioridades en la implementación de las medidas de reparación colectiva con condiciones para garantizar la participación de las mujeres, implementados.</t>
  </si>
  <si>
    <t>(Número de espacios con la participación de las mujeres para la definición de prioridades de las medidas de reparación de programados / Número de espacios con la participación de las mujeres para la definición de prioridades de las medidas de reparación de conformados) *100</t>
  </si>
  <si>
    <t>PIRC para los pueblos indígenas de la Amazonia fortalecidos</t>
  </si>
  <si>
    <t>Sumatoria de número de sujetos de reparación colectiva de la Amazonía colombiana con PIRC fortalecidos de acuerdo a los hitos definidos.</t>
  </si>
  <si>
    <t xml:space="preserve">Sujetos de reparación colectiva no étnicos con informe de cierre de fase de alistamiento finalizado. </t>
  </si>
  <si>
    <t xml:space="preserve">Número de sujetos de reparación colectiva no étnicos con informe de cierre de fase de alistamiento finalizado. </t>
  </si>
  <si>
    <t xml:space="preserve">Sujetos de reparación colectiva étnicos con informe de cierre de fase de alistamiento finalizado. </t>
  </si>
  <si>
    <t>Número de sujetos de reparación colectiva étnicos con informe de cierre de fase de alistamiento finalizado</t>
  </si>
  <si>
    <t xml:space="preserve">Sujetos de reparación colectiva étnicos con fase de caracterización del daño finalizada. </t>
  </si>
  <si>
    <t>Número de sujetos de reparación colectiva étnicos con informe de cierre de fase de caracterización del daño finalizado</t>
  </si>
  <si>
    <t xml:space="preserve">Sujetos de reparación colectiva no étnicos con informe de cierre de fase del diagnóstico del daño finalizado. </t>
  </si>
  <si>
    <t>Número de sujetos de reparación colectiva no étnicos con informe de cierre de fase del diagnóstico del daño finalizado</t>
  </si>
  <si>
    <t>Sujetos de reparación colectiva étnicos con ficha de identificación cargada en el sistema de información.</t>
  </si>
  <si>
    <t>Sumatoria de sujetos de reparación colectiva étnicos con ficha de identificación cargada en el sistema de información.</t>
  </si>
  <si>
    <t>Planes de reparación colectiva en implementación.</t>
  </si>
  <si>
    <t>Sumatoria del número de planes de reparación colectiva que cuentan con un avance mayor al 50% en su implementación</t>
  </si>
  <si>
    <t>Subdirección de Reparación Individual</t>
  </si>
  <si>
    <t>Número de víctimas indemnizadas</t>
  </si>
  <si>
    <t>Sumatoria de número de personas víctimas del conflicto armado interno, con indemnización otorgada a través de Resoluciones de indemnización, sentencias de justicia y paz y otras sentencias.</t>
  </si>
  <si>
    <t>Subdirección de reparación individual</t>
  </si>
  <si>
    <t>Número de víctimas acompañadas en la inversión adecuada de los recursos de la indemnización administrativa.</t>
  </si>
  <si>
    <t>Porcentaje de Víctimas individuales del pueblo Rrom incluidas en el RUV indemnizadas</t>
  </si>
  <si>
    <t xml:space="preserve">(Sumatoria del número de personas víctimas del conflicto armado interno pertenecientes a la comunidad Rrom acreditados en el censo del Ministerio del Interior, con indemnización otorgada, de acuerdo con la normatividad vigente, a través de Resoluciones de indemnización administrativa / Sumatoria del número de personas víctimas del conflicto armado interno con indemnización otorgada a través de Resoluciones de indemnización administrativa  de acuerdo con la normatividad vigente) * 100
</t>
  </si>
  <si>
    <t xml:space="preserve">Indemnizaciones otorgadas a víctimas del conflicto armado </t>
  </si>
  <si>
    <t>Número de giros de indemnizaciones otorgadas a víctimas del conflicto armado</t>
  </si>
  <si>
    <t>Víctimas documentadas para avanzar en el acceso a la medida de indemnización administrativa</t>
  </si>
  <si>
    <t>Número de Víctimas documentadas para avanzar en el acceso a la medida de indemnización administrativa</t>
  </si>
  <si>
    <t>Porcentaje de víctimas individuales con pertenencia negra, afrocolombiana, raizal y palanquera de acuerdo con los censos oficiales, incluidas en el RUV; con indemnización otorgada.</t>
  </si>
  <si>
    <t>(Sumatoria del número de personas víctimas del conflicto armado interno con pertenencia negra, afrocolombiana, raizal y palanquera,  incluidas en el RUV y en los censos oficiales del Ministerio del Interior, con indemnización otorgada a través de Resoluciones de indemnización administrativa / Sumatoria del número de personas víctimas del conflicto armado interno con indemnización otorgada a través de Resoluciones de indemnización) * 100</t>
  </si>
  <si>
    <t>Dirección General</t>
  </si>
  <si>
    <t>Número de estrategias y/o lineamientos emitidos desde la Dirección General para el cumplimiento de la política de víctimas en el marco del PND</t>
  </si>
  <si>
    <t>Sumatoria de estrategias y/o lineamientos emitidos desde la Dirección General para el cumplimiento de la política de víctimas en el marco del PND</t>
  </si>
  <si>
    <t>Porcentaje de ajuste, actualización y/o fortalecimiento de los procesos institucionales en el marco de la protección de los derechos de las víctimas identificados</t>
  </si>
  <si>
    <t xml:space="preserve">Número de procesos y demás instrumentos ajustados, actualizados y/o fortalecidos en el marco de la protección de los derechos de las víctimas/ Número de procesos y demás instrumentos identificados </t>
  </si>
  <si>
    <t>Una estrategia de intervenciones integrales dirigida a soluciones duraderas y a la superación de ECI consolidada</t>
  </si>
  <si>
    <t>Número de documentos que contiene la estrategia de intervenciones integrales dirigida a soluciones duraderas y a la superación de ECI</t>
  </si>
  <si>
    <t>un lineamiento que contiene los elementos para la presentación y consolidación de informes y documentos institucionales a cargo de la Dirección General</t>
  </si>
  <si>
    <t>Número de lineamientos  que contiene los elementos para la presentación y consolidación de informes y documentos institucionales a cargo de la Dirección General</t>
  </si>
  <si>
    <t>Porcentaje  de implementación del plan de trabajo de integridad y ética pública</t>
  </si>
  <si>
    <t>Número de acciones definidas en el plan de trabajo de integridad y ética pública implementadas/ Número de acciones definidas</t>
  </si>
  <si>
    <t>Grupo de Cooperación Internacional y Alianzas Estratégicas</t>
  </si>
  <si>
    <t>Recursos de cooperación internacional y alianzas estratégicas gestionados para la implementación de la política pública de víctimas (en millones de dólares).</t>
  </si>
  <si>
    <t>Sumatoria de recursos de cooperación internacional y de alianzas estratégicas gestionados para la implementación de la política pública de víctimas. (En millones de dólares)</t>
  </si>
  <si>
    <t xml:space="preserve">Espacios estratégicos de alto nivel realizados con la cooperación internacional y aliados estratégicos que contribuyen a fortalecer los espacios de incidencia en materia de política pública para las víctimas. </t>
  </si>
  <si>
    <t>Sumatoria de espacios estratégicos de alto nivel realizados por el Grupo de Cooperación Internacional y Alianzas Estratégicas con la cooperación internacional y aliados estratégicos.</t>
  </si>
  <si>
    <t>Proyectos formulados y presentados  a la cooperación internacional y aliados estratégicos.</t>
  </si>
  <si>
    <t>Sumatoria de proyectos de asistencia, atención y reparación formulados y presentados a la comunidad internacional y/o alianzas estratégicas.</t>
  </si>
  <si>
    <t>Oficinas Asesoras</t>
  </si>
  <si>
    <t>Oficina Asesora de Comunicaciones</t>
  </si>
  <si>
    <t xml:space="preserve"> Porcentaje de avance de la estrategia de comunicación masiva</t>
  </si>
  <si>
    <t>(Número de las acciones implementadas de comunicación masiva / Total de acciones previstas en la estrategia de comunicación masiva ) *100</t>
  </si>
  <si>
    <t xml:space="preserve"> Porcentaje de avance de la estrategia de comunicación interna</t>
  </si>
  <si>
    <t>(Número de las acciones implementadas de comunicación interna / Total de acciones previstas en la estrategia de comunicación interna ) *100</t>
  </si>
  <si>
    <t>Número de acciones de comunicación directa con enfoque diferencial y territorial</t>
  </si>
  <si>
    <t xml:space="preserve"> 
Sumatoria de acciones de comunicación directa con enfoque diferencial y territorial</t>
  </si>
  <si>
    <t xml:space="preserve"> Número de acciones de incidencia e impacto público a través de alianzas estratégicas y de divulgación de contenidos transmedia.</t>
  </si>
  <si>
    <t xml:space="preserve"> Sumatoria de acciones de incidencia e impacto público a través de alianzas estratégicas y de divulgación de contenidos transmedia.</t>
  </si>
  <si>
    <t>Oficina Asesora de Planeación</t>
  </si>
  <si>
    <t>Numero de políticas del MIPG documentadas</t>
  </si>
  <si>
    <t>Sumatoria de políticas del MIPG documentadas</t>
  </si>
  <si>
    <t>Realizar capacitaciones y/o conversatorios  en el marco del fortalecimiento del MIPG y SIG</t>
  </si>
  <si>
    <t>Sumatoria de capacitaciones y/o conversatorios en el marco del fortalecimiento del MIPG</t>
  </si>
  <si>
    <t>Número de reportes del Plan de Implementación Institucional</t>
  </si>
  <si>
    <t>Sumatoria del número de reportes del Plan de Implementación Institucional</t>
  </si>
  <si>
    <t>Número de monitoreos al Programa de Transparencia o el que haga sus veces</t>
  </si>
  <si>
    <t>Sumatoria de monitoreos al Programa de Transparencia o el que haga sus veces</t>
  </si>
  <si>
    <t>Número de reportes de seguimiento a la gestión de las no conformidades</t>
  </si>
  <si>
    <t>Sumatoria de reportes de seguimiento a la gestión de las no conformidades</t>
  </si>
  <si>
    <t>% de cumplimiento del plan de acción institucional</t>
  </si>
  <si>
    <t>Número acciones del PA cumplidas/ Número de acciones del PA definidas</t>
  </si>
  <si>
    <t>Número de reportes de seguimiento a la ejecución presupuestal</t>
  </si>
  <si>
    <t>Suma de reportes de seguimiento a la ejecución presupuestal realizados</t>
  </si>
  <si>
    <t>Porcentaje de Implementación del plan de mejoramiento de los resultados de FURAG</t>
  </si>
  <si>
    <t>(Número de acciones de mejora dispuestas en el FURAG implementadas / Número de acciones de mejora dispuestas en el FURAG consolidadas) * 100</t>
  </si>
  <si>
    <t xml:space="preserve">Oficina Asesora Jurídica </t>
  </si>
  <si>
    <t>Porcentaje de demandas o denuncias presentadas para casos de saneamiento de bienes provenientes del Fondo de Reparación de Víctimas.</t>
  </si>
  <si>
    <t>(Número de denuncias o demandas de saneamiento tramitados / Número de solicitudes remitidas por el Fondo de Reparación Víctimas) *100</t>
  </si>
  <si>
    <t>Porcentaje de cumplimiento de la Estrategia de prevención contra el fraude implementada</t>
  </si>
  <si>
    <t>(Número de actividades de prevención contra el fraude realizadas / 7) *100</t>
  </si>
  <si>
    <t xml:space="preserve">Porcentaje de respuesta a órdenes y requerimientos judiciales en el marco del enfoque de derechos de las víctimas y territorial  </t>
  </si>
  <si>
    <t>(Número de órdenes y requerimientos judiciales tramitados / Total de órdenes y requerimientos judiciales recibidos)*100</t>
  </si>
  <si>
    <t xml:space="preserve">Porcentaje de actos administrativos de respuesta a recursos de apelación, queja y revocatoria directa contra las decisiones proferidas por la Entidad </t>
  </si>
  <si>
    <t>(Número de actos administrativos de recursos de apelación, quejas y revocatorias directas proyectados / Total de actos administrativos de recursos de apelación, quejas y revocatorias directas recibidos)*100</t>
  </si>
  <si>
    <t xml:space="preserve">Porcentaje de las respuestas de órdenes y requerimientos judiciales en el marco del enfoque de derechos de las víctimas y territorial, que cumplen con los criterios de calidad </t>
  </si>
  <si>
    <t>(Muestra de requerimientos seleccionados de ordenes y requerimientos judiciales  evaluados con calidad satisfactoria / Muestra de requerimientos seleccionados de ordenes y requerimientos judiciales para ser evaluados ) * 100</t>
  </si>
  <si>
    <t>Variación del número de demandas de la causa con PPDA (Política de Prevención del Daño Antijurídico) del año en curso con respecto al año anterior</t>
  </si>
  <si>
    <t>(Línea de base - ((Número de demandas en contra de la entidad del año en curso de la causa con PPDA/ Número de demandas en contra de la entidad del año anterior de la causa con PPDA) -1) *100)</t>
  </si>
  <si>
    <t>Constante</t>
  </si>
  <si>
    <t>Porcentaje de procesos judiciales contra la Entidad con fallo favorable</t>
  </si>
  <si>
    <t>(Número de procesos en contra de la entidad terminados con fallo favorable / Total número de procesos en contra de la entidad terminados) *100</t>
  </si>
  <si>
    <t>Porcentaje de solicitudes de conceptos jurídicos tramitadas en oportunidad que contribuyan con el mejoramiento de la política de víctimas y demás asuntos institucionales</t>
  </si>
  <si>
    <t>(Número de conceptos tramitados en oportunidad / Total de conceptos dentro del plazo para su trámite) *100</t>
  </si>
  <si>
    <t>Oficina Control Interno</t>
  </si>
  <si>
    <t xml:space="preserve">Resultado </t>
  </si>
  <si>
    <t>Avance en la planificación y  ejecución del plan anual de auditorias institucional</t>
  </si>
  <si>
    <t>Número de auditorías planificadas y ejecutadas</t>
  </si>
  <si>
    <t>Planes de mejoramiento suscritos con la Contraloría General de la Republica con seguimiento realizado</t>
  </si>
  <si>
    <t>Sumatoria de planes de mejoramiento suscritos con la Contraloría General de la República con seguimiento realizado</t>
  </si>
  <si>
    <t>Oficina de Tecnologías de la Información</t>
  </si>
  <si>
    <t>Servicios de información actualizados</t>
  </si>
  <si>
    <t>Índice de capacidad en la prestación de servicios de tecnología</t>
  </si>
  <si>
    <t>(Promedio ANS de los tres servicios 1) Cómputo por demanda (99,95%) /12) Dotación Tecnológica (96%/12) y 3) Conectividad y telefonía (99,6%/12) )</t>
  </si>
  <si>
    <t>Implementación del portafolio de proyectos y operaciones TI</t>
  </si>
  <si>
    <t xml:space="preserve">(Sumatoria del nivel de capacidades de Tecnologías de la Información / Número de capacidades de TI)*100 </t>
  </si>
  <si>
    <t>Implementación del Plan Estratégico de Seguridad  de la información (PESI)</t>
  </si>
  <si>
    <t xml:space="preserve">Sumatoria de la contribución de los proyectos y operaciones del Plan estratégico de Seguridad de la Información / Nivel de ciberseguridad de la vigencia
</t>
  </si>
  <si>
    <t>Secretaría General</t>
  </si>
  <si>
    <t xml:space="preserve">Grupo de Control Interno Disciplinario </t>
  </si>
  <si>
    <t>Porcentaje de servidores públicos sensibilizados en acción preventiva en materia disciplinaria</t>
  </si>
  <si>
    <t>(Número de servidores públicos sensibilizados/Total de servidores públicos de la UARIV)*100</t>
  </si>
  <si>
    <t xml:space="preserve">Producto </t>
  </si>
  <si>
    <t>Porcentaje de actuaciones disciplinarias con auto de archivo o formulación de pliego de cargos</t>
  </si>
  <si>
    <t>(Número de acciones disciplinarias con auto de archivo o pliego de cargos / Total de acciones disciplinarias en etapa de instrucción ) *100</t>
  </si>
  <si>
    <t xml:space="preserve">Grupo de Gestión Administrativa y Documental </t>
  </si>
  <si>
    <t>Nivel de satisfacción del cliente interno frente al servicio prestado por el proceso de Gestión Administrativa</t>
  </si>
  <si>
    <t>(Número de clientes internos con grado de satisfacción superior al 80% del servicio prestado por el proceso de Gestión Administrativa / Total de clientes internos encuestados) *100</t>
  </si>
  <si>
    <t>Implementación del Plan Institucional de Archivos – PINAR</t>
  </si>
  <si>
    <t>(Actividades desarrolladas del PINAR / Total de actividades programadas en el PINAR) *100</t>
  </si>
  <si>
    <t xml:space="preserve">Grupo de Gestión Contractual </t>
  </si>
  <si>
    <t>Porcentaje de solicitudes de contratación tramitadas</t>
  </si>
  <si>
    <t>(Número de solicitudes tramitadas / Total de solicitudes de contratación radicadas) *100</t>
  </si>
  <si>
    <t>Publicaciones del Plan Anual de Adquisiciones en la plataforma de SECOP II</t>
  </si>
  <si>
    <t>Número de publicaciones del PAA institucional / meta</t>
  </si>
  <si>
    <t xml:space="preserve">Grupo de Gestión de Talento Humano </t>
  </si>
  <si>
    <t>Nivel de satisfacción de los servidores públicos en relación con las actividades ejecutadas en los Planes de Formación - Capacitación, Bienestar Social y de SST</t>
  </si>
  <si>
    <t>(Número de servidores públicos que reportan en la encuesta estar satisfechos con las actividades / Número de servidores públicos que contestaron la encuesta de las actividades en Capacitación, Bienestar Social y de SST) * 100</t>
  </si>
  <si>
    <t>Número de Informes de Acciones de monitoreo del riesgo realizados</t>
  </si>
  <si>
    <t>Sumatoria de informes de acciones de monitoreo de la implementación de la metodología del riesgo, sus respectivos anexos orientados a la administración del riesgo y el manejo de crisis y comunicaciones estratégicas realizados.</t>
  </si>
  <si>
    <t>Porcentaje de implementación del Plan Estratégico de Talento Humano</t>
  </si>
  <si>
    <t>(Número actividades del plan estratégico de talento humano implementadas/Número de actividades del plan estratégico de talento humano definidas para 2024) * 100</t>
  </si>
  <si>
    <t xml:space="preserve">Grupo de Gestión Financiera </t>
  </si>
  <si>
    <t>Porcentaje de ejecución mensual  del PAC</t>
  </si>
  <si>
    <t>(PAC Pagado / PAC Asignado en el mes)*100</t>
  </si>
  <si>
    <t>Nivel de Ejecución Presupuestal</t>
  </si>
  <si>
    <t>(Valor Registros Presupuestales Compromisos / Valor Apropiación Vigente)*100</t>
  </si>
  <si>
    <t xml:space="preserve">Secretaría General </t>
  </si>
  <si>
    <t>Porcentaje de documentos de la Secretaría General actualizados para lograr mayor eficiencia, eficacia y efectividad en la gestión interna de la UARIV</t>
  </si>
  <si>
    <t>(Número de documentos de la secretaría general actualizados / Número de documentos de la Secretaría General)*100</t>
  </si>
  <si>
    <t>Subdirección General</t>
  </si>
  <si>
    <t>Grupo de Atención a Víctimas en el Exterior</t>
  </si>
  <si>
    <t>Número de víctimas en el exterior atendidas</t>
  </si>
  <si>
    <t>Sumatoria de víctimas en el exterior atendidas</t>
  </si>
  <si>
    <t>Porcentaje de victimas que se perciben reparadas, dignificadas y/o reconocidas</t>
  </si>
  <si>
    <t>(Numero de víctimas en el exterior que reciben atención y  se perciben reparadas, dignificadas y/o reconocidas/ Numero de  víctimas en el exterior que reciben atención)*100</t>
  </si>
  <si>
    <t>Proyectos de integración local económica individuales, familiares o comunitarios entregados a víctimas en el exterior</t>
  </si>
  <si>
    <t>Sumatoria de proyectos de empoderamiento económico de víctimas apoyados en el exterior</t>
  </si>
  <si>
    <t>Grupo de Fortalecimiento Estratégico a Emprendimientos de Víctimas</t>
  </si>
  <si>
    <t>Número de víctimas beneficiadas de las líneas especiales de crédito para el sector agropecuario.</t>
  </si>
  <si>
    <t>Mujeres víctimas beneficiadas con líneas de crédito para el sector agropecuario</t>
  </si>
  <si>
    <t> Número de mujeres víctimas beneficiadas con líneas de crédito especiales en el sector agropecuario</t>
  </si>
  <si>
    <t>Líneas de crédito disponibles</t>
  </si>
  <si>
    <t>Número de Líneas de crédito disponibles a víctimas del conflicto armado</t>
  </si>
  <si>
    <t xml:space="preserve">Número de unidades productivas de víctimas atendidas </t>
  </si>
  <si>
    <t>Suma de unidades productivas de víctimas atendidas</t>
  </si>
  <si>
    <t>Número de unidades productivas de víctimas caracterizadas</t>
  </si>
  <si>
    <t>Suma de unidades productivas de víctimas caracterizadas</t>
  </si>
  <si>
    <t>Porcentaje de avance en la implementación de Acciones territorializables para el fortalecimiento del modelo de operación de enfoque diferencial y de género.</t>
  </si>
  <si>
    <t>(Número de acciones implementadas / Número de acciones programadas)*100</t>
  </si>
  <si>
    <t>Porcentaje de recursos ejecutados para mujeres, personas LGBTI, niños/as, adolescentes, jóvenes, personas mayores y personas con discapacidad y destinados al desarrollo de acciones contempladas en el Modelo de Operación con Enfoque Diferencial y de Género</t>
  </si>
  <si>
    <t>Porcentaje de recursos ejecutados para mujeres, personas LGBTI, niños/as, adolescentes, jóvenes, personas mayores y personas con discapacidad y destinados al desarrollo de acciones contempladas en el Modelo de Operación con Enfoque Diferencial y de Género /recursos programados para mujeres, personas LGBTI, niños/as, adolescentes, jóvenes, personas mayores y personas con discapacidad y destinados al desarrollo de acciones contempladas en el Modelo de Operación con Enfoque Diferencial y de Género</t>
  </si>
  <si>
    <t xml:space="preserve">Porcentaje de avance de la estrategia de articulación misional con enfoque integral, de derechos, diferencial y territorial para el cumplimiento del plan de acción. </t>
  </si>
  <si>
    <t>(Número de acciones implementadas/Número de acciones establecidas en la estrategia)*100</t>
  </si>
  <si>
    <t>PLAN DE ACCIÓN 2024</t>
  </si>
  <si>
    <t>DIRECCIONAMIENTO ESTRATÉGICO</t>
  </si>
  <si>
    <t>Procedimiento Formulación, Aprobación y Seguimiento Al Plan de Acción Institucional</t>
  </si>
  <si>
    <t>Dirección Territorial</t>
  </si>
  <si>
    <t>Dirección Registro Gestión Información</t>
  </si>
  <si>
    <t>Dirección Territorial Antioquia</t>
  </si>
  <si>
    <t>Entidades territoriales acompañadas de la dirección territorial para la formulación del Plan Operativo de Sistemas de Información - POSI</t>
  </si>
  <si>
    <t>Sumatoria de entidades territoriales acompañadas de la dirección territorial para la formulación del Plan Operativo de Sistemas de Información - POSI</t>
  </si>
  <si>
    <t>Entidades territoriales acompañadas desde las direcciones territoriales para el cargue o remisión de las Fuentes de información que cumplen con los criterios establecidos por la SRNI enviadas al nivel nacional</t>
  </si>
  <si>
    <t>Número de fuentes de información que cumplen con los criterios establecidos por la SRNI enviadas al nivel nacional por parte de las entidades territoriales y acompañadas desde la Dirección Territorial.</t>
  </si>
  <si>
    <t>SUBDIRECCIÓN DE PREVENCIÓN Y ATENCIÓN DE EMERGENCIAS</t>
  </si>
  <si>
    <t>Índice de emergencias humanitarias masivas (Confinamiento, desplazamiento forzado y actos terroristas) apoyadas en coordinación para la atención de emergencias hasta su cierre.</t>
  </si>
  <si>
    <t>(Número de emergencias humanitarias masivas (Confinamiento, desplazamiento forzado y actos terroristas) apoyadas en coordinación para la atención de emergencias hasta su cierre/Número de emergencias humanitarias masivas identificadas por la Subdirección de Prevención y Atención de Emergencias que requieren coordinación para la atención de emergencias y que fueron cerradas)*100</t>
  </si>
  <si>
    <t>Porcentaje de avance en el fortalecimiento de competencias de entidades territoriales y departamentales, que además, son priorizadas por ser de interés estratégico en la atención de emergencias frente a la metodología de actualización de planes de contingencia a partir de asistencias técnicas en la etapa de formulación, incluyendo recomendaciones de enfoque diferencial y de género.</t>
  </si>
  <si>
    <t>(Número de entidades territoriales priorizadas asistidas en la fase de formulación / Número de Entidades Territoriales priorizadas y de interés estratégico)* 100</t>
  </si>
  <si>
    <t>Porcentaje de cumplimiento en el seguimiento a compromisos establecidos en las mesas técnicas realizadas frente al inicio a la estrategia de corresponsabilidad en subsidiariedad de Ayuda y Atención Humanitaria Inmediata con las gobernaciones pertenecientes a su dirección territorial.</t>
  </si>
  <si>
    <t>Número de compromisos-hitos establecidos  en las mesas técnicas de los cuales se realiza  seguimiento y verificación  / número de compromisos establecidos  mesas técnicas  correspondientes con  la estrategia de corresponsabilidad en subsidiariedad de Ayuda y Atención Humanitaria Inmediata con las gobernaciones pertenecientes a su dirección territorial</t>
  </si>
  <si>
    <t>Grupo de Servicio al Ciudadano-Subdirección de Asistencia y Atención Humanitaria</t>
  </si>
  <si>
    <t>Jornadas de Atención de Servicio móviles de orientación y comunicación a las víctimas.</t>
  </si>
  <si>
    <t>Sumatoria de  jornadas de atención móvil de orientación y comunicación a las víctimas</t>
  </si>
  <si>
    <t>Dirección Reparación</t>
  </si>
  <si>
    <t>Cartas de indemnización administrativa aptas, entregadas.</t>
  </si>
  <si>
    <t>(Número de cartas de indemnización administrativa entregadas/total de cartas de indemnización vigentes y aptas para ser entregadas)* 100.</t>
  </si>
  <si>
    <t>Planes de reparación colectiva formulados y concertados con los sujetos.</t>
  </si>
  <si>
    <t>Sumatoria del número de planes de reparación colectiva formulados y concertados con los sujetos de reparación colectiva.</t>
  </si>
  <si>
    <t xml:space="preserve">Número de sujetos de reparación colectiva étnicos con resolución de cierre de PIRC. </t>
  </si>
  <si>
    <t>Número de sujetos de reparación colectiva étnicos con resolución de cierre de PIRC.</t>
  </si>
  <si>
    <t xml:space="preserve">Número de sujetos de reparación colectiva no étnicos con resolución de cierre de PIRC. </t>
  </si>
  <si>
    <t>Número de sujetos de reparación colectiva no étnicos con resolución de cierre de PIRC</t>
  </si>
  <si>
    <t>Planes de retornos y reubicaciones aprobados con seguimiento a la implementación de las acciones en el marco de los CTJT o subcomités.</t>
  </si>
  <si>
    <t>Número de planes de retornos y reubicaciones aprobados y en actualización con seguimiento a la implementación de las acciones en el marco de los CTJT o subcomités.</t>
  </si>
  <si>
    <t>Solicitud a la sostenibilidad RR de los casos de retorno y reubicación viabilizados.</t>
  </si>
  <si>
    <t>(Número tramites del primer apoyo a la sostenibilidad RR / Total de hogares viabilizados en el proceso de retorno y reubicación) *100</t>
  </si>
  <si>
    <t>Planes étnicos y no étnicos de retorno o reubicación formulados y aprobados.</t>
  </si>
  <si>
    <t>Número de planes étnicos y no étnicos de retorno o reubicación formulados y aprobados.</t>
  </si>
  <si>
    <t>Víctimas individuales con rehabilitación psicosocial.</t>
  </si>
  <si>
    <t>Sumatoria de víctimas individuales con rehabilitación psicosocial</t>
  </si>
  <si>
    <t>Acciones de acompañamiento psicosocial realizadas en el marco de la medida de rehabilitación en sujetos de reparación colectiva focalizados en ruta e implementación.</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</si>
  <si>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*100</t>
  </si>
  <si>
    <t>Centros regionales de atención a víctimas en funcionamiento, con acompañamiento psicosocial.</t>
  </si>
  <si>
    <t>Número de centros regionales de atención a víctimas en funcionamiento, con acompañamiento psicosocial.</t>
  </si>
  <si>
    <t xml:space="preserve">Comunidades con plan de retorno y reubicación con la estrategia de tejido social implementada. </t>
  </si>
  <si>
    <t xml:space="preserve">Sumatoria de comunidades con plan de retorno y reubicación con la estrategia de tejido social implementada. </t>
  </si>
  <si>
    <t xml:space="preserve">Sumatoria de conmemoraciones y actos simbólicos en el marco de las medidas de Satisfacción y Garantías de No Repetición realizadas </t>
  </si>
  <si>
    <t>Número de víctimas que acceden a medidas de satisfacción a nivel individual</t>
  </si>
  <si>
    <t>Sumatoria de las víctimas atendidas diferencialmente por medio de las estrategias asociadas a medidas de satisfacción a nivel individual.</t>
  </si>
  <si>
    <t>Realizar el seguimiento a la implementación de la Medida de Indemnización Colectiva otorgada a los sujetos colectivos étnicos</t>
  </si>
  <si>
    <t>Dirección Gestión Interinstitucional</t>
  </si>
  <si>
    <t>Número de informes donde se evidencie la gestión, el acceso efectivo a oferta discriminado por cada uno de los derechos y el cargue de beneficiarios partir de los resultados de la medición de SSV correspondiente a la Dirección Territorial</t>
  </si>
  <si>
    <t>Sumatoria de informes de gestión acceso efectivo a oferta discriminado por cada uno de los derechos y el cargue de beneficiarios partir de los resultados de la medición de SSV correspondiente a la Dirección Territorial</t>
  </si>
  <si>
    <t>Cartas de entendimiento o convenios suscritos con instituciones de educación superior</t>
  </si>
  <si>
    <t>Sumatoria de las Cartas de entendimiento o convenios suscritos  con instituciones de educación superior</t>
  </si>
  <si>
    <t>Informes de la implementación de la ruta de definición de la situación militar</t>
  </si>
  <si>
    <t>Sumatoria de informes de la implementación de la ruta de definición de la situación militar</t>
  </si>
  <si>
    <t>Número diagnósticos de necesidades para cada CRAV realizados.</t>
  </si>
  <si>
    <t>Sumatoria de diagnósticos de necesidades</t>
  </si>
  <si>
    <t>Número de jornadas de asistencia técnica diferenciada en los procesos de planeación, ejecución y seguimiento de la implementación territorial de la política pública de víctimas.</t>
  </si>
  <si>
    <t>Sumatoria de jornadas de asistencia técnica diferenciada en los procesos de planeación, ejecución y seguimiento de la implementación territorial de la política de víctimas.</t>
  </si>
  <si>
    <t>Número de informes de articulación, gestión y seguimiento en el marco de los CTJT departamentales y municipales.</t>
  </si>
  <si>
    <t>Sumatoria informes de articulación, gestión y seguimiento en el marco de los CTJT construidos.</t>
  </si>
  <si>
    <t>Subdirección Participación</t>
  </si>
  <si>
    <t>Porcentaje de mesas distritales, municipales y departamentales de víctimas a las cuales se les aplica la batería de indicadores como mecanismo de reporte y seguimiento de los planes de trabajo y documentos de incidencia.</t>
  </si>
  <si>
    <t>(Sumatoria de mesas distritales, municipales y departamentales de víctimas a las cuales se les aplica la batería de indicadores como mecanismo de reporte y seguimiento de los planes de trabajo y documentos de incidencia /  Total de mesas distritales, municipales y departamentales de víctimas)*100</t>
  </si>
  <si>
    <t>Número de víctimas organizadas y no organizadas capacitadas a partir de la estrategia de comunicación en la política publica de victimas.</t>
  </si>
  <si>
    <t>Informes de espacios realizados de manera virtual y/o presencial con organizaciones de víctimas que realizan incidencia en diferentes procesos sociales.</t>
  </si>
  <si>
    <t>Sumatoria de informes de los espacios realizados de manera virtual y/o presencial con organización de víctimas que realizan incidencia en diferentes procesos sociales</t>
  </si>
  <si>
    <t>Número de asistencias técnicas a las mesas de participación efectiva de víctimas a nivel distrital y departamental.</t>
  </si>
  <si>
    <t>Sumatoria de asistencias técnicas a las mesas de participación efectiva de víctimas a nivel departamental y distrital</t>
  </si>
  <si>
    <t>Socialización del protocolo de participación de la niñez víctima a las mesas municipales de participación efectiva de víctimas, conforme a lo establecido en la Batería de Indicadores</t>
  </si>
  <si>
    <t xml:space="preserve">Número de mesas municipales de participación efectiva de víctimas con socialización del protocolo de participación de la niñez víctima conforme a lo establecido en la Batería de Indicadores. </t>
  </si>
  <si>
    <t>Porcentaje de proyectos por oferta viabilizados con coordinación de entrega elaborada</t>
  </si>
  <si>
    <t>(Total de proyectos por oferta viabilizados con coordinación de entrega elaborada/Total de proyectos por oferta viabilizados) * 100.</t>
  </si>
  <si>
    <t>Iniciativas o proyectos presentados  por la Dirección Territorial a la cooperación internacional o aliado estratégico</t>
  </si>
  <si>
    <t>Sumatoria de Iniciativas o proyectos presentados por la Dirección Territorial a la cooperación internacional o aliado estratégico</t>
  </si>
  <si>
    <t>Número de reportes del Plan de Implementación Institucional por parte de las Direcciones Territoriales</t>
  </si>
  <si>
    <t>Porcentaje de avance por parte de las DT en la implementación de Acciones territorializables para el fortalecimiento del modelo de operación de enfoque diferencial y de género</t>
  </si>
  <si>
    <t>(Número de acciones implementadas/Número de acciones programadas)*100</t>
  </si>
  <si>
    <t>Número de unidades productivas de víctimas atendidas</t>
  </si>
  <si>
    <t>Suma de víctimas con unidades productivas atendidas</t>
  </si>
  <si>
    <t>Número de unidades productivas de víctimas encadenadas</t>
  </si>
  <si>
    <t>Suma de víctimas con unidades productivas encadenadas</t>
  </si>
  <si>
    <t>Solicitudes de retorno, reubicación e integración local asignados por medio de las bases SGV tramitadas</t>
  </si>
  <si>
    <t>(Número de solicitudes de acompañamiento de retorno o reubicación individual o familiar tramitadas/ Total de solicitudes de acompañamiento de retorno o reubicación individual o familiar recibidas)*100</t>
  </si>
  <si>
    <t>Porcentaje de gestión de los reportes validados en el plan de acción institucional por parte de las Direcciones Territoriales</t>
  </si>
  <si>
    <t>(Indicadores validados por la DT en el mes anterior / Total de indicadores programados para la DT en el mes anterior) x 100</t>
  </si>
  <si>
    <t>Dirección de Registro y Gestión Información</t>
  </si>
  <si>
    <t>Entidades territoriales formadas en temas relacionados con los componentes del RUV y Gestión de la Información, incorporando los enfoques diferenciales y de genero</t>
  </si>
  <si>
    <t>(Número de asistencias realizadas en municipios de la DT relacionadas con los componentes del RUV y la Gestión de la Información, incorporando los enfoques diferenciales y de género (Presencial o Virtualmente) en el mes/Número de asistencias requeridas  (demanda y oferta) por municipios de la DT relacionadas con los componentes del RUV y la Gestión de la Información, incorporando los enfoques diferenciales y de género (Presencial o Virtualmente) en el mes)*100</t>
  </si>
  <si>
    <t>Dirección Territorial Atlántico</t>
  </si>
  <si>
    <t>Dirección Territorial Bolívar y San Andrés</t>
  </si>
  <si>
    <t>(Número de comunidades étnicas víctimas de desplazamiento forzado por eventos masivos focalizadas  / Total comunidades étnicas víctimas de desplazamiento forzado por eventos masivos focalizadas acompañadas)*100</t>
  </si>
  <si>
    <t>Dirección Territorial Caquetá Huila</t>
  </si>
  <si>
    <t>Realizar la concertación de la Medida de Indemnización Colectiva con los sujetos colectivos étnicos</t>
  </si>
  <si>
    <t>Dirección Territorial Cauca</t>
  </si>
  <si>
    <t>Dirección Territorial Central</t>
  </si>
  <si>
    <t>Dirección Territorial Cesar Guajira</t>
  </si>
  <si>
    <t>Dirección Territorial Chocó</t>
  </si>
  <si>
    <t>Dirección Territorial Córdoba</t>
  </si>
  <si>
    <t>Dirección Territorial Eje Cafetero</t>
  </si>
  <si>
    <t>Dirección Territorial Magdalena</t>
  </si>
  <si>
    <t>Dirección Territorial Magdalena Medio</t>
  </si>
  <si>
    <t xml:space="preserve">Dirección Territorial Magdalena Medio </t>
  </si>
  <si>
    <t>Dirección Territorial Meta Llanos Orientales</t>
  </si>
  <si>
    <t>Dirección Territorial Nariño</t>
  </si>
  <si>
    <t>Dirección Territorial Norte de Santander Arauca</t>
  </si>
  <si>
    <t>Dirección Territorial Putumayo</t>
  </si>
  <si>
    <t>Dirección Territorial Santander</t>
  </si>
  <si>
    <t>Dirección Territorial Sucre</t>
  </si>
  <si>
    <t>Dirección Territorial Urabá</t>
  </si>
  <si>
    <t>Dirección Territorial Valle</t>
  </si>
  <si>
    <t>Tipo Acumulación</t>
  </si>
  <si>
    <t>Meta Acumulada</t>
  </si>
  <si>
    <t>DIRECCIÓN DE REGISTRO Y GESTIÓN DE LA INFORMACIÓN</t>
  </si>
  <si>
    <t>SUBDIRECCIÓN RED NACIONAL DE INFORMACIÓN</t>
  </si>
  <si>
    <t>DIRECCIÓN TERRITORIAL ANTIOQUIA</t>
  </si>
  <si>
    <t>Otros</t>
  </si>
  <si>
    <t>Número</t>
  </si>
  <si>
    <t>Meta Constante</t>
  </si>
  <si>
    <t>DIRECCIÓN DE GESTIÓN SOCIAL Y HUMANITARIA</t>
  </si>
  <si>
    <t>(en blanco)</t>
  </si>
  <si>
    <t>(Número de entidades territoriales que reciben asistencia técnica para la actualización de planes de contingencia en la fase de formulación/ Número de de entidades territoriales que son priorizadas para recibir asistencia técnica para la actualización de planes de contingencia)* 100</t>
  </si>
  <si>
    <t>(Número de compromisos-hitos establecidos en las mesas técnicas de los cuales se realiza seguimiento y verificación / número de compromisos establecidos mesas técnicas correspondientes con la estrategia de corresponsabilidad en subsidiariedad de Ayuda y Atención Humanitaria Inmediata con las gobernaciones pertenecientes a su dirección territorial) * 100</t>
  </si>
  <si>
    <t>GRUPO DE SERVICIO AL CIUDADANO</t>
  </si>
  <si>
    <t>PROYECTOS DE INVERSIÓN</t>
  </si>
  <si>
    <t>DIRECCIÓN REPARACIÓN</t>
  </si>
  <si>
    <t>SUBDIRECCIÓN DE REPARACIÓN INDIVIDUAL</t>
  </si>
  <si>
    <t>SUBDIRECCIÓN DE REPARACIÓN COLECTIVA</t>
  </si>
  <si>
    <t xml:space="preserve">Planes de reparación colectiva formulados y concertados con los sujetos. </t>
  </si>
  <si>
    <t>PND,PMI</t>
  </si>
  <si>
    <t>GRUPO DE RETORNOS Y REUBICACIONES</t>
  </si>
  <si>
    <t>GRUPO DE ENFOQUE PSICOSOCIAL</t>
  </si>
  <si>
    <t>Víctimas con rehabilitación psicosocial</t>
  </si>
  <si>
    <t>Sumatoria de víctimas con rehabilitación psicosocial</t>
  </si>
  <si>
    <t>CONTRIBUCIONES A LA VERDAD, CONVIVENCIA PACÍFICA Y GARANTÍAS DE NO REPETICIÓN</t>
  </si>
  <si>
    <t>CONPES 4031,PROYECTOS DE INVERSIÓN</t>
  </si>
  <si>
    <t>Número de víctimas que acceden a medidas de satisfacción a nivel individual.</t>
  </si>
  <si>
    <t>Sumatoria de víctimas que acceden a medidas de satisfacción individual.</t>
  </si>
  <si>
    <t>DIRECCIÓN DE ASUNTOS ÉTNICOS</t>
  </si>
  <si>
    <t>Asistir técnicamente a las entidades territoriales en la implementación de los Decretos Ley para la inclusión del enfoque diferencial en los instrumentos de planeación territorial.</t>
  </si>
  <si>
    <t>DIRECCIÓN DE GESTIÓN INTERINSTITUCIONAL</t>
  </si>
  <si>
    <t>SUBDIRECCIÓN COORDINACIÓN SNARIV</t>
  </si>
  <si>
    <t>SUBDIRECCIÓN COORDINACIÓN NACIÓN TERRITORIO</t>
  </si>
  <si>
    <t>Número diagnosticos de necesidades para cada CRAV realizados.</t>
  </si>
  <si>
    <t>Sumatoria de diagnosticos de necesidades</t>
  </si>
  <si>
    <t>Sumatoria de informes de articulación, gestión y seguimiento en el marco de los CTJT departamentales y municipales.</t>
  </si>
  <si>
    <t>SUBDIRECCIÓN DE PARTICIPACIÓN</t>
  </si>
  <si>
    <t>GRUPO DE GESTIÓN DE PROYECTOS</t>
  </si>
  <si>
    <t>(Total de proyectos por oferta con coordinación de entrega elaborada/Total de proyectos por oferta viabilizados) * 100.</t>
  </si>
  <si>
    <t>DIRECCIÓN GENERAL</t>
  </si>
  <si>
    <t>GRUPO DE COOPERACIÓN INTERNACIONAL Y ALIANZAS ESTRATÉGICAS</t>
  </si>
  <si>
    <t>OFICINAS ASESORAS</t>
  </si>
  <si>
    <t>OFICINA ASESORA DE PLANEACIÓN</t>
  </si>
  <si>
    <t>SUBDIRECCIÓN GENERAL</t>
  </si>
  <si>
    <t>GRUPO DE FORTALECIMIENTO ESTRATÉGICO A EMPRENDIMIENTOS DE VÍCTIMAS</t>
  </si>
  <si>
    <t xml:space="preserve">Entidades territoriales formadas en temas relacionados con los componentes del RUV y Gestión de la Información, incorporando los enfoques diferenciales y de genero </t>
  </si>
  <si>
    <t>DIRECCION TERRITORIAL ATLANTICO</t>
  </si>
  <si>
    <t>CONPES 4031</t>
  </si>
  <si>
    <t>DIRECCION TERRITORIAL BOLIVAR SAN ANDRES</t>
  </si>
  <si>
    <t>(Número de comunidades étnicas víctimas de desplazamiento forzado por eventos masivos focalizadas  acompañadas / Totalcomunidades étnicas víctimas de desplazamiento forzado por eventos masivos focalizadas)*100</t>
  </si>
  <si>
    <t>DIRECCION TERRITORIAL CAQUETA Y HUILA</t>
  </si>
  <si>
    <t>DIRECCION TERRITORIAL CAUCA</t>
  </si>
  <si>
    <t>Realizar el seguimiento a la implementación de la Medida de Indemnizacion Colectiva otorgada a los sujetos colectivos étnicos</t>
  </si>
  <si>
    <t>DIRECCION TERRITORIAL CENTRAL</t>
  </si>
  <si>
    <t>DIRECCION TERRITORIAL CESAR Y GUAJIRA</t>
  </si>
  <si>
    <t>Suma de unidades productivas de víctimas encadenadas</t>
  </si>
  <si>
    <t>DIRECCION TERRITORIAL CHOCO</t>
  </si>
  <si>
    <t>DIRECCION TERRITORIAL CORDOBA</t>
  </si>
  <si>
    <t>DIRECCION TERRITORIAL EJE CAFETERO</t>
  </si>
  <si>
    <t>DIRECCION TERRITORIAL MAGDALENA</t>
  </si>
  <si>
    <t>DIRECCION TERRITORIAL MAGDALENA MEDIO</t>
  </si>
  <si>
    <t>DIRECCION TERRITORIAL META Y LLANOS ORIENTALES</t>
  </si>
  <si>
    <t>DIRECCION TERRITORIAL NARIÑO</t>
  </si>
  <si>
    <t>DIRECCION TERRITORIAL NORTE DE SANTANDER Y ARAUCA</t>
  </si>
  <si>
    <t>DIRECCION TERRITORIAL PUTUMAYO</t>
  </si>
  <si>
    <t>DIRECCION TERRITORIAL SANTANDER</t>
  </si>
  <si>
    <t>DIRECCION TERRITORIAL SUCRE</t>
  </si>
  <si>
    <t>DIRECCION TERRITORIAL URABA</t>
  </si>
  <si>
    <t>DIRECCION TERRITORIAL VALLE</t>
  </si>
  <si>
    <t>Primer trimestre</t>
  </si>
  <si>
    <t>Segundo trimestre</t>
  </si>
  <si>
    <t>Reporte
Enero</t>
  </si>
  <si>
    <t>Reporte
Febrero</t>
  </si>
  <si>
    <t>Reporte
Marzo</t>
  </si>
  <si>
    <t>Reporte
Abril</t>
  </si>
  <si>
    <t>Reporte
Mayo</t>
  </si>
  <si>
    <t>Reporte
Junio</t>
  </si>
  <si>
    <t xml:space="preserve">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</si>
</sst>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0.0%"/>
    <numFmt numFmtId="166" formatCode="#,##0_ ;\-#,##0\ "/>
  </numFmts>
  <fonts count="12" x14ac:knownFonts="1">
    <font>
      <sz val="11"/>
      <color theme="1"/>
      <name val="Calibri"/>
      <family val="2"/>
      <scheme val="minor"/>
    </font>
    <font>
      <sz val="11"/>
      <color theme="1"/>
      <name val="Calibri"/>
      <family val="2"/>
      <scheme val="minor"/>
    </font>
    <font>
      <b/>
      <sz val="18"/>
      <color theme="0"/>
      <name val="Verdana"/>
      <family val="2"/>
    </font>
    <font>
      <b/>
      <sz val="18"/>
      <color theme="1"/>
      <name val="Verdana"/>
      <family val="2"/>
    </font>
    <font>
      <sz val="10"/>
      <name val="Arial"/>
      <family val="2"/>
    </font>
    <font>
      <b/>
      <sz val="10"/>
      <color theme="0"/>
      <name val="Verdana"/>
      <family val="2"/>
    </font>
    <font>
      <sz val="14"/>
      <color theme="1"/>
      <name val="Verdana"/>
      <family val="2"/>
    </font>
    <font>
      <sz val="10"/>
      <color theme="1"/>
      <name val="Verdana"/>
      <family val="2"/>
    </font>
    <font>
      <sz val="10"/>
      <name val="Verdana"/>
      <family val="2"/>
    </font>
    <font>
      <sz val="11"/>
      <color rgb="FF000000"/>
      <name val="Calibri"/>
      <family val="2"/>
    </font>
    <font>
      <sz val="18"/>
      <color theme="1"/>
      <name val="Verdana"/>
      <family val="2"/>
    </font>
    <font>
      <sz val="10"/>
      <color rgb="FF000000"/>
      <name val="Verdana"/>
      <family val="2"/>
    </font>
  </fonts>
  <fills count="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0F0"/>
        <bgColor indexed="64"/>
      </patternFill>
    </fill>
    <fill>
      <patternFill patternType="solid">
        <fgColor rgb="FF92D05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9" fillId="0" borderId="0" applyBorder="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9">
    <xf numFmtId="0" fontId="0" fillId="0" borderId="0" xfId="0"/>
    <xf numFmtId="0" fontId="6" fillId="0" borderId="0" xfId="0" applyFont="1" applyAlignment="1">
      <alignment horizontal="center" vertical="center" wrapText="1"/>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9" fontId="7" fillId="0" borderId="1" xfId="4"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10" fontId="5" fillId="5" borderId="1" xfId="0" applyNumberFormat="1" applyFont="1" applyFill="1" applyBorder="1" applyAlignment="1">
      <alignment horizontal="center" vertical="center" wrapText="1"/>
    </xf>
    <xf numFmtId="0" fontId="10" fillId="0" borderId="0" xfId="0" applyFont="1" applyAlignment="1">
      <alignment horizontal="center" vertical="center" wrapText="1"/>
    </xf>
    <xf numFmtId="9" fontId="8" fillId="0" borderId="1" xfId="3" applyFont="1" applyFill="1" applyBorder="1" applyAlignment="1">
      <alignment horizontal="center" vertical="center" wrapText="1"/>
    </xf>
    <xf numFmtId="9" fontId="8" fillId="0" borderId="1" xfId="0" applyNumberFormat="1" applyFont="1" applyBorder="1" applyAlignment="1">
      <alignment horizontal="center" vertical="center" wrapText="1"/>
    </xf>
    <xf numFmtId="10" fontId="5" fillId="6" borderId="1" xfId="0" applyNumberFormat="1" applyFont="1" applyFill="1" applyBorder="1" applyAlignment="1">
      <alignment horizontal="center" vertical="center" wrapText="1"/>
    </xf>
    <xf numFmtId="10"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64" fontId="8" fillId="0" borderId="1" xfId="1" applyNumberFormat="1" applyFont="1" applyFill="1" applyBorder="1" applyAlignment="1">
      <alignment horizontal="center" vertical="center" wrapText="1"/>
    </xf>
    <xf numFmtId="14" fontId="8" fillId="7" borderId="1" xfId="0" applyNumberFormat="1" applyFont="1" applyFill="1" applyBorder="1" applyAlignment="1">
      <alignment horizontal="center" vertical="center" wrapText="1"/>
    </xf>
    <xf numFmtId="9" fontId="8" fillId="0" borderId="1" xfId="4" applyFont="1" applyFill="1" applyBorder="1" applyAlignment="1">
      <alignment horizontal="center" vertical="center" wrapText="1"/>
    </xf>
    <xf numFmtId="164" fontId="8" fillId="0" borderId="1" xfId="1" applyNumberFormat="1" applyFont="1" applyFill="1" applyBorder="1" applyAlignment="1" applyProtection="1">
      <alignment horizontal="center" vertical="center" wrapText="1"/>
      <protection locked="0"/>
    </xf>
    <xf numFmtId="9" fontId="8" fillId="0" borderId="1" xfId="7"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165" fontId="8" fillId="0" borderId="1" xfId="4" applyNumberFormat="1" applyFont="1" applyFill="1" applyBorder="1" applyAlignment="1">
      <alignment horizontal="center" vertical="center" wrapText="1"/>
    </xf>
    <xf numFmtId="10" fontId="8" fillId="0" borderId="0" xfId="0" applyNumberFormat="1" applyFont="1" applyAlignment="1">
      <alignment horizontal="center" vertical="center" wrapText="1"/>
    </xf>
    <xf numFmtId="14" fontId="8" fillId="0" borderId="0" xfId="0" applyNumberFormat="1" applyFont="1" applyAlignment="1">
      <alignment horizontal="center" vertical="center" wrapText="1"/>
    </xf>
    <xf numFmtId="164" fontId="8" fillId="0" borderId="0" xfId="1" applyNumberFormat="1" applyFont="1" applyFill="1" applyBorder="1" applyAlignment="1">
      <alignment horizontal="center" vertical="center" wrapText="1"/>
    </xf>
    <xf numFmtId="9" fontId="8" fillId="0" borderId="0" xfId="0" applyNumberFormat="1" applyFont="1" applyAlignment="1">
      <alignment horizontal="center" vertical="center" wrapText="1"/>
    </xf>
    <xf numFmtId="9" fontId="8" fillId="0" borderId="0" xfId="3" applyFont="1" applyFill="1" applyBorder="1" applyAlignment="1">
      <alignment horizontal="center" vertical="center" wrapText="1"/>
    </xf>
    <xf numFmtId="3" fontId="8" fillId="0" borderId="0" xfId="0" applyNumberFormat="1" applyFont="1" applyAlignment="1">
      <alignment horizontal="center" vertical="center" wrapText="1"/>
    </xf>
    <xf numFmtId="9" fontId="8" fillId="0" borderId="0" xfId="4" applyFont="1" applyFill="1" applyBorder="1" applyAlignment="1">
      <alignment horizontal="center" vertical="center" wrapText="1"/>
    </xf>
    <xf numFmtId="164" fontId="8" fillId="0" borderId="0" xfId="1" applyNumberFormat="1" applyFont="1" applyFill="1" applyBorder="1" applyAlignment="1" applyProtection="1">
      <alignment horizontal="center" vertical="center" wrapText="1"/>
      <protection locked="0"/>
    </xf>
    <xf numFmtId="3" fontId="8" fillId="0" borderId="0" xfId="6" applyNumberFormat="1" applyFont="1" applyFill="1" applyBorder="1" applyAlignment="1" applyProtection="1">
      <alignment horizontal="center" vertical="center" wrapText="1"/>
      <protection locked="0"/>
    </xf>
    <xf numFmtId="164" fontId="7" fillId="0" borderId="0" xfId="1"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64" fontId="8" fillId="7" borderId="1" xfId="1" applyNumberFormat="1" applyFont="1" applyFill="1" applyBorder="1" applyAlignment="1">
      <alignment horizontal="center" vertical="center" wrapText="1"/>
    </xf>
    <xf numFmtId="9" fontId="8" fillId="7"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166" fontId="11" fillId="0" borderId="1" xfId="9"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9" fontId="11" fillId="0" borderId="1" xfId="3" applyFont="1" applyBorder="1" applyAlignment="1">
      <alignment horizontal="center" vertical="center" wrapText="1"/>
    </xf>
    <xf numFmtId="9" fontId="7" fillId="0" borderId="1" xfId="3" applyFont="1" applyBorder="1" applyAlignment="1">
      <alignment horizontal="center" vertical="center" wrapText="1"/>
    </xf>
    <xf numFmtId="9" fontId="0" fillId="0" borderId="0" xfId="3" applyFont="1"/>
    <xf numFmtId="0" fontId="0" fillId="0" borderId="0" xfId="0" applyAlignment="1">
      <alignment horizontal="center"/>
    </xf>
    <xf numFmtId="0" fontId="0" fillId="0" borderId="0" xfId="0" applyAlignment="1">
      <alignment horizontal="center" vertical="center"/>
    </xf>
    <xf numFmtId="9" fontId="0" fillId="0" borderId="0" xfId="3" applyFont="1" applyAlignment="1">
      <alignment horizontal="center" vertical="center"/>
    </xf>
    <xf numFmtId="9" fontId="0" fillId="0" borderId="0" xfId="3" applyFont="1" applyAlignment="1">
      <alignment horizontal="center"/>
    </xf>
    <xf numFmtId="9" fontId="7" fillId="0" borderId="0" xfId="3" applyFont="1" applyAlignment="1">
      <alignment horizontal="center" vertical="center" wrapText="1"/>
    </xf>
    <xf numFmtId="9" fontId="6" fillId="0" borderId="0" xfId="3" applyFont="1" applyAlignment="1">
      <alignment horizontal="center" vertical="center" wrapText="1"/>
    </xf>
    <xf numFmtId="9" fontId="0" fillId="0" borderId="0" xfId="3" applyFont="1" applyAlignment="1"/>
    <xf numFmtId="1" fontId="0" fillId="0" borderId="0" xfId="0" applyNumberFormat="1" applyAlignment="1">
      <alignment horizontal="center"/>
    </xf>
    <xf numFmtId="9" fontId="0" fillId="0" borderId="0" xfId="0" applyNumberFormat="1" applyAlignment="1">
      <alignment horizontal="center"/>
    </xf>
    <xf numFmtId="1" fontId="0" fillId="0" borderId="0" xfId="0" applyNumberFormat="1" applyAlignment="1">
      <alignment horizontal="center" vertical="center"/>
    </xf>
    <xf numFmtId="10" fontId="7" fillId="0" borderId="1" xfId="3" applyNumberFormat="1" applyFont="1" applyBorder="1" applyAlignment="1">
      <alignment horizontal="center" vertical="center" wrapText="1"/>
    </xf>
    <xf numFmtId="9" fontId="8" fillId="7" borderId="1" xfId="3" applyFont="1" applyFill="1" applyBorder="1" applyAlignment="1">
      <alignment horizontal="center" vertical="center" wrapText="1"/>
    </xf>
    <xf numFmtId="9" fontId="7" fillId="7" borderId="1" xfId="0" applyNumberFormat="1" applyFont="1" applyFill="1" applyBorder="1" applyAlignment="1">
      <alignment horizontal="center" vertical="center" wrapText="1"/>
    </xf>
    <xf numFmtId="9" fontId="7" fillId="7" borderId="1" xfId="3" applyFont="1" applyFill="1" applyBorder="1" applyAlignment="1">
      <alignment horizontal="center" vertical="center" wrapText="1"/>
    </xf>
    <xf numFmtId="10" fontId="7" fillId="0" borderId="1" xfId="0" applyNumberFormat="1" applyFont="1" applyBorder="1" applyAlignment="1">
      <alignment horizontal="center" vertical="center" wrapText="1"/>
    </xf>
    <xf numFmtId="1" fontId="7" fillId="0" borderId="1" xfId="7" quotePrefix="1" applyNumberFormat="1" applyFont="1" applyBorder="1" applyAlignment="1">
      <alignment horizontal="center" vertical="center" wrapText="1"/>
    </xf>
    <xf numFmtId="9" fontId="7" fillId="0" borderId="1" xfId="7" quotePrefix="1" applyFont="1" applyBorder="1" applyAlignment="1">
      <alignment horizontal="center" vertical="center" wrapText="1"/>
    </xf>
    <xf numFmtId="9" fontId="7" fillId="0" borderId="1" xfId="7" applyFont="1" applyBorder="1" applyAlignment="1">
      <alignment horizontal="center" vertical="center"/>
    </xf>
    <xf numFmtId="9" fontId="7" fillId="0" borderId="1" xfId="13" applyNumberFormat="1" applyFont="1" applyBorder="1" applyAlignment="1">
      <alignment horizontal="center" vertical="center"/>
    </xf>
    <xf numFmtId="0" fontId="7" fillId="0" borderId="1" xfId="13" applyFont="1" applyBorder="1" applyAlignment="1">
      <alignment horizontal="center" vertical="center"/>
    </xf>
    <xf numFmtId="3" fontId="7" fillId="0" borderId="1" xfId="7" quotePrefix="1" applyNumberFormat="1" applyFont="1" applyBorder="1" applyAlignment="1">
      <alignment horizontal="center" vertical="center" wrapText="1"/>
    </xf>
    <xf numFmtId="3" fontId="7" fillId="0" borderId="1" xfId="13" applyNumberFormat="1" applyFont="1" applyBorder="1" applyAlignment="1">
      <alignment horizontal="center" vertical="center"/>
    </xf>
    <xf numFmtId="1" fontId="8" fillId="0" borderId="1" xfId="7" quotePrefix="1" applyNumberFormat="1" applyFont="1" applyBorder="1" applyAlignment="1">
      <alignment horizontal="center" vertical="center" wrapText="1"/>
    </xf>
    <xf numFmtId="10" fontId="8" fillId="0" borderId="1" xfId="7" quotePrefix="1" applyNumberFormat="1" applyFont="1" applyBorder="1" applyAlignment="1">
      <alignment horizontal="center" vertical="center" wrapText="1"/>
    </xf>
    <xf numFmtId="9" fontId="8" fillId="0" borderId="1" xfId="7" quotePrefix="1" applyFont="1" applyBorder="1" applyAlignment="1">
      <alignment horizontal="center" vertical="center" wrapText="1"/>
    </xf>
    <xf numFmtId="9" fontId="11" fillId="0" borderId="1" xfId="13" applyNumberFormat="1" applyFont="1" applyBorder="1" applyAlignment="1">
      <alignment horizontal="center" vertical="center"/>
    </xf>
    <xf numFmtId="9" fontId="8" fillId="0" borderId="1" xfId="7" applyFont="1" applyBorder="1" applyAlignment="1">
      <alignment horizontal="center" vertical="center"/>
    </xf>
    <xf numFmtId="9" fontId="8" fillId="0" borderId="1" xfId="2" applyNumberFormat="1" applyFont="1" applyFill="1" applyBorder="1" applyAlignment="1">
      <alignment horizontal="center" vertical="center" wrapText="1"/>
    </xf>
    <xf numFmtId="9" fontId="7" fillId="0" borderId="1" xfId="3" applyFont="1" applyBorder="1" applyAlignment="1">
      <alignment horizontal="center" vertical="center"/>
    </xf>
    <xf numFmtId="165" fontId="7" fillId="0" borderId="1" xfId="7" applyNumberFormat="1" applyFont="1" applyBorder="1" applyAlignment="1">
      <alignment horizontal="center" vertical="center"/>
    </xf>
    <xf numFmtId="9" fontId="5" fillId="5" borderId="1" xfId="0" applyNumberFormat="1" applyFont="1" applyFill="1" applyBorder="1" applyAlignment="1">
      <alignment horizontal="center" vertical="center" wrapText="1"/>
    </xf>
    <xf numFmtId="9" fontId="5" fillId="6" borderId="1" xfId="0" applyNumberFormat="1" applyFont="1" applyFill="1" applyBorder="1" applyAlignment="1">
      <alignment horizontal="center" vertical="center" wrapText="1"/>
    </xf>
    <xf numFmtId="164" fontId="7" fillId="0" borderId="1" xfId="7" quotePrefix="1" applyNumberFormat="1" applyFont="1" applyBorder="1" applyAlignment="1">
      <alignment horizontal="center" vertical="center" wrapText="1"/>
    </xf>
    <xf numFmtId="164" fontId="8" fillId="0" borderId="1" xfId="7" quotePrefix="1" applyNumberFormat="1" applyFont="1" applyBorder="1" applyAlignment="1">
      <alignment horizontal="center" vertical="center" wrapText="1"/>
    </xf>
    <xf numFmtId="164" fontId="7" fillId="0" borderId="1" xfId="13" applyNumberFormat="1" applyFont="1" applyBorder="1" applyAlignment="1">
      <alignment horizontal="center" vertical="center"/>
    </xf>
    <xf numFmtId="164" fontId="8" fillId="7"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9" fontId="7" fillId="0" borderId="1" xfId="3" quotePrefix="1" applyFont="1" applyBorder="1" applyAlignment="1">
      <alignment horizontal="center" vertical="center" wrapText="1"/>
    </xf>
    <xf numFmtId="9" fontId="8" fillId="0" borderId="1" xfId="3" quotePrefix="1" applyFont="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3"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7" fillId="0" borderId="1" xfId="13" applyNumberFormat="1" applyFont="1" applyFill="1" applyBorder="1" applyAlignment="1">
      <alignment horizontal="center" vertical="center" wrapText="1"/>
    </xf>
    <xf numFmtId="1" fontId="7" fillId="0" borderId="1" xfId="13" applyNumberFormat="1" applyFont="1" applyFill="1" applyBorder="1" applyAlignment="1">
      <alignment horizontal="center" vertical="center"/>
    </xf>
    <xf numFmtId="1" fontId="7" fillId="0" borderId="1" xfId="13" applyNumberFormat="1" applyFont="1" applyFill="1" applyBorder="1" applyAlignment="1">
      <alignment horizontal="center" vertical="center" wrapText="1"/>
    </xf>
    <xf numFmtId="2" fontId="7" fillId="0" borderId="1" xfId="13"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7" fillId="0" borderId="1" xfId="7" quotePrefix="1" applyNumberFormat="1" applyFont="1" applyFill="1" applyBorder="1" applyAlignment="1">
      <alignment horizontal="center" vertical="center" wrapText="1"/>
    </xf>
    <xf numFmtId="165" fontId="7" fillId="0" borderId="1" xfId="7" quotePrefix="1"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9" fontId="7" fillId="0" borderId="1" xfId="7" quotePrefix="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9" fontId="7" fillId="0" borderId="1" xfId="7" applyFont="1" applyFill="1" applyBorder="1" applyAlignment="1">
      <alignment horizontal="center" vertical="center"/>
    </xf>
    <xf numFmtId="165" fontId="7" fillId="0" borderId="1" xfId="7" applyNumberFormat="1" applyFont="1" applyFill="1" applyBorder="1" applyAlignment="1">
      <alignment horizontal="center" vertical="center"/>
    </xf>
    <xf numFmtId="9" fontId="7" fillId="0" borderId="1" xfId="3" applyFont="1" applyFill="1" applyBorder="1" applyAlignment="1">
      <alignment horizontal="center" vertical="center"/>
    </xf>
    <xf numFmtId="0" fontId="7" fillId="0" borderId="1" xfId="13" applyFont="1" applyFill="1" applyBorder="1" applyAlignment="1">
      <alignment horizontal="center" vertical="center" wrapText="1"/>
    </xf>
    <xf numFmtId="165" fontId="7" fillId="0" borderId="1" xfId="13" quotePrefix="1" applyNumberFormat="1" applyFont="1" applyFill="1" applyBorder="1" applyAlignment="1">
      <alignment horizontal="center" vertical="center" wrapText="1"/>
    </xf>
    <xf numFmtId="165" fontId="7" fillId="0" borderId="1" xfId="13"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0" fontId="7" fillId="0" borderId="1" xfId="13" quotePrefix="1" applyFont="1" applyFill="1" applyBorder="1" applyAlignment="1">
      <alignment horizontal="center" vertical="center" wrapText="1"/>
    </xf>
    <xf numFmtId="0" fontId="11" fillId="0" borderId="1" xfId="13" quotePrefix="1" applyFont="1" applyFill="1" applyBorder="1" applyAlignment="1">
      <alignment horizontal="center" vertical="center" wrapText="1"/>
    </xf>
    <xf numFmtId="9" fontId="11" fillId="0" borderId="1" xfId="13" quotePrefix="1" applyNumberFormat="1" applyFont="1" applyFill="1" applyBorder="1" applyAlignment="1">
      <alignment horizontal="center" vertical="center" wrapText="1"/>
    </xf>
    <xf numFmtId="9" fontId="7" fillId="0" borderId="1" xfId="13" applyNumberFormat="1" applyFont="1" applyFill="1" applyBorder="1" applyAlignment="1">
      <alignment horizontal="center" vertical="center"/>
    </xf>
    <xf numFmtId="0" fontId="7" fillId="0" borderId="1" xfId="13" applyFont="1" applyFill="1" applyBorder="1" applyAlignment="1">
      <alignment horizontal="center" vertical="center"/>
    </xf>
    <xf numFmtId="164" fontId="7" fillId="0" borderId="1" xfId="1" quotePrefix="1" applyNumberFormat="1" applyFont="1" applyBorder="1" applyAlignment="1">
      <alignment horizontal="center" vertical="center" wrapText="1"/>
    </xf>
    <xf numFmtId="9" fontId="7" fillId="0" borderId="1" xfId="3"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cellXfs>
  <cellStyles count="24">
    <cellStyle name="Comma" xfId="6"/>
    <cellStyle name="Comma 2" xfId="11"/>
    <cellStyle name="Comma 2 2" xfId="21"/>
    <cellStyle name="Comma 3" xfId="17"/>
    <cellStyle name="Millares" xfId="1" builtinId="3"/>
    <cellStyle name="Millares [0]" xfId="2" builtinId="6"/>
    <cellStyle name="Millares [0] 2" xfId="10"/>
    <cellStyle name="Millares [0] 2 2" xfId="20"/>
    <cellStyle name="Millares [0] 3" xfId="16"/>
    <cellStyle name="Millares 2" xfId="9"/>
    <cellStyle name="Millares 2 2" xfId="8"/>
    <cellStyle name="Millares 2 2 2" xfId="12"/>
    <cellStyle name="Millares 2 2 2 2" xfId="22"/>
    <cellStyle name="Millares 2 2 3" xfId="18"/>
    <cellStyle name="Millares 2 3" xfId="19"/>
    <cellStyle name="Millares 3" xfId="14"/>
    <cellStyle name="Millares 3 2" xfId="23"/>
    <cellStyle name="Millares 4" xfId="15"/>
    <cellStyle name="Normal" xfId="0" builtinId="0"/>
    <cellStyle name="Normal 2" xfId="13"/>
    <cellStyle name="Percent 3" xfId="5"/>
    <cellStyle name="Porcentaje" xfId="3" builtinId="5"/>
    <cellStyle name="Porcentaje 2" xfId="7"/>
    <cellStyle name="Porcentaje 3 2" xfId="4"/>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1277471</xdr:colOff>
      <xdr:row>0</xdr:row>
      <xdr:rowOff>201706</xdr:rowOff>
    </xdr:from>
    <xdr:to>
      <xdr:col>2</xdr:col>
      <xdr:colOff>313765</xdr:colOff>
      <xdr:row>2</xdr:row>
      <xdr:rowOff>441114</xdr:rowOff>
    </xdr:to>
    <xdr:pic>
      <xdr:nvPicPr>
        <xdr:cNvPr id="2" name="Imagen 1">
          <a:extLst>
            <a:ext uri="{FF2B5EF4-FFF2-40B4-BE49-F238E27FC236}">
              <a16:creationId xmlns:a16="http://schemas.microsoft.com/office/drawing/2014/main" id="{286E0672-8542-4A20-BED0-F8342825F225}"/>
            </a:ext>
          </a:extLst>
        </xdr:cNvPr>
        <xdr:cNvPicPr>
          <a:picLocks noChangeAspect="1"/>
        </xdr:cNvPicPr>
      </xdr:nvPicPr>
      <xdr:blipFill>
        <a:blip xmlns:r="http://schemas.openxmlformats.org/officeDocument/2006/relationships" r:embed="rId1"/>
        <a:stretch>
          <a:fillRect/>
        </a:stretch>
      </xdr:blipFill>
      <xdr:spPr>
        <a:xfrm>
          <a:off x="1277471" y="201706"/>
          <a:ext cx="2005853" cy="1427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299357</xdr:colOff>
      <xdr:row>0</xdr:row>
      <xdr:rowOff>190500</xdr:rowOff>
    </xdr:from>
    <xdr:to>
      <xdr:col>2</xdr:col>
      <xdr:colOff>100853</xdr:colOff>
      <xdr:row>2</xdr:row>
      <xdr:rowOff>447518</xdr:rowOff>
    </xdr:to>
    <xdr:pic>
      <xdr:nvPicPr>
        <xdr:cNvPr id="2" name="Imagen 1">
          <a:extLst>
            <a:ext uri="{FF2B5EF4-FFF2-40B4-BE49-F238E27FC236}">
              <a16:creationId xmlns:a16="http://schemas.microsoft.com/office/drawing/2014/main" id="{4AA735AD-FC53-458B-9112-30D565902140}"/>
            </a:ext>
          </a:extLst>
        </xdr:cNvPr>
        <xdr:cNvPicPr>
          <a:picLocks noChangeAspect="1"/>
        </xdr:cNvPicPr>
      </xdr:nvPicPr>
      <xdr:blipFill>
        <a:blip xmlns:r="http://schemas.openxmlformats.org/officeDocument/2006/relationships" r:embed="rId1"/>
        <a:stretch>
          <a:fillRect/>
        </a:stretch>
      </xdr:blipFill>
      <xdr:spPr>
        <a:xfrm>
          <a:off x="1619250" y="190500"/>
          <a:ext cx="2005853" cy="142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victimas-my.sharepoint.com/Users/Usuario/Desktop/UARI/Septiembre/PLAN%20DE%20ACCI&#211;N%20TRIMESTRAL/Informe%20territorial%20Plan%20de%20acci&#243;n%20II%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Constante  "/>
      <sheetName val="TD Acumulado"/>
      <sheetName val="Base"/>
      <sheetName val="Indicadores No cumplen Cadena"/>
      <sheetName val="Cumplimiento DT"/>
      <sheetName val="DT Antioquía"/>
      <sheetName val="DT Atlantico"/>
      <sheetName val="DT Bolivar"/>
      <sheetName val="DT Caqueta"/>
      <sheetName val="DT Cauca"/>
      <sheetName val="DT Central"/>
      <sheetName val="DT Cesar"/>
      <sheetName val="DT Chocó"/>
      <sheetName val="DT Cordoba"/>
      <sheetName val="DT Eje Cafetero"/>
      <sheetName val="DT Magdalena"/>
      <sheetName val="DT Magdalena Medio"/>
      <sheetName val="DT Meta"/>
      <sheetName val="DT Nariño"/>
      <sheetName val="DT Norte Santander"/>
      <sheetName val="DT Putumayo"/>
      <sheetName val="DT Santander"/>
      <sheetName val="DT Sucre"/>
      <sheetName val="DT Uraba"/>
      <sheetName val="DT Valle"/>
    </sheetNames>
    <sheetDataSet>
      <sheetData sheetId="0"/>
      <sheetData sheetId="1"/>
      <sheetData sheetId="2"/>
      <sheetData sheetId="3"/>
      <sheetData sheetId="4"/>
      <sheetData sheetId="5"/>
      <sheetData sheetId="6">
        <row r="7">
          <cell r="V7">
            <v>10</v>
          </cell>
          <cell r="W7" t="str">
            <v>Entidades territoriales formadas en temas relacionados con los componentes del RUV y Gestión de la Información, incorporando los enfoques diferenciales y de genero</v>
          </cell>
          <cell r="X7" t="str">
            <v>Meta Acumulada</v>
          </cell>
          <cell r="Y7" t="str">
            <v>Número</v>
          </cell>
          <cell r="Z7" t="str">
            <v>-</v>
          </cell>
          <cell r="AA7" t="str">
            <v>-</v>
          </cell>
          <cell r="AB7" t="str">
            <v>-</v>
          </cell>
          <cell r="AC7" t="str">
            <v>-</v>
          </cell>
          <cell r="AD7" t="str">
            <v>-</v>
          </cell>
          <cell r="AE7">
            <v>24</v>
          </cell>
          <cell r="AF7">
            <v>23</v>
          </cell>
          <cell r="AG7">
            <v>24</v>
          </cell>
          <cell r="AH7">
            <v>1.0434782608695652</v>
          </cell>
          <cell r="AI7">
            <v>1</v>
          </cell>
          <cell r="AJ7">
            <v>1</v>
          </cell>
          <cell r="AL7">
            <v>0</v>
          </cell>
          <cell r="AM7">
            <v>9</v>
          </cell>
        </row>
        <row r="8">
          <cell r="V8">
            <v>19</v>
          </cell>
          <cell r="W8" t="str">
            <v>Entidades territoriales acompañadas de la dirección territorial para la formulación del Plan Operativo de Sistemas de Información - POSI</v>
          </cell>
          <cell r="X8" t="str">
            <v>Meta Acumulada</v>
          </cell>
          <cell r="Y8" t="str">
            <v>Número</v>
          </cell>
          <cell r="Z8" t="str">
            <v>-</v>
          </cell>
          <cell r="AA8" t="str">
            <v>-</v>
          </cell>
          <cell r="AB8" t="str">
            <v>-</v>
          </cell>
          <cell r="AC8" t="str">
            <v>-</v>
          </cell>
          <cell r="AD8" t="str">
            <v>-</v>
          </cell>
          <cell r="AE8">
            <v>24</v>
          </cell>
          <cell r="AF8">
            <v>24</v>
          </cell>
          <cell r="AG8">
            <v>24</v>
          </cell>
          <cell r="AH8">
            <v>1</v>
          </cell>
          <cell r="AI8">
            <v>1</v>
          </cell>
          <cell r="AJ8">
            <v>1</v>
          </cell>
          <cell r="AL8">
            <v>0</v>
          </cell>
          <cell r="AM8">
            <v>4</v>
          </cell>
        </row>
        <row r="9">
          <cell r="V9">
            <v>20</v>
          </cell>
          <cell r="W9" t="str">
            <v>Entidades territoriales acompañadas desde las direcciones territoriales para el cargue o remisión de las Fuentes de información que cumplen con los criterios establecidos por la SRNI enviadas al nivel nacional</v>
          </cell>
          <cell r="X9" t="str">
            <v>Meta Acumulada</v>
          </cell>
          <cell r="Y9" t="str">
            <v>Número</v>
          </cell>
          <cell r="Z9" t="str">
            <v>-</v>
          </cell>
          <cell r="AA9" t="str">
            <v>-</v>
          </cell>
          <cell r="AB9" t="str">
            <v>-</v>
          </cell>
          <cell r="AC9">
            <v>1</v>
          </cell>
          <cell r="AD9">
            <v>1</v>
          </cell>
          <cell r="AE9" t="str">
            <v>-</v>
          </cell>
          <cell r="AF9">
            <v>24</v>
          </cell>
          <cell r="AG9">
            <v>2</v>
          </cell>
          <cell r="AH9">
            <v>8.3333333333333329E-2</v>
          </cell>
          <cell r="AI9">
            <v>0.33333333333333331</v>
          </cell>
          <cell r="AJ9">
            <v>0.33333333333333331</v>
          </cell>
          <cell r="AL9">
            <v>0</v>
          </cell>
          <cell r="AM9">
            <v>6</v>
          </cell>
        </row>
        <row r="10">
          <cell r="V10">
            <v>39</v>
          </cell>
          <cell r="W10" t="str">
            <v>Jornadas de Atención de Servicio móviles de orientación y comunicación a las víctimas.</v>
          </cell>
          <cell r="X10" t="str">
            <v>Meta Acumulada</v>
          </cell>
          <cell r="Y10" t="str">
            <v>Número</v>
          </cell>
          <cell r="Z10" t="str">
            <v>-</v>
          </cell>
          <cell r="AA10" t="str">
            <v>-</v>
          </cell>
          <cell r="AB10">
            <v>0</v>
          </cell>
          <cell r="AC10" t="str">
            <v>-</v>
          </cell>
          <cell r="AD10" t="str">
            <v>-</v>
          </cell>
          <cell r="AE10">
            <v>10</v>
          </cell>
          <cell r="AF10">
            <v>30</v>
          </cell>
          <cell r="AG10">
            <v>10</v>
          </cell>
          <cell r="AH10">
            <v>0.33333333333333331</v>
          </cell>
          <cell r="AI10">
            <v>1</v>
          </cell>
          <cell r="AJ10">
            <v>0.66666666666666663</v>
          </cell>
          <cell r="AL10">
            <v>5</v>
          </cell>
          <cell r="AM10">
            <v>10</v>
          </cell>
        </row>
        <row r="11">
          <cell r="V11">
            <v>74</v>
          </cell>
          <cell r="W11" t="str">
            <v>Planes de retornos y reubicaciones aprobados con seguimiento a la implementación de las acciones en el marco de los CTJT o subcomités.</v>
          </cell>
          <cell r="X11" t="str">
            <v>Meta Acumulada</v>
          </cell>
          <cell r="Y11" t="str">
            <v>Número</v>
          </cell>
          <cell r="Z11" t="str">
            <v>-</v>
          </cell>
          <cell r="AA11" t="str">
            <v>-</v>
          </cell>
          <cell r="AB11" t="str">
            <v>-</v>
          </cell>
          <cell r="AC11" t="str">
            <v>-</v>
          </cell>
          <cell r="AD11">
            <v>3</v>
          </cell>
          <cell r="AE11">
            <v>0</v>
          </cell>
          <cell r="AF11">
            <v>17</v>
          </cell>
          <cell r="AG11">
            <v>3</v>
          </cell>
          <cell r="AH11">
            <v>0.17647058823529413</v>
          </cell>
          <cell r="AI11">
            <v>0.5</v>
          </cell>
          <cell r="AJ11">
            <v>0.5</v>
          </cell>
          <cell r="AL11">
            <v>0</v>
          </cell>
          <cell r="AM11">
            <v>6</v>
          </cell>
        </row>
        <row r="12">
          <cell r="V12">
            <v>85</v>
          </cell>
          <cell r="W12" t="str">
            <v>Víctimas con rehabilitación psicosocial</v>
          </cell>
          <cell r="X12" t="str">
            <v>Meta Acumulada</v>
          </cell>
          <cell r="Y12" t="str">
            <v>Número</v>
          </cell>
          <cell r="Z12" t="str">
            <v>-</v>
          </cell>
          <cell r="AA12" t="str">
            <v>-</v>
          </cell>
          <cell r="AB12" t="str">
            <v>-</v>
          </cell>
          <cell r="AC12" t="str">
            <v>-</v>
          </cell>
          <cell r="AD12" t="str">
            <v>-</v>
          </cell>
          <cell r="AE12">
            <v>130</v>
          </cell>
          <cell r="AF12">
            <v>240</v>
          </cell>
          <cell r="AG12">
            <v>130</v>
          </cell>
          <cell r="AH12">
            <v>0.54166666666666663</v>
          </cell>
          <cell r="AI12">
            <v>0.54166666666666663</v>
          </cell>
          <cell r="AJ12">
            <v>0.54166666666666663</v>
          </cell>
          <cell r="AL12">
            <v>0</v>
          </cell>
          <cell r="AM12">
            <v>240</v>
          </cell>
        </row>
        <row r="13">
          <cell r="V13">
            <v>101</v>
          </cell>
          <cell r="W13" t="str">
            <v>Número de comunidades étnicas con procesos de concertación para el acceso a las medidas contenidas en los decretos leyes en el marco al derecho a la autonomía y el gobierno propio y la participación efectiva finalizados</v>
          </cell>
          <cell r="X13" t="str">
            <v>Meta Acumulada</v>
          </cell>
          <cell r="Y13" t="str">
            <v>Número</v>
          </cell>
          <cell r="Z13" t="str">
            <v>-</v>
          </cell>
          <cell r="AA13" t="str">
            <v>-</v>
          </cell>
          <cell r="AB13" t="str">
            <v>-</v>
          </cell>
          <cell r="AC13" t="str">
            <v>-</v>
          </cell>
          <cell r="AD13" t="str">
            <v>-</v>
          </cell>
          <cell r="AE13">
            <v>1</v>
          </cell>
          <cell r="AF13">
            <v>1</v>
          </cell>
          <cell r="AG13">
            <v>1</v>
          </cell>
          <cell r="AH13">
            <v>1</v>
          </cell>
          <cell r="AI13">
            <v>1</v>
          </cell>
          <cell r="AJ13">
            <v>1</v>
          </cell>
          <cell r="AL13">
            <v>0</v>
          </cell>
          <cell r="AM13">
            <v>1</v>
          </cell>
        </row>
        <row r="14">
          <cell r="V14">
            <v>114</v>
          </cell>
          <cell r="W14" t="str">
            <v>Número de informes donde se evidencie la gestión, el acceso efectivo a oferta discriminado por cada uno de los derechos y el cargue de beneficiarios partir de los resultados de la medición de SSV correspondiente a la Dirección Territorial</v>
          </cell>
          <cell r="X14" t="str">
            <v>Meta Acumulada</v>
          </cell>
          <cell r="Y14" t="str">
            <v>Número</v>
          </cell>
          <cell r="Z14" t="str">
            <v>-</v>
          </cell>
          <cell r="AA14" t="str">
            <v>-</v>
          </cell>
          <cell r="AB14">
            <v>1</v>
          </cell>
          <cell r="AC14" t="str">
            <v>-</v>
          </cell>
          <cell r="AD14" t="str">
            <v>-</v>
          </cell>
          <cell r="AE14">
            <v>1</v>
          </cell>
          <cell r="AF14">
            <v>1</v>
          </cell>
          <cell r="AG14">
            <v>2</v>
          </cell>
          <cell r="AH14">
            <v>2</v>
          </cell>
          <cell r="AI14">
            <v>1</v>
          </cell>
          <cell r="AJ14">
            <v>1</v>
          </cell>
          <cell r="AL14">
            <v>1</v>
          </cell>
          <cell r="AM14">
            <v>1</v>
          </cell>
        </row>
        <row r="15">
          <cell r="V15">
            <v>131</v>
          </cell>
          <cell r="W15" t="str">
            <v>Informes de la implementación de la ruta de definición de la situación militar</v>
          </cell>
          <cell r="X15" t="str">
            <v>Meta Acumulada</v>
          </cell>
          <cell r="Y15" t="str">
            <v>Número</v>
          </cell>
          <cell r="Z15">
            <v>1</v>
          </cell>
          <cell r="AA15">
            <v>1</v>
          </cell>
          <cell r="AB15">
            <v>1</v>
          </cell>
          <cell r="AC15">
            <v>1</v>
          </cell>
          <cell r="AD15">
            <v>1</v>
          </cell>
          <cell r="AE15">
            <v>1</v>
          </cell>
          <cell r="AF15">
            <v>1</v>
          </cell>
          <cell r="AG15">
            <v>6</v>
          </cell>
          <cell r="AH15">
            <v>6</v>
          </cell>
          <cell r="AI15">
            <v>1</v>
          </cell>
          <cell r="AJ15">
            <v>1</v>
          </cell>
          <cell r="AL15">
            <v>3</v>
          </cell>
          <cell r="AM15">
            <v>3</v>
          </cell>
        </row>
        <row r="16">
          <cell r="V16">
            <v>134</v>
          </cell>
          <cell r="W16" t="str">
            <v>Número diagnosticos de necesidades para cada CRAV realizados.</v>
          </cell>
          <cell r="X16" t="str">
            <v>Meta Acumulada</v>
          </cell>
          <cell r="Y16" t="str">
            <v>Número</v>
          </cell>
          <cell r="Z16" t="str">
            <v>-</v>
          </cell>
          <cell r="AA16" t="str">
            <v>-</v>
          </cell>
          <cell r="AB16">
            <v>2</v>
          </cell>
          <cell r="AC16" t="str">
            <v>-</v>
          </cell>
          <cell r="AD16" t="str">
            <v>-</v>
          </cell>
          <cell r="AE16">
            <v>2</v>
          </cell>
          <cell r="AF16">
            <v>2</v>
          </cell>
          <cell r="AG16">
            <v>4</v>
          </cell>
          <cell r="AH16">
            <v>2</v>
          </cell>
          <cell r="AI16">
            <v>1</v>
          </cell>
          <cell r="AJ16">
            <v>1</v>
          </cell>
          <cell r="AL16">
            <v>1</v>
          </cell>
          <cell r="AM16">
            <v>1</v>
          </cell>
        </row>
        <row r="17">
          <cell r="V17">
            <v>137</v>
          </cell>
          <cell r="W17" t="str">
            <v>Número de jornadas de asistencia técnica diferenciada en los procesos de planeación, ejecución y seguimiento de la implementación territorial de la política pública de víctimas.</v>
          </cell>
          <cell r="X17" t="str">
            <v>Meta Acumulada</v>
          </cell>
          <cell r="Y17" t="str">
            <v>Número</v>
          </cell>
          <cell r="Z17" t="str">
            <v>-</v>
          </cell>
          <cell r="AA17" t="str">
            <v>-</v>
          </cell>
          <cell r="AB17" t="str">
            <v>-</v>
          </cell>
          <cell r="AC17" t="str">
            <v>-</v>
          </cell>
          <cell r="AD17" t="str">
            <v>-</v>
          </cell>
          <cell r="AE17">
            <v>1</v>
          </cell>
          <cell r="AF17">
            <v>1</v>
          </cell>
          <cell r="AG17">
            <v>1</v>
          </cell>
          <cell r="AH17">
            <v>1</v>
          </cell>
          <cell r="AI17">
            <v>1</v>
          </cell>
          <cell r="AJ17">
            <v>1</v>
          </cell>
          <cell r="AL17">
            <v>0</v>
          </cell>
          <cell r="AM17">
            <v>1</v>
          </cell>
        </row>
        <row r="18">
          <cell r="V18">
            <v>144</v>
          </cell>
          <cell r="W18" t="str">
            <v>Número de informes de articulación, gestión y seguimiento en el marco de los CTJT departamentales y municipales.</v>
          </cell>
          <cell r="X18" t="str">
            <v>Meta Acumulada</v>
          </cell>
          <cell r="Y18" t="str">
            <v>Número</v>
          </cell>
          <cell r="Z18" t="str">
            <v>-</v>
          </cell>
          <cell r="AA18" t="str">
            <v>-</v>
          </cell>
          <cell r="AB18">
            <v>1</v>
          </cell>
          <cell r="AC18" t="str">
            <v>-</v>
          </cell>
          <cell r="AD18" t="str">
            <v>-</v>
          </cell>
          <cell r="AE18">
            <v>1</v>
          </cell>
          <cell r="AF18">
            <v>1</v>
          </cell>
          <cell r="AG18">
            <v>2</v>
          </cell>
          <cell r="AH18">
            <v>2</v>
          </cell>
          <cell r="AI18">
            <v>1</v>
          </cell>
          <cell r="AJ18">
            <v>1</v>
          </cell>
          <cell r="AL18">
            <v>1</v>
          </cell>
          <cell r="AM18">
            <v>1</v>
          </cell>
        </row>
        <row r="19">
          <cell r="V19">
            <v>149</v>
          </cell>
          <cell r="W19" t="str">
            <v>Informes de espacios realizados de manera virtual y/o presencial con organizaciones de víctimas que realizan incidencia en diferentes procesos sociales.</v>
          </cell>
          <cell r="X19" t="str">
            <v>Meta Acumulada</v>
          </cell>
          <cell r="Y19" t="str">
            <v>Número</v>
          </cell>
          <cell r="Z19" t="str">
            <v>-</v>
          </cell>
          <cell r="AA19" t="str">
            <v>-</v>
          </cell>
          <cell r="AB19" t="str">
            <v>-</v>
          </cell>
          <cell r="AC19" t="str">
            <v>-</v>
          </cell>
          <cell r="AD19" t="str">
            <v>-</v>
          </cell>
          <cell r="AE19">
            <v>1</v>
          </cell>
          <cell r="AF19">
            <v>1</v>
          </cell>
          <cell r="AG19">
            <v>1</v>
          </cell>
          <cell r="AH19">
            <v>1</v>
          </cell>
          <cell r="AI19">
            <v>1</v>
          </cell>
          <cell r="AJ19">
            <v>1</v>
          </cell>
          <cell r="AL19">
            <v>0</v>
          </cell>
          <cell r="AM19">
            <v>1</v>
          </cell>
        </row>
        <row r="20">
          <cell r="V20">
            <v>165</v>
          </cell>
          <cell r="W20" t="str">
            <v>Iniciativas o proyectos presentados  por la Dirección Territorial a la cooperación internacional o aliado estratégico</v>
          </cell>
          <cell r="X20" t="str">
            <v>Meta Acumulada</v>
          </cell>
          <cell r="Y20" t="str">
            <v>Número</v>
          </cell>
          <cell r="Z20" t="str">
            <v>-</v>
          </cell>
          <cell r="AA20" t="str">
            <v>-</v>
          </cell>
          <cell r="AB20" t="str">
            <v>-</v>
          </cell>
          <cell r="AC20" t="str">
            <v>-</v>
          </cell>
          <cell r="AD20" t="str">
            <v>-</v>
          </cell>
          <cell r="AE20">
            <v>1</v>
          </cell>
          <cell r="AF20">
            <v>1</v>
          </cell>
          <cell r="AG20">
            <v>1</v>
          </cell>
          <cell r="AH20">
            <v>1</v>
          </cell>
          <cell r="AI20">
            <v>1</v>
          </cell>
          <cell r="AJ20">
            <v>1</v>
          </cell>
          <cell r="AL20">
            <v>0</v>
          </cell>
          <cell r="AM20">
            <v>1</v>
          </cell>
        </row>
        <row r="21">
          <cell r="V21">
            <v>189</v>
          </cell>
          <cell r="W21" t="str">
            <v>Número de reportes del Plan de Implementación Institucional por parte de las Direcciones Territoriales</v>
          </cell>
          <cell r="X21" t="str">
            <v>Meta Acumulada</v>
          </cell>
          <cell r="Y21" t="str">
            <v>Número</v>
          </cell>
          <cell r="Z21" t="str">
            <v>-</v>
          </cell>
          <cell r="AA21" t="str">
            <v>-</v>
          </cell>
          <cell r="AB21" t="str">
            <v>-</v>
          </cell>
          <cell r="AC21" t="str">
            <v>-</v>
          </cell>
          <cell r="AD21">
            <v>1</v>
          </cell>
          <cell r="AE21" t="str">
            <v>-</v>
          </cell>
          <cell r="AF21">
            <v>1</v>
          </cell>
          <cell r="AG21">
            <v>1</v>
          </cell>
          <cell r="AH21">
            <v>1</v>
          </cell>
          <cell r="AI21">
            <v>1</v>
          </cell>
          <cell r="AJ21">
            <v>1</v>
          </cell>
          <cell r="AL21">
            <v>0</v>
          </cell>
          <cell r="AM21">
            <v>1</v>
          </cell>
        </row>
        <row r="22">
          <cell r="V22">
            <v>209</v>
          </cell>
          <cell r="W22" t="str">
            <v>Porcentaje de avance por parte de las DT en la implementación de Acciones territorializables para el fortalecimiento del modelo de operación de enfoque diferencial y de género</v>
          </cell>
          <cell r="X22" t="str">
            <v>Meta Acumulada</v>
          </cell>
          <cell r="Y22" t="str">
            <v>Porcentaje</v>
          </cell>
          <cell r="Z22" t="str">
            <v>-</v>
          </cell>
          <cell r="AA22" t="str">
            <v>-</v>
          </cell>
          <cell r="AB22" t="str">
            <v>-</v>
          </cell>
          <cell r="AC22" t="str">
            <v>-</v>
          </cell>
          <cell r="AD22" t="str">
            <v>-</v>
          </cell>
          <cell r="AE22">
            <v>0</v>
          </cell>
          <cell r="AF22">
            <v>0.5</v>
          </cell>
          <cell r="AG22">
            <v>0</v>
          </cell>
          <cell r="AH22">
            <v>0</v>
          </cell>
          <cell r="AI22">
            <v>0</v>
          </cell>
          <cell r="AJ22">
            <v>0</v>
          </cell>
          <cell r="AL22">
            <v>0</v>
          </cell>
          <cell r="AM22">
            <v>0.5</v>
          </cell>
        </row>
        <row r="23">
          <cell r="V23">
            <v>218</v>
          </cell>
          <cell r="W23" t="str">
            <v>Número de unidades productivas de víctimas atendidas</v>
          </cell>
          <cell r="X23" t="str">
            <v>Meta Acumulada</v>
          </cell>
          <cell r="Y23" t="str">
            <v>Número</v>
          </cell>
          <cell r="Z23" t="str">
            <v>-</v>
          </cell>
          <cell r="AA23" t="str">
            <v>-</v>
          </cell>
          <cell r="AB23" t="str">
            <v>-</v>
          </cell>
          <cell r="AC23" t="str">
            <v>-</v>
          </cell>
          <cell r="AD23" t="str">
            <v>-</v>
          </cell>
          <cell r="AE23">
            <v>23</v>
          </cell>
          <cell r="AF23">
            <v>23</v>
          </cell>
          <cell r="AG23">
            <v>23</v>
          </cell>
          <cell r="AH23">
            <v>1</v>
          </cell>
          <cell r="AI23">
            <v>1</v>
          </cell>
          <cell r="AJ23">
            <v>1</v>
          </cell>
          <cell r="AL23">
            <v>0</v>
          </cell>
          <cell r="AM23">
            <v>23</v>
          </cell>
        </row>
      </sheetData>
      <sheetData sheetId="7">
        <row r="7">
          <cell r="V7">
            <v>10</v>
          </cell>
          <cell r="W7" t="str">
            <v>Entidades territoriales formadas en temas relacionados con los componentes del RUV y Gestión de la Información, incorporando los enfoques diferenciales y de genero</v>
          </cell>
          <cell r="X7" t="str">
            <v>Meta Acumulada</v>
          </cell>
          <cell r="Y7" t="str">
            <v>Número</v>
          </cell>
          <cell r="Z7" t="str">
            <v>-</v>
          </cell>
          <cell r="AA7" t="str">
            <v>-</v>
          </cell>
          <cell r="AB7" t="str">
            <v>-</v>
          </cell>
          <cell r="AC7">
            <v>12</v>
          </cell>
          <cell r="AD7">
            <v>12</v>
          </cell>
          <cell r="AE7">
            <v>4</v>
          </cell>
          <cell r="AF7">
            <v>40</v>
          </cell>
          <cell r="AG7">
            <v>28</v>
          </cell>
          <cell r="AH7">
            <v>0.7</v>
          </cell>
          <cell r="AI7">
            <v>0.7</v>
          </cell>
          <cell r="AJ7">
            <v>0.7</v>
          </cell>
          <cell r="AL7">
            <v>0</v>
          </cell>
          <cell r="AM7">
            <v>40</v>
          </cell>
        </row>
        <row r="8">
          <cell r="V8">
            <v>19</v>
          </cell>
          <cell r="W8" t="str">
            <v>Entidades territoriales acompañadas de la dirección territorial para la formulación del Plan Operativo de Sistemas de Información - POSI</v>
          </cell>
          <cell r="X8" t="str">
            <v>Meta Acumulada</v>
          </cell>
          <cell r="Y8" t="str">
            <v>Número</v>
          </cell>
          <cell r="Z8" t="str">
            <v>-</v>
          </cell>
          <cell r="AA8" t="str">
            <v>-</v>
          </cell>
          <cell r="AB8" t="str">
            <v>-</v>
          </cell>
          <cell r="AC8">
            <v>29</v>
          </cell>
          <cell r="AD8">
            <v>0</v>
          </cell>
          <cell r="AE8">
            <v>0</v>
          </cell>
          <cell r="AF8">
            <v>42</v>
          </cell>
          <cell r="AG8">
            <v>29</v>
          </cell>
          <cell r="AH8">
            <v>0.69047619047619047</v>
          </cell>
          <cell r="AI8">
            <v>1</v>
          </cell>
          <cell r="AJ8">
            <v>1</v>
          </cell>
          <cell r="AL8">
            <v>0</v>
          </cell>
          <cell r="AM8">
            <v>15</v>
          </cell>
        </row>
        <row r="9">
          <cell r="V9">
            <v>20</v>
          </cell>
          <cell r="W9" t="str">
            <v>Entidades territoriales acompañadas desde las direcciones territoriales para el cargue o remisión de las Fuentes de información que cumplen con los criterios establecidos por la SRNI enviadas al nivel nacional</v>
          </cell>
          <cell r="X9" t="str">
            <v>Meta Acumulada</v>
          </cell>
          <cell r="Y9" t="str">
            <v>Número</v>
          </cell>
          <cell r="Z9" t="str">
            <v>-</v>
          </cell>
          <cell r="AA9" t="str">
            <v>-</v>
          </cell>
          <cell r="AB9" t="str">
            <v>-</v>
          </cell>
          <cell r="AC9" t="str">
            <v>-</v>
          </cell>
          <cell r="AD9">
            <v>3</v>
          </cell>
          <cell r="AE9" t="str">
            <v>-</v>
          </cell>
          <cell r="AF9">
            <v>42</v>
          </cell>
          <cell r="AG9">
            <v>3</v>
          </cell>
          <cell r="AH9">
            <v>7.1428571428571425E-2</v>
          </cell>
          <cell r="AI9">
            <v>0.375</v>
          </cell>
          <cell r="AJ9">
            <v>0.375</v>
          </cell>
          <cell r="AL9">
            <v>0</v>
          </cell>
          <cell r="AM9">
            <v>8</v>
          </cell>
        </row>
        <row r="10">
          <cell r="V10">
            <v>39</v>
          </cell>
          <cell r="W10" t="str">
            <v>Jornadas de Atención de Servicio móviles de orientación y comunicación a las víctimas.</v>
          </cell>
          <cell r="X10" t="str">
            <v>Meta Acumulada</v>
          </cell>
          <cell r="Y10" t="str">
            <v>Número</v>
          </cell>
          <cell r="Z10" t="str">
            <v>-</v>
          </cell>
          <cell r="AA10" t="str">
            <v>-</v>
          </cell>
          <cell r="AB10">
            <v>0</v>
          </cell>
          <cell r="AC10" t="str">
            <v>-</v>
          </cell>
          <cell r="AD10" t="str">
            <v>-</v>
          </cell>
          <cell r="AE10">
            <v>7</v>
          </cell>
          <cell r="AF10">
            <v>35</v>
          </cell>
          <cell r="AG10">
            <v>7</v>
          </cell>
          <cell r="AH10">
            <v>0.2</v>
          </cell>
          <cell r="AI10">
            <v>0.63636363636363635</v>
          </cell>
          <cell r="AJ10">
            <v>0.41176470588235292</v>
          </cell>
          <cell r="AL10">
            <v>6</v>
          </cell>
          <cell r="AM10">
            <v>11</v>
          </cell>
        </row>
        <row r="11">
          <cell r="V11">
            <v>74</v>
          </cell>
          <cell r="W11" t="str">
            <v>Planes de retornos y reubicaciones aprobados con seguimiento a la implementación de las acciones en el marco de los CTJT o subcomités.</v>
          </cell>
          <cell r="X11" t="str">
            <v>Meta Acumulada</v>
          </cell>
          <cell r="Y11" t="str">
            <v>Número</v>
          </cell>
          <cell r="Z11" t="str">
            <v>-</v>
          </cell>
          <cell r="AA11" t="str">
            <v>-</v>
          </cell>
          <cell r="AB11" t="str">
            <v>-</v>
          </cell>
          <cell r="AC11" t="str">
            <v>-</v>
          </cell>
          <cell r="AD11">
            <v>1</v>
          </cell>
          <cell r="AE11">
            <v>4</v>
          </cell>
          <cell r="AF11">
            <v>21</v>
          </cell>
          <cell r="AG11">
            <v>5</v>
          </cell>
          <cell r="AH11">
            <v>0.23809523809523808</v>
          </cell>
          <cell r="AI11">
            <v>0.83333333333333337</v>
          </cell>
          <cell r="AJ11">
            <v>0.83333333333333337</v>
          </cell>
          <cell r="AL11">
            <v>0</v>
          </cell>
          <cell r="AM11">
            <v>6</v>
          </cell>
        </row>
        <row r="12">
          <cell r="V12">
            <v>85</v>
          </cell>
          <cell r="W12" t="str">
            <v>Víctimas con rehabilitación psicosocial</v>
          </cell>
          <cell r="X12" t="str">
            <v>Meta Acumulada</v>
          </cell>
          <cell r="Y12" t="str">
            <v>Número</v>
          </cell>
          <cell r="Z12" t="str">
            <v>-</v>
          </cell>
          <cell r="AA12" t="str">
            <v>-</v>
          </cell>
          <cell r="AB12" t="str">
            <v>-</v>
          </cell>
          <cell r="AC12" t="str">
            <v>-</v>
          </cell>
          <cell r="AD12" t="str">
            <v>-</v>
          </cell>
          <cell r="AE12">
            <v>0</v>
          </cell>
          <cell r="AF12">
            <v>600</v>
          </cell>
          <cell r="AG12">
            <v>0</v>
          </cell>
          <cell r="AH12">
            <v>0</v>
          </cell>
          <cell r="AI12">
            <v>0</v>
          </cell>
          <cell r="AJ12">
            <v>0</v>
          </cell>
          <cell r="AL12">
            <v>0</v>
          </cell>
          <cell r="AM12">
            <v>600</v>
          </cell>
        </row>
        <row r="13">
          <cell r="V13">
            <v>105</v>
          </cell>
          <cell r="W13" t="str">
            <v>Asistir técnicamente a las entidades territoriales en la implementación de los Decretos Ley para la inclusión del enfoque diferencial en los instrumentos de planeación territorial.</v>
          </cell>
          <cell r="X13" t="str">
            <v>Meta Acumulada</v>
          </cell>
          <cell r="Y13" t="str">
            <v>Número</v>
          </cell>
          <cell r="Z13" t="str">
            <v>-</v>
          </cell>
          <cell r="AA13" t="str">
            <v>-</v>
          </cell>
          <cell r="AB13" t="str">
            <v>-</v>
          </cell>
          <cell r="AC13">
            <v>1</v>
          </cell>
          <cell r="AD13" t="str">
            <v>-</v>
          </cell>
          <cell r="AE13" t="str">
            <v>-</v>
          </cell>
          <cell r="AF13">
            <v>1</v>
          </cell>
          <cell r="AG13">
            <v>1</v>
          </cell>
          <cell r="AH13">
            <v>1</v>
          </cell>
          <cell r="AI13">
            <v>1</v>
          </cell>
          <cell r="AJ13">
            <v>1</v>
          </cell>
          <cell r="AL13">
            <v>0</v>
          </cell>
          <cell r="AM13">
            <v>1</v>
          </cell>
        </row>
        <row r="14">
          <cell r="V14">
            <v>114</v>
          </cell>
          <cell r="W14" t="str">
            <v>Número de informes donde se evidencie la gestión, el acceso efectivo a oferta discriminado por cada uno de los derechos y el cargue de beneficiarios partir de los resultados de la medición de SSV correspondiente a la Dirección Territorial</v>
          </cell>
          <cell r="X14" t="str">
            <v>Meta Acumulada</v>
          </cell>
          <cell r="Y14" t="str">
            <v>Número</v>
          </cell>
          <cell r="Z14" t="str">
            <v>-</v>
          </cell>
          <cell r="AA14" t="str">
            <v>-</v>
          </cell>
          <cell r="AB14">
            <v>1</v>
          </cell>
          <cell r="AC14" t="str">
            <v>-</v>
          </cell>
          <cell r="AD14" t="str">
            <v>-</v>
          </cell>
          <cell r="AE14">
            <v>1</v>
          </cell>
          <cell r="AF14">
            <v>1</v>
          </cell>
          <cell r="AG14">
            <v>2</v>
          </cell>
          <cell r="AH14">
            <v>2</v>
          </cell>
          <cell r="AI14">
            <v>1</v>
          </cell>
          <cell r="AJ14">
            <v>1</v>
          </cell>
          <cell r="AL14">
            <v>1</v>
          </cell>
          <cell r="AM14">
            <v>1</v>
          </cell>
        </row>
        <row r="15">
          <cell r="V15">
            <v>131</v>
          </cell>
          <cell r="W15" t="str">
            <v>Informes de la implementación de la ruta de definición de la situación militar</v>
          </cell>
          <cell r="X15" t="str">
            <v>Meta Acumulada</v>
          </cell>
          <cell r="Y15" t="str">
            <v>Número</v>
          </cell>
          <cell r="Z15">
            <v>1</v>
          </cell>
          <cell r="AA15">
            <v>1</v>
          </cell>
          <cell r="AB15">
            <v>1</v>
          </cell>
          <cell r="AC15">
            <v>1</v>
          </cell>
          <cell r="AD15">
            <v>1</v>
          </cell>
          <cell r="AE15">
            <v>1</v>
          </cell>
          <cell r="AF15">
            <v>1</v>
          </cell>
          <cell r="AG15">
            <v>6</v>
          </cell>
          <cell r="AH15">
            <v>6</v>
          </cell>
          <cell r="AI15">
            <v>1</v>
          </cell>
          <cell r="AJ15">
            <v>1</v>
          </cell>
          <cell r="AL15">
            <v>3</v>
          </cell>
          <cell r="AM15">
            <v>3</v>
          </cell>
        </row>
        <row r="16">
          <cell r="V16">
            <v>134</v>
          </cell>
          <cell r="W16" t="str">
            <v>Número diagnosticos de necesidades para cada CRAV realizados.</v>
          </cell>
          <cell r="X16" t="str">
            <v>Meta Acumulada</v>
          </cell>
          <cell r="Y16" t="str">
            <v>Número</v>
          </cell>
          <cell r="Z16" t="str">
            <v>-</v>
          </cell>
          <cell r="AA16" t="str">
            <v>-</v>
          </cell>
          <cell r="AB16">
            <v>1</v>
          </cell>
          <cell r="AC16" t="str">
            <v>-</v>
          </cell>
          <cell r="AD16" t="str">
            <v>-</v>
          </cell>
          <cell r="AE16">
            <v>1</v>
          </cell>
          <cell r="AF16">
            <v>1</v>
          </cell>
          <cell r="AG16">
            <v>2</v>
          </cell>
          <cell r="AH16">
            <v>2</v>
          </cell>
          <cell r="AI16">
            <v>1</v>
          </cell>
          <cell r="AJ16">
            <v>1</v>
          </cell>
          <cell r="AL16">
            <v>1</v>
          </cell>
          <cell r="AM16">
            <v>1</v>
          </cell>
        </row>
        <row r="17">
          <cell r="V17">
            <v>137</v>
          </cell>
          <cell r="W17" t="str">
            <v>Número de jornadas de asistencia técnica diferenciada en los procesos de planeación, ejecución y seguimiento de la implementación territorial de la política pública de víctimas.</v>
          </cell>
          <cell r="X17" t="str">
            <v>Meta Acumulada</v>
          </cell>
          <cell r="Y17" t="str">
            <v>Número</v>
          </cell>
          <cell r="Z17" t="str">
            <v>-</v>
          </cell>
          <cell r="AA17" t="str">
            <v>-</v>
          </cell>
          <cell r="AB17" t="str">
            <v>-</v>
          </cell>
          <cell r="AC17" t="str">
            <v>-</v>
          </cell>
          <cell r="AD17" t="str">
            <v>-</v>
          </cell>
          <cell r="AE17">
            <v>1</v>
          </cell>
          <cell r="AF17">
            <v>1</v>
          </cell>
          <cell r="AG17">
            <v>1</v>
          </cell>
          <cell r="AH17">
            <v>1</v>
          </cell>
          <cell r="AI17">
            <v>1</v>
          </cell>
          <cell r="AJ17">
            <v>1</v>
          </cell>
          <cell r="AL17">
            <v>0</v>
          </cell>
          <cell r="AM17">
            <v>1</v>
          </cell>
        </row>
        <row r="18">
          <cell r="V18">
            <v>144</v>
          </cell>
          <cell r="W18" t="str">
            <v>Número de informes de articulación, gestión y seguimiento en el marco de los CTJT departamentales y municipales.</v>
          </cell>
          <cell r="X18" t="str">
            <v>Meta Acumulada</v>
          </cell>
          <cell r="Y18" t="str">
            <v>Número</v>
          </cell>
          <cell r="Z18" t="str">
            <v>-</v>
          </cell>
          <cell r="AA18" t="str">
            <v>-</v>
          </cell>
          <cell r="AB18">
            <v>1</v>
          </cell>
          <cell r="AC18" t="str">
            <v>-</v>
          </cell>
          <cell r="AD18" t="str">
            <v>-</v>
          </cell>
          <cell r="AE18">
            <v>1</v>
          </cell>
          <cell r="AF18">
            <v>1</v>
          </cell>
          <cell r="AG18">
            <v>2</v>
          </cell>
          <cell r="AH18">
            <v>2</v>
          </cell>
          <cell r="AI18">
            <v>1</v>
          </cell>
          <cell r="AJ18">
            <v>1</v>
          </cell>
          <cell r="AL18">
            <v>1</v>
          </cell>
          <cell r="AM18">
            <v>1</v>
          </cell>
        </row>
        <row r="19">
          <cell r="V19">
            <v>149</v>
          </cell>
          <cell r="W19" t="str">
            <v>Informes de espacios realizados de manera virtual y/o presencial con organizaciones de víctimas que realizan incidencia en diferentes procesos sociales.</v>
          </cell>
          <cell r="X19" t="str">
            <v>Meta Acumulada</v>
          </cell>
          <cell r="Y19" t="str">
            <v>Número</v>
          </cell>
          <cell r="Z19" t="str">
            <v>-</v>
          </cell>
          <cell r="AA19" t="str">
            <v>-</v>
          </cell>
          <cell r="AB19" t="str">
            <v>-</v>
          </cell>
          <cell r="AC19" t="str">
            <v>-</v>
          </cell>
          <cell r="AD19" t="str">
            <v>-</v>
          </cell>
          <cell r="AE19">
            <v>1</v>
          </cell>
          <cell r="AF19">
            <v>1</v>
          </cell>
          <cell r="AG19">
            <v>1</v>
          </cell>
          <cell r="AH19">
            <v>1</v>
          </cell>
          <cell r="AI19">
            <v>1</v>
          </cell>
          <cell r="AJ19">
            <v>1</v>
          </cell>
          <cell r="AL19">
            <v>0</v>
          </cell>
          <cell r="AM19">
            <v>1</v>
          </cell>
        </row>
        <row r="20">
          <cell r="V20">
            <v>165</v>
          </cell>
          <cell r="W20" t="str">
            <v>Iniciativas o proyectos presentados  por la Dirección Territorial a la cooperación internacional o aliado estratégico</v>
          </cell>
          <cell r="X20" t="str">
            <v>Meta Acumulada</v>
          </cell>
          <cell r="Y20" t="str">
            <v>Número</v>
          </cell>
          <cell r="Z20" t="str">
            <v>-</v>
          </cell>
          <cell r="AA20" t="str">
            <v>-</v>
          </cell>
          <cell r="AB20" t="str">
            <v>-</v>
          </cell>
          <cell r="AC20" t="str">
            <v>-</v>
          </cell>
          <cell r="AD20" t="str">
            <v>-</v>
          </cell>
          <cell r="AE20">
            <v>4</v>
          </cell>
          <cell r="AF20">
            <v>1</v>
          </cell>
          <cell r="AG20">
            <v>4</v>
          </cell>
          <cell r="AH20">
            <v>4</v>
          </cell>
          <cell r="AI20">
            <v>1</v>
          </cell>
          <cell r="AJ20">
            <v>1</v>
          </cell>
          <cell r="AL20">
            <v>0</v>
          </cell>
          <cell r="AM20">
            <v>1</v>
          </cell>
        </row>
        <row r="21">
          <cell r="V21">
            <v>189</v>
          </cell>
          <cell r="W21" t="str">
            <v>Número de reportes del Plan de Implementación Institucional por parte de las Direcciones Territoriales</v>
          </cell>
          <cell r="X21" t="str">
            <v>Meta Acumulada</v>
          </cell>
          <cell r="Y21" t="str">
            <v>Número</v>
          </cell>
          <cell r="Z21" t="str">
            <v>-</v>
          </cell>
          <cell r="AA21" t="str">
            <v>-</v>
          </cell>
          <cell r="AB21" t="str">
            <v>-</v>
          </cell>
          <cell r="AC21" t="str">
            <v>-</v>
          </cell>
          <cell r="AD21">
            <v>1</v>
          </cell>
          <cell r="AE21" t="str">
            <v>-</v>
          </cell>
          <cell r="AF21">
            <v>1</v>
          </cell>
          <cell r="AG21">
            <v>1</v>
          </cell>
          <cell r="AH21">
            <v>1</v>
          </cell>
          <cell r="AI21">
            <v>1</v>
          </cell>
          <cell r="AJ21">
            <v>1</v>
          </cell>
          <cell r="AL21">
            <v>0</v>
          </cell>
          <cell r="AM21">
            <v>1</v>
          </cell>
        </row>
        <row r="22">
          <cell r="V22">
            <v>209</v>
          </cell>
          <cell r="W22" t="str">
            <v>Porcentaje de avance por parte de las DT en la implementación de Acciones territorializables para el fortalecimiento del modelo de operación de enfoque diferencial y de género</v>
          </cell>
          <cell r="X22" t="str">
            <v>Meta Acumulada</v>
          </cell>
          <cell r="Y22" t="str">
            <v>Porcentaje</v>
          </cell>
          <cell r="Z22" t="str">
            <v>-</v>
          </cell>
          <cell r="AA22" t="str">
            <v>-</v>
          </cell>
          <cell r="AB22" t="str">
            <v>-</v>
          </cell>
          <cell r="AC22" t="str">
            <v>-</v>
          </cell>
          <cell r="AD22" t="str">
            <v>-</v>
          </cell>
          <cell r="AE22">
            <v>0</v>
          </cell>
          <cell r="AF22">
            <v>0.5</v>
          </cell>
          <cell r="AG22">
            <v>0</v>
          </cell>
          <cell r="AH22">
            <v>0</v>
          </cell>
          <cell r="AI22">
            <v>0</v>
          </cell>
          <cell r="AJ22">
            <v>0</v>
          </cell>
          <cell r="AL22">
            <v>0</v>
          </cell>
          <cell r="AM22">
            <v>0.5</v>
          </cell>
        </row>
        <row r="23">
          <cell r="V23">
            <v>218</v>
          </cell>
          <cell r="W23" t="str">
            <v>Número de unidades productivas de víctimas atendidas</v>
          </cell>
          <cell r="X23" t="str">
            <v>Meta Acumulada</v>
          </cell>
          <cell r="Y23" t="str">
            <v>Número</v>
          </cell>
          <cell r="Z23" t="str">
            <v>-</v>
          </cell>
          <cell r="AA23" t="str">
            <v>-</v>
          </cell>
          <cell r="AB23" t="str">
            <v>-</v>
          </cell>
          <cell r="AC23" t="str">
            <v>-</v>
          </cell>
          <cell r="AD23" t="str">
            <v>-</v>
          </cell>
          <cell r="AE23">
            <v>20</v>
          </cell>
          <cell r="AF23">
            <v>20</v>
          </cell>
          <cell r="AG23">
            <v>20</v>
          </cell>
          <cell r="AH23">
            <v>1</v>
          </cell>
          <cell r="AI23">
            <v>1</v>
          </cell>
          <cell r="AJ23">
            <v>1</v>
          </cell>
          <cell r="AL23">
            <v>0</v>
          </cell>
          <cell r="AM23">
            <v>20</v>
          </cell>
        </row>
      </sheetData>
      <sheetData sheetId="8">
        <row r="7">
          <cell r="V7">
            <v>10</v>
          </cell>
          <cell r="W7" t="str">
            <v>Entidades territoriales formadas en temas relacionados con los componentes del RUV y Gestión de la Información, incorporando los enfoques diferenciales y de genero</v>
          </cell>
          <cell r="X7" t="str">
            <v>Meta Acumulada</v>
          </cell>
          <cell r="Y7" t="str">
            <v>Número</v>
          </cell>
          <cell r="Z7" t="str">
            <v>-</v>
          </cell>
          <cell r="AA7" t="str">
            <v>-</v>
          </cell>
          <cell r="AB7" t="str">
            <v>-</v>
          </cell>
          <cell r="AC7">
            <v>16</v>
          </cell>
          <cell r="AD7">
            <v>10</v>
          </cell>
          <cell r="AE7">
            <v>3</v>
          </cell>
          <cell r="AF7">
            <v>55</v>
          </cell>
          <cell r="AG7">
            <v>29</v>
          </cell>
          <cell r="AH7">
            <v>0.52727272727272723</v>
          </cell>
          <cell r="AI7">
            <v>0.69047619047619047</v>
          </cell>
          <cell r="AJ7">
            <v>0.69047619047619047</v>
          </cell>
          <cell r="AL7">
            <v>0</v>
          </cell>
          <cell r="AM7">
            <v>42</v>
          </cell>
          <cell r="AN7">
            <v>42</v>
          </cell>
          <cell r="AO7">
            <v>0.69047619047619047</v>
          </cell>
        </row>
        <row r="8">
          <cell r="V8">
            <v>19</v>
          </cell>
          <cell r="W8" t="str">
            <v>Entidades territoriales acompañadas de la dirección territorial para la formulación del Plan Operativo de Sistemas de Información - POSI</v>
          </cell>
          <cell r="X8" t="str">
            <v>Meta Acumulada</v>
          </cell>
          <cell r="Y8" t="str">
            <v>Número</v>
          </cell>
          <cell r="Z8" t="str">
            <v>-</v>
          </cell>
          <cell r="AA8" t="str">
            <v>-</v>
          </cell>
          <cell r="AB8" t="str">
            <v>-</v>
          </cell>
          <cell r="AC8">
            <v>30</v>
          </cell>
          <cell r="AD8">
            <v>14</v>
          </cell>
          <cell r="AE8">
            <v>4</v>
          </cell>
          <cell r="AF8">
            <v>55</v>
          </cell>
          <cell r="AG8">
            <v>48</v>
          </cell>
          <cell r="AH8">
            <v>0.87272727272727268</v>
          </cell>
          <cell r="AI8">
            <v>1</v>
          </cell>
          <cell r="AJ8">
            <v>1</v>
          </cell>
          <cell r="AL8">
            <v>0</v>
          </cell>
          <cell r="AM8">
            <v>28</v>
          </cell>
          <cell r="AN8">
            <v>28</v>
          </cell>
          <cell r="AO8">
            <v>1.7142857142857142</v>
          </cell>
        </row>
        <row r="9">
          <cell r="V9">
            <v>20</v>
          </cell>
          <cell r="W9" t="str">
            <v>Entidades territoriales acompañadas desde las direcciones territoriales para el cargue o remisión de las Fuentes de información que cumplen con los criterios establecidos por la SRNI enviadas al nivel nacional</v>
          </cell>
          <cell r="X9" t="str">
            <v>Meta Acumulada</v>
          </cell>
          <cell r="Y9" t="str">
            <v>Número</v>
          </cell>
          <cell r="Z9" t="str">
            <v>-</v>
          </cell>
          <cell r="AA9" t="str">
            <v>-</v>
          </cell>
          <cell r="AB9" t="str">
            <v>-</v>
          </cell>
          <cell r="AC9" t="str">
            <v>-</v>
          </cell>
          <cell r="AD9">
            <v>10</v>
          </cell>
          <cell r="AE9">
            <v>8</v>
          </cell>
          <cell r="AF9">
            <v>55</v>
          </cell>
          <cell r="AG9">
            <v>18</v>
          </cell>
          <cell r="AH9">
            <v>0.32727272727272727</v>
          </cell>
          <cell r="AI9">
            <v>0.69230769230769229</v>
          </cell>
          <cell r="AJ9">
            <v>0.69230769230769229</v>
          </cell>
          <cell r="AL9">
            <v>0</v>
          </cell>
          <cell r="AM9">
            <v>26</v>
          </cell>
          <cell r="AN9">
            <v>26</v>
          </cell>
          <cell r="AO9">
            <v>0.69230769230769229</v>
          </cell>
        </row>
        <row r="10">
          <cell r="V10">
            <v>39</v>
          </cell>
          <cell r="W10" t="str">
            <v>Jornadas de Atención de Servicio móviles de orientación y comunicación a las víctimas.</v>
          </cell>
          <cell r="X10" t="str">
            <v>Meta Acumulada</v>
          </cell>
          <cell r="Y10" t="str">
            <v>Número</v>
          </cell>
          <cell r="Z10" t="str">
            <v>-</v>
          </cell>
          <cell r="AA10" t="str">
            <v>-</v>
          </cell>
          <cell r="AB10">
            <v>0</v>
          </cell>
          <cell r="AC10" t="str">
            <v>-</v>
          </cell>
          <cell r="AD10" t="str">
            <v>-</v>
          </cell>
          <cell r="AE10">
            <v>24</v>
          </cell>
          <cell r="AF10">
            <v>57</v>
          </cell>
          <cell r="AG10">
            <v>24</v>
          </cell>
          <cell r="AH10">
            <v>0.42105263157894735</v>
          </cell>
          <cell r="AI10">
            <v>1</v>
          </cell>
          <cell r="AJ10">
            <v>0.92307692307692313</v>
          </cell>
          <cell r="AL10">
            <v>7</v>
          </cell>
          <cell r="AM10">
            <v>19</v>
          </cell>
          <cell r="AN10">
            <v>26</v>
          </cell>
          <cell r="AO10">
            <v>0.92307692307692313</v>
          </cell>
        </row>
        <row r="11">
          <cell r="V11">
            <v>85</v>
          </cell>
          <cell r="W11" t="str">
            <v>Víctimas con rehabilitación psicosocial</v>
          </cell>
          <cell r="X11" t="str">
            <v>Meta Acumulada</v>
          </cell>
          <cell r="Y11" t="str">
            <v>Número</v>
          </cell>
          <cell r="Z11" t="str">
            <v>-</v>
          </cell>
          <cell r="AA11" t="str">
            <v>-</v>
          </cell>
          <cell r="AB11" t="str">
            <v>-</v>
          </cell>
          <cell r="AC11" t="str">
            <v>-</v>
          </cell>
          <cell r="AD11" t="str">
            <v>-</v>
          </cell>
          <cell r="AE11">
            <v>514</v>
          </cell>
          <cell r="AF11">
            <v>440</v>
          </cell>
          <cell r="AG11">
            <v>514</v>
          </cell>
          <cell r="AH11">
            <v>1.1681818181818182</v>
          </cell>
          <cell r="AI11">
            <v>1</v>
          </cell>
          <cell r="AJ11">
            <v>1</v>
          </cell>
          <cell r="AL11">
            <v>0</v>
          </cell>
          <cell r="AM11">
            <v>440</v>
          </cell>
          <cell r="AN11">
            <v>440</v>
          </cell>
          <cell r="AO11">
            <v>1.1681818181818182</v>
          </cell>
        </row>
        <row r="12">
          <cell r="V12">
            <v>101</v>
          </cell>
          <cell r="W12" t="str">
            <v>Número de comunidades étnicas con procesos de concertación para el acceso a las medidas contenidas en los decretos leyes en el marco al derecho a la autonomía y el gobierno propio y la participación efectiva finalizados</v>
          </cell>
          <cell r="X12" t="str">
            <v>Meta Acumulada</v>
          </cell>
          <cell r="Y12" t="str">
            <v>Número</v>
          </cell>
          <cell r="Z12" t="str">
            <v>-</v>
          </cell>
          <cell r="AA12" t="str">
            <v>-</v>
          </cell>
          <cell r="AB12" t="str">
            <v>-</v>
          </cell>
          <cell r="AC12" t="str">
            <v>-</v>
          </cell>
          <cell r="AD12" t="str">
            <v>-</v>
          </cell>
          <cell r="AE12">
            <v>2</v>
          </cell>
          <cell r="AF12">
            <v>2</v>
          </cell>
          <cell r="AG12">
            <v>2</v>
          </cell>
          <cell r="AH12">
            <v>1</v>
          </cell>
          <cell r="AI12">
            <v>1</v>
          </cell>
          <cell r="AJ12">
            <v>1</v>
          </cell>
          <cell r="AL12">
            <v>0</v>
          </cell>
          <cell r="AM12">
            <v>2</v>
          </cell>
          <cell r="AN12">
            <v>2</v>
          </cell>
          <cell r="AO12">
            <v>1</v>
          </cell>
        </row>
        <row r="13">
          <cell r="V13">
            <v>105</v>
          </cell>
          <cell r="W13" t="str">
            <v>Asistir técnicamente a las entidades territoriales en la implementación de los Decretos Ley para la inclusión del enfoque diferencial en los instrumentos de planeación territorial.</v>
          </cell>
          <cell r="X13" t="str">
            <v>Meta Acumulada</v>
          </cell>
          <cell r="Y13" t="str">
            <v>Número</v>
          </cell>
          <cell r="Z13" t="str">
            <v>-</v>
          </cell>
          <cell r="AA13" t="str">
            <v>-</v>
          </cell>
          <cell r="AB13">
            <v>3</v>
          </cell>
          <cell r="AC13">
            <v>4</v>
          </cell>
          <cell r="AD13" t="str">
            <v>-</v>
          </cell>
          <cell r="AE13" t="str">
            <v>-</v>
          </cell>
          <cell r="AF13">
            <v>4</v>
          </cell>
          <cell r="AG13">
            <v>4</v>
          </cell>
          <cell r="AH13">
            <v>1</v>
          </cell>
          <cell r="AI13">
            <v>1</v>
          </cell>
          <cell r="AJ13">
            <v>0.5714285714285714</v>
          </cell>
          <cell r="AL13">
            <v>3</v>
          </cell>
          <cell r="AM13">
            <v>4</v>
          </cell>
          <cell r="AN13">
            <v>7</v>
          </cell>
          <cell r="AO13">
            <v>0.5714285714285714</v>
          </cell>
        </row>
        <row r="14">
          <cell r="V14">
            <v>114</v>
          </cell>
          <cell r="W14" t="str">
            <v>Número de informes donde se evidencie la gestión, el acceso efectivo a oferta discriminado por cada uno de los derechos y el cargue de beneficiarios partir de los resultados de la medición de SSV correspondiente a la Dirección Territorial</v>
          </cell>
          <cell r="X14" t="str">
            <v>Meta Acumulada</v>
          </cell>
          <cell r="Y14" t="str">
            <v>Número</v>
          </cell>
          <cell r="Z14" t="str">
            <v>-</v>
          </cell>
          <cell r="AA14" t="str">
            <v>-</v>
          </cell>
          <cell r="AB14">
            <v>1</v>
          </cell>
          <cell r="AC14" t="str">
            <v>-</v>
          </cell>
          <cell r="AD14" t="str">
            <v>-</v>
          </cell>
          <cell r="AE14">
            <v>1</v>
          </cell>
          <cell r="AF14">
            <v>1</v>
          </cell>
          <cell r="AG14">
            <v>2</v>
          </cell>
          <cell r="AH14">
            <v>2</v>
          </cell>
          <cell r="AI14">
            <v>1</v>
          </cell>
          <cell r="AJ14">
            <v>1</v>
          </cell>
          <cell r="AL14">
            <v>1</v>
          </cell>
          <cell r="AM14">
            <v>1</v>
          </cell>
          <cell r="AN14">
            <v>2</v>
          </cell>
          <cell r="AO14">
            <v>1</v>
          </cell>
        </row>
        <row r="15">
          <cell r="V15">
            <v>131</v>
          </cell>
          <cell r="W15" t="str">
            <v>Informes de la implementación de la ruta de definición de la situación militar</v>
          </cell>
          <cell r="X15" t="str">
            <v>Meta Acumulada</v>
          </cell>
          <cell r="Y15" t="str">
            <v>Número</v>
          </cell>
          <cell r="Z15">
            <v>1</v>
          </cell>
          <cell r="AA15">
            <v>1</v>
          </cell>
          <cell r="AB15">
            <v>1</v>
          </cell>
          <cell r="AC15">
            <v>1</v>
          </cell>
          <cell r="AD15">
            <v>1</v>
          </cell>
          <cell r="AE15">
            <v>1</v>
          </cell>
          <cell r="AF15">
            <v>1</v>
          </cell>
          <cell r="AG15">
            <v>6</v>
          </cell>
          <cell r="AH15">
            <v>6</v>
          </cell>
          <cell r="AI15">
            <v>1</v>
          </cell>
          <cell r="AJ15">
            <v>1</v>
          </cell>
          <cell r="AL15">
            <v>3</v>
          </cell>
          <cell r="AM15">
            <v>3</v>
          </cell>
          <cell r="AN15">
            <v>6</v>
          </cell>
          <cell r="AO15">
            <v>1</v>
          </cell>
        </row>
        <row r="16">
          <cell r="V16">
            <v>134</v>
          </cell>
          <cell r="W16" t="str">
            <v>Número diagnosticos de necesidades para cada CRAV realizados.</v>
          </cell>
          <cell r="X16" t="str">
            <v>Meta Acumulada</v>
          </cell>
          <cell r="Y16" t="str">
            <v>Número</v>
          </cell>
          <cell r="Z16" t="str">
            <v>-</v>
          </cell>
          <cell r="AA16" t="str">
            <v>-</v>
          </cell>
          <cell r="AB16">
            <v>3</v>
          </cell>
          <cell r="AC16" t="str">
            <v>-</v>
          </cell>
          <cell r="AD16" t="str">
            <v>-</v>
          </cell>
          <cell r="AE16">
            <v>3</v>
          </cell>
          <cell r="AF16">
            <v>3</v>
          </cell>
          <cell r="AG16">
            <v>6</v>
          </cell>
          <cell r="AH16">
            <v>2</v>
          </cell>
          <cell r="AI16">
            <v>1</v>
          </cell>
          <cell r="AJ16">
            <v>1</v>
          </cell>
          <cell r="AL16">
            <v>3</v>
          </cell>
          <cell r="AM16">
            <v>3</v>
          </cell>
          <cell r="AN16">
            <v>6</v>
          </cell>
          <cell r="AO16">
            <v>1</v>
          </cell>
        </row>
        <row r="17">
          <cell r="V17">
            <v>137</v>
          </cell>
          <cell r="W17" t="str">
            <v>Número de jornadas de asistencia técnica diferenciada en los procesos de planeación, ejecución y seguimiento de la implementación territorial de la política pública de víctimas.</v>
          </cell>
          <cell r="X17" t="str">
            <v>Meta Acumulada</v>
          </cell>
          <cell r="Y17" t="str">
            <v>Número</v>
          </cell>
          <cell r="Z17" t="str">
            <v>-</v>
          </cell>
          <cell r="AA17" t="str">
            <v>-</v>
          </cell>
          <cell r="AB17" t="str">
            <v>-</v>
          </cell>
          <cell r="AC17" t="str">
            <v>-</v>
          </cell>
          <cell r="AD17" t="str">
            <v>-</v>
          </cell>
          <cell r="AE17">
            <v>1</v>
          </cell>
          <cell r="AF17">
            <v>1</v>
          </cell>
          <cell r="AG17">
            <v>1</v>
          </cell>
          <cell r="AH17">
            <v>1</v>
          </cell>
          <cell r="AI17">
            <v>1</v>
          </cell>
          <cell r="AJ17">
            <v>1</v>
          </cell>
          <cell r="AL17">
            <v>0</v>
          </cell>
          <cell r="AM17">
            <v>1</v>
          </cell>
          <cell r="AN17">
            <v>1</v>
          </cell>
          <cell r="AO17">
            <v>1</v>
          </cell>
        </row>
        <row r="18">
          <cell r="V18">
            <v>144</v>
          </cell>
          <cell r="W18" t="str">
            <v>Número de informes de articulación, gestión y seguimiento en el marco de los CTJT departamentales y municipales.</v>
          </cell>
          <cell r="X18" t="str">
            <v>Meta Acumulada</v>
          </cell>
          <cell r="Y18" t="str">
            <v>Número</v>
          </cell>
          <cell r="Z18" t="str">
            <v>-</v>
          </cell>
          <cell r="AA18" t="str">
            <v>-</v>
          </cell>
          <cell r="AB18">
            <v>1</v>
          </cell>
          <cell r="AC18" t="str">
            <v>-</v>
          </cell>
          <cell r="AD18" t="str">
            <v>-</v>
          </cell>
          <cell r="AE18">
            <v>1</v>
          </cell>
          <cell r="AF18">
            <v>1</v>
          </cell>
          <cell r="AG18">
            <v>2</v>
          </cell>
          <cell r="AH18">
            <v>2</v>
          </cell>
          <cell r="AI18">
            <v>1</v>
          </cell>
          <cell r="AJ18">
            <v>1</v>
          </cell>
          <cell r="AL18">
            <v>1</v>
          </cell>
          <cell r="AM18">
            <v>1</v>
          </cell>
          <cell r="AN18">
            <v>2</v>
          </cell>
          <cell r="AO18">
            <v>1</v>
          </cell>
        </row>
        <row r="19">
          <cell r="V19">
            <v>149</v>
          </cell>
          <cell r="W19" t="str">
            <v>Informes de espacios realizados de manera virtual y/o presencial con organizaciones de víctimas que realizan incidencia en diferentes procesos sociales.</v>
          </cell>
          <cell r="X19" t="str">
            <v>Meta Acumulada</v>
          </cell>
          <cell r="Y19" t="str">
            <v>Número</v>
          </cell>
          <cell r="Z19" t="str">
            <v>-</v>
          </cell>
          <cell r="AA19" t="str">
            <v>-</v>
          </cell>
          <cell r="AB19" t="str">
            <v>-</v>
          </cell>
          <cell r="AC19" t="str">
            <v>-</v>
          </cell>
          <cell r="AD19" t="str">
            <v>-</v>
          </cell>
          <cell r="AE19">
            <v>1</v>
          </cell>
          <cell r="AF19">
            <v>1</v>
          </cell>
          <cell r="AG19">
            <v>1</v>
          </cell>
          <cell r="AH19">
            <v>1</v>
          </cell>
          <cell r="AI19">
            <v>1</v>
          </cell>
          <cell r="AJ19">
            <v>1</v>
          </cell>
          <cell r="AL19">
            <v>0</v>
          </cell>
          <cell r="AM19">
            <v>1</v>
          </cell>
          <cell r="AN19">
            <v>1</v>
          </cell>
          <cell r="AO19">
            <v>1</v>
          </cell>
        </row>
        <row r="20">
          <cell r="V20">
            <v>165</v>
          </cell>
          <cell r="W20" t="str">
            <v>Iniciativas o proyectos presentados  por la Dirección Territorial a la cooperación internacional o aliado estratégico</v>
          </cell>
          <cell r="X20" t="str">
            <v>Meta Acumulada</v>
          </cell>
          <cell r="Y20" t="str">
            <v>Número</v>
          </cell>
          <cell r="Z20" t="str">
            <v>-</v>
          </cell>
          <cell r="AA20" t="str">
            <v>-</v>
          </cell>
          <cell r="AB20">
            <v>5</v>
          </cell>
          <cell r="AC20" t="str">
            <v>-</v>
          </cell>
          <cell r="AD20" t="str">
            <v>-</v>
          </cell>
          <cell r="AE20">
            <v>4</v>
          </cell>
          <cell r="AF20">
            <v>3</v>
          </cell>
          <cell r="AG20">
            <v>9</v>
          </cell>
          <cell r="AH20">
            <v>3</v>
          </cell>
          <cell r="AI20">
            <v>1</v>
          </cell>
          <cell r="AJ20">
            <v>1</v>
          </cell>
          <cell r="AL20">
            <v>2</v>
          </cell>
          <cell r="AM20">
            <v>3</v>
          </cell>
          <cell r="AN20">
            <v>5</v>
          </cell>
          <cell r="AO20">
            <v>1.8</v>
          </cell>
        </row>
        <row r="21">
          <cell r="V21">
            <v>189</v>
          </cell>
          <cell r="W21" t="str">
            <v>Número de reportes del Plan de Implementación Institucional por parte de las Direcciones Territoriales</v>
          </cell>
          <cell r="X21" t="str">
            <v>Meta Acumulada</v>
          </cell>
          <cell r="Y21" t="str">
            <v>Número</v>
          </cell>
          <cell r="Z21" t="str">
            <v>-</v>
          </cell>
          <cell r="AA21" t="str">
            <v>-</v>
          </cell>
          <cell r="AB21" t="str">
            <v>-</v>
          </cell>
          <cell r="AC21" t="str">
            <v>-</v>
          </cell>
          <cell r="AD21">
            <v>1</v>
          </cell>
          <cell r="AE21" t="str">
            <v>-</v>
          </cell>
          <cell r="AF21">
            <v>1</v>
          </cell>
          <cell r="AG21">
            <v>1</v>
          </cell>
          <cell r="AH21">
            <v>1</v>
          </cell>
          <cell r="AI21">
            <v>1</v>
          </cell>
          <cell r="AJ21">
            <v>1</v>
          </cell>
          <cell r="AL21">
            <v>0</v>
          </cell>
          <cell r="AM21">
            <v>1</v>
          </cell>
          <cell r="AN21">
            <v>1</v>
          </cell>
          <cell r="AO21">
            <v>1</v>
          </cell>
        </row>
        <row r="22">
          <cell r="V22">
            <v>209</v>
          </cell>
          <cell r="W22" t="str">
            <v>Porcentaje de avance por parte de las DT en la implementación de Acciones territorializables para el fortalecimiento del modelo de operación de enfoque diferencial y de género</v>
          </cell>
          <cell r="X22" t="str">
            <v>Meta Acumulada</v>
          </cell>
          <cell r="Y22" t="str">
            <v>Porcentaje</v>
          </cell>
          <cell r="Z22" t="str">
            <v>-</v>
          </cell>
          <cell r="AA22" t="str">
            <v>-</v>
          </cell>
          <cell r="AB22" t="str">
            <v>-</v>
          </cell>
          <cell r="AC22" t="str">
            <v>-</v>
          </cell>
          <cell r="AD22" t="str">
            <v>-</v>
          </cell>
          <cell r="AE22">
            <v>0</v>
          </cell>
          <cell r="AF22">
            <v>0.5</v>
          </cell>
          <cell r="AG22">
            <v>0</v>
          </cell>
          <cell r="AH22">
            <v>0</v>
          </cell>
          <cell r="AI22">
            <v>0</v>
          </cell>
          <cell r="AJ22">
            <v>0</v>
          </cell>
          <cell r="AL22">
            <v>0</v>
          </cell>
          <cell r="AM22">
            <v>0.5</v>
          </cell>
          <cell r="AN22">
            <v>0.5</v>
          </cell>
          <cell r="AO22">
            <v>0</v>
          </cell>
        </row>
        <row r="23">
          <cell r="V23">
            <v>218</v>
          </cell>
          <cell r="W23" t="str">
            <v>Número de unidades productivas de víctimas atendidas</v>
          </cell>
          <cell r="X23" t="str">
            <v>Meta Acumulada</v>
          </cell>
          <cell r="Y23" t="str">
            <v>Número</v>
          </cell>
          <cell r="Z23" t="str">
            <v>-</v>
          </cell>
          <cell r="AA23" t="str">
            <v>-</v>
          </cell>
          <cell r="AB23" t="str">
            <v>-</v>
          </cell>
          <cell r="AC23" t="str">
            <v>-</v>
          </cell>
          <cell r="AD23" t="str">
            <v>-</v>
          </cell>
          <cell r="AE23">
            <v>20</v>
          </cell>
          <cell r="AF23">
            <v>20</v>
          </cell>
          <cell r="AG23">
            <v>20</v>
          </cell>
          <cell r="AH23">
            <v>1</v>
          </cell>
          <cell r="AI23">
            <v>1</v>
          </cell>
          <cell r="AJ23">
            <v>1</v>
          </cell>
          <cell r="AL23">
            <v>0</v>
          </cell>
          <cell r="AM23">
            <v>20</v>
          </cell>
          <cell r="AN23">
            <v>20</v>
          </cell>
          <cell r="AO23">
            <v>1</v>
          </cell>
        </row>
      </sheetData>
      <sheetData sheetId="9">
        <row r="7">
          <cell r="V7">
            <v>10</v>
          </cell>
          <cell r="W7" t="str">
            <v>Entidades territoriales formadas en temas relacionados con los componentes del RUV y Gestión de la Información, incorporando los enfoques diferenciales y de genero</v>
          </cell>
          <cell r="X7" t="str">
            <v>Meta Acumulada</v>
          </cell>
          <cell r="Y7" t="str">
            <v>Número</v>
          </cell>
          <cell r="Z7" t="str">
            <v>-</v>
          </cell>
          <cell r="AA7" t="str">
            <v>-</v>
          </cell>
          <cell r="AB7" t="str">
            <v>-</v>
          </cell>
          <cell r="AC7">
            <v>0</v>
          </cell>
          <cell r="AD7">
            <v>16</v>
          </cell>
          <cell r="AE7">
            <v>0</v>
          </cell>
          <cell r="AF7">
            <v>42</v>
          </cell>
          <cell r="AG7">
            <v>16</v>
          </cell>
          <cell r="AH7">
            <v>0.38095238095238093</v>
          </cell>
          <cell r="AI7">
            <v>0.38095238095238093</v>
          </cell>
          <cell r="AJ7">
            <v>0.38095238095238093</v>
          </cell>
          <cell r="AL7">
            <v>0</v>
          </cell>
          <cell r="AM7">
            <v>42</v>
          </cell>
          <cell r="AN7">
            <v>42</v>
          </cell>
          <cell r="AO7">
            <v>0.38095238095238093</v>
          </cell>
        </row>
        <row r="8">
          <cell r="V8">
            <v>19</v>
          </cell>
          <cell r="W8" t="str">
            <v>Entidades territoriales acompañadas de la dirección territorial para la formulación del Plan Operativo de Sistemas de Información - POSI</v>
          </cell>
          <cell r="X8" t="str">
            <v>Meta Acumulada</v>
          </cell>
          <cell r="Y8" t="str">
            <v>Número</v>
          </cell>
          <cell r="Z8" t="str">
            <v>-</v>
          </cell>
          <cell r="AA8" t="str">
            <v>-</v>
          </cell>
          <cell r="AB8" t="str">
            <v>-</v>
          </cell>
          <cell r="AC8">
            <v>21</v>
          </cell>
          <cell r="AD8">
            <v>1</v>
          </cell>
          <cell r="AE8">
            <v>7</v>
          </cell>
          <cell r="AF8">
            <v>43</v>
          </cell>
          <cell r="AG8">
            <v>29</v>
          </cell>
          <cell r="AH8">
            <v>0.67441860465116277</v>
          </cell>
          <cell r="AI8">
            <v>0.69047619047619047</v>
          </cell>
          <cell r="AJ8">
            <v>0.69047619047619047</v>
          </cell>
          <cell r="AL8">
            <v>0</v>
          </cell>
          <cell r="AM8">
            <v>42</v>
          </cell>
          <cell r="AN8">
            <v>42</v>
          </cell>
          <cell r="AO8">
            <v>0.69047619047619047</v>
          </cell>
        </row>
        <row r="9">
          <cell r="V9">
            <v>39</v>
          </cell>
          <cell r="W9" t="str">
            <v>Jornadas de Atención de Servicio móviles de orientación y comunicación a las víctimas.</v>
          </cell>
          <cell r="X9" t="str">
            <v>Meta Acumulada</v>
          </cell>
          <cell r="Y9" t="str">
            <v>Número</v>
          </cell>
          <cell r="Z9" t="str">
            <v>-</v>
          </cell>
          <cell r="AA9" t="str">
            <v>-</v>
          </cell>
          <cell r="AB9">
            <v>0</v>
          </cell>
          <cell r="AC9" t="str">
            <v>-</v>
          </cell>
          <cell r="AD9" t="str">
            <v>-</v>
          </cell>
          <cell r="AE9">
            <v>13</v>
          </cell>
          <cell r="AF9">
            <v>45</v>
          </cell>
          <cell r="AG9">
            <v>13</v>
          </cell>
          <cell r="AH9">
            <v>0.28888888888888886</v>
          </cell>
          <cell r="AI9">
            <v>1</v>
          </cell>
          <cell r="AJ9">
            <v>0.56521739130434778</v>
          </cell>
          <cell r="AL9">
            <v>10</v>
          </cell>
          <cell r="AM9">
            <v>13</v>
          </cell>
          <cell r="AN9">
            <v>23</v>
          </cell>
          <cell r="AO9">
            <v>0.56521739130434778</v>
          </cell>
        </row>
        <row r="10">
          <cell r="V10">
            <v>56</v>
          </cell>
          <cell r="W10" t="str">
            <v xml:space="preserve">Planes de reparación colectiva formulados y concertados con los sujetos. </v>
          </cell>
          <cell r="X10" t="str">
            <v>Meta Acumulada</v>
          </cell>
          <cell r="Y10" t="str">
            <v>Número</v>
          </cell>
          <cell r="Z10" t="str">
            <v>-</v>
          </cell>
          <cell r="AA10" t="str">
            <v>-</v>
          </cell>
          <cell r="AB10" t="str">
            <v>-</v>
          </cell>
          <cell r="AC10" t="str">
            <v>-</v>
          </cell>
          <cell r="AD10" t="str">
            <v>-</v>
          </cell>
          <cell r="AE10">
            <v>3</v>
          </cell>
          <cell r="AF10">
            <v>39</v>
          </cell>
          <cell r="AG10">
            <v>3</v>
          </cell>
          <cell r="AH10">
            <v>7.6923076923076927E-2</v>
          </cell>
          <cell r="AI10">
            <v>0.6</v>
          </cell>
          <cell r="AJ10">
            <v>0.6</v>
          </cell>
          <cell r="AL10">
            <v>0</v>
          </cell>
          <cell r="AM10">
            <v>5</v>
          </cell>
          <cell r="AN10">
            <v>5</v>
          </cell>
          <cell r="AO10">
            <v>0.6</v>
          </cell>
        </row>
        <row r="11">
          <cell r="V11">
            <v>85</v>
          </cell>
          <cell r="W11" t="str">
            <v>Víctimas con rehabilitación psicosocial</v>
          </cell>
          <cell r="X11" t="str">
            <v>Meta Acumulada</v>
          </cell>
          <cell r="Y11" t="str">
            <v>Número</v>
          </cell>
          <cell r="Z11" t="str">
            <v>-</v>
          </cell>
          <cell r="AA11" t="str">
            <v>-</v>
          </cell>
          <cell r="AB11" t="str">
            <v>-</v>
          </cell>
          <cell r="AC11" t="str">
            <v>-</v>
          </cell>
          <cell r="AD11" t="str">
            <v>-</v>
          </cell>
          <cell r="AE11">
            <v>163</v>
          </cell>
          <cell r="AF11">
            <v>400</v>
          </cell>
          <cell r="AG11">
            <v>163</v>
          </cell>
          <cell r="AH11">
            <v>0.40749999999999997</v>
          </cell>
          <cell r="AI11">
            <v>0.40749999999999997</v>
          </cell>
          <cell r="AJ11">
            <v>0.40749999999999997</v>
          </cell>
          <cell r="AL11">
            <v>0</v>
          </cell>
          <cell r="AM11">
            <v>400</v>
          </cell>
          <cell r="AN11">
            <v>400</v>
          </cell>
          <cell r="AO11">
            <v>0.40749999999999997</v>
          </cell>
        </row>
        <row r="12">
          <cell r="V12">
            <v>101</v>
          </cell>
          <cell r="W12" t="str">
            <v>Número de comunidades étnicas con procesos de concertación para el acceso a las medidas contenidas en los decretos leyes en el marco al derecho a la autonomía y el gobierno propio y la participación efectiva finalizados</v>
          </cell>
          <cell r="X12" t="str">
            <v>Meta Acumulada</v>
          </cell>
          <cell r="Y12" t="str">
            <v>Número</v>
          </cell>
          <cell r="Z12" t="str">
            <v>-</v>
          </cell>
          <cell r="AA12" t="str">
            <v>-</v>
          </cell>
          <cell r="AB12" t="str">
            <v>-</v>
          </cell>
          <cell r="AC12" t="str">
            <v>-</v>
          </cell>
          <cell r="AD12" t="str">
            <v>-</v>
          </cell>
          <cell r="AE12">
            <v>2</v>
          </cell>
          <cell r="AF12">
            <v>2</v>
          </cell>
          <cell r="AG12">
            <v>2</v>
          </cell>
          <cell r="AH12">
            <v>1</v>
          </cell>
          <cell r="AI12">
            <v>1</v>
          </cell>
          <cell r="AJ12">
            <v>1</v>
          </cell>
          <cell r="AL12">
            <v>0</v>
          </cell>
          <cell r="AM12">
            <v>2</v>
          </cell>
          <cell r="AN12">
            <v>2</v>
          </cell>
          <cell r="AO12">
            <v>1</v>
          </cell>
        </row>
        <row r="13">
          <cell r="V13">
            <v>105</v>
          </cell>
          <cell r="W13" t="str">
            <v>Asistir técnicamente a las entidades territoriales en la implementación de los Decretos Ley para la inclusión del enfoque diferencial en los instrumentos de planeación territorial.</v>
          </cell>
          <cell r="X13" t="str">
            <v>Meta Acumulada</v>
          </cell>
          <cell r="Y13" t="str">
            <v>Número</v>
          </cell>
          <cell r="Z13" t="str">
            <v>-</v>
          </cell>
          <cell r="AA13" t="str">
            <v>-</v>
          </cell>
          <cell r="AB13">
            <v>20</v>
          </cell>
          <cell r="AC13">
            <v>0</v>
          </cell>
          <cell r="AD13" t="str">
            <v>-</v>
          </cell>
          <cell r="AE13" t="str">
            <v>-</v>
          </cell>
          <cell r="AF13">
            <v>10</v>
          </cell>
          <cell r="AG13">
            <v>20</v>
          </cell>
          <cell r="AH13">
            <v>2</v>
          </cell>
          <cell r="AI13">
            <v>1</v>
          </cell>
          <cell r="AJ13">
            <v>1</v>
          </cell>
          <cell r="AL13">
            <v>10</v>
          </cell>
          <cell r="AM13">
            <v>10</v>
          </cell>
          <cell r="AN13">
            <v>20</v>
          </cell>
          <cell r="AO13">
            <v>1</v>
          </cell>
        </row>
        <row r="14">
          <cell r="V14">
            <v>110</v>
          </cell>
          <cell r="W14" t="str">
            <v>Realizar el seguimiento a la implementación de la Medida de Indemnizacion Colectiva otorgada a los sujetos colectivos étnicos</v>
          </cell>
          <cell r="X14" t="str">
            <v>Meta Acumulada</v>
          </cell>
          <cell r="Y14" t="str">
            <v>Número</v>
          </cell>
          <cell r="Z14" t="str">
            <v>-</v>
          </cell>
          <cell r="AA14" t="str">
            <v>-</v>
          </cell>
          <cell r="AB14" t="str">
            <v>-</v>
          </cell>
          <cell r="AC14" t="str">
            <v>-</v>
          </cell>
          <cell r="AD14" t="str">
            <v>-</v>
          </cell>
          <cell r="AE14">
            <v>0</v>
          </cell>
          <cell r="AF14">
            <v>2</v>
          </cell>
          <cell r="AG14">
            <v>0</v>
          </cell>
          <cell r="AH14">
            <v>0</v>
          </cell>
          <cell r="AI14">
            <v>0</v>
          </cell>
          <cell r="AJ14">
            <v>0</v>
          </cell>
          <cell r="AL14">
            <v>0</v>
          </cell>
          <cell r="AM14">
            <v>2</v>
          </cell>
          <cell r="AN14">
            <v>2</v>
          </cell>
          <cell r="AO14">
            <v>0</v>
          </cell>
        </row>
        <row r="15">
          <cell r="V15">
            <v>114</v>
          </cell>
          <cell r="W15" t="str">
            <v>Número de informes donde se evidencie la gestión, el acceso efectivo a oferta discriminado por cada uno de los derechos y el cargue de beneficiarios partir de los resultados de la medición de SSV correspondiente a la Dirección Territorial</v>
          </cell>
          <cell r="X15" t="str">
            <v>Meta Acumulada</v>
          </cell>
          <cell r="Y15" t="str">
            <v>Número</v>
          </cell>
          <cell r="Z15" t="str">
            <v>-</v>
          </cell>
          <cell r="AA15" t="str">
            <v>-</v>
          </cell>
          <cell r="AB15">
            <v>1</v>
          </cell>
          <cell r="AC15" t="str">
            <v>-</v>
          </cell>
          <cell r="AD15" t="str">
            <v>-</v>
          </cell>
          <cell r="AE15">
            <v>1</v>
          </cell>
          <cell r="AF15">
            <v>1</v>
          </cell>
          <cell r="AG15">
            <v>2</v>
          </cell>
          <cell r="AH15">
            <v>2</v>
          </cell>
          <cell r="AI15">
            <v>1</v>
          </cell>
          <cell r="AJ15">
            <v>1</v>
          </cell>
          <cell r="AL15">
            <v>1</v>
          </cell>
          <cell r="AM15">
            <v>1</v>
          </cell>
          <cell r="AN15">
            <v>2</v>
          </cell>
          <cell r="AO15">
            <v>1</v>
          </cell>
        </row>
        <row r="16">
          <cell r="V16">
            <v>131</v>
          </cell>
          <cell r="W16" t="str">
            <v>Informes de la implementación de la ruta de definición de la situación militar</v>
          </cell>
          <cell r="X16" t="str">
            <v>Meta Acumulada</v>
          </cell>
          <cell r="Y16" t="str">
            <v>Número</v>
          </cell>
          <cell r="Z16">
            <v>1</v>
          </cell>
          <cell r="AA16">
            <v>1</v>
          </cell>
          <cell r="AB16">
            <v>1</v>
          </cell>
          <cell r="AC16">
            <v>1</v>
          </cell>
          <cell r="AD16">
            <v>1</v>
          </cell>
          <cell r="AE16">
            <v>1</v>
          </cell>
          <cell r="AF16">
            <v>1</v>
          </cell>
          <cell r="AG16">
            <v>6</v>
          </cell>
          <cell r="AH16">
            <v>6</v>
          </cell>
          <cell r="AI16">
            <v>1</v>
          </cell>
          <cell r="AJ16">
            <v>1</v>
          </cell>
          <cell r="AL16">
            <v>3</v>
          </cell>
          <cell r="AM16">
            <v>3</v>
          </cell>
          <cell r="AN16">
            <v>6</v>
          </cell>
          <cell r="AO16">
            <v>1</v>
          </cell>
        </row>
        <row r="17">
          <cell r="V17">
            <v>134</v>
          </cell>
          <cell r="W17" t="str">
            <v>Número diagnosticos de necesidades para cada CRAV realizados.</v>
          </cell>
          <cell r="X17" t="str">
            <v>Meta Acumulada</v>
          </cell>
          <cell r="Y17" t="str">
            <v>Número</v>
          </cell>
          <cell r="Z17" t="str">
            <v>-</v>
          </cell>
          <cell r="AA17" t="str">
            <v>-</v>
          </cell>
          <cell r="AB17">
            <v>2</v>
          </cell>
          <cell r="AC17" t="str">
            <v>-</v>
          </cell>
          <cell r="AD17" t="str">
            <v>-</v>
          </cell>
          <cell r="AE17">
            <v>2</v>
          </cell>
          <cell r="AF17">
            <v>2</v>
          </cell>
          <cell r="AG17">
            <v>4</v>
          </cell>
          <cell r="AH17">
            <v>2</v>
          </cell>
          <cell r="AI17">
            <v>1</v>
          </cell>
          <cell r="AJ17">
            <v>1</v>
          </cell>
          <cell r="AL17">
            <v>2</v>
          </cell>
          <cell r="AM17">
            <v>2</v>
          </cell>
          <cell r="AN17">
            <v>4</v>
          </cell>
          <cell r="AO17">
            <v>1</v>
          </cell>
        </row>
        <row r="18">
          <cell r="V18">
            <v>137</v>
          </cell>
          <cell r="W18" t="str">
            <v>Número de jornadas de asistencia técnica diferenciada en los procesos de planeación, ejecución y seguimiento de la implementación territorial de la política pública de víctimas.</v>
          </cell>
          <cell r="X18" t="str">
            <v>Meta Acumulada</v>
          </cell>
          <cell r="Y18" t="str">
            <v>Número</v>
          </cell>
          <cell r="Z18" t="str">
            <v>-</v>
          </cell>
          <cell r="AA18" t="str">
            <v>-</v>
          </cell>
          <cell r="AB18" t="str">
            <v>-</v>
          </cell>
          <cell r="AC18" t="str">
            <v>-</v>
          </cell>
          <cell r="AD18" t="str">
            <v>-</v>
          </cell>
          <cell r="AE18">
            <v>1</v>
          </cell>
          <cell r="AF18">
            <v>1</v>
          </cell>
          <cell r="AG18">
            <v>1</v>
          </cell>
          <cell r="AH18">
            <v>1</v>
          </cell>
          <cell r="AI18">
            <v>1</v>
          </cell>
          <cell r="AJ18">
            <v>1</v>
          </cell>
          <cell r="AL18">
            <v>0</v>
          </cell>
          <cell r="AM18">
            <v>1</v>
          </cell>
          <cell r="AN18">
            <v>1</v>
          </cell>
          <cell r="AO18">
            <v>1</v>
          </cell>
        </row>
        <row r="19">
          <cell r="V19">
            <v>144</v>
          </cell>
          <cell r="W19" t="str">
            <v>Número de informes de articulación, gestión y seguimiento en el marco de los CTJT departamentales y municipales.</v>
          </cell>
          <cell r="X19" t="str">
            <v>Meta Acumulada</v>
          </cell>
          <cell r="Y19" t="str">
            <v>Número</v>
          </cell>
          <cell r="Z19" t="str">
            <v>-</v>
          </cell>
          <cell r="AA19" t="str">
            <v>-</v>
          </cell>
          <cell r="AB19">
            <v>1</v>
          </cell>
          <cell r="AC19" t="str">
            <v>-</v>
          </cell>
          <cell r="AD19" t="str">
            <v>-</v>
          </cell>
          <cell r="AE19">
            <v>1</v>
          </cell>
          <cell r="AF19">
            <v>1</v>
          </cell>
          <cell r="AG19">
            <v>2</v>
          </cell>
          <cell r="AH19">
            <v>2</v>
          </cell>
          <cell r="AI19">
            <v>1</v>
          </cell>
          <cell r="AJ19">
            <v>1</v>
          </cell>
          <cell r="AL19">
            <v>1</v>
          </cell>
          <cell r="AM19">
            <v>1</v>
          </cell>
          <cell r="AN19">
            <v>2</v>
          </cell>
          <cell r="AO19">
            <v>1</v>
          </cell>
        </row>
        <row r="20">
          <cell r="V20">
            <v>149</v>
          </cell>
          <cell r="W20" t="str">
            <v>Informes de espacios realizados de manera virtual y/o presencial con organizaciones de víctimas que realizan incidencia en diferentes procesos sociales.</v>
          </cell>
          <cell r="X20" t="str">
            <v>Meta Acumulada</v>
          </cell>
          <cell r="Y20" t="str">
            <v>Número</v>
          </cell>
          <cell r="Z20" t="str">
            <v>-</v>
          </cell>
          <cell r="AA20" t="str">
            <v>-</v>
          </cell>
          <cell r="AB20" t="str">
            <v>-</v>
          </cell>
          <cell r="AC20" t="str">
            <v>-</v>
          </cell>
          <cell r="AD20" t="str">
            <v>-</v>
          </cell>
          <cell r="AE20">
            <v>1</v>
          </cell>
          <cell r="AF20">
            <v>1</v>
          </cell>
          <cell r="AG20">
            <v>1</v>
          </cell>
          <cell r="AH20">
            <v>1</v>
          </cell>
          <cell r="AI20">
            <v>1</v>
          </cell>
          <cell r="AJ20">
            <v>1</v>
          </cell>
          <cell r="AL20">
            <v>0</v>
          </cell>
          <cell r="AM20">
            <v>1</v>
          </cell>
          <cell r="AN20">
            <v>1</v>
          </cell>
          <cell r="AO20">
            <v>1</v>
          </cell>
        </row>
        <row r="21">
          <cell r="V21">
            <v>165</v>
          </cell>
          <cell r="W21" t="str">
            <v>Iniciativas o proyectos presentados  por la Dirección Territorial a la cooperación internacional o aliado estratégico</v>
          </cell>
          <cell r="X21" t="str">
            <v>Meta Acumulada</v>
          </cell>
          <cell r="Y21" t="str">
            <v>Número</v>
          </cell>
          <cell r="Z21" t="str">
            <v>-</v>
          </cell>
          <cell r="AA21" t="str">
            <v>-</v>
          </cell>
          <cell r="AB21">
            <v>5</v>
          </cell>
          <cell r="AC21" t="str">
            <v>-</v>
          </cell>
          <cell r="AD21" t="str">
            <v>-</v>
          </cell>
          <cell r="AE21">
            <v>5</v>
          </cell>
          <cell r="AF21">
            <v>5</v>
          </cell>
          <cell r="AG21">
            <v>10</v>
          </cell>
          <cell r="AH21">
            <v>2</v>
          </cell>
          <cell r="AI21">
            <v>1</v>
          </cell>
          <cell r="AJ21">
            <v>1</v>
          </cell>
          <cell r="AL21">
            <v>5</v>
          </cell>
          <cell r="AM21">
            <v>5</v>
          </cell>
          <cell r="AN21">
            <v>10</v>
          </cell>
          <cell r="AO21">
            <v>1</v>
          </cell>
        </row>
        <row r="22">
          <cell r="V22">
            <v>189</v>
          </cell>
          <cell r="W22" t="str">
            <v>Número de reportes del Plan de Implementación Institucional por parte de las Direcciones Territoriales</v>
          </cell>
          <cell r="X22" t="str">
            <v>Meta Acumulada</v>
          </cell>
          <cell r="Y22" t="str">
            <v>Número</v>
          </cell>
          <cell r="Z22" t="str">
            <v>-</v>
          </cell>
          <cell r="AA22" t="str">
            <v>-</v>
          </cell>
          <cell r="AB22" t="str">
            <v>-</v>
          </cell>
          <cell r="AC22" t="str">
            <v>-</v>
          </cell>
          <cell r="AD22">
            <v>1</v>
          </cell>
          <cell r="AE22" t="str">
            <v>-</v>
          </cell>
          <cell r="AF22">
            <v>1</v>
          </cell>
          <cell r="AG22">
            <v>1</v>
          </cell>
          <cell r="AH22">
            <v>1</v>
          </cell>
          <cell r="AI22">
            <v>1</v>
          </cell>
          <cell r="AJ22">
            <v>1</v>
          </cell>
          <cell r="AL22">
            <v>0</v>
          </cell>
          <cell r="AM22">
            <v>1</v>
          </cell>
          <cell r="AN22">
            <v>1</v>
          </cell>
          <cell r="AO22">
            <v>1</v>
          </cell>
        </row>
        <row r="23">
          <cell r="V23">
            <v>209</v>
          </cell>
          <cell r="W23" t="str">
            <v>Porcentaje de avance por parte de las DT en la implementación de Acciones territorializables para el fortalecimiento del modelo de operación de enfoque diferencial y de género</v>
          </cell>
          <cell r="X23" t="str">
            <v>Meta Acumulada</v>
          </cell>
          <cell r="Y23" t="str">
            <v>Porcentaje</v>
          </cell>
          <cell r="Z23" t="str">
            <v>-</v>
          </cell>
          <cell r="AA23" t="str">
            <v>-</v>
          </cell>
          <cell r="AB23" t="str">
            <v>-</v>
          </cell>
          <cell r="AC23" t="str">
            <v>-</v>
          </cell>
          <cell r="AD23" t="str">
            <v>-</v>
          </cell>
          <cell r="AE23">
            <v>0</v>
          </cell>
          <cell r="AF23">
            <v>0.5</v>
          </cell>
          <cell r="AG23">
            <v>0</v>
          </cell>
          <cell r="AH23">
            <v>0</v>
          </cell>
          <cell r="AI23">
            <v>0</v>
          </cell>
          <cell r="AJ23">
            <v>0</v>
          </cell>
          <cell r="AL23">
            <v>0</v>
          </cell>
          <cell r="AM23">
            <v>0.5</v>
          </cell>
          <cell r="AN23">
            <v>0.5</v>
          </cell>
          <cell r="AO23">
            <v>0</v>
          </cell>
        </row>
        <row r="24">
          <cell r="V24">
            <v>218</v>
          </cell>
          <cell r="W24" t="str">
            <v>Número de unidades productivas de víctimas atendidas</v>
          </cell>
          <cell r="X24" t="str">
            <v>Meta Acumulada</v>
          </cell>
          <cell r="Y24" t="str">
            <v>Número</v>
          </cell>
          <cell r="Z24" t="str">
            <v>-</v>
          </cell>
          <cell r="AA24" t="str">
            <v>-</v>
          </cell>
          <cell r="AB24" t="str">
            <v>-</v>
          </cell>
          <cell r="AC24" t="str">
            <v>-</v>
          </cell>
          <cell r="AD24" t="str">
            <v>-</v>
          </cell>
          <cell r="AE24">
            <v>30</v>
          </cell>
          <cell r="AF24">
            <v>30</v>
          </cell>
          <cell r="AG24">
            <v>30</v>
          </cell>
          <cell r="AH24">
            <v>1</v>
          </cell>
          <cell r="AI24">
            <v>1</v>
          </cell>
          <cell r="AJ24">
            <v>1</v>
          </cell>
          <cell r="AL24">
            <v>0</v>
          </cell>
          <cell r="AM24">
            <v>30</v>
          </cell>
          <cell r="AN24">
            <v>30</v>
          </cell>
          <cell r="AO24">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ables/table1.xml><?xml version="1.0" encoding="utf-8"?>
<table xmlns="http://schemas.openxmlformats.org/spreadsheetml/2006/main" id="1" name="Tabla1" displayName="Tabla1" ref="A1:W512" totalsRowShown="0">
  <autoFilter ref="A1:W512">
    <filterColumn colId="3">
      <filters>
        <filter val="DIRECCION TERRITORIAL VALLE"/>
      </filters>
    </filterColumn>
  </autoFilter>
  <sortState ref="A488:W504">
    <sortCondition ref="F488:F512"/>
  </sortState>
  <tableColumns count="23">
    <tableColumn id="1" name="Tipo Acumulación"/>
    <tableColumn id="2" name="Dependencia"/>
    <tableColumn id="3" name="Dependencia Asociada"/>
    <tableColumn id="4" name="Dirección Territorial"/>
    <tableColumn id="5" name="Origen del Indicador"/>
    <tableColumn id="6" name="Código SIPLAN+"/>
    <tableColumn id="7" name="Nombre indicador"/>
    <tableColumn id="8" name="Fórmula de cálculo"/>
    <tableColumn id="9" name="Meta 2024 "/>
    <tableColumn id="10" name="Unidad de medida"/>
    <tableColumn id="11" name="Inicio de medición"/>
    <tableColumn id="12" name="Enero" dataDxfId="0"/>
    <tableColumn id="13" name="Febrero"/>
    <tableColumn id="14" name="Marzo"/>
    <tableColumn id="15" name="Meta primer trimestre"/>
    <tableColumn id="16" name="Resultado acumulado primer trimestre"/>
    <tableColumn id="17" name="Cumplimiento primer trimestre"/>
    <tableColumn id="18" name="Abril "/>
    <tableColumn id="19" name="Mayo"/>
    <tableColumn id="20" name="Junio"/>
    <tableColumn id="21" name="Meta segundo trimestre"/>
    <tableColumn id="22" name="Resultado acumulado segundo trimestre"/>
    <tableColumn id="23" name="Cumplimiento segundo trimestre"/>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94"/>
  <sheetViews>
    <sheetView tabSelected="1" zoomScale="70" zoomScaleNormal="70" workbookViewId="0">
      <pane ySplit="5" topLeftCell="A6" activePane="bottomLeft" state="frozen"/>
      <selection pane="bottomLeft" activeCell="B9" sqref="B9"/>
    </sheetView>
  </sheetViews>
  <sheetFormatPr baseColWidth="10" defaultColWidth="11.28515625" defaultRowHeight="12.75" x14ac:dyDescent="0.25"/>
  <cols>
    <col min="1" max="1" width="23.140625" style="7" customWidth="1"/>
    <col min="2" max="2" width="21.28515625" style="7" customWidth="1"/>
    <col min="3" max="3" width="13.85546875" style="7" customWidth="1"/>
    <col min="4" max="4" width="22.5703125" style="7" customWidth="1"/>
    <col min="5" max="7" width="13.85546875" style="7" customWidth="1"/>
    <col min="8" max="8" width="39.28515625" style="7" customWidth="1"/>
    <col min="9" max="9" width="41.7109375" style="7" customWidth="1"/>
    <col min="10" max="10" width="11.140625" style="7" customWidth="1"/>
    <col min="11" max="11" width="17.28515625" style="7" customWidth="1"/>
    <col min="12" max="12" width="14.42578125" style="7" customWidth="1"/>
    <col min="13" max="15" width="12.85546875" style="7" customWidth="1"/>
    <col min="16" max="18" width="19.28515625" style="7" customWidth="1"/>
    <col min="19" max="21" width="12.85546875" style="7" customWidth="1"/>
    <col min="22" max="24" width="19.28515625" style="7" customWidth="1"/>
    <col min="25" max="16384" width="11.28515625" style="7"/>
  </cols>
  <sheetData>
    <row r="1" spans="1:39" ht="46.5" customHeight="1" x14ac:dyDescent="0.25">
      <c r="A1" s="117"/>
      <c r="B1" s="117"/>
      <c r="C1" s="117"/>
      <c r="D1" s="117"/>
      <c r="E1" s="118" t="s">
        <v>452</v>
      </c>
      <c r="F1" s="118"/>
      <c r="G1" s="118"/>
      <c r="H1" s="118"/>
      <c r="I1" s="118"/>
      <c r="J1" s="118"/>
      <c r="K1" s="118"/>
      <c r="L1" s="118"/>
      <c r="M1" s="118"/>
      <c r="N1" s="118"/>
      <c r="O1" s="118"/>
      <c r="P1" s="118"/>
      <c r="Q1" s="118"/>
      <c r="R1" s="118"/>
      <c r="S1" s="118"/>
      <c r="T1" s="118"/>
      <c r="U1" s="118"/>
      <c r="V1" s="118"/>
      <c r="W1" s="118"/>
      <c r="X1" s="118"/>
    </row>
    <row r="2" spans="1:39" ht="46.5" customHeight="1" x14ac:dyDescent="0.25">
      <c r="A2" s="117"/>
      <c r="B2" s="117"/>
      <c r="C2" s="117"/>
      <c r="D2" s="117"/>
      <c r="E2" s="119" t="s">
        <v>453</v>
      </c>
      <c r="F2" s="119"/>
      <c r="G2" s="119"/>
      <c r="H2" s="119"/>
      <c r="I2" s="119"/>
      <c r="J2" s="119"/>
      <c r="K2" s="119"/>
      <c r="L2" s="119"/>
      <c r="M2" s="119"/>
      <c r="N2" s="119"/>
      <c r="O2" s="119"/>
      <c r="P2" s="119"/>
      <c r="Q2" s="119"/>
      <c r="R2" s="119"/>
      <c r="S2" s="119"/>
      <c r="T2" s="119"/>
      <c r="U2" s="119"/>
      <c r="V2" s="119"/>
      <c r="W2" s="119"/>
      <c r="X2" s="119"/>
    </row>
    <row r="3" spans="1:39" ht="46.5" customHeight="1" x14ac:dyDescent="0.25">
      <c r="A3" s="117"/>
      <c r="B3" s="117"/>
      <c r="C3" s="117"/>
      <c r="D3" s="117"/>
      <c r="E3" s="120" t="s">
        <v>454</v>
      </c>
      <c r="F3" s="120"/>
      <c r="G3" s="120"/>
      <c r="H3" s="120"/>
      <c r="I3" s="120"/>
      <c r="J3" s="120"/>
      <c r="K3" s="120"/>
      <c r="L3" s="120"/>
      <c r="M3" s="120"/>
      <c r="N3" s="120"/>
      <c r="O3" s="120"/>
      <c r="P3" s="120"/>
      <c r="Q3" s="120"/>
      <c r="R3" s="120"/>
      <c r="S3" s="120"/>
      <c r="T3" s="120"/>
      <c r="U3" s="120"/>
      <c r="V3" s="120"/>
      <c r="W3" s="120"/>
      <c r="X3" s="120"/>
    </row>
    <row r="4" spans="1:39" ht="46.5" customHeight="1" x14ac:dyDescent="0.25">
      <c r="A4" s="114" t="s">
        <v>0</v>
      </c>
      <c r="B4" s="114" t="s">
        <v>1</v>
      </c>
      <c r="C4" s="114" t="s">
        <v>2</v>
      </c>
      <c r="D4" s="114" t="s">
        <v>3</v>
      </c>
      <c r="E4" s="114" t="s">
        <v>4</v>
      </c>
      <c r="F4" s="114" t="s">
        <v>5</v>
      </c>
      <c r="G4" s="114" t="s">
        <v>6</v>
      </c>
      <c r="H4" s="114" t="s">
        <v>7</v>
      </c>
      <c r="I4" s="114" t="s">
        <v>8</v>
      </c>
      <c r="J4" s="114" t="s">
        <v>9</v>
      </c>
      <c r="K4" s="114" t="s">
        <v>10</v>
      </c>
      <c r="L4" s="114" t="s">
        <v>11</v>
      </c>
      <c r="M4" s="115" t="s">
        <v>630</v>
      </c>
      <c r="N4" s="115"/>
      <c r="O4" s="115"/>
      <c r="P4" s="115"/>
      <c r="Q4" s="115"/>
      <c r="R4" s="115"/>
      <c r="S4" s="116" t="s">
        <v>631</v>
      </c>
      <c r="T4" s="116"/>
      <c r="U4" s="116"/>
      <c r="V4" s="116"/>
      <c r="W4" s="116"/>
      <c r="X4" s="116"/>
    </row>
    <row r="5" spans="1:39" ht="46.5" customHeight="1" x14ac:dyDescent="0.25">
      <c r="A5" s="114"/>
      <c r="B5" s="114"/>
      <c r="C5" s="114"/>
      <c r="D5" s="114"/>
      <c r="E5" s="114"/>
      <c r="F5" s="114"/>
      <c r="G5" s="114"/>
      <c r="H5" s="114"/>
      <c r="I5" s="114"/>
      <c r="J5" s="114"/>
      <c r="K5" s="114"/>
      <c r="L5" s="114"/>
      <c r="M5" s="32" t="s">
        <v>632</v>
      </c>
      <c r="N5" s="32" t="s">
        <v>633</v>
      </c>
      <c r="O5" s="32" t="s">
        <v>634</v>
      </c>
      <c r="P5" s="8" t="s">
        <v>15</v>
      </c>
      <c r="Q5" s="32" t="s">
        <v>16</v>
      </c>
      <c r="R5" s="74" t="s">
        <v>17</v>
      </c>
      <c r="S5" s="33" t="s">
        <v>635</v>
      </c>
      <c r="T5" s="33" t="s">
        <v>636</v>
      </c>
      <c r="U5" s="33" t="s">
        <v>637</v>
      </c>
      <c r="V5" s="12" t="s">
        <v>21</v>
      </c>
      <c r="W5" s="33" t="s">
        <v>22</v>
      </c>
      <c r="X5" s="75" t="s">
        <v>23</v>
      </c>
    </row>
    <row r="6" spans="1:39" ht="51" x14ac:dyDescent="0.25">
      <c r="A6" s="81" t="s">
        <v>319</v>
      </c>
      <c r="B6" s="81" t="s">
        <v>319</v>
      </c>
      <c r="C6" s="81" t="s">
        <v>50</v>
      </c>
      <c r="D6" s="81" t="s">
        <v>26</v>
      </c>
      <c r="E6" s="81" t="s">
        <v>27</v>
      </c>
      <c r="F6" s="81" t="s">
        <v>38</v>
      </c>
      <c r="G6" s="81">
        <v>156</v>
      </c>
      <c r="H6" s="81" t="s">
        <v>320</v>
      </c>
      <c r="I6" s="81" t="s">
        <v>321</v>
      </c>
      <c r="J6" s="15">
        <v>2</v>
      </c>
      <c r="K6" s="81" t="s">
        <v>31</v>
      </c>
      <c r="L6" s="87">
        <v>45444</v>
      </c>
      <c r="M6" s="81" t="s">
        <v>32</v>
      </c>
      <c r="N6" s="81" t="s">
        <v>32</v>
      </c>
      <c r="O6" s="81" t="s">
        <v>32</v>
      </c>
      <c r="P6" s="81" t="s">
        <v>32</v>
      </c>
      <c r="Q6" s="81" t="s">
        <v>32</v>
      </c>
      <c r="R6" s="81" t="s">
        <v>32</v>
      </c>
      <c r="S6" s="85" t="s">
        <v>32</v>
      </c>
      <c r="T6" s="81" t="s">
        <v>32</v>
      </c>
      <c r="U6" s="85">
        <v>1</v>
      </c>
      <c r="V6" s="85">
        <v>1</v>
      </c>
      <c r="W6" s="81">
        <v>1</v>
      </c>
      <c r="X6" s="88">
        <v>1</v>
      </c>
      <c r="Y6" s="25"/>
      <c r="Z6" s="25"/>
      <c r="AA6" s="25"/>
      <c r="AB6" s="25"/>
      <c r="AC6" s="25"/>
      <c r="AD6" s="25"/>
      <c r="AE6" s="25"/>
      <c r="AF6" s="25"/>
      <c r="AG6" s="25"/>
      <c r="AH6" s="25"/>
      <c r="AI6" s="25"/>
      <c r="AJ6" s="25"/>
      <c r="AM6" s="23"/>
    </row>
    <row r="7" spans="1:39" ht="76.5" x14ac:dyDescent="0.25">
      <c r="A7" s="81" t="s">
        <v>319</v>
      </c>
      <c r="B7" s="81" t="s">
        <v>319</v>
      </c>
      <c r="C7" s="81" t="s">
        <v>50</v>
      </c>
      <c r="D7" s="81" t="s">
        <v>45</v>
      </c>
      <c r="E7" s="81" t="s">
        <v>27</v>
      </c>
      <c r="F7" s="81" t="s">
        <v>38</v>
      </c>
      <c r="G7" s="81">
        <v>157</v>
      </c>
      <c r="H7" s="81" t="s">
        <v>322</v>
      </c>
      <c r="I7" s="81" t="s">
        <v>323</v>
      </c>
      <c r="J7" s="89">
        <v>1</v>
      </c>
      <c r="K7" s="81" t="s">
        <v>41</v>
      </c>
      <c r="L7" s="87">
        <v>45383</v>
      </c>
      <c r="M7" s="81" t="s">
        <v>32</v>
      </c>
      <c r="N7" s="81" t="s">
        <v>32</v>
      </c>
      <c r="O7" s="81" t="s">
        <v>32</v>
      </c>
      <c r="P7" s="81" t="s">
        <v>32</v>
      </c>
      <c r="Q7" s="81" t="s">
        <v>32</v>
      </c>
      <c r="R7" s="81" t="s">
        <v>32</v>
      </c>
      <c r="S7" s="88">
        <v>1</v>
      </c>
      <c r="T7" s="81" t="s">
        <v>32</v>
      </c>
      <c r="U7" s="90" t="s">
        <v>32</v>
      </c>
      <c r="V7" s="88">
        <v>1</v>
      </c>
      <c r="W7" s="88">
        <v>1</v>
      </c>
      <c r="X7" s="88">
        <v>1</v>
      </c>
      <c r="Y7" s="24"/>
      <c r="Z7" s="24"/>
      <c r="AA7" s="24"/>
      <c r="AB7" s="24"/>
      <c r="AC7" s="24"/>
      <c r="AD7" s="24"/>
      <c r="AE7" s="24"/>
      <c r="AF7" s="24"/>
      <c r="AG7" s="24"/>
      <c r="AH7" s="24"/>
      <c r="AI7" s="24"/>
      <c r="AJ7" s="24"/>
      <c r="AM7" s="23"/>
    </row>
    <row r="8" spans="1:39" ht="51" x14ac:dyDescent="0.25">
      <c r="A8" s="81" t="s">
        <v>319</v>
      </c>
      <c r="B8" s="81" t="s">
        <v>319</v>
      </c>
      <c r="C8" s="81" t="s">
        <v>50</v>
      </c>
      <c r="D8" s="81" t="s">
        <v>26</v>
      </c>
      <c r="E8" s="81" t="s">
        <v>27</v>
      </c>
      <c r="F8" s="81" t="s">
        <v>38</v>
      </c>
      <c r="G8" s="81">
        <v>159</v>
      </c>
      <c r="H8" s="81" t="s">
        <v>324</v>
      </c>
      <c r="I8" s="81" t="s">
        <v>325</v>
      </c>
      <c r="J8" s="15">
        <v>1</v>
      </c>
      <c r="K8" s="81" t="s">
        <v>31</v>
      </c>
      <c r="L8" s="87">
        <v>45444</v>
      </c>
      <c r="M8" s="81" t="s">
        <v>32</v>
      </c>
      <c r="N8" s="81" t="s">
        <v>32</v>
      </c>
      <c r="O8" s="81" t="s">
        <v>32</v>
      </c>
      <c r="P8" s="81" t="s">
        <v>32</v>
      </c>
      <c r="Q8" s="81" t="s">
        <v>32</v>
      </c>
      <c r="R8" s="81" t="s">
        <v>32</v>
      </c>
      <c r="S8" s="91" t="s">
        <v>32</v>
      </c>
      <c r="T8" s="81" t="s">
        <v>32</v>
      </c>
      <c r="U8" s="91">
        <v>1</v>
      </c>
      <c r="V8" s="85">
        <v>1</v>
      </c>
      <c r="W8" s="81">
        <v>1</v>
      </c>
      <c r="X8" s="88">
        <v>1</v>
      </c>
      <c r="Y8" s="20"/>
      <c r="Z8" s="20"/>
      <c r="AA8" s="20"/>
      <c r="AB8" s="20"/>
      <c r="AC8" s="20"/>
      <c r="AD8" s="20"/>
      <c r="AE8" s="20"/>
      <c r="AF8" s="20"/>
      <c r="AG8" s="20"/>
      <c r="AH8" s="20"/>
      <c r="AI8" s="20"/>
      <c r="AJ8" s="28"/>
      <c r="AM8" s="23"/>
    </row>
    <row r="9" spans="1:39" ht="63.75" x14ac:dyDescent="0.25">
      <c r="A9" s="81" t="s">
        <v>319</v>
      </c>
      <c r="B9" s="81" t="s">
        <v>319</v>
      </c>
      <c r="C9" s="81" t="s">
        <v>50</v>
      </c>
      <c r="D9" s="81" t="s">
        <v>26</v>
      </c>
      <c r="E9" s="81" t="s">
        <v>27</v>
      </c>
      <c r="F9" s="81" t="s">
        <v>38</v>
      </c>
      <c r="G9" s="81">
        <v>160</v>
      </c>
      <c r="H9" s="81" t="s">
        <v>326</v>
      </c>
      <c r="I9" s="81" t="s">
        <v>327</v>
      </c>
      <c r="J9" s="15">
        <v>1</v>
      </c>
      <c r="K9" s="81" t="s">
        <v>31</v>
      </c>
      <c r="L9" s="87">
        <v>45383</v>
      </c>
      <c r="M9" s="81" t="s">
        <v>32</v>
      </c>
      <c r="N9" s="81" t="s">
        <v>32</v>
      </c>
      <c r="O9" s="81" t="s">
        <v>32</v>
      </c>
      <c r="P9" s="81" t="s">
        <v>32</v>
      </c>
      <c r="Q9" s="81" t="s">
        <v>32</v>
      </c>
      <c r="R9" s="81" t="s">
        <v>32</v>
      </c>
      <c r="S9" s="91">
        <v>1</v>
      </c>
      <c r="T9" s="81" t="s">
        <v>32</v>
      </c>
      <c r="U9" s="91" t="s">
        <v>32</v>
      </c>
      <c r="V9" s="85">
        <v>1</v>
      </c>
      <c r="W9" s="81">
        <v>1</v>
      </c>
      <c r="X9" s="88">
        <v>1</v>
      </c>
      <c r="Y9" s="24"/>
      <c r="Z9" s="24"/>
      <c r="AA9" s="24"/>
      <c r="AB9" s="24"/>
      <c r="AC9" s="24"/>
      <c r="AD9" s="24"/>
      <c r="AE9" s="24"/>
      <c r="AF9" s="24"/>
      <c r="AG9" s="24"/>
      <c r="AH9" s="24"/>
      <c r="AI9" s="24"/>
      <c r="AJ9" s="24"/>
      <c r="AM9" s="23"/>
    </row>
    <row r="10" spans="1:39" ht="51" x14ac:dyDescent="0.25">
      <c r="A10" s="81" t="s">
        <v>319</v>
      </c>
      <c r="B10" s="81" t="s">
        <v>319</v>
      </c>
      <c r="C10" s="81" t="s">
        <v>50</v>
      </c>
      <c r="D10" s="81" t="s">
        <v>45</v>
      </c>
      <c r="E10" s="81" t="s">
        <v>27</v>
      </c>
      <c r="F10" s="81" t="s">
        <v>38</v>
      </c>
      <c r="G10" s="81">
        <v>161</v>
      </c>
      <c r="H10" s="81" t="s">
        <v>328</v>
      </c>
      <c r="I10" s="81" t="s">
        <v>329</v>
      </c>
      <c r="J10" s="89">
        <v>1</v>
      </c>
      <c r="K10" s="81" t="s">
        <v>41</v>
      </c>
      <c r="L10" s="87">
        <v>45444</v>
      </c>
      <c r="M10" s="81" t="s">
        <v>32</v>
      </c>
      <c r="N10" s="81" t="s">
        <v>32</v>
      </c>
      <c r="O10" s="81" t="s">
        <v>32</v>
      </c>
      <c r="P10" s="81" t="s">
        <v>32</v>
      </c>
      <c r="Q10" s="81" t="s">
        <v>32</v>
      </c>
      <c r="R10" s="81" t="s">
        <v>32</v>
      </c>
      <c r="S10" s="90" t="s">
        <v>32</v>
      </c>
      <c r="T10" s="81" t="s">
        <v>32</v>
      </c>
      <c r="U10" s="90">
        <v>1</v>
      </c>
      <c r="V10" s="90">
        <v>1</v>
      </c>
      <c r="W10" s="90">
        <v>1</v>
      </c>
      <c r="X10" s="90">
        <v>1</v>
      </c>
      <c r="Y10" s="25"/>
      <c r="Z10" s="25"/>
      <c r="AA10" s="25"/>
      <c r="AB10" s="25"/>
      <c r="AC10" s="25"/>
      <c r="AD10" s="25"/>
      <c r="AE10" s="25"/>
      <c r="AF10" s="25"/>
      <c r="AG10" s="25"/>
      <c r="AH10" s="25"/>
      <c r="AI10" s="25"/>
      <c r="AJ10" s="25"/>
      <c r="AM10" s="23"/>
    </row>
    <row r="11" spans="1:39" ht="63.75" x14ac:dyDescent="0.25">
      <c r="A11" s="81" t="s">
        <v>319</v>
      </c>
      <c r="B11" s="81" t="s">
        <v>330</v>
      </c>
      <c r="C11" s="81" t="s">
        <v>50</v>
      </c>
      <c r="D11" s="81" t="s">
        <v>26</v>
      </c>
      <c r="E11" s="81" t="s">
        <v>27</v>
      </c>
      <c r="F11" s="81" t="s">
        <v>38</v>
      </c>
      <c r="G11" s="81">
        <v>162</v>
      </c>
      <c r="H11" s="81" t="s">
        <v>331</v>
      </c>
      <c r="I11" s="81" t="s">
        <v>332</v>
      </c>
      <c r="J11" s="15">
        <v>10</v>
      </c>
      <c r="K11" s="81" t="s">
        <v>31</v>
      </c>
      <c r="L11" s="87">
        <v>45444</v>
      </c>
      <c r="M11" s="90" t="s">
        <v>32</v>
      </c>
      <c r="N11" s="90" t="s">
        <v>32</v>
      </c>
      <c r="O11" s="92" t="s">
        <v>32</v>
      </c>
      <c r="P11" s="85" t="s">
        <v>32</v>
      </c>
      <c r="Q11" s="85" t="s">
        <v>32</v>
      </c>
      <c r="R11" s="85" t="s">
        <v>32</v>
      </c>
      <c r="S11" s="92" t="s">
        <v>32</v>
      </c>
      <c r="T11" s="92" t="s">
        <v>32</v>
      </c>
      <c r="U11" s="93">
        <v>5.98</v>
      </c>
      <c r="V11" s="85">
        <v>5</v>
      </c>
      <c r="W11" s="81">
        <v>5.98</v>
      </c>
      <c r="X11" s="88">
        <v>1.196</v>
      </c>
      <c r="Y11" s="25"/>
      <c r="Z11" s="25"/>
      <c r="AA11" s="25"/>
      <c r="AB11" s="25"/>
      <c r="AC11" s="25"/>
      <c r="AD11" s="25"/>
      <c r="AE11" s="25"/>
      <c r="AF11" s="25"/>
      <c r="AG11" s="25"/>
      <c r="AH11" s="25"/>
      <c r="AI11" s="25"/>
      <c r="AJ11" s="25"/>
      <c r="AM11" s="23"/>
    </row>
    <row r="12" spans="1:39" ht="76.5" x14ac:dyDescent="0.25">
      <c r="A12" s="81" t="s">
        <v>319</v>
      </c>
      <c r="B12" s="81" t="s">
        <v>330</v>
      </c>
      <c r="C12" s="81" t="s">
        <v>50</v>
      </c>
      <c r="D12" s="81" t="s">
        <v>26</v>
      </c>
      <c r="E12" s="81" t="s">
        <v>27</v>
      </c>
      <c r="F12" s="81" t="s">
        <v>38</v>
      </c>
      <c r="G12" s="81">
        <v>163</v>
      </c>
      <c r="H12" s="81" t="s">
        <v>333</v>
      </c>
      <c r="I12" s="81" t="s">
        <v>334</v>
      </c>
      <c r="J12" s="15">
        <v>24</v>
      </c>
      <c r="K12" s="81" t="s">
        <v>31</v>
      </c>
      <c r="L12" s="87">
        <v>45352</v>
      </c>
      <c r="M12" s="90" t="s">
        <v>32</v>
      </c>
      <c r="N12" s="90" t="s">
        <v>32</v>
      </c>
      <c r="O12" s="92">
        <v>5</v>
      </c>
      <c r="P12" s="85">
        <v>5</v>
      </c>
      <c r="Q12" s="85">
        <v>5</v>
      </c>
      <c r="R12" s="88">
        <v>1</v>
      </c>
      <c r="S12" s="92" t="s">
        <v>32</v>
      </c>
      <c r="T12" s="92" t="s">
        <v>32</v>
      </c>
      <c r="U12" s="92">
        <v>8</v>
      </c>
      <c r="V12" s="85">
        <v>8</v>
      </c>
      <c r="W12" s="81">
        <v>8</v>
      </c>
      <c r="X12" s="88">
        <v>1</v>
      </c>
      <c r="Y12" s="24"/>
      <c r="Z12" s="24"/>
      <c r="AA12" s="24"/>
      <c r="AB12" s="24"/>
      <c r="AC12" s="24"/>
      <c r="AD12" s="24"/>
      <c r="AE12" s="24"/>
      <c r="AF12" s="24"/>
      <c r="AG12" s="24"/>
      <c r="AH12" s="24"/>
      <c r="AI12" s="24"/>
      <c r="AJ12" s="24"/>
      <c r="AM12" s="23"/>
    </row>
    <row r="13" spans="1:39" ht="51" x14ac:dyDescent="0.25">
      <c r="A13" s="81" t="s">
        <v>319</v>
      </c>
      <c r="B13" s="81" t="s">
        <v>330</v>
      </c>
      <c r="C13" s="81" t="s">
        <v>50</v>
      </c>
      <c r="D13" s="81" t="s">
        <v>26</v>
      </c>
      <c r="E13" s="81" t="s">
        <v>27</v>
      </c>
      <c r="F13" s="81" t="s">
        <v>38</v>
      </c>
      <c r="G13" s="81">
        <v>164</v>
      </c>
      <c r="H13" s="81" t="s">
        <v>335</v>
      </c>
      <c r="I13" s="81" t="s">
        <v>336</v>
      </c>
      <c r="J13" s="15">
        <v>10</v>
      </c>
      <c r="K13" s="81" t="s">
        <v>31</v>
      </c>
      <c r="L13" s="87">
        <v>45352</v>
      </c>
      <c r="M13" s="90" t="s">
        <v>32</v>
      </c>
      <c r="N13" s="90" t="s">
        <v>32</v>
      </c>
      <c r="O13" s="92">
        <v>2</v>
      </c>
      <c r="P13" s="81">
        <v>2</v>
      </c>
      <c r="Q13" s="85">
        <v>2</v>
      </c>
      <c r="R13" s="88">
        <v>1</v>
      </c>
      <c r="S13" s="92" t="s">
        <v>32</v>
      </c>
      <c r="T13" s="92" t="s">
        <v>32</v>
      </c>
      <c r="U13" s="92">
        <v>5</v>
      </c>
      <c r="V13" s="85">
        <v>3</v>
      </c>
      <c r="W13" s="81">
        <v>5</v>
      </c>
      <c r="X13" s="88">
        <v>1.6667000000000001</v>
      </c>
      <c r="Y13" s="25"/>
      <c r="Z13" s="25"/>
      <c r="AA13" s="25"/>
      <c r="AB13" s="25"/>
      <c r="AC13" s="25"/>
      <c r="AD13" s="25"/>
      <c r="AE13" s="25"/>
      <c r="AF13" s="25"/>
      <c r="AG13" s="25"/>
      <c r="AH13" s="25"/>
      <c r="AI13" s="25"/>
      <c r="AJ13" s="25"/>
      <c r="AM13" s="23"/>
    </row>
    <row r="14" spans="1:39" ht="63.75" x14ac:dyDescent="0.25">
      <c r="A14" s="4" t="s">
        <v>428</v>
      </c>
      <c r="B14" s="4" t="s">
        <v>428</v>
      </c>
      <c r="C14" s="4" t="s">
        <v>50</v>
      </c>
      <c r="D14" s="4" t="s">
        <v>26</v>
      </c>
      <c r="E14" s="4" t="s">
        <v>27</v>
      </c>
      <c r="F14" s="4" t="s">
        <v>38</v>
      </c>
      <c r="G14" s="4">
        <v>208</v>
      </c>
      <c r="H14" s="4" t="s">
        <v>446</v>
      </c>
      <c r="I14" s="4" t="s">
        <v>447</v>
      </c>
      <c r="J14" s="11">
        <v>1</v>
      </c>
      <c r="K14" s="4" t="s">
        <v>41</v>
      </c>
      <c r="L14" s="14">
        <v>45444</v>
      </c>
      <c r="M14" s="60" t="s">
        <v>32</v>
      </c>
      <c r="N14" s="60" t="s">
        <v>32</v>
      </c>
      <c r="O14" s="60" t="s">
        <v>32</v>
      </c>
      <c r="P14" s="60" t="s">
        <v>32</v>
      </c>
      <c r="Q14" s="61" t="s">
        <v>32</v>
      </c>
      <c r="R14" s="60" t="s">
        <v>32</v>
      </c>
      <c r="S14" s="60" t="s">
        <v>32</v>
      </c>
      <c r="T14" s="60" t="s">
        <v>32</v>
      </c>
      <c r="U14" s="60">
        <v>0</v>
      </c>
      <c r="V14" s="60">
        <v>0.5</v>
      </c>
      <c r="W14" s="60">
        <v>0</v>
      </c>
      <c r="X14" s="3">
        <v>0</v>
      </c>
      <c r="Y14" s="24"/>
      <c r="Z14" s="24"/>
      <c r="AA14" s="24"/>
      <c r="AB14" s="24"/>
      <c r="AC14" s="24"/>
      <c r="AD14" s="24"/>
      <c r="AE14" s="24"/>
      <c r="AF14" s="24"/>
      <c r="AG14" s="24"/>
      <c r="AH14" s="24"/>
      <c r="AI14" s="24"/>
      <c r="AJ14" s="24"/>
      <c r="AM14" s="23"/>
    </row>
    <row r="15" spans="1:39" ht="178.5" x14ac:dyDescent="0.25">
      <c r="A15" s="4" t="s">
        <v>428</v>
      </c>
      <c r="B15" s="4" t="s">
        <v>428</v>
      </c>
      <c r="C15" s="4" t="s">
        <v>50</v>
      </c>
      <c r="D15" s="4" t="s">
        <v>45</v>
      </c>
      <c r="E15" s="4" t="s">
        <v>102</v>
      </c>
      <c r="F15" s="4" t="s">
        <v>38</v>
      </c>
      <c r="G15" s="4">
        <v>237</v>
      </c>
      <c r="H15" s="4" t="s">
        <v>448</v>
      </c>
      <c r="I15" s="4" t="s">
        <v>449</v>
      </c>
      <c r="J15" s="11">
        <v>1</v>
      </c>
      <c r="K15" s="4" t="s">
        <v>41</v>
      </c>
      <c r="L15" s="14">
        <v>45444</v>
      </c>
      <c r="M15" s="60" t="s">
        <v>32</v>
      </c>
      <c r="N15" s="60" t="s">
        <v>32</v>
      </c>
      <c r="O15" s="60" t="s">
        <v>32</v>
      </c>
      <c r="P15" s="60" t="s">
        <v>32</v>
      </c>
      <c r="Q15" s="64" t="s">
        <v>32</v>
      </c>
      <c r="R15" s="60" t="s">
        <v>32</v>
      </c>
      <c r="S15" s="60" t="s">
        <v>32</v>
      </c>
      <c r="T15" s="60" t="s">
        <v>32</v>
      </c>
      <c r="U15" s="60">
        <v>0</v>
      </c>
      <c r="V15" s="60">
        <v>1</v>
      </c>
      <c r="W15" s="60">
        <v>0</v>
      </c>
      <c r="X15" s="3">
        <v>0</v>
      </c>
      <c r="Y15" s="24"/>
      <c r="Z15" s="24"/>
      <c r="AA15" s="24"/>
      <c r="AB15" s="24"/>
      <c r="AC15" s="24"/>
      <c r="AD15" s="24"/>
      <c r="AE15" s="24"/>
      <c r="AF15" s="24"/>
      <c r="AG15" s="24"/>
      <c r="AH15" s="24"/>
      <c r="AI15" s="24"/>
      <c r="AJ15" s="24"/>
      <c r="AM15" s="23"/>
    </row>
    <row r="16" spans="1:39" ht="63.75" x14ac:dyDescent="0.25">
      <c r="A16" s="4" t="s">
        <v>428</v>
      </c>
      <c r="B16" s="4" t="s">
        <v>428</v>
      </c>
      <c r="C16" s="4" t="s">
        <v>50</v>
      </c>
      <c r="D16" s="4" t="s">
        <v>26</v>
      </c>
      <c r="E16" s="4" t="s">
        <v>27</v>
      </c>
      <c r="F16" s="4" t="s">
        <v>38</v>
      </c>
      <c r="G16" s="4">
        <v>238</v>
      </c>
      <c r="H16" s="4" t="s">
        <v>450</v>
      </c>
      <c r="I16" s="4" t="s">
        <v>451</v>
      </c>
      <c r="J16" s="11">
        <v>1</v>
      </c>
      <c r="K16" s="4" t="s">
        <v>41</v>
      </c>
      <c r="L16" s="14">
        <v>45352</v>
      </c>
      <c r="M16" s="60" t="s">
        <v>32</v>
      </c>
      <c r="N16" s="60" t="s">
        <v>32</v>
      </c>
      <c r="O16" s="60">
        <v>0.25</v>
      </c>
      <c r="P16" s="69">
        <v>0.25</v>
      </c>
      <c r="Q16" s="83">
        <v>0.25</v>
      </c>
      <c r="R16" s="3">
        <v>1</v>
      </c>
      <c r="S16" s="60" t="s">
        <v>32</v>
      </c>
      <c r="T16" s="60" t="s">
        <v>32</v>
      </c>
      <c r="U16" s="60">
        <v>0.25</v>
      </c>
      <c r="V16" s="60">
        <v>0.25</v>
      </c>
      <c r="W16" s="60">
        <v>0.25</v>
      </c>
      <c r="X16" s="3">
        <v>1</v>
      </c>
      <c r="Y16" s="24"/>
      <c r="Z16" s="24"/>
      <c r="AA16" s="24"/>
      <c r="AB16" s="24"/>
      <c r="AC16" s="24"/>
      <c r="AD16" s="24"/>
      <c r="AE16" s="24"/>
      <c r="AF16" s="24"/>
      <c r="AG16" s="24"/>
      <c r="AH16" s="24"/>
      <c r="AI16" s="24"/>
      <c r="AJ16" s="24"/>
      <c r="AM16" s="23"/>
    </row>
    <row r="17" spans="1:39" ht="38.25" x14ac:dyDescent="0.25">
      <c r="A17" s="4" t="s">
        <v>428</v>
      </c>
      <c r="B17" s="4" t="s">
        <v>429</v>
      </c>
      <c r="C17" s="4" t="s">
        <v>43</v>
      </c>
      <c r="D17" s="4" t="s">
        <v>26</v>
      </c>
      <c r="E17" s="4" t="s">
        <v>27</v>
      </c>
      <c r="F17" s="4" t="s">
        <v>38</v>
      </c>
      <c r="G17" s="4">
        <v>210</v>
      </c>
      <c r="H17" s="4" t="s">
        <v>430</v>
      </c>
      <c r="I17" s="4" t="s">
        <v>431</v>
      </c>
      <c r="J17" s="15">
        <v>6500</v>
      </c>
      <c r="K17" s="4" t="s">
        <v>31</v>
      </c>
      <c r="L17" s="14">
        <v>45292</v>
      </c>
      <c r="M17" s="59">
        <v>200</v>
      </c>
      <c r="N17" s="59">
        <v>310</v>
      </c>
      <c r="O17" s="76">
        <v>560</v>
      </c>
      <c r="P17" s="59">
        <v>1050</v>
      </c>
      <c r="Q17" s="59">
        <v>1070</v>
      </c>
      <c r="R17" s="3" t="s">
        <v>32</v>
      </c>
      <c r="S17" s="59">
        <v>570</v>
      </c>
      <c r="T17" s="59">
        <v>580</v>
      </c>
      <c r="U17" s="59">
        <v>600</v>
      </c>
      <c r="V17" s="59">
        <v>1650</v>
      </c>
      <c r="W17" s="59">
        <v>1750</v>
      </c>
      <c r="X17" s="3">
        <v>1.0606060606060606</v>
      </c>
      <c r="Y17" s="27"/>
      <c r="Z17" s="27"/>
      <c r="AA17" s="27"/>
      <c r="AB17" s="27"/>
      <c r="AC17" s="27"/>
      <c r="AD17" s="25"/>
      <c r="AE17" s="27"/>
      <c r="AF17" s="27"/>
      <c r="AG17" s="27"/>
      <c r="AH17" s="27"/>
      <c r="AI17" s="27"/>
      <c r="AJ17" s="25"/>
      <c r="AM17" s="23"/>
    </row>
    <row r="18" spans="1:39" ht="63.75" x14ac:dyDescent="0.25">
      <c r="A18" s="4" t="s">
        <v>428</v>
      </c>
      <c r="B18" s="4" t="s">
        <v>429</v>
      </c>
      <c r="C18" s="4" t="s">
        <v>43</v>
      </c>
      <c r="D18" s="4" t="s">
        <v>45</v>
      </c>
      <c r="E18" s="4" t="s">
        <v>27</v>
      </c>
      <c r="F18" s="4" t="s">
        <v>38</v>
      </c>
      <c r="G18" s="4">
        <v>211</v>
      </c>
      <c r="H18" s="4" t="s">
        <v>432</v>
      </c>
      <c r="I18" s="4" t="s">
        <v>433</v>
      </c>
      <c r="J18" s="11">
        <v>0.9</v>
      </c>
      <c r="K18" s="4" t="s">
        <v>41</v>
      </c>
      <c r="L18" s="14">
        <v>45627</v>
      </c>
      <c r="M18" s="4" t="s">
        <v>32</v>
      </c>
      <c r="N18" s="4" t="s">
        <v>32</v>
      </c>
      <c r="O18" s="4" t="s">
        <v>32</v>
      </c>
      <c r="P18" s="4" t="s">
        <v>32</v>
      </c>
      <c r="Q18" s="4" t="s">
        <v>32</v>
      </c>
      <c r="R18" s="4" t="s">
        <v>32</v>
      </c>
      <c r="S18" s="2" t="s">
        <v>32</v>
      </c>
      <c r="T18" s="2" t="s">
        <v>32</v>
      </c>
      <c r="U18" s="2" t="s">
        <v>32</v>
      </c>
      <c r="V18" s="2" t="s">
        <v>32</v>
      </c>
      <c r="W18" s="2" t="s">
        <v>32</v>
      </c>
      <c r="X18" s="2" t="s">
        <v>32</v>
      </c>
      <c r="Y18" s="24"/>
      <c r="Z18" s="24"/>
      <c r="AA18" s="24"/>
      <c r="AB18" s="24"/>
      <c r="AC18" s="24"/>
      <c r="AD18" s="24"/>
      <c r="AE18" s="24"/>
      <c r="AF18" s="24"/>
      <c r="AG18" s="24"/>
      <c r="AH18" s="24"/>
      <c r="AI18" s="24"/>
      <c r="AJ18" s="24"/>
      <c r="AM18" s="23"/>
    </row>
    <row r="19" spans="1:39" ht="51" x14ac:dyDescent="0.25">
      <c r="A19" s="4" t="s">
        <v>428</v>
      </c>
      <c r="B19" s="4" t="s">
        <v>429</v>
      </c>
      <c r="C19" s="4" t="s">
        <v>43</v>
      </c>
      <c r="D19" s="4" t="s">
        <v>26</v>
      </c>
      <c r="E19" s="4" t="s">
        <v>27</v>
      </c>
      <c r="F19" s="4" t="s">
        <v>38</v>
      </c>
      <c r="G19" s="4">
        <v>212</v>
      </c>
      <c r="H19" s="4" t="s">
        <v>434</v>
      </c>
      <c r="I19" s="4" t="s">
        <v>435</v>
      </c>
      <c r="J19" s="15">
        <v>120</v>
      </c>
      <c r="K19" s="4" t="s">
        <v>31</v>
      </c>
      <c r="L19" s="14">
        <v>45566</v>
      </c>
      <c r="M19" s="4" t="s">
        <v>32</v>
      </c>
      <c r="N19" s="4" t="s">
        <v>32</v>
      </c>
      <c r="O19" s="4" t="s">
        <v>32</v>
      </c>
      <c r="P19" s="4" t="s">
        <v>32</v>
      </c>
      <c r="Q19" s="4" t="s">
        <v>32</v>
      </c>
      <c r="R19" s="4" t="s">
        <v>32</v>
      </c>
      <c r="S19" s="2" t="s">
        <v>32</v>
      </c>
      <c r="T19" s="2" t="s">
        <v>32</v>
      </c>
      <c r="U19" s="2" t="s">
        <v>32</v>
      </c>
      <c r="V19" s="2" t="s">
        <v>32</v>
      </c>
      <c r="W19" s="2" t="s">
        <v>32</v>
      </c>
      <c r="X19" s="2" t="s">
        <v>32</v>
      </c>
      <c r="Y19" s="24"/>
      <c r="Z19" s="24"/>
      <c r="AA19" s="24"/>
      <c r="AB19" s="24"/>
      <c r="AC19" s="24"/>
      <c r="AD19" s="24"/>
      <c r="AE19" s="24"/>
      <c r="AF19" s="24"/>
      <c r="AG19" s="24"/>
      <c r="AH19" s="24"/>
      <c r="AI19" s="24"/>
      <c r="AJ19" s="24"/>
      <c r="AM19" s="23"/>
    </row>
    <row r="20" spans="1:39" ht="63.75" x14ac:dyDescent="0.25">
      <c r="A20" s="4" t="s">
        <v>428</v>
      </c>
      <c r="B20" s="4" t="s">
        <v>436</v>
      </c>
      <c r="C20" s="4" t="s">
        <v>25</v>
      </c>
      <c r="D20" s="4" t="s">
        <v>26</v>
      </c>
      <c r="E20" s="4" t="s">
        <v>102</v>
      </c>
      <c r="F20" s="4" t="s">
        <v>38</v>
      </c>
      <c r="G20" s="4">
        <v>213</v>
      </c>
      <c r="H20" s="4" t="s">
        <v>437</v>
      </c>
      <c r="I20" s="4" t="s">
        <v>437</v>
      </c>
      <c r="J20" s="18">
        <v>1012</v>
      </c>
      <c r="K20" s="4" t="s">
        <v>31</v>
      </c>
      <c r="L20" s="14">
        <v>45627</v>
      </c>
      <c r="M20" s="4" t="s">
        <v>32</v>
      </c>
      <c r="N20" s="4" t="s">
        <v>32</v>
      </c>
      <c r="O20" s="4" t="s">
        <v>32</v>
      </c>
      <c r="P20" s="4" t="s">
        <v>32</v>
      </c>
      <c r="Q20" s="4" t="s">
        <v>32</v>
      </c>
      <c r="R20" s="4" t="s">
        <v>32</v>
      </c>
      <c r="S20" s="2" t="s">
        <v>32</v>
      </c>
      <c r="T20" s="2" t="s">
        <v>32</v>
      </c>
      <c r="U20" s="2" t="s">
        <v>32</v>
      </c>
      <c r="V20" s="2" t="s">
        <v>32</v>
      </c>
      <c r="W20" s="2" t="s">
        <v>32</v>
      </c>
      <c r="X20" s="2" t="s">
        <v>32</v>
      </c>
      <c r="Y20" s="20"/>
      <c r="Z20" s="25"/>
      <c r="AA20" s="25"/>
      <c r="AB20" s="25"/>
      <c r="AC20" s="25"/>
      <c r="AD20" s="25"/>
      <c r="AE20" s="25"/>
      <c r="AF20" s="25"/>
      <c r="AG20" s="25"/>
      <c r="AH20" s="25"/>
      <c r="AI20" s="25"/>
      <c r="AJ20" s="25"/>
      <c r="AM20" s="23"/>
    </row>
    <row r="21" spans="1:39" ht="63.75" x14ac:dyDescent="0.25">
      <c r="A21" s="4" t="s">
        <v>428</v>
      </c>
      <c r="B21" s="4" t="s">
        <v>436</v>
      </c>
      <c r="C21" s="4" t="s">
        <v>25</v>
      </c>
      <c r="D21" s="4" t="s">
        <v>26</v>
      </c>
      <c r="E21" s="4" t="s">
        <v>102</v>
      </c>
      <c r="F21" s="4" t="s">
        <v>38</v>
      </c>
      <c r="G21" s="4">
        <v>214</v>
      </c>
      <c r="H21" s="4" t="s">
        <v>438</v>
      </c>
      <c r="I21" s="4" t="s">
        <v>439</v>
      </c>
      <c r="J21" s="18">
        <v>253</v>
      </c>
      <c r="K21" s="4" t="s">
        <v>31</v>
      </c>
      <c r="L21" s="14">
        <v>45627</v>
      </c>
      <c r="M21" s="4" t="s">
        <v>32</v>
      </c>
      <c r="N21" s="4" t="s">
        <v>32</v>
      </c>
      <c r="O21" s="4" t="s">
        <v>32</v>
      </c>
      <c r="P21" s="4" t="s">
        <v>32</v>
      </c>
      <c r="Q21" s="4" t="s">
        <v>32</v>
      </c>
      <c r="R21" s="4" t="s">
        <v>32</v>
      </c>
      <c r="S21" s="2" t="s">
        <v>32</v>
      </c>
      <c r="T21" s="2" t="s">
        <v>32</v>
      </c>
      <c r="U21" s="2" t="s">
        <v>32</v>
      </c>
      <c r="V21" s="2" t="s">
        <v>32</v>
      </c>
      <c r="W21" s="2" t="s">
        <v>32</v>
      </c>
      <c r="X21" s="2" t="s">
        <v>32</v>
      </c>
      <c r="Y21" s="24"/>
      <c r="Z21" s="24"/>
      <c r="AA21" s="24"/>
      <c r="AB21" s="24"/>
      <c r="AC21" s="24"/>
      <c r="AD21" s="24"/>
      <c r="AE21" s="24"/>
      <c r="AF21" s="24"/>
      <c r="AG21" s="24"/>
      <c r="AH21" s="24"/>
      <c r="AI21" s="24"/>
      <c r="AJ21" s="24"/>
      <c r="AM21" s="23"/>
    </row>
    <row r="22" spans="1:39" ht="63.75" x14ac:dyDescent="0.25">
      <c r="A22" s="4" t="s">
        <v>428</v>
      </c>
      <c r="B22" s="4" t="s">
        <v>436</v>
      </c>
      <c r="C22" s="4" t="s">
        <v>50</v>
      </c>
      <c r="D22" s="4" t="s">
        <v>26</v>
      </c>
      <c r="E22" s="4" t="s">
        <v>102</v>
      </c>
      <c r="F22" s="4" t="s">
        <v>38</v>
      </c>
      <c r="G22" s="4">
        <v>215</v>
      </c>
      <c r="H22" s="4" t="s">
        <v>440</v>
      </c>
      <c r="I22" s="4" t="s">
        <v>441</v>
      </c>
      <c r="J22" s="15">
        <v>2</v>
      </c>
      <c r="K22" s="4" t="s">
        <v>31</v>
      </c>
      <c r="L22" s="14">
        <v>45444</v>
      </c>
      <c r="M22" s="59" t="s">
        <v>32</v>
      </c>
      <c r="N22" s="59" t="s">
        <v>32</v>
      </c>
      <c r="O22" s="76" t="s">
        <v>32</v>
      </c>
      <c r="P22" s="59" t="s">
        <v>32</v>
      </c>
      <c r="Q22" s="61" t="s">
        <v>32</v>
      </c>
      <c r="R22" s="59" t="s">
        <v>32</v>
      </c>
      <c r="S22" s="59" t="s">
        <v>32</v>
      </c>
      <c r="T22" s="59" t="s">
        <v>32</v>
      </c>
      <c r="U22" s="59">
        <v>2</v>
      </c>
      <c r="V22" s="59">
        <v>2</v>
      </c>
      <c r="W22" s="59">
        <v>2</v>
      </c>
      <c r="X22" s="3">
        <v>1</v>
      </c>
      <c r="Y22" s="24"/>
      <c r="Z22" s="24"/>
      <c r="AA22" s="24"/>
      <c r="AB22" s="24"/>
      <c r="AC22" s="24"/>
      <c r="AD22" s="24"/>
      <c r="AE22" s="24"/>
      <c r="AF22" s="24"/>
      <c r="AG22" s="24"/>
      <c r="AH22" s="24"/>
      <c r="AI22" s="24"/>
      <c r="AJ22" s="24"/>
      <c r="AM22" s="23"/>
    </row>
    <row r="23" spans="1:39" ht="63.75" x14ac:dyDescent="0.25">
      <c r="A23" s="4" t="s">
        <v>428</v>
      </c>
      <c r="B23" s="4" t="s">
        <v>436</v>
      </c>
      <c r="C23" s="4" t="s">
        <v>50</v>
      </c>
      <c r="D23" s="4" t="s">
        <v>26</v>
      </c>
      <c r="E23" s="4" t="s">
        <v>102</v>
      </c>
      <c r="F23" s="4" t="s">
        <v>38</v>
      </c>
      <c r="G23" s="4">
        <v>216</v>
      </c>
      <c r="H23" s="4" t="s">
        <v>442</v>
      </c>
      <c r="I23" s="4" t="s">
        <v>443</v>
      </c>
      <c r="J23" s="15">
        <v>20</v>
      </c>
      <c r="K23" s="4" t="s">
        <v>31</v>
      </c>
      <c r="L23" s="14">
        <v>45474</v>
      </c>
      <c r="M23" s="4" t="s">
        <v>32</v>
      </c>
      <c r="N23" s="4" t="s">
        <v>32</v>
      </c>
      <c r="O23" s="4" t="s">
        <v>32</v>
      </c>
      <c r="P23" s="4" t="s">
        <v>32</v>
      </c>
      <c r="Q23" s="4" t="s">
        <v>32</v>
      </c>
      <c r="R23" s="4" t="s">
        <v>32</v>
      </c>
      <c r="S23" s="2" t="s">
        <v>32</v>
      </c>
      <c r="T23" s="2" t="s">
        <v>32</v>
      </c>
      <c r="U23" s="2" t="s">
        <v>32</v>
      </c>
      <c r="V23" s="2" t="s">
        <v>32</v>
      </c>
      <c r="W23" s="2" t="s">
        <v>32</v>
      </c>
      <c r="X23" s="2" t="s">
        <v>32</v>
      </c>
      <c r="Y23" s="25"/>
      <c r="Z23" s="25"/>
      <c r="AA23" s="25"/>
      <c r="AB23" s="25"/>
      <c r="AC23" s="25"/>
      <c r="AD23" s="25"/>
      <c r="AE23" s="25"/>
      <c r="AF23" s="25"/>
      <c r="AG23" s="25"/>
      <c r="AH23" s="25"/>
      <c r="AI23" s="25"/>
      <c r="AJ23" s="25"/>
      <c r="AM23" s="23"/>
    </row>
    <row r="24" spans="1:39" ht="63.75" x14ac:dyDescent="0.25">
      <c r="A24" s="4" t="s">
        <v>428</v>
      </c>
      <c r="B24" s="4" t="s">
        <v>436</v>
      </c>
      <c r="C24" s="4" t="s">
        <v>50</v>
      </c>
      <c r="D24" s="4" t="s">
        <v>26</v>
      </c>
      <c r="E24" s="4" t="s">
        <v>27</v>
      </c>
      <c r="F24" s="4" t="s">
        <v>38</v>
      </c>
      <c r="G24" s="4">
        <v>217</v>
      </c>
      <c r="H24" s="4" t="s">
        <v>444</v>
      </c>
      <c r="I24" s="4" t="s">
        <v>445</v>
      </c>
      <c r="J24" s="15">
        <v>14000</v>
      </c>
      <c r="K24" s="4" t="s">
        <v>31</v>
      </c>
      <c r="L24" s="14">
        <v>45474</v>
      </c>
      <c r="M24" s="4" t="s">
        <v>32</v>
      </c>
      <c r="N24" s="4" t="s">
        <v>32</v>
      </c>
      <c r="O24" s="4" t="s">
        <v>32</v>
      </c>
      <c r="P24" s="4" t="s">
        <v>32</v>
      </c>
      <c r="Q24" s="4" t="s">
        <v>32</v>
      </c>
      <c r="R24" s="4" t="s">
        <v>32</v>
      </c>
      <c r="S24" s="2" t="s">
        <v>32</v>
      </c>
      <c r="T24" s="2" t="s">
        <v>32</v>
      </c>
      <c r="U24" s="2" t="s">
        <v>32</v>
      </c>
      <c r="V24" s="2" t="s">
        <v>32</v>
      </c>
      <c r="W24" s="2" t="s">
        <v>32</v>
      </c>
      <c r="X24" s="2" t="s">
        <v>32</v>
      </c>
      <c r="Y24" s="24"/>
      <c r="Z24" s="24"/>
      <c r="AA24" s="24"/>
      <c r="AB24" s="24"/>
      <c r="AC24" s="24"/>
      <c r="AD24" s="24"/>
      <c r="AE24" s="24"/>
      <c r="AF24" s="24"/>
      <c r="AG24" s="24"/>
      <c r="AH24" s="24"/>
      <c r="AI24" s="24"/>
      <c r="AJ24" s="24"/>
      <c r="AM24" s="23"/>
    </row>
    <row r="25" spans="1:39" ht="63.75" x14ac:dyDescent="0.25">
      <c r="A25" s="81" t="s">
        <v>396</v>
      </c>
      <c r="B25" s="81" t="s">
        <v>425</v>
      </c>
      <c r="C25" s="81" t="s">
        <v>50</v>
      </c>
      <c r="D25" s="17" t="s">
        <v>26</v>
      </c>
      <c r="E25" s="81" t="s">
        <v>73</v>
      </c>
      <c r="F25" s="81" t="s">
        <v>38</v>
      </c>
      <c r="G25" s="81">
        <v>166</v>
      </c>
      <c r="H25" s="81" t="s">
        <v>426</v>
      </c>
      <c r="I25" s="94" t="s">
        <v>427</v>
      </c>
      <c r="J25" s="89">
        <v>0.4</v>
      </c>
      <c r="K25" s="81" t="s">
        <v>41</v>
      </c>
      <c r="L25" s="87">
        <v>45352</v>
      </c>
      <c r="M25" s="95" t="s">
        <v>32</v>
      </c>
      <c r="N25" s="95" t="s">
        <v>32</v>
      </c>
      <c r="O25" s="96">
        <v>7.3499999999999996E-2</v>
      </c>
      <c r="P25" s="88">
        <v>0.1</v>
      </c>
      <c r="Q25" s="97">
        <v>7.3999999999999996E-2</v>
      </c>
      <c r="R25" s="88">
        <v>0.7349</v>
      </c>
      <c r="S25" s="98" t="s">
        <v>32</v>
      </c>
      <c r="T25" s="95" t="s">
        <v>32</v>
      </c>
      <c r="U25" s="99">
        <v>0.1024</v>
      </c>
      <c r="V25" s="88">
        <v>0.1</v>
      </c>
      <c r="W25" s="99">
        <v>0.10199999999999999</v>
      </c>
      <c r="X25" s="88">
        <v>1.0236000000000001</v>
      </c>
      <c r="Y25" s="25"/>
      <c r="Z25" s="25"/>
      <c r="AA25" s="25"/>
      <c r="AB25" s="25"/>
      <c r="AC25" s="25"/>
      <c r="AD25" s="25"/>
      <c r="AE25" s="25"/>
      <c r="AF25" s="25"/>
      <c r="AG25" s="25"/>
      <c r="AH25" s="25"/>
      <c r="AI25" s="25"/>
      <c r="AJ25" s="25"/>
      <c r="AM25" s="23"/>
    </row>
    <row r="26" spans="1:39" ht="409.5" customHeight="1" x14ac:dyDescent="0.25">
      <c r="A26" s="81" t="s">
        <v>396</v>
      </c>
      <c r="B26" s="81" t="s">
        <v>420</v>
      </c>
      <c r="C26" s="81" t="s">
        <v>50</v>
      </c>
      <c r="D26" s="81" t="s">
        <v>45</v>
      </c>
      <c r="E26" s="81" t="s">
        <v>400</v>
      </c>
      <c r="F26" s="81" t="s">
        <v>38</v>
      </c>
      <c r="G26" s="81">
        <v>167</v>
      </c>
      <c r="H26" s="81" t="s">
        <v>421</v>
      </c>
      <c r="I26" s="81" t="s">
        <v>422</v>
      </c>
      <c r="J26" s="89">
        <v>0.9</v>
      </c>
      <c r="K26" s="81" t="s">
        <v>41</v>
      </c>
      <c r="L26" s="87">
        <v>45292</v>
      </c>
      <c r="M26" s="100">
        <v>0.1389</v>
      </c>
      <c r="N26" s="100">
        <v>0.94879999999999998</v>
      </c>
      <c r="O26" s="100">
        <v>0.94879999999999998</v>
      </c>
      <c r="P26" s="100">
        <v>0.94879999999999998</v>
      </c>
      <c r="Q26" s="100">
        <v>0.87592042288550798</v>
      </c>
      <c r="R26" s="88">
        <v>0.92318762951676647</v>
      </c>
      <c r="S26" s="101">
        <v>0.99780000000000002</v>
      </c>
      <c r="T26" s="100">
        <v>0.96389999999999998</v>
      </c>
      <c r="U26" s="100">
        <v>0.97709999999999997</v>
      </c>
      <c r="V26" s="89">
        <v>0.95</v>
      </c>
      <c r="W26" s="88">
        <v>0.97729398271951673</v>
      </c>
      <c r="X26" s="88">
        <v>1.0287305081258071</v>
      </c>
      <c r="Y26" s="25"/>
      <c r="Z26" s="25"/>
      <c r="AA26" s="25"/>
      <c r="AB26" s="25"/>
      <c r="AC26" s="25"/>
      <c r="AD26" s="25"/>
      <c r="AE26" s="25"/>
      <c r="AF26" s="25"/>
      <c r="AG26" s="25"/>
      <c r="AH26" s="25"/>
      <c r="AI26" s="25"/>
      <c r="AJ26" s="25"/>
      <c r="AM26" s="23"/>
    </row>
    <row r="27" spans="1:39" ht="38.25" x14ac:dyDescent="0.25">
      <c r="A27" s="81" t="s">
        <v>396</v>
      </c>
      <c r="B27" s="81" t="s">
        <v>420</v>
      </c>
      <c r="C27" s="81" t="s">
        <v>50</v>
      </c>
      <c r="D27" s="81" t="s">
        <v>155</v>
      </c>
      <c r="E27" s="81" t="s">
        <v>400</v>
      </c>
      <c r="F27" s="81" t="s">
        <v>38</v>
      </c>
      <c r="G27" s="81">
        <v>168</v>
      </c>
      <c r="H27" s="81" t="s">
        <v>423</v>
      </c>
      <c r="I27" s="81" t="s">
        <v>424</v>
      </c>
      <c r="J27" s="89">
        <v>0.9</v>
      </c>
      <c r="K27" s="81" t="s">
        <v>41</v>
      </c>
      <c r="L27" s="87">
        <v>45323</v>
      </c>
      <c r="M27" s="100" t="s">
        <v>32</v>
      </c>
      <c r="N27" s="102">
        <v>0.09</v>
      </c>
      <c r="O27" s="102">
        <v>0.15</v>
      </c>
      <c r="P27" s="102">
        <v>0.12</v>
      </c>
      <c r="Q27" s="102">
        <v>0.15</v>
      </c>
      <c r="R27" s="88">
        <v>1.25</v>
      </c>
      <c r="S27" s="102">
        <v>0.23</v>
      </c>
      <c r="T27" s="102">
        <v>0.36</v>
      </c>
      <c r="U27" s="102">
        <v>0.48</v>
      </c>
      <c r="V27" s="88">
        <v>0.35</v>
      </c>
      <c r="W27" s="102">
        <v>0.48</v>
      </c>
      <c r="X27" s="88">
        <v>1.3714285714285714</v>
      </c>
      <c r="Y27" s="25"/>
      <c r="Z27" s="25"/>
      <c r="AA27" s="25"/>
      <c r="AB27" s="25"/>
      <c r="AC27" s="25"/>
      <c r="AD27" s="25"/>
      <c r="AE27" s="25"/>
      <c r="AF27" s="25"/>
      <c r="AG27" s="25"/>
      <c r="AH27" s="25"/>
      <c r="AI27" s="25"/>
      <c r="AJ27" s="25"/>
      <c r="AM27" s="23"/>
    </row>
    <row r="28" spans="1:39" ht="89.25" x14ac:dyDescent="0.25">
      <c r="A28" s="81" t="s">
        <v>396</v>
      </c>
      <c r="B28" s="81" t="s">
        <v>413</v>
      </c>
      <c r="C28" s="81" t="s">
        <v>50</v>
      </c>
      <c r="D28" s="81" t="s">
        <v>45</v>
      </c>
      <c r="E28" s="81" t="s">
        <v>400</v>
      </c>
      <c r="F28" s="81" t="s">
        <v>38</v>
      </c>
      <c r="G28" s="81">
        <v>169</v>
      </c>
      <c r="H28" s="81" t="s">
        <v>414</v>
      </c>
      <c r="I28" s="81" t="s">
        <v>415</v>
      </c>
      <c r="J28" s="89">
        <v>0.85</v>
      </c>
      <c r="K28" s="81" t="s">
        <v>41</v>
      </c>
      <c r="L28" s="87">
        <v>45352</v>
      </c>
      <c r="M28" s="100" t="s">
        <v>32</v>
      </c>
      <c r="N28" s="100" t="s">
        <v>32</v>
      </c>
      <c r="O28" s="102">
        <v>0.95447530864197527</v>
      </c>
      <c r="P28" s="88">
        <v>0.85</v>
      </c>
      <c r="Q28" s="88">
        <v>0.9521604938271605</v>
      </c>
      <c r="R28" s="88">
        <v>1.1201888162672478</v>
      </c>
      <c r="S28" s="100" t="s">
        <v>32</v>
      </c>
      <c r="T28" s="100" t="s">
        <v>32</v>
      </c>
      <c r="U28" s="100">
        <v>0.95499999999999996</v>
      </c>
      <c r="V28" s="88">
        <v>0.85</v>
      </c>
      <c r="W28" s="100">
        <v>0.95499999999999996</v>
      </c>
      <c r="X28" s="88">
        <v>1.1235333623039545</v>
      </c>
      <c r="Y28" s="25"/>
      <c r="Z28" s="25"/>
      <c r="AA28" s="25"/>
      <c r="AB28" s="25"/>
      <c r="AC28" s="25"/>
      <c r="AD28" s="25"/>
      <c r="AE28" s="25"/>
      <c r="AF28" s="25"/>
      <c r="AG28" s="25"/>
      <c r="AH28" s="25"/>
      <c r="AI28" s="25"/>
      <c r="AJ28" s="25"/>
      <c r="AM28" s="23"/>
    </row>
    <row r="29" spans="1:39" ht="76.5" x14ac:dyDescent="0.25">
      <c r="A29" s="81" t="s">
        <v>396</v>
      </c>
      <c r="B29" s="81" t="s">
        <v>413</v>
      </c>
      <c r="C29" s="81" t="s">
        <v>50</v>
      </c>
      <c r="D29" s="81" t="s">
        <v>26</v>
      </c>
      <c r="E29" s="81" t="s">
        <v>400</v>
      </c>
      <c r="F29" s="81" t="s">
        <v>38</v>
      </c>
      <c r="G29" s="81">
        <v>170</v>
      </c>
      <c r="H29" s="81" t="s">
        <v>416</v>
      </c>
      <c r="I29" s="81" t="s">
        <v>417</v>
      </c>
      <c r="J29" s="15">
        <v>4</v>
      </c>
      <c r="K29" s="81" t="s">
        <v>31</v>
      </c>
      <c r="L29" s="87">
        <v>45352</v>
      </c>
      <c r="M29" s="100" t="s">
        <v>32</v>
      </c>
      <c r="N29" s="100" t="s">
        <v>32</v>
      </c>
      <c r="O29" s="95">
        <v>1</v>
      </c>
      <c r="P29" s="85">
        <v>1</v>
      </c>
      <c r="Q29" s="85">
        <v>1</v>
      </c>
      <c r="R29" s="88">
        <v>1</v>
      </c>
      <c r="S29" s="100" t="s">
        <v>32</v>
      </c>
      <c r="T29" s="100" t="s">
        <v>32</v>
      </c>
      <c r="U29" s="95">
        <v>1</v>
      </c>
      <c r="V29" s="81">
        <v>1</v>
      </c>
      <c r="W29" s="95">
        <v>1</v>
      </c>
      <c r="X29" s="88">
        <v>1</v>
      </c>
      <c r="Y29" s="24"/>
      <c r="Z29" s="24"/>
      <c r="AA29" s="24"/>
      <c r="AB29" s="24"/>
      <c r="AC29" s="24"/>
      <c r="AD29" s="24"/>
      <c r="AE29" s="24"/>
      <c r="AF29" s="24"/>
      <c r="AG29" s="24"/>
      <c r="AH29" s="24"/>
      <c r="AI29" s="24"/>
      <c r="AJ29" s="24"/>
      <c r="AM29" s="23"/>
    </row>
    <row r="30" spans="1:39" ht="140.25" customHeight="1" x14ac:dyDescent="0.25">
      <c r="A30" s="81" t="s">
        <v>396</v>
      </c>
      <c r="B30" s="81" t="s">
        <v>413</v>
      </c>
      <c r="C30" s="81" t="s">
        <v>50</v>
      </c>
      <c r="D30" s="81" t="s">
        <v>26</v>
      </c>
      <c r="E30" s="81" t="s">
        <v>27</v>
      </c>
      <c r="F30" s="81" t="s">
        <v>38</v>
      </c>
      <c r="G30" s="81">
        <v>172</v>
      </c>
      <c r="H30" s="81" t="s">
        <v>418</v>
      </c>
      <c r="I30" s="81" t="s">
        <v>419</v>
      </c>
      <c r="J30" s="89">
        <v>1</v>
      </c>
      <c r="K30" s="81" t="s">
        <v>41</v>
      </c>
      <c r="L30" s="87">
        <v>45352</v>
      </c>
      <c r="M30" s="100" t="s">
        <v>32</v>
      </c>
      <c r="N30" s="100" t="s">
        <v>32</v>
      </c>
      <c r="O30" s="98">
        <v>0.22</v>
      </c>
      <c r="P30" s="88">
        <v>0.1</v>
      </c>
      <c r="Q30" s="88">
        <v>0.22</v>
      </c>
      <c r="R30" s="88">
        <v>2.214</v>
      </c>
      <c r="S30" s="100" t="s">
        <v>32</v>
      </c>
      <c r="T30" s="100" t="s">
        <v>32</v>
      </c>
      <c r="U30" s="98">
        <v>0.35620000000000002</v>
      </c>
      <c r="V30" s="88">
        <v>0.35</v>
      </c>
      <c r="W30" s="98">
        <v>0.35620000000000002</v>
      </c>
      <c r="X30" s="88">
        <v>1.0177404295051355</v>
      </c>
      <c r="Y30" s="24"/>
      <c r="Z30" s="24"/>
      <c r="AA30" s="24"/>
      <c r="AB30" s="24"/>
      <c r="AC30" s="24"/>
      <c r="AD30" s="24"/>
      <c r="AE30" s="24"/>
      <c r="AF30" s="24"/>
      <c r="AG30" s="24"/>
      <c r="AH30" s="24"/>
      <c r="AI30" s="24"/>
      <c r="AJ30" s="24"/>
      <c r="AM30" s="23"/>
    </row>
    <row r="31" spans="1:39" ht="51" x14ac:dyDescent="0.25">
      <c r="A31" s="81" t="s">
        <v>396</v>
      </c>
      <c r="B31" s="81" t="s">
        <v>408</v>
      </c>
      <c r="C31" s="81" t="s">
        <v>50</v>
      </c>
      <c r="D31" s="81" t="s">
        <v>45</v>
      </c>
      <c r="E31" s="81" t="s">
        <v>73</v>
      </c>
      <c r="F31" s="81" t="s">
        <v>38</v>
      </c>
      <c r="G31" s="81">
        <v>173</v>
      </c>
      <c r="H31" s="81" t="s">
        <v>409</v>
      </c>
      <c r="I31" s="81" t="s">
        <v>410</v>
      </c>
      <c r="J31" s="89">
        <v>1</v>
      </c>
      <c r="K31" s="81" t="s">
        <v>41</v>
      </c>
      <c r="L31" s="87">
        <v>45292</v>
      </c>
      <c r="M31" s="100">
        <v>0.88300000000000001</v>
      </c>
      <c r="N31" s="100">
        <v>1.113</v>
      </c>
      <c r="O31" s="100">
        <v>1.0166999999999999</v>
      </c>
      <c r="P31" s="88">
        <v>1</v>
      </c>
      <c r="Q31" s="88">
        <v>0.97866839043309628</v>
      </c>
      <c r="R31" s="88">
        <v>0.97866839043309628</v>
      </c>
      <c r="S31" s="100">
        <v>1.0556000000000001</v>
      </c>
      <c r="T31" s="100">
        <v>1.4117999999999999</v>
      </c>
      <c r="U31" s="100">
        <v>0.87649999999999995</v>
      </c>
      <c r="V31" s="88">
        <v>1</v>
      </c>
      <c r="W31" s="89">
        <v>1.0666666666666667</v>
      </c>
      <c r="X31" s="88">
        <v>1.0666666666666667</v>
      </c>
      <c r="Y31" s="25"/>
      <c r="Z31" s="25"/>
      <c r="AA31" s="25"/>
      <c r="AB31" s="25"/>
      <c r="AC31" s="25"/>
      <c r="AD31" s="25"/>
      <c r="AE31" s="25"/>
      <c r="AF31" s="25"/>
      <c r="AG31" s="25"/>
      <c r="AH31" s="25"/>
      <c r="AI31" s="25"/>
      <c r="AJ31" s="25"/>
      <c r="AM31" s="23"/>
    </row>
    <row r="32" spans="1:39" ht="38.25" x14ac:dyDescent="0.25">
      <c r="A32" s="81" t="s">
        <v>396</v>
      </c>
      <c r="B32" s="81" t="s">
        <v>408</v>
      </c>
      <c r="C32" s="81" t="s">
        <v>50</v>
      </c>
      <c r="D32" s="81" t="s">
        <v>26</v>
      </c>
      <c r="E32" s="81" t="s">
        <v>27</v>
      </c>
      <c r="F32" s="81" t="s">
        <v>38</v>
      </c>
      <c r="G32" s="81">
        <v>236</v>
      </c>
      <c r="H32" s="81" t="s">
        <v>411</v>
      </c>
      <c r="I32" s="81" t="s">
        <v>412</v>
      </c>
      <c r="J32" s="89">
        <v>1</v>
      </c>
      <c r="K32" s="81" t="s">
        <v>41</v>
      </c>
      <c r="L32" s="87">
        <v>45627</v>
      </c>
      <c r="M32" s="85" t="s">
        <v>32</v>
      </c>
      <c r="N32" s="85" t="s">
        <v>32</v>
      </c>
      <c r="O32" s="85" t="s">
        <v>32</v>
      </c>
      <c r="P32" s="85" t="s">
        <v>32</v>
      </c>
      <c r="Q32" s="85" t="s">
        <v>32</v>
      </c>
      <c r="R32" s="85" t="s">
        <v>32</v>
      </c>
      <c r="S32" s="85" t="s">
        <v>32</v>
      </c>
      <c r="T32" s="85" t="s">
        <v>32</v>
      </c>
      <c r="U32" s="85" t="s">
        <v>32</v>
      </c>
      <c r="V32" s="85" t="s">
        <v>32</v>
      </c>
      <c r="W32" s="81" t="s">
        <v>32</v>
      </c>
      <c r="X32" s="85" t="s">
        <v>32</v>
      </c>
      <c r="Y32" s="24"/>
      <c r="Z32" s="24"/>
      <c r="AA32" s="24"/>
      <c r="AB32" s="24"/>
      <c r="AC32" s="24"/>
      <c r="AD32" s="24"/>
      <c r="AE32" s="24"/>
      <c r="AF32" s="24"/>
      <c r="AG32" s="24"/>
      <c r="AH32" s="24"/>
      <c r="AI32" s="24"/>
      <c r="AJ32" s="24"/>
      <c r="AM32" s="23"/>
    </row>
    <row r="33" spans="1:39" ht="63.75" x14ac:dyDescent="0.25">
      <c r="A33" s="81" t="s">
        <v>396</v>
      </c>
      <c r="B33" s="81" t="s">
        <v>403</v>
      </c>
      <c r="C33" s="81" t="s">
        <v>50</v>
      </c>
      <c r="D33" s="81" t="s">
        <v>45</v>
      </c>
      <c r="E33" s="81" t="s">
        <v>383</v>
      </c>
      <c r="F33" s="81" t="s">
        <v>38</v>
      </c>
      <c r="G33" s="81">
        <v>174</v>
      </c>
      <c r="H33" s="81" t="s">
        <v>404</v>
      </c>
      <c r="I33" s="94" t="s">
        <v>405</v>
      </c>
      <c r="J33" s="89">
        <v>0.9</v>
      </c>
      <c r="K33" s="81" t="s">
        <v>41</v>
      </c>
      <c r="L33" s="87">
        <v>45352</v>
      </c>
      <c r="M33" s="100" t="s">
        <v>32</v>
      </c>
      <c r="N33" s="100" t="s">
        <v>32</v>
      </c>
      <c r="O33" s="100">
        <v>0.82869999999999999</v>
      </c>
      <c r="P33" s="88">
        <v>0.9</v>
      </c>
      <c r="Q33" s="88">
        <v>0.92</v>
      </c>
      <c r="R33" s="88">
        <v>0.92072409488139817</v>
      </c>
      <c r="S33" s="100" t="s">
        <v>32</v>
      </c>
      <c r="T33" s="100" t="s">
        <v>32</v>
      </c>
      <c r="U33" s="100">
        <v>0.83330000000000004</v>
      </c>
      <c r="V33" s="88">
        <v>0.9</v>
      </c>
      <c r="W33" s="100">
        <v>0.83330000000000004</v>
      </c>
      <c r="X33" s="88">
        <v>0.92592592592592593</v>
      </c>
      <c r="Y33" s="24"/>
      <c r="Z33" s="24"/>
      <c r="AA33" s="24"/>
      <c r="AB33" s="24"/>
      <c r="AC33" s="24"/>
      <c r="AD33" s="24"/>
      <c r="AE33" s="24"/>
      <c r="AF33" s="24"/>
      <c r="AG33" s="24"/>
      <c r="AH33" s="24"/>
      <c r="AI33" s="24"/>
      <c r="AJ33" s="24"/>
      <c r="AM33" s="23"/>
    </row>
    <row r="34" spans="1:39" ht="38.25" x14ac:dyDescent="0.25">
      <c r="A34" s="81" t="s">
        <v>396</v>
      </c>
      <c r="B34" s="81" t="s">
        <v>403</v>
      </c>
      <c r="C34" s="81" t="s">
        <v>50</v>
      </c>
      <c r="D34" s="81" t="s">
        <v>26</v>
      </c>
      <c r="E34" s="81" t="s">
        <v>383</v>
      </c>
      <c r="F34" s="81" t="s">
        <v>38</v>
      </c>
      <c r="G34" s="81">
        <v>175</v>
      </c>
      <c r="H34" s="81" t="s">
        <v>406</v>
      </c>
      <c r="I34" s="94" t="s">
        <v>407</v>
      </c>
      <c r="J34" s="89">
        <v>1</v>
      </c>
      <c r="K34" s="81" t="s">
        <v>41</v>
      </c>
      <c r="L34" s="87">
        <v>45352</v>
      </c>
      <c r="M34" s="95" t="s">
        <v>32</v>
      </c>
      <c r="N34" s="95" t="s">
        <v>32</v>
      </c>
      <c r="O34" s="98">
        <v>0.1176</v>
      </c>
      <c r="P34" s="88">
        <v>0.1</v>
      </c>
      <c r="Q34" s="88">
        <v>0.1</v>
      </c>
      <c r="R34" s="88">
        <v>1.1759999999999999</v>
      </c>
      <c r="S34" s="98" t="s">
        <v>32</v>
      </c>
      <c r="T34" s="95" t="s">
        <v>32</v>
      </c>
      <c r="U34" s="98">
        <v>0.14710000000000001</v>
      </c>
      <c r="V34" s="88">
        <v>0.3</v>
      </c>
      <c r="W34" s="98">
        <v>0.14710000000000001</v>
      </c>
      <c r="X34" s="88">
        <v>0.49019607843137258</v>
      </c>
      <c r="Y34" s="29"/>
      <c r="Z34" s="29"/>
      <c r="AA34" s="29"/>
      <c r="AB34" s="24"/>
      <c r="AC34" s="24"/>
      <c r="AD34" s="24"/>
      <c r="AE34" s="24"/>
      <c r="AF34" s="24"/>
      <c r="AG34" s="24"/>
      <c r="AH34" s="24"/>
      <c r="AI34" s="24"/>
      <c r="AJ34" s="24"/>
      <c r="AM34" s="23"/>
    </row>
    <row r="35" spans="1:39" ht="38.25" x14ac:dyDescent="0.25">
      <c r="A35" s="81" t="s">
        <v>396</v>
      </c>
      <c r="B35" s="81" t="s">
        <v>397</v>
      </c>
      <c r="C35" s="81" t="s">
        <v>50</v>
      </c>
      <c r="D35" s="81" t="s">
        <v>26</v>
      </c>
      <c r="E35" s="81" t="s">
        <v>73</v>
      </c>
      <c r="F35" s="81" t="s">
        <v>38</v>
      </c>
      <c r="G35" s="81">
        <v>179</v>
      </c>
      <c r="H35" s="81" t="s">
        <v>398</v>
      </c>
      <c r="I35" s="94" t="s">
        <v>399</v>
      </c>
      <c r="J35" s="89">
        <v>0.6</v>
      </c>
      <c r="K35" s="81" t="s">
        <v>41</v>
      </c>
      <c r="L35" s="87">
        <v>45627</v>
      </c>
      <c r="M35" s="81" t="s">
        <v>32</v>
      </c>
      <c r="N35" s="81" t="s">
        <v>32</v>
      </c>
      <c r="O35" s="81" t="s">
        <v>32</v>
      </c>
      <c r="P35" s="81" t="s">
        <v>32</v>
      </c>
      <c r="Q35" s="85" t="s">
        <v>32</v>
      </c>
      <c r="R35" s="85" t="s">
        <v>32</v>
      </c>
      <c r="S35" s="85" t="s">
        <v>32</v>
      </c>
      <c r="T35" s="81" t="s">
        <v>32</v>
      </c>
      <c r="U35" s="85" t="s">
        <v>32</v>
      </c>
      <c r="V35" s="85" t="s">
        <v>32</v>
      </c>
      <c r="W35" s="81" t="s">
        <v>32</v>
      </c>
      <c r="X35" s="85" t="s">
        <v>32</v>
      </c>
      <c r="Y35" s="26"/>
      <c r="Z35" s="26"/>
      <c r="AA35" s="26"/>
      <c r="AB35" s="26"/>
      <c r="AC35" s="26"/>
      <c r="AD35" s="31"/>
      <c r="AE35" s="31"/>
      <c r="AF35" s="26"/>
      <c r="AG35" s="26"/>
      <c r="AH35" s="26"/>
      <c r="AI35" s="26"/>
      <c r="AJ35" s="26"/>
      <c r="AM35" s="23"/>
    </row>
    <row r="36" spans="1:39" ht="51" x14ac:dyDescent="0.25">
      <c r="A36" s="81" t="s">
        <v>396</v>
      </c>
      <c r="B36" s="81" t="s">
        <v>397</v>
      </c>
      <c r="C36" s="81" t="s">
        <v>50</v>
      </c>
      <c r="D36" s="81" t="s">
        <v>26</v>
      </c>
      <c r="E36" s="81" t="s">
        <v>400</v>
      </c>
      <c r="F36" s="81" t="s">
        <v>38</v>
      </c>
      <c r="G36" s="81">
        <v>180</v>
      </c>
      <c r="H36" s="81" t="s">
        <v>401</v>
      </c>
      <c r="I36" s="94" t="s">
        <v>402</v>
      </c>
      <c r="J36" s="89">
        <v>0.1</v>
      </c>
      <c r="K36" s="81" t="s">
        <v>41</v>
      </c>
      <c r="L36" s="87">
        <v>45627</v>
      </c>
      <c r="M36" s="81" t="s">
        <v>32</v>
      </c>
      <c r="N36" s="81" t="s">
        <v>32</v>
      </c>
      <c r="O36" s="81" t="s">
        <v>32</v>
      </c>
      <c r="P36" s="81" t="s">
        <v>32</v>
      </c>
      <c r="Q36" s="85" t="s">
        <v>32</v>
      </c>
      <c r="R36" s="85" t="s">
        <v>32</v>
      </c>
      <c r="S36" s="85" t="s">
        <v>32</v>
      </c>
      <c r="T36" s="81" t="s">
        <v>32</v>
      </c>
      <c r="U36" s="85" t="s">
        <v>32</v>
      </c>
      <c r="V36" s="85" t="s">
        <v>32</v>
      </c>
      <c r="W36" s="81" t="s">
        <v>32</v>
      </c>
      <c r="X36" s="85" t="s">
        <v>32</v>
      </c>
      <c r="Y36" s="26"/>
      <c r="Z36" s="26"/>
      <c r="AA36" s="26"/>
      <c r="AB36" s="26"/>
      <c r="AC36" s="26"/>
      <c r="AD36" s="26"/>
      <c r="AE36" s="26"/>
      <c r="AF36" s="26"/>
      <c r="AG36" s="26"/>
      <c r="AH36" s="26"/>
      <c r="AI36" s="26"/>
      <c r="AJ36" s="26"/>
      <c r="AM36" s="23"/>
    </row>
    <row r="37" spans="1:39" ht="38.25" x14ac:dyDescent="0.25">
      <c r="A37" s="81" t="s">
        <v>337</v>
      </c>
      <c r="B37" s="81" t="s">
        <v>388</v>
      </c>
      <c r="C37" s="81" t="s">
        <v>50</v>
      </c>
      <c r="D37" s="81" t="s">
        <v>26</v>
      </c>
      <c r="E37" s="81" t="s">
        <v>27</v>
      </c>
      <c r="F37" s="81" t="s">
        <v>38</v>
      </c>
      <c r="G37" s="81">
        <v>204</v>
      </c>
      <c r="H37" s="81" t="s">
        <v>389</v>
      </c>
      <c r="I37" s="94" t="s">
        <v>389</v>
      </c>
      <c r="J37" s="15">
        <v>32</v>
      </c>
      <c r="K37" s="81" t="s">
        <v>31</v>
      </c>
      <c r="L37" s="87">
        <v>45352</v>
      </c>
      <c r="M37" s="103" t="s">
        <v>32</v>
      </c>
      <c r="N37" s="103" t="s">
        <v>32</v>
      </c>
      <c r="O37" s="103">
        <v>8</v>
      </c>
      <c r="P37" s="81">
        <v>8</v>
      </c>
      <c r="Q37" s="85">
        <v>8</v>
      </c>
      <c r="R37" s="88">
        <v>1</v>
      </c>
      <c r="S37" s="103" t="s">
        <v>32</v>
      </c>
      <c r="T37" s="103" t="s">
        <v>32</v>
      </c>
      <c r="U37" s="103">
        <v>8</v>
      </c>
      <c r="V37" s="81">
        <v>8</v>
      </c>
      <c r="W37" s="85">
        <v>8</v>
      </c>
      <c r="X37" s="88">
        <v>1</v>
      </c>
      <c r="Y37" s="20"/>
      <c r="Z37" s="20"/>
      <c r="AA37" s="20"/>
      <c r="AB37" s="20"/>
      <c r="AC37" s="20"/>
      <c r="AD37" s="20"/>
      <c r="AE37" s="20"/>
      <c r="AF37" s="20"/>
      <c r="AG37" s="20"/>
      <c r="AH37" s="20"/>
      <c r="AI37" s="20"/>
      <c r="AJ37" s="25"/>
      <c r="AM37" s="23"/>
    </row>
    <row r="38" spans="1:39" ht="51" x14ac:dyDescent="0.25">
      <c r="A38" s="81" t="s">
        <v>337</v>
      </c>
      <c r="B38" s="81" t="s">
        <v>388</v>
      </c>
      <c r="C38" s="81" t="s">
        <v>50</v>
      </c>
      <c r="D38" s="81" t="s">
        <v>26</v>
      </c>
      <c r="E38" s="81" t="s">
        <v>27</v>
      </c>
      <c r="F38" s="81" t="s">
        <v>38</v>
      </c>
      <c r="G38" s="81">
        <v>205</v>
      </c>
      <c r="H38" s="81" t="s">
        <v>390</v>
      </c>
      <c r="I38" s="94" t="s">
        <v>391</v>
      </c>
      <c r="J38" s="17">
        <v>0.98</v>
      </c>
      <c r="K38" s="81" t="s">
        <v>41</v>
      </c>
      <c r="L38" s="87">
        <v>45292</v>
      </c>
      <c r="M38" s="90">
        <v>0.08</v>
      </c>
      <c r="N38" s="90">
        <v>0.08</v>
      </c>
      <c r="O38" s="90">
        <v>0.08</v>
      </c>
      <c r="P38" s="89">
        <v>0.24</v>
      </c>
      <c r="Q38" s="89">
        <v>0.24</v>
      </c>
      <c r="R38" s="88">
        <v>1</v>
      </c>
      <c r="S38" s="90">
        <v>0.08</v>
      </c>
      <c r="T38" s="90">
        <v>0.08</v>
      </c>
      <c r="U38" s="90">
        <v>0.08</v>
      </c>
      <c r="V38" s="89">
        <v>0.24</v>
      </c>
      <c r="W38" s="89">
        <v>0.24</v>
      </c>
      <c r="X38" s="88">
        <v>1</v>
      </c>
      <c r="Y38" s="20"/>
      <c r="Z38" s="20"/>
      <c r="AA38" s="20"/>
      <c r="AB38" s="20"/>
      <c r="AC38" s="20"/>
      <c r="AD38" s="25"/>
      <c r="AE38" s="20"/>
      <c r="AF38" s="20"/>
      <c r="AG38" s="25"/>
      <c r="AH38" s="20"/>
      <c r="AI38" s="20"/>
      <c r="AJ38" s="25"/>
      <c r="AM38" s="23"/>
    </row>
    <row r="39" spans="1:39" ht="38.25" x14ac:dyDescent="0.25">
      <c r="A39" s="81" t="s">
        <v>337</v>
      </c>
      <c r="B39" s="81" t="s">
        <v>388</v>
      </c>
      <c r="C39" s="81" t="s">
        <v>50</v>
      </c>
      <c r="D39" s="81" t="s">
        <v>26</v>
      </c>
      <c r="E39" s="81" t="s">
        <v>102</v>
      </c>
      <c r="F39" s="81" t="s">
        <v>38</v>
      </c>
      <c r="G39" s="81">
        <v>206</v>
      </c>
      <c r="H39" s="81" t="s">
        <v>392</v>
      </c>
      <c r="I39" s="94" t="s">
        <v>393</v>
      </c>
      <c r="J39" s="21">
        <v>7.3999999999999996E-2</v>
      </c>
      <c r="K39" s="81" t="s">
        <v>41</v>
      </c>
      <c r="L39" s="87">
        <v>45383</v>
      </c>
      <c r="M39" s="103" t="s">
        <v>32</v>
      </c>
      <c r="N39" s="103" t="s">
        <v>32</v>
      </c>
      <c r="O39" s="103" t="s">
        <v>32</v>
      </c>
      <c r="P39" s="103" t="s">
        <v>32</v>
      </c>
      <c r="Q39" s="103" t="s">
        <v>32</v>
      </c>
      <c r="R39" s="103" t="s">
        <v>32</v>
      </c>
      <c r="S39" s="104">
        <v>1.4E-2</v>
      </c>
      <c r="T39" s="90" t="s">
        <v>32</v>
      </c>
      <c r="U39" s="105">
        <v>1.7000000000000001E-2</v>
      </c>
      <c r="V39" s="99">
        <v>2.4E-2</v>
      </c>
      <c r="W39" s="106">
        <v>3.1E-2</v>
      </c>
      <c r="X39" s="88">
        <v>1.2916666666666665</v>
      </c>
      <c r="Y39" s="24"/>
      <c r="Z39" s="24"/>
      <c r="AA39" s="24"/>
      <c r="AB39" s="24"/>
      <c r="AC39" s="24"/>
      <c r="AD39" s="26"/>
      <c r="AE39" s="24"/>
      <c r="AF39" s="24"/>
      <c r="AG39" s="26"/>
      <c r="AH39" s="24"/>
      <c r="AI39" s="24"/>
      <c r="AJ39" s="26"/>
      <c r="AM39" s="23"/>
    </row>
    <row r="40" spans="1:39" ht="76.5" x14ac:dyDescent="0.25">
      <c r="A40" s="81" t="s">
        <v>337</v>
      </c>
      <c r="B40" s="81" t="s">
        <v>388</v>
      </c>
      <c r="C40" s="81" t="s">
        <v>50</v>
      </c>
      <c r="D40" s="81" t="s">
        <v>26</v>
      </c>
      <c r="E40" s="81" t="s">
        <v>102</v>
      </c>
      <c r="F40" s="81" t="s">
        <v>38</v>
      </c>
      <c r="G40" s="81">
        <v>207</v>
      </c>
      <c r="H40" s="81" t="s">
        <v>394</v>
      </c>
      <c r="I40" s="94" t="s">
        <v>395</v>
      </c>
      <c r="J40" s="17">
        <v>0.13</v>
      </c>
      <c r="K40" s="81" t="s">
        <v>41</v>
      </c>
      <c r="L40" s="87">
        <v>45352</v>
      </c>
      <c r="M40" s="103" t="s">
        <v>32</v>
      </c>
      <c r="N40" s="103" t="s">
        <v>32</v>
      </c>
      <c r="O40" s="86">
        <v>0.02</v>
      </c>
      <c r="P40" s="86">
        <v>0.01</v>
      </c>
      <c r="Q40" s="86">
        <v>0.02</v>
      </c>
      <c r="R40" s="88">
        <v>2</v>
      </c>
      <c r="S40" s="86">
        <v>0.01</v>
      </c>
      <c r="T40" s="86">
        <v>0.02</v>
      </c>
      <c r="U40" s="86">
        <v>0.02</v>
      </c>
      <c r="V40" s="88">
        <v>0.03</v>
      </c>
      <c r="W40" s="89">
        <v>0.05</v>
      </c>
      <c r="X40" s="88">
        <v>1.6666666666666667</v>
      </c>
      <c r="Y40" s="24"/>
      <c r="Z40" s="24"/>
      <c r="AA40" s="24"/>
      <c r="AB40" s="24"/>
      <c r="AC40" s="24"/>
      <c r="AD40" s="24"/>
      <c r="AE40" s="24"/>
      <c r="AF40" s="24"/>
      <c r="AG40" s="24"/>
      <c r="AH40" s="24"/>
      <c r="AI40" s="24"/>
      <c r="AJ40" s="24"/>
      <c r="AM40" s="23"/>
    </row>
    <row r="41" spans="1:39" ht="51" x14ac:dyDescent="0.25">
      <c r="A41" s="81" t="s">
        <v>337</v>
      </c>
      <c r="B41" s="81" t="s">
        <v>338</v>
      </c>
      <c r="C41" s="81" t="s">
        <v>50</v>
      </c>
      <c r="D41" s="81" t="s">
        <v>26</v>
      </c>
      <c r="E41" s="81" t="s">
        <v>73</v>
      </c>
      <c r="F41" s="81" t="s">
        <v>38</v>
      </c>
      <c r="G41" s="81">
        <v>181</v>
      </c>
      <c r="H41" s="81" t="s">
        <v>339</v>
      </c>
      <c r="I41" s="81" t="s">
        <v>340</v>
      </c>
      <c r="J41" s="89">
        <v>1</v>
      </c>
      <c r="K41" s="81" t="s">
        <v>41</v>
      </c>
      <c r="L41" s="87">
        <v>45323</v>
      </c>
      <c r="M41" s="81" t="s">
        <v>32</v>
      </c>
      <c r="N41" s="98">
        <v>0.1</v>
      </c>
      <c r="O41" s="98">
        <v>0.1</v>
      </c>
      <c r="P41" s="89">
        <v>0.2</v>
      </c>
      <c r="Q41" s="89">
        <v>0.2</v>
      </c>
      <c r="R41" s="88">
        <v>1</v>
      </c>
      <c r="S41" s="98">
        <v>0.1</v>
      </c>
      <c r="T41" s="98">
        <v>0.1</v>
      </c>
      <c r="U41" s="98">
        <v>0.1</v>
      </c>
      <c r="V41" s="88">
        <v>0.3</v>
      </c>
      <c r="W41" s="89">
        <v>0.3</v>
      </c>
      <c r="X41" s="88">
        <v>1</v>
      </c>
      <c r="Y41" s="20"/>
      <c r="Z41" s="20"/>
      <c r="AA41" s="20"/>
      <c r="AB41" s="20"/>
      <c r="AC41" s="20"/>
      <c r="AD41" s="25"/>
      <c r="AE41" s="20"/>
      <c r="AF41" s="20"/>
      <c r="AG41" s="25"/>
      <c r="AH41" s="20"/>
      <c r="AI41" s="20"/>
      <c r="AJ41" s="25"/>
      <c r="AM41" s="23"/>
    </row>
    <row r="42" spans="1:39" ht="51" x14ac:dyDescent="0.25">
      <c r="A42" s="81" t="s">
        <v>337</v>
      </c>
      <c r="B42" s="81" t="s">
        <v>338</v>
      </c>
      <c r="C42" s="81" t="s">
        <v>50</v>
      </c>
      <c r="D42" s="81" t="s">
        <v>26</v>
      </c>
      <c r="E42" s="81" t="s">
        <v>73</v>
      </c>
      <c r="F42" s="81" t="s">
        <v>38</v>
      </c>
      <c r="G42" s="81">
        <v>182</v>
      </c>
      <c r="H42" s="81" t="s">
        <v>341</v>
      </c>
      <c r="I42" s="81" t="s">
        <v>342</v>
      </c>
      <c r="J42" s="89">
        <v>1</v>
      </c>
      <c r="K42" s="81" t="s">
        <v>41</v>
      </c>
      <c r="L42" s="87">
        <v>45323</v>
      </c>
      <c r="M42" s="81" t="s">
        <v>32</v>
      </c>
      <c r="N42" s="98">
        <v>0.1</v>
      </c>
      <c r="O42" s="98">
        <v>0.1</v>
      </c>
      <c r="P42" s="89">
        <v>0.2</v>
      </c>
      <c r="Q42" s="89">
        <v>0.2</v>
      </c>
      <c r="R42" s="88">
        <v>1</v>
      </c>
      <c r="S42" s="98">
        <v>0.1</v>
      </c>
      <c r="T42" s="98">
        <v>0.1</v>
      </c>
      <c r="U42" s="98">
        <v>0.1</v>
      </c>
      <c r="V42" s="89">
        <v>0.3</v>
      </c>
      <c r="W42" s="88">
        <v>0.3</v>
      </c>
      <c r="X42" s="88">
        <v>1</v>
      </c>
      <c r="Y42" s="24"/>
      <c r="Z42" s="24"/>
      <c r="AA42" s="24"/>
      <c r="AB42" s="24"/>
      <c r="AC42" s="24"/>
      <c r="AD42" s="24"/>
      <c r="AE42" s="24"/>
      <c r="AF42" s="24"/>
      <c r="AG42" s="24"/>
      <c r="AH42" s="24"/>
      <c r="AI42" s="24"/>
      <c r="AJ42" s="24"/>
      <c r="AM42" s="23"/>
    </row>
    <row r="43" spans="1:39" ht="51" x14ac:dyDescent="0.25">
      <c r="A43" s="81" t="s">
        <v>337</v>
      </c>
      <c r="B43" s="81" t="s">
        <v>338</v>
      </c>
      <c r="C43" s="81" t="s">
        <v>50</v>
      </c>
      <c r="D43" s="81" t="s">
        <v>26</v>
      </c>
      <c r="E43" s="81" t="s">
        <v>73</v>
      </c>
      <c r="F43" s="81" t="s">
        <v>38</v>
      </c>
      <c r="G43" s="81">
        <v>183</v>
      </c>
      <c r="H43" s="81" t="s">
        <v>343</v>
      </c>
      <c r="I43" s="81" t="s">
        <v>344</v>
      </c>
      <c r="J43" s="15">
        <v>50</v>
      </c>
      <c r="K43" s="81" t="s">
        <v>31</v>
      </c>
      <c r="L43" s="87">
        <v>45323</v>
      </c>
      <c r="M43" s="81" t="s">
        <v>32</v>
      </c>
      <c r="N43" s="107">
        <v>5</v>
      </c>
      <c r="O43" s="107">
        <v>5</v>
      </c>
      <c r="P43" s="81">
        <v>10</v>
      </c>
      <c r="Q43" s="81">
        <v>10</v>
      </c>
      <c r="R43" s="88">
        <v>1</v>
      </c>
      <c r="S43" s="107">
        <v>5</v>
      </c>
      <c r="T43" s="107">
        <v>5</v>
      </c>
      <c r="U43" s="107">
        <v>5</v>
      </c>
      <c r="V43" s="85">
        <v>15</v>
      </c>
      <c r="W43" s="81">
        <v>15</v>
      </c>
      <c r="X43" s="88">
        <v>1</v>
      </c>
      <c r="Y43" s="24"/>
      <c r="Z43" s="24"/>
      <c r="AA43" s="24"/>
      <c r="AB43" s="24"/>
      <c r="AC43" s="24"/>
      <c r="AD43" s="24"/>
      <c r="AE43" s="24"/>
      <c r="AF43" s="24"/>
      <c r="AG43" s="24"/>
      <c r="AH43" s="24"/>
      <c r="AI43" s="24"/>
      <c r="AJ43" s="24"/>
      <c r="AM43" s="23"/>
    </row>
    <row r="44" spans="1:39" ht="51" x14ac:dyDescent="0.25">
      <c r="A44" s="81" t="s">
        <v>337</v>
      </c>
      <c r="B44" s="81" t="s">
        <v>338</v>
      </c>
      <c r="C44" s="81" t="s">
        <v>50</v>
      </c>
      <c r="D44" s="81" t="s">
        <v>26</v>
      </c>
      <c r="E44" s="81" t="s">
        <v>73</v>
      </c>
      <c r="F44" s="81" t="s">
        <v>38</v>
      </c>
      <c r="G44" s="81">
        <v>184</v>
      </c>
      <c r="H44" s="81" t="s">
        <v>345</v>
      </c>
      <c r="I44" s="81" t="s">
        <v>346</v>
      </c>
      <c r="J44" s="15">
        <v>6</v>
      </c>
      <c r="K44" s="81" t="s">
        <v>31</v>
      </c>
      <c r="L44" s="87">
        <v>45474</v>
      </c>
      <c r="M44" s="81" t="s">
        <v>32</v>
      </c>
      <c r="N44" s="81" t="s">
        <v>32</v>
      </c>
      <c r="O44" s="81" t="s">
        <v>32</v>
      </c>
      <c r="P44" s="81" t="s">
        <v>32</v>
      </c>
      <c r="Q44" s="85" t="s">
        <v>32</v>
      </c>
      <c r="R44" s="85" t="s">
        <v>32</v>
      </c>
      <c r="S44" s="85" t="s">
        <v>32</v>
      </c>
      <c r="T44" s="81" t="s">
        <v>32</v>
      </c>
      <c r="U44" s="85" t="s">
        <v>32</v>
      </c>
      <c r="V44" s="85" t="s">
        <v>32</v>
      </c>
      <c r="W44" s="81" t="s">
        <v>32</v>
      </c>
      <c r="X44" s="85" t="s">
        <v>32</v>
      </c>
      <c r="Y44" s="25"/>
      <c r="Z44" s="25"/>
      <c r="AA44" s="25"/>
      <c r="AB44" s="25"/>
      <c r="AC44" s="25"/>
      <c r="AD44" s="25"/>
      <c r="AE44" s="25"/>
      <c r="AF44" s="25"/>
      <c r="AG44" s="25"/>
      <c r="AH44" s="25"/>
      <c r="AI44" s="25"/>
      <c r="AJ44" s="25"/>
      <c r="AM44" s="23"/>
    </row>
    <row r="45" spans="1:39" ht="38.25" x14ac:dyDescent="0.25">
      <c r="A45" s="81" t="s">
        <v>337</v>
      </c>
      <c r="B45" s="81" t="s">
        <v>382</v>
      </c>
      <c r="C45" s="81" t="s">
        <v>50</v>
      </c>
      <c r="D45" s="81" t="s">
        <v>26</v>
      </c>
      <c r="E45" s="81" t="s">
        <v>383</v>
      </c>
      <c r="F45" s="81" t="s">
        <v>38</v>
      </c>
      <c r="G45" s="81">
        <v>203</v>
      </c>
      <c r="H45" s="81" t="s">
        <v>384</v>
      </c>
      <c r="I45" s="81" t="s">
        <v>385</v>
      </c>
      <c r="J45" s="15">
        <v>10</v>
      </c>
      <c r="K45" s="81" t="s">
        <v>31</v>
      </c>
      <c r="L45" s="87">
        <v>45474</v>
      </c>
      <c r="M45" s="81" t="s">
        <v>32</v>
      </c>
      <c r="N45" s="81" t="s">
        <v>32</v>
      </c>
      <c r="O45" s="81" t="s">
        <v>32</v>
      </c>
      <c r="P45" s="81" t="s">
        <v>32</v>
      </c>
      <c r="Q45" s="85" t="s">
        <v>32</v>
      </c>
      <c r="R45" s="85" t="s">
        <v>32</v>
      </c>
      <c r="S45" s="85" t="s">
        <v>32</v>
      </c>
      <c r="T45" s="81" t="s">
        <v>32</v>
      </c>
      <c r="U45" s="85" t="s">
        <v>32</v>
      </c>
      <c r="V45" s="85" t="s">
        <v>32</v>
      </c>
      <c r="W45" s="81" t="s">
        <v>32</v>
      </c>
      <c r="X45" s="85" t="s">
        <v>32</v>
      </c>
      <c r="Y45" s="25"/>
      <c r="Z45" s="25"/>
      <c r="AA45" s="25"/>
      <c r="AB45" s="25"/>
      <c r="AC45" s="25"/>
      <c r="AD45" s="25"/>
      <c r="AE45" s="25"/>
      <c r="AF45" s="25"/>
      <c r="AG45" s="25"/>
      <c r="AH45" s="25"/>
      <c r="AI45" s="25"/>
      <c r="AJ45" s="25"/>
      <c r="AM45" s="23"/>
    </row>
    <row r="46" spans="1:39" ht="38.25" x14ac:dyDescent="0.25">
      <c r="A46" s="81" t="s">
        <v>337</v>
      </c>
      <c r="B46" s="81" t="s">
        <v>382</v>
      </c>
      <c r="C46" s="81" t="s">
        <v>50</v>
      </c>
      <c r="D46" s="81" t="s">
        <v>26</v>
      </c>
      <c r="E46" s="81" t="s">
        <v>383</v>
      </c>
      <c r="F46" s="81" t="s">
        <v>38</v>
      </c>
      <c r="G46" s="81">
        <v>223</v>
      </c>
      <c r="H46" s="81" t="s">
        <v>386</v>
      </c>
      <c r="I46" s="81" t="s">
        <v>387</v>
      </c>
      <c r="J46" s="15">
        <v>2</v>
      </c>
      <c r="K46" s="81" t="s">
        <v>31</v>
      </c>
      <c r="L46" s="87">
        <v>45323</v>
      </c>
      <c r="M46" s="108" t="s">
        <v>32</v>
      </c>
      <c r="N46" s="108">
        <v>1</v>
      </c>
      <c r="O46" s="108" t="s">
        <v>32</v>
      </c>
      <c r="P46" s="108">
        <v>1</v>
      </c>
      <c r="Q46" s="108">
        <v>1</v>
      </c>
      <c r="R46" s="109">
        <v>1</v>
      </c>
      <c r="S46" s="110" t="s">
        <v>32</v>
      </c>
      <c r="T46" s="110" t="s">
        <v>32</v>
      </c>
      <c r="U46" s="110" t="s">
        <v>32</v>
      </c>
      <c r="V46" s="110" t="s">
        <v>32</v>
      </c>
      <c r="W46" s="110" t="s">
        <v>32</v>
      </c>
      <c r="X46" s="110" t="s">
        <v>32</v>
      </c>
      <c r="Y46" s="24"/>
      <c r="Z46" s="24"/>
      <c r="AA46" s="24"/>
      <c r="AB46" s="24"/>
      <c r="AC46" s="24"/>
      <c r="AD46" s="24"/>
      <c r="AE46" s="24"/>
      <c r="AF46" s="24"/>
      <c r="AG46" s="24"/>
      <c r="AH46" s="24"/>
      <c r="AI46" s="24"/>
      <c r="AJ46" s="24"/>
      <c r="AM46" s="23"/>
    </row>
    <row r="47" spans="1:39" ht="25.5" x14ac:dyDescent="0.25">
      <c r="A47" s="81" t="s">
        <v>337</v>
      </c>
      <c r="B47" s="81" t="s">
        <v>347</v>
      </c>
      <c r="C47" s="81" t="s">
        <v>50</v>
      </c>
      <c r="D47" s="81" t="s">
        <v>26</v>
      </c>
      <c r="E47" s="81" t="s">
        <v>27</v>
      </c>
      <c r="F47" s="81" t="s">
        <v>38</v>
      </c>
      <c r="G47" s="81">
        <v>185</v>
      </c>
      <c r="H47" s="81" t="s">
        <v>348</v>
      </c>
      <c r="I47" s="81" t="s">
        <v>349</v>
      </c>
      <c r="J47" s="15">
        <v>8</v>
      </c>
      <c r="K47" s="81" t="s">
        <v>31</v>
      </c>
      <c r="L47" s="87">
        <v>45352</v>
      </c>
      <c r="M47" s="111" t="s">
        <v>32</v>
      </c>
      <c r="N47" s="111" t="s">
        <v>32</v>
      </c>
      <c r="O47" s="111">
        <v>1</v>
      </c>
      <c r="P47" s="81">
        <v>1</v>
      </c>
      <c r="Q47" s="85">
        <v>1</v>
      </c>
      <c r="R47" s="88">
        <v>1</v>
      </c>
      <c r="S47" s="111" t="s">
        <v>32</v>
      </c>
      <c r="T47" s="111">
        <v>2</v>
      </c>
      <c r="U47" s="111">
        <v>1</v>
      </c>
      <c r="V47" s="85">
        <v>3</v>
      </c>
      <c r="W47" s="81">
        <v>3</v>
      </c>
      <c r="X47" s="88">
        <v>1</v>
      </c>
      <c r="Y47" s="24"/>
      <c r="Z47" s="24"/>
      <c r="AA47" s="24"/>
      <c r="AB47" s="24"/>
      <c r="AC47" s="24"/>
      <c r="AD47" s="24"/>
      <c r="AE47" s="24"/>
      <c r="AF47" s="24"/>
      <c r="AG47" s="24"/>
      <c r="AH47" s="24"/>
      <c r="AI47" s="24"/>
      <c r="AJ47" s="24"/>
      <c r="AM47" s="23"/>
    </row>
    <row r="48" spans="1:39" ht="38.25" x14ac:dyDescent="0.25">
      <c r="A48" s="81" t="s">
        <v>337</v>
      </c>
      <c r="B48" s="81" t="s">
        <v>347</v>
      </c>
      <c r="C48" s="81" t="s">
        <v>50</v>
      </c>
      <c r="D48" s="81" t="s">
        <v>26</v>
      </c>
      <c r="E48" s="81" t="s">
        <v>27</v>
      </c>
      <c r="F48" s="81" t="s">
        <v>38</v>
      </c>
      <c r="G48" s="81">
        <v>187</v>
      </c>
      <c r="H48" s="81" t="s">
        <v>350</v>
      </c>
      <c r="I48" s="81" t="s">
        <v>351</v>
      </c>
      <c r="J48" s="15">
        <v>6</v>
      </c>
      <c r="K48" s="81" t="s">
        <v>31</v>
      </c>
      <c r="L48" s="87">
        <v>45444</v>
      </c>
      <c r="M48" s="111" t="s">
        <v>32</v>
      </c>
      <c r="N48" s="111" t="s">
        <v>32</v>
      </c>
      <c r="O48" s="111" t="s">
        <v>32</v>
      </c>
      <c r="P48" s="111" t="s">
        <v>32</v>
      </c>
      <c r="Q48" s="111" t="s">
        <v>32</v>
      </c>
      <c r="R48" s="111" t="s">
        <v>32</v>
      </c>
      <c r="S48" s="111" t="s">
        <v>32</v>
      </c>
      <c r="T48" s="111" t="s">
        <v>32</v>
      </c>
      <c r="U48" s="111">
        <v>5</v>
      </c>
      <c r="V48" s="85">
        <v>3</v>
      </c>
      <c r="W48" s="81">
        <v>5</v>
      </c>
      <c r="X48" s="88">
        <v>1.6666666666666667</v>
      </c>
      <c r="Y48" s="24"/>
      <c r="Z48" s="24"/>
      <c r="AA48" s="24"/>
      <c r="AB48" s="24"/>
      <c r="AC48" s="24"/>
      <c r="AD48" s="24"/>
      <c r="AE48" s="24"/>
      <c r="AF48" s="24"/>
      <c r="AG48" s="24"/>
      <c r="AH48" s="24"/>
      <c r="AI48" s="24"/>
      <c r="AJ48" s="24"/>
      <c r="AM48" s="23"/>
    </row>
    <row r="49" spans="1:39" ht="25.5" x14ac:dyDescent="0.25">
      <c r="A49" s="81" t="s">
        <v>337</v>
      </c>
      <c r="B49" s="81" t="s">
        <v>347</v>
      </c>
      <c r="C49" s="81" t="s">
        <v>50</v>
      </c>
      <c r="D49" s="81" t="s">
        <v>26</v>
      </c>
      <c r="E49" s="81" t="s">
        <v>27</v>
      </c>
      <c r="F49" s="81" t="s">
        <v>38</v>
      </c>
      <c r="G49" s="81">
        <v>188</v>
      </c>
      <c r="H49" s="81" t="s">
        <v>352</v>
      </c>
      <c r="I49" s="81" t="s">
        <v>353</v>
      </c>
      <c r="J49" s="15">
        <v>4</v>
      </c>
      <c r="K49" s="81" t="s">
        <v>31</v>
      </c>
      <c r="L49" s="87">
        <v>45292</v>
      </c>
      <c r="M49" s="111">
        <v>1</v>
      </c>
      <c r="N49" s="111" t="s">
        <v>32</v>
      </c>
      <c r="O49" s="111" t="s">
        <v>32</v>
      </c>
      <c r="P49" s="81">
        <v>1</v>
      </c>
      <c r="Q49" s="85">
        <v>1</v>
      </c>
      <c r="R49" s="88">
        <v>1</v>
      </c>
      <c r="S49" s="111" t="s">
        <v>32</v>
      </c>
      <c r="T49" s="111">
        <v>1</v>
      </c>
      <c r="U49" s="111" t="s">
        <v>32</v>
      </c>
      <c r="V49" s="85">
        <v>1</v>
      </c>
      <c r="W49" s="81">
        <v>1</v>
      </c>
      <c r="X49" s="88">
        <v>1</v>
      </c>
      <c r="Y49" s="24"/>
      <c r="Z49" s="24"/>
      <c r="AA49" s="24"/>
      <c r="AB49" s="24"/>
      <c r="AC49" s="24"/>
      <c r="AD49" s="24"/>
      <c r="AE49" s="24"/>
      <c r="AF49" s="24"/>
      <c r="AG49" s="24"/>
      <c r="AH49" s="24"/>
      <c r="AI49" s="24"/>
      <c r="AJ49" s="24"/>
      <c r="AM49" s="23"/>
    </row>
    <row r="50" spans="1:39" ht="25.5" x14ac:dyDescent="0.25">
      <c r="A50" s="81" t="s">
        <v>337</v>
      </c>
      <c r="B50" s="81" t="s">
        <v>347</v>
      </c>
      <c r="C50" s="81" t="s">
        <v>50</v>
      </c>
      <c r="D50" s="81" t="s">
        <v>26</v>
      </c>
      <c r="E50" s="81" t="s">
        <v>27</v>
      </c>
      <c r="F50" s="81" t="s">
        <v>38</v>
      </c>
      <c r="G50" s="81">
        <v>190</v>
      </c>
      <c r="H50" s="81" t="s">
        <v>354</v>
      </c>
      <c r="I50" s="81" t="s">
        <v>355</v>
      </c>
      <c r="J50" s="15">
        <v>3</v>
      </c>
      <c r="K50" s="81" t="s">
        <v>31</v>
      </c>
      <c r="L50" s="87">
        <v>45323</v>
      </c>
      <c r="M50" s="111" t="s">
        <v>32</v>
      </c>
      <c r="N50" s="111">
        <v>1</v>
      </c>
      <c r="O50" s="111" t="s">
        <v>32</v>
      </c>
      <c r="P50" s="81">
        <v>1</v>
      </c>
      <c r="Q50" s="85">
        <v>1</v>
      </c>
      <c r="R50" s="88">
        <v>1</v>
      </c>
      <c r="S50" s="111" t="s">
        <v>32</v>
      </c>
      <c r="T50" s="111">
        <v>1</v>
      </c>
      <c r="U50" s="111" t="s">
        <v>32</v>
      </c>
      <c r="V50" s="85">
        <v>1</v>
      </c>
      <c r="W50" s="81">
        <v>1</v>
      </c>
      <c r="X50" s="88">
        <v>1</v>
      </c>
      <c r="Y50" s="24"/>
      <c r="Z50" s="24"/>
      <c r="AA50" s="24"/>
      <c r="AB50" s="24"/>
      <c r="AC50" s="24"/>
      <c r="AD50" s="24"/>
      <c r="AE50" s="24"/>
      <c r="AF50" s="24"/>
      <c r="AG50" s="24"/>
      <c r="AH50" s="24"/>
      <c r="AI50" s="24"/>
      <c r="AJ50" s="24"/>
      <c r="AM50" s="23"/>
    </row>
    <row r="51" spans="1:39" ht="25.5" x14ac:dyDescent="0.25">
      <c r="A51" s="81" t="s">
        <v>337</v>
      </c>
      <c r="B51" s="81" t="s">
        <v>347</v>
      </c>
      <c r="C51" s="81" t="s">
        <v>50</v>
      </c>
      <c r="D51" s="81" t="s">
        <v>26</v>
      </c>
      <c r="E51" s="81" t="s">
        <v>27</v>
      </c>
      <c r="F51" s="81" t="s">
        <v>38</v>
      </c>
      <c r="G51" s="81">
        <v>191</v>
      </c>
      <c r="H51" s="81" t="s">
        <v>356</v>
      </c>
      <c r="I51" s="81" t="s">
        <v>357</v>
      </c>
      <c r="J51" s="15">
        <v>5</v>
      </c>
      <c r="K51" s="81" t="s">
        <v>31</v>
      </c>
      <c r="L51" s="87">
        <v>45323</v>
      </c>
      <c r="M51" s="111" t="s">
        <v>32</v>
      </c>
      <c r="N51" s="111">
        <v>1</v>
      </c>
      <c r="O51" s="111">
        <v>1</v>
      </c>
      <c r="P51" s="81">
        <v>2</v>
      </c>
      <c r="Q51" s="85">
        <v>2</v>
      </c>
      <c r="R51" s="88">
        <v>1</v>
      </c>
      <c r="S51" s="111" t="s">
        <v>32</v>
      </c>
      <c r="T51" s="111" t="s">
        <v>32</v>
      </c>
      <c r="U51" s="111">
        <v>1</v>
      </c>
      <c r="V51" s="85">
        <v>1</v>
      </c>
      <c r="W51" s="81">
        <v>1</v>
      </c>
      <c r="X51" s="88">
        <v>1</v>
      </c>
      <c r="Y51" s="24"/>
      <c r="Z51" s="24"/>
      <c r="AA51" s="24"/>
      <c r="AB51" s="24"/>
      <c r="AC51" s="24"/>
      <c r="AD51" s="24"/>
      <c r="AE51" s="24"/>
      <c r="AF51" s="24"/>
      <c r="AG51" s="24"/>
      <c r="AH51" s="24"/>
      <c r="AI51" s="24"/>
      <c r="AJ51" s="24"/>
      <c r="AM51" s="23"/>
    </row>
    <row r="52" spans="1:39" ht="51" x14ac:dyDescent="0.25">
      <c r="A52" s="81" t="s">
        <v>337</v>
      </c>
      <c r="B52" s="81" t="s">
        <v>347</v>
      </c>
      <c r="C52" s="81" t="s">
        <v>50</v>
      </c>
      <c r="D52" s="81" t="s">
        <v>45</v>
      </c>
      <c r="E52" s="81" t="s">
        <v>27</v>
      </c>
      <c r="F52" s="81" t="s">
        <v>38</v>
      </c>
      <c r="G52" s="81">
        <v>192</v>
      </c>
      <c r="H52" s="81" t="s">
        <v>358</v>
      </c>
      <c r="I52" s="81" t="s">
        <v>359</v>
      </c>
      <c r="J52" s="89">
        <v>0.95</v>
      </c>
      <c r="K52" s="81" t="s">
        <v>41</v>
      </c>
      <c r="L52" s="87">
        <v>45383</v>
      </c>
      <c r="M52" s="111" t="s">
        <v>32</v>
      </c>
      <c r="N52" s="111" t="s">
        <v>32</v>
      </c>
      <c r="O52" s="110" t="s">
        <v>32</v>
      </c>
      <c r="P52" s="110" t="s">
        <v>638</v>
      </c>
      <c r="Q52" s="110" t="s">
        <v>32</v>
      </c>
      <c r="R52" s="110" t="s">
        <v>32</v>
      </c>
      <c r="S52" s="110">
        <v>0.93500000000000005</v>
      </c>
      <c r="T52" s="110" t="s">
        <v>32</v>
      </c>
      <c r="U52" s="110" t="s">
        <v>32</v>
      </c>
      <c r="V52" s="88">
        <v>0.95</v>
      </c>
      <c r="W52" s="89">
        <v>0.93500000000000005</v>
      </c>
      <c r="X52" s="88">
        <v>0.98421052631578954</v>
      </c>
      <c r="Y52" s="24"/>
      <c r="Z52" s="24"/>
      <c r="AA52" s="24"/>
      <c r="AB52" s="24"/>
      <c r="AC52" s="24"/>
      <c r="AD52" s="24"/>
      <c r="AE52" s="24"/>
      <c r="AF52" s="24"/>
      <c r="AG52" s="24"/>
      <c r="AH52" s="24"/>
      <c r="AI52" s="24"/>
      <c r="AJ52" s="24"/>
      <c r="AM52" s="23"/>
    </row>
    <row r="53" spans="1:39" ht="25.5" x14ac:dyDescent="0.25">
      <c r="A53" s="81" t="s">
        <v>337</v>
      </c>
      <c r="B53" s="81" t="s">
        <v>347</v>
      </c>
      <c r="C53" s="81" t="s">
        <v>50</v>
      </c>
      <c r="D53" s="81" t="s">
        <v>26</v>
      </c>
      <c r="E53" s="81" t="s">
        <v>27</v>
      </c>
      <c r="F53" s="81" t="s">
        <v>38</v>
      </c>
      <c r="G53" s="81">
        <v>194</v>
      </c>
      <c r="H53" s="81" t="s">
        <v>360</v>
      </c>
      <c r="I53" s="81" t="s">
        <v>361</v>
      </c>
      <c r="J53" s="15">
        <v>12</v>
      </c>
      <c r="K53" s="81" t="s">
        <v>31</v>
      </c>
      <c r="L53" s="87">
        <v>45292</v>
      </c>
      <c r="M53" s="111">
        <v>1</v>
      </c>
      <c r="N53" s="111">
        <v>1</v>
      </c>
      <c r="O53" s="111">
        <v>1</v>
      </c>
      <c r="P53" s="81">
        <v>3</v>
      </c>
      <c r="Q53" s="85">
        <v>3</v>
      </c>
      <c r="R53" s="88">
        <v>1</v>
      </c>
      <c r="S53" s="111">
        <v>1</v>
      </c>
      <c r="T53" s="111">
        <v>1</v>
      </c>
      <c r="U53" s="111">
        <v>1</v>
      </c>
      <c r="V53" s="85">
        <v>3</v>
      </c>
      <c r="W53" s="81">
        <v>3</v>
      </c>
      <c r="X53" s="88">
        <v>1</v>
      </c>
      <c r="Y53" s="27"/>
      <c r="Z53" s="27"/>
      <c r="AA53" s="27"/>
      <c r="AB53" s="27"/>
      <c r="AC53" s="27"/>
      <c r="AD53" s="27"/>
      <c r="AE53" s="27"/>
      <c r="AF53" s="27"/>
      <c r="AG53" s="27"/>
      <c r="AH53" s="27"/>
      <c r="AI53" s="27"/>
      <c r="AJ53" s="25"/>
      <c r="AM53" s="23"/>
    </row>
    <row r="54" spans="1:39" ht="51" x14ac:dyDescent="0.25">
      <c r="A54" s="81" t="s">
        <v>337</v>
      </c>
      <c r="B54" s="81" t="s">
        <v>347</v>
      </c>
      <c r="C54" s="81" t="s">
        <v>50</v>
      </c>
      <c r="D54" s="81" t="s">
        <v>26</v>
      </c>
      <c r="E54" s="81" t="s">
        <v>27</v>
      </c>
      <c r="F54" s="81" t="s">
        <v>38</v>
      </c>
      <c r="G54" s="81">
        <v>242</v>
      </c>
      <c r="H54" s="81" t="s">
        <v>362</v>
      </c>
      <c r="I54" s="81" t="s">
        <v>363</v>
      </c>
      <c r="J54" s="89">
        <v>1</v>
      </c>
      <c r="K54" s="81" t="s">
        <v>41</v>
      </c>
      <c r="L54" s="87">
        <v>45474</v>
      </c>
      <c r="M54" s="81" t="s">
        <v>32</v>
      </c>
      <c r="N54" s="81" t="s">
        <v>32</v>
      </c>
      <c r="O54" s="81" t="s">
        <v>32</v>
      </c>
      <c r="P54" s="81" t="s">
        <v>32</v>
      </c>
      <c r="Q54" s="85" t="s">
        <v>32</v>
      </c>
      <c r="R54" s="85" t="s">
        <v>32</v>
      </c>
      <c r="S54" s="85" t="s">
        <v>32</v>
      </c>
      <c r="T54" s="81" t="s">
        <v>32</v>
      </c>
      <c r="U54" s="85" t="s">
        <v>32</v>
      </c>
      <c r="V54" s="85" t="s">
        <v>32</v>
      </c>
      <c r="W54" s="81" t="s">
        <v>32</v>
      </c>
      <c r="X54" s="85" t="s">
        <v>32</v>
      </c>
      <c r="Y54" s="27"/>
      <c r="Z54" s="27"/>
      <c r="AA54" s="27"/>
      <c r="AB54" s="27"/>
      <c r="AC54" s="27"/>
      <c r="AD54" s="27"/>
      <c r="AE54" s="27"/>
      <c r="AF54" s="27"/>
      <c r="AG54" s="27"/>
      <c r="AH54" s="27"/>
      <c r="AI54" s="27"/>
      <c r="AJ54" s="25"/>
      <c r="AM54" s="23"/>
    </row>
    <row r="55" spans="1:39" ht="51" x14ac:dyDescent="0.25">
      <c r="A55" s="81" t="s">
        <v>337</v>
      </c>
      <c r="B55" s="81" t="s">
        <v>364</v>
      </c>
      <c r="C55" s="81" t="s">
        <v>50</v>
      </c>
      <c r="D55" s="81" t="s">
        <v>45</v>
      </c>
      <c r="E55" s="81" t="s">
        <v>73</v>
      </c>
      <c r="F55" s="81" t="s">
        <v>38</v>
      </c>
      <c r="G55" s="81">
        <v>196</v>
      </c>
      <c r="H55" s="81" t="s">
        <v>365</v>
      </c>
      <c r="I55" s="81" t="s">
        <v>366</v>
      </c>
      <c r="J55" s="89">
        <v>0.7</v>
      </c>
      <c r="K55" s="81" t="s">
        <v>41</v>
      </c>
      <c r="L55" s="87">
        <v>45292</v>
      </c>
      <c r="M55" s="110">
        <v>0</v>
      </c>
      <c r="N55" s="110">
        <v>0.83330000000000004</v>
      </c>
      <c r="O55" s="110">
        <v>1</v>
      </c>
      <c r="P55" s="88">
        <v>0.7</v>
      </c>
      <c r="Q55" s="88">
        <v>0.875</v>
      </c>
      <c r="R55" s="88">
        <v>1.25</v>
      </c>
      <c r="S55" s="110">
        <v>1</v>
      </c>
      <c r="T55" s="110">
        <v>1</v>
      </c>
      <c r="U55" s="110">
        <v>0</v>
      </c>
      <c r="V55" s="88">
        <v>0.7</v>
      </c>
      <c r="W55" s="88">
        <v>0.52941176470588236</v>
      </c>
      <c r="X55" s="88">
        <v>0.75630252100840345</v>
      </c>
      <c r="Y55" s="29"/>
      <c r="Z55" s="29"/>
      <c r="AA55" s="29"/>
      <c r="AB55" s="29"/>
      <c r="AC55" s="29"/>
      <c r="AD55" s="24"/>
      <c r="AE55" s="24"/>
      <c r="AF55" s="24"/>
      <c r="AG55" s="24"/>
      <c r="AH55" s="24"/>
      <c r="AI55" s="24"/>
      <c r="AJ55" s="24"/>
      <c r="AM55" s="23"/>
    </row>
    <row r="56" spans="1:39" ht="38.25" x14ac:dyDescent="0.25">
      <c r="A56" s="81" t="s">
        <v>337</v>
      </c>
      <c r="B56" s="81" t="s">
        <v>364</v>
      </c>
      <c r="C56" s="81" t="s">
        <v>50</v>
      </c>
      <c r="D56" s="81" t="s">
        <v>26</v>
      </c>
      <c r="E56" s="81" t="s">
        <v>73</v>
      </c>
      <c r="F56" s="81" t="s">
        <v>38</v>
      </c>
      <c r="G56" s="81">
        <v>197</v>
      </c>
      <c r="H56" s="81" t="s">
        <v>367</v>
      </c>
      <c r="I56" s="81" t="s">
        <v>368</v>
      </c>
      <c r="J56" s="89">
        <v>0.9</v>
      </c>
      <c r="K56" s="81" t="s">
        <v>41</v>
      </c>
      <c r="L56" s="87">
        <v>45627</v>
      </c>
      <c r="M56" s="85" t="s">
        <v>32</v>
      </c>
      <c r="N56" s="85" t="s">
        <v>32</v>
      </c>
      <c r="O56" s="85" t="s">
        <v>32</v>
      </c>
      <c r="P56" s="85" t="s">
        <v>32</v>
      </c>
      <c r="Q56" s="85" t="s">
        <v>32</v>
      </c>
      <c r="R56" s="85" t="s">
        <v>32</v>
      </c>
      <c r="S56" s="85" t="s">
        <v>32</v>
      </c>
      <c r="T56" s="85" t="s">
        <v>32</v>
      </c>
      <c r="U56" s="85" t="s">
        <v>32</v>
      </c>
      <c r="V56" s="85" t="s">
        <v>32</v>
      </c>
      <c r="W56" s="85" t="s">
        <v>32</v>
      </c>
      <c r="X56" s="85" t="s">
        <v>32</v>
      </c>
      <c r="Y56" s="20"/>
      <c r="Z56" s="20"/>
      <c r="AA56" s="20"/>
      <c r="AB56" s="20"/>
      <c r="AC56" s="20"/>
      <c r="AD56" s="20"/>
      <c r="AE56" s="20"/>
      <c r="AF56" s="20"/>
      <c r="AG56" s="20"/>
      <c r="AH56" s="20"/>
      <c r="AI56" s="20"/>
      <c r="AJ56" s="25"/>
      <c r="AM56" s="23"/>
    </row>
    <row r="57" spans="1:39" ht="51" x14ac:dyDescent="0.25">
      <c r="A57" s="81" t="s">
        <v>337</v>
      </c>
      <c r="B57" s="81" t="s">
        <v>364</v>
      </c>
      <c r="C57" s="81" t="s">
        <v>50</v>
      </c>
      <c r="D57" s="81" t="s">
        <v>45</v>
      </c>
      <c r="E57" s="81" t="s">
        <v>27</v>
      </c>
      <c r="F57" s="81" t="s">
        <v>38</v>
      </c>
      <c r="G57" s="81">
        <v>199</v>
      </c>
      <c r="H57" s="81" t="s">
        <v>369</v>
      </c>
      <c r="I57" s="94" t="s">
        <v>370</v>
      </c>
      <c r="J57" s="89">
        <v>0.95</v>
      </c>
      <c r="K57" s="81" t="s">
        <v>41</v>
      </c>
      <c r="L57" s="87">
        <v>45292</v>
      </c>
      <c r="M57" s="110">
        <v>0.97450000000000003</v>
      </c>
      <c r="N57" s="110">
        <v>0.98650000000000004</v>
      </c>
      <c r="O57" s="110">
        <v>0.95689999999999997</v>
      </c>
      <c r="P57" s="88">
        <v>0.95</v>
      </c>
      <c r="Q57" s="88">
        <v>0.97386182353663031</v>
      </c>
      <c r="R57" s="88">
        <v>1.0251177089859267</v>
      </c>
      <c r="S57" s="110">
        <v>0.97040000000000004</v>
      </c>
      <c r="T57" s="110">
        <v>0.96909999999999996</v>
      </c>
      <c r="U57" s="110">
        <v>0.9556</v>
      </c>
      <c r="V57" s="88">
        <v>0.95</v>
      </c>
      <c r="W57" s="88">
        <v>0.96547729379054681</v>
      </c>
      <c r="X57" s="88">
        <v>1.0162918882005756</v>
      </c>
      <c r="Y57" s="30"/>
      <c r="Z57" s="30"/>
      <c r="AA57" s="30"/>
      <c r="AB57" s="30"/>
      <c r="AC57" s="30"/>
      <c r="AD57" s="30"/>
      <c r="AE57" s="30"/>
      <c r="AF57" s="30"/>
      <c r="AG57" s="30"/>
      <c r="AH57" s="30"/>
      <c r="AI57" s="26"/>
      <c r="AJ57" s="30"/>
      <c r="AM57" s="23"/>
    </row>
    <row r="58" spans="1:39" ht="76.5" x14ac:dyDescent="0.25">
      <c r="A58" s="81" t="s">
        <v>337</v>
      </c>
      <c r="B58" s="81" t="s">
        <v>364</v>
      </c>
      <c r="C58" s="81" t="s">
        <v>50</v>
      </c>
      <c r="D58" s="81" t="s">
        <v>45</v>
      </c>
      <c r="E58" s="81" t="s">
        <v>27</v>
      </c>
      <c r="F58" s="81" t="s">
        <v>38</v>
      </c>
      <c r="G58" s="81">
        <v>200</v>
      </c>
      <c r="H58" s="81" t="s">
        <v>371</v>
      </c>
      <c r="I58" s="94" t="s">
        <v>372</v>
      </c>
      <c r="J58" s="89">
        <v>0.9</v>
      </c>
      <c r="K58" s="81" t="s">
        <v>41</v>
      </c>
      <c r="L58" s="87">
        <v>45292</v>
      </c>
      <c r="M58" s="110">
        <v>0.90690000000000004</v>
      </c>
      <c r="N58" s="110">
        <v>0.96630000000000005</v>
      </c>
      <c r="O58" s="110">
        <v>0.93979999999999997</v>
      </c>
      <c r="P58" s="88">
        <v>0.9</v>
      </c>
      <c r="Q58" s="88">
        <v>0.94263105835806138</v>
      </c>
      <c r="R58" s="88">
        <v>1.0473678426200681</v>
      </c>
      <c r="S58" s="110">
        <v>0.95489999999999997</v>
      </c>
      <c r="T58" s="110">
        <v>0.86839999999999995</v>
      </c>
      <c r="U58" s="110">
        <v>0.9103</v>
      </c>
      <c r="V58" s="88">
        <v>0.9</v>
      </c>
      <c r="W58" s="88">
        <v>0.90848484848484845</v>
      </c>
      <c r="X58" s="88">
        <v>1.0094276094276093</v>
      </c>
      <c r="Y58" s="30"/>
      <c r="Z58" s="30"/>
      <c r="AA58" s="30"/>
      <c r="AB58" s="30"/>
      <c r="AC58" s="30"/>
      <c r="AD58" s="30"/>
      <c r="AE58" s="30"/>
      <c r="AF58" s="25"/>
      <c r="AG58" s="30"/>
      <c r="AH58" s="25"/>
      <c r="AI58" s="30"/>
      <c r="AJ58" s="25"/>
      <c r="AM58" s="23"/>
    </row>
    <row r="59" spans="1:39" ht="76.5" x14ac:dyDescent="0.25">
      <c r="A59" s="81" t="s">
        <v>337</v>
      </c>
      <c r="B59" s="81" t="s">
        <v>364</v>
      </c>
      <c r="C59" s="81" t="s">
        <v>50</v>
      </c>
      <c r="D59" s="81" t="s">
        <v>45</v>
      </c>
      <c r="E59" s="81" t="s">
        <v>27</v>
      </c>
      <c r="F59" s="81" t="s">
        <v>38</v>
      </c>
      <c r="G59" s="81">
        <v>201</v>
      </c>
      <c r="H59" s="81" t="s">
        <v>373</v>
      </c>
      <c r="I59" s="94" t="s">
        <v>374</v>
      </c>
      <c r="J59" s="89">
        <v>0.97</v>
      </c>
      <c r="K59" s="81" t="s">
        <v>41</v>
      </c>
      <c r="L59" s="87">
        <v>45292</v>
      </c>
      <c r="M59" s="110">
        <v>0.98499999999999999</v>
      </c>
      <c r="N59" s="110">
        <v>0.98299999999999998</v>
      </c>
      <c r="O59" s="110">
        <v>0.97050000000000003</v>
      </c>
      <c r="P59" s="88">
        <v>0.97</v>
      </c>
      <c r="Q59" s="88">
        <v>0.97757575757575754</v>
      </c>
      <c r="R59" s="88">
        <v>1.0078100593564512</v>
      </c>
      <c r="S59" s="110">
        <v>0.98199999999999998</v>
      </c>
      <c r="T59" s="110">
        <v>0.98929999999999996</v>
      </c>
      <c r="U59" s="110">
        <v>0.996</v>
      </c>
      <c r="V59" s="88">
        <v>0.97</v>
      </c>
      <c r="W59" s="88">
        <v>0.98952879581151831</v>
      </c>
      <c r="X59" s="88">
        <v>1.0201327791871324</v>
      </c>
      <c r="Y59" s="29"/>
      <c r="Z59" s="29"/>
      <c r="AA59" s="29"/>
      <c r="AB59" s="29"/>
      <c r="AC59" s="24"/>
      <c r="AD59" s="24"/>
      <c r="AE59" s="24"/>
      <c r="AF59" s="24"/>
      <c r="AG59" s="24"/>
      <c r="AH59" s="24"/>
      <c r="AI59" s="24"/>
      <c r="AJ59" s="24"/>
      <c r="AM59" s="23"/>
    </row>
    <row r="60" spans="1:39" ht="63.75" x14ac:dyDescent="0.25">
      <c r="A60" s="81" t="s">
        <v>337</v>
      </c>
      <c r="B60" s="81" t="s">
        <v>364</v>
      </c>
      <c r="C60" s="81" t="s">
        <v>50</v>
      </c>
      <c r="D60" s="81" t="s">
        <v>26</v>
      </c>
      <c r="E60" s="81" t="s">
        <v>27</v>
      </c>
      <c r="F60" s="81" t="s">
        <v>38</v>
      </c>
      <c r="G60" s="81">
        <v>202</v>
      </c>
      <c r="H60" s="81" t="s">
        <v>375</v>
      </c>
      <c r="I60" s="94" t="s">
        <v>376</v>
      </c>
      <c r="J60" s="89">
        <v>0.12</v>
      </c>
      <c r="K60" s="81" t="s">
        <v>41</v>
      </c>
      <c r="L60" s="87">
        <v>45627</v>
      </c>
      <c r="M60" s="85" t="s">
        <v>32</v>
      </c>
      <c r="N60" s="85" t="s">
        <v>32</v>
      </c>
      <c r="O60" s="85" t="s">
        <v>32</v>
      </c>
      <c r="P60" s="85" t="s">
        <v>32</v>
      </c>
      <c r="Q60" s="85" t="s">
        <v>32</v>
      </c>
      <c r="R60" s="85" t="s">
        <v>32</v>
      </c>
      <c r="S60" s="85" t="s">
        <v>32</v>
      </c>
      <c r="T60" s="88" t="s">
        <v>32</v>
      </c>
      <c r="U60" s="85" t="s">
        <v>32</v>
      </c>
      <c r="V60" s="85" t="s">
        <v>32</v>
      </c>
      <c r="W60" s="85" t="s">
        <v>32</v>
      </c>
      <c r="X60" s="85" t="s">
        <v>32</v>
      </c>
      <c r="Y60" s="29"/>
      <c r="Z60" s="29"/>
      <c r="AA60" s="29"/>
      <c r="AB60" s="29"/>
      <c r="AC60" s="29"/>
      <c r="AD60" s="29"/>
      <c r="AE60" s="29"/>
      <c r="AF60" s="29"/>
      <c r="AG60" s="29"/>
      <c r="AH60" s="29"/>
      <c r="AI60" s="29"/>
      <c r="AJ60" s="29"/>
      <c r="AM60" s="23"/>
    </row>
    <row r="61" spans="1:39" ht="51" x14ac:dyDescent="0.25">
      <c r="A61" s="81" t="s">
        <v>337</v>
      </c>
      <c r="B61" s="81" t="s">
        <v>364</v>
      </c>
      <c r="C61" s="81" t="s">
        <v>50</v>
      </c>
      <c r="D61" s="81" t="s">
        <v>377</v>
      </c>
      <c r="E61" s="81" t="s">
        <v>102</v>
      </c>
      <c r="F61" s="81" t="s">
        <v>38</v>
      </c>
      <c r="G61" s="81">
        <v>240</v>
      </c>
      <c r="H61" s="81" t="s">
        <v>378</v>
      </c>
      <c r="I61" s="81" t="s">
        <v>379</v>
      </c>
      <c r="J61" s="89">
        <v>0.95</v>
      </c>
      <c r="K61" s="81" t="s">
        <v>41</v>
      </c>
      <c r="L61" s="87">
        <v>45444</v>
      </c>
      <c r="M61" s="110" t="s">
        <v>32</v>
      </c>
      <c r="N61" s="110" t="s">
        <v>32</v>
      </c>
      <c r="O61" s="110" t="s">
        <v>32</v>
      </c>
      <c r="P61" s="110" t="s">
        <v>32</v>
      </c>
      <c r="Q61" s="110" t="s">
        <v>32</v>
      </c>
      <c r="R61" s="110" t="s">
        <v>32</v>
      </c>
      <c r="S61" s="110" t="s">
        <v>32</v>
      </c>
      <c r="T61" s="110" t="s">
        <v>32</v>
      </c>
      <c r="U61" s="110">
        <v>0.77270000000000005</v>
      </c>
      <c r="V61" s="88">
        <v>0.95</v>
      </c>
      <c r="W61" s="88">
        <v>0.77272727272727271</v>
      </c>
      <c r="X61" s="88">
        <v>0.8133971291866029</v>
      </c>
      <c r="Y61" s="29"/>
      <c r="Z61" s="29"/>
      <c r="AA61" s="29"/>
      <c r="AB61" s="29"/>
      <c r="AC61" s="29"/>
      <c r="AD61" s="29"/>
      <c r="AE61" s="24"/>
      <c r="AF61" s="29"/>
      <c r="AG61" s="24"/>
      <c r="AH61" s="29"/>
      <c r="AI61" s="24"/>
      <c r="AJ61" s="29"/>
      <c r="AM61" s="23"/>
    </row>
    <row r="62" spans="1:39" ht="63.75" x14ac:dyDescent="0.25">
      <c r="A62" s="81" t="s">
        <v>337</v>
      </c>
      <c r="B62" s="81" t="s">
        <v>364</v>
      </c>
      <c r="C62" s="81" t="s">
        <v>50</v>
      </c>
      <c r="D62" s="81" t="s">
        <v>377</v>
      </c>
      <c r="E62" s="81" t="s">
        <v>73</v>
      </c>
      <c r="F62" s="81" t="s">
        <v>38</v>
      </c>
      <c r="G62" s="81">
        <v>241</v>
      </c>
      <c r="H62" s="81" t="s">
        <v>380</v>
      </c>
      <c r="I62" s="81" t="s">
        <v>381</v>
      </c>
      <c r="J62" s="89">
        <v>0.7</v>
      </c>
      <c r="K62" s="81" t="s">
        <v>41</v>
      </c>
      <c r="L62" s="87">
        <v>45444</v>
      </c>
      <c r="M62" s="110" t="s">
        <v>32</v>
      </c>
      <c r="N62" s="110" t="s">
        <v>32</v>
      </c>
      <c r="O62" s="110" t="s">
        <v>32</v>
      </c>
      <c r="P62" s="110" t="s">
        <v>32</v>
      </c>
      <c r="Q62" s="110" t="s">
        <v>32</v>
      </c>
      <c r="R62" s="110" t="s">
        <v>32</v>
      </c>
      <c r="S62" s="110" t="s">
        <v>32</v>
      </c>
      <c r="T62" s="110" t="s">
        <v>32</v>
      </c>
      <c r="U62" s="110">
        <v>0.5</v>
      </c>
      <c r="V62" s="88">
        <v>0.7</v>
      </c>
      <c r="W62" s="88">
        <v>0.5</v>
      </c>
      <c r="X62" s="88">
        <v>0.7142857142857143</v>
      </c>
      <c r="Y62" s="29"/>
      <c r="Z62" s="29"/>
      <c r="AA62" s="29"/>
      <c r="AB62" s="29"/>
      <c r="AC62" s="29"/>
      <c r="AD62" s="29"/>
      <c r="AE62" s="24"/>
      <c r="AF62" s="29"/>
      <c r="AG62" s="24"/>
      <c r="AH62" s="29"/>
      <c r="AI62" s="24"/>
      <c r="AJ62" s="29"/>
      <c r="AM62" s="23"/>
    </row>
    <row r="63" spans="1:39" ht="63.75" x14ac:dyDescent="0.25">
      <c r="A63" s="4" t="s">
        <v>65</v>
      </c>
      <c r="B63" s="4" t="s">
        <v>65</v>
      </c>
      <c r="C63" s="4" t="s">
        <v>37</v>
      </c>
      <c r="D63" s="4" t="s">
        <v>26</v>
      </c>
      <c r="E63" s="4" t="s">
        <v>66</v>
      </c>
      <c r="F63" s="4" t="s">
        <v>38</v>
      </c>
      <c r="G63" s="4">
        <v>113</v>
      </c>
      <c r="H63" s="4" t="s">
        <v>67</v>
      </c>
      <c r="I63" s="4" t="s">
        <v>68</v>
      </c>
      <c r="J63" s="15">
        <v>500000</v>
      </c>
      <c r="K63" s="4" t="s">
        <v>31</v>
      </c>
      <c r="L63" s="14">
        <v>45444</v>
      </c>
      <c r="M63" s="60" t="s">
        <v>32</v>
      </c>
      <c r="N63" s="60" t="s">
        <v>32</v>
      </c>
      <c r="O63" s="76" t="s">
        <v>32</v>
      </c>
      <c r="P63" s="60" t="s">
        <v>32</v>
      </c>
      <c r="Q63" s="61" t="s">
        <v>32</v>
      </c>
      <c r="R63" s="60" t="s">
        <v>32</v>
      </c>
      <c r="S63" s="60" t="s">
        <v>32</v>
      </c>
      <c r="T63" s="60" t="s">
        <v>32</v>
      </c>
      <c r="U63" s="64">
        <v>887188</v>
      </c>
      <c r="V63" s="64">
        <v>300000</v>
      </c>
      <c r="W63" s="64">
        <v>887188</v>
      </c>
      <c r="X63" s="3">
        <v>2.9572933333333333</v>
      </c>
      <c r="Y63" s="30"/>
      <c r="Z63" s="30"/>
      <c r="AA63" s="30"/>
      <c r="AB63" s="30"/>
      <c r="AC63" s="30"/>
      <c r="AD63" s="30"/>
      <c r="AE63" s="25"/>
      <c r="AF63" s="30"/>
      <c r="AG63" s="25"/>
      <c r="AH63" s="30"/>
      <c r="AI63" s="25"/>
      <c r="AJ63" s="25"/>
      <c r="AM63" s="23"/>
    </row>
    <row r="64" spans="1:39" ht="191.25" customHeight="1" x14ac:dyDescent="0.25">
      <c r="A64" s="4" t="s">
        <v>65</v>
      </c>
      <c r="B64" s="4" t="s">
        <v>65</v>
      </c>
      <c r="C64" s="4" t="s">
        <v>50</v>
      </c>
      <c r="D64" s="4" t="s">
        <v>26</v>
      </c>
      <c r="E64" s="4" t="s">
        <v>27</v>
      </c>
      <c r="F64" s="4" t="s">
        <v>38</v>
      </c>
      <c r="G64" s="4">
        <v>115</v>
      </c>
      <c r="H64" s="4" t="s">
        <v>69</v>
      </c>
      <c r="I64" s="4" t="s">
        <v>70</v>
      </c>
      <c r="J64" s="11">
        <v>1</v>
      </c>
      <c r="K64" s="4" t="s">
        <v>41</v>
      </c>
      <c r="L64" s="14">
        <v>45352</v>
      </c>
      <c r="M64" s="60" t="s">
        <v>32</v>
      </c>
      <c r="N64" s="60" t="s">
        <v>32</v>
      </c>
      <c r="O64" s="60">
        <v>0.4</v>
      </c>
      <c r="P64" s="60">
        <v>0.4</v>
      </c>
      <c r="Q64" s="61">
        <v>0.4</v>
      </c>
      <c r="R64" s="3">
        <v>1</v>
      </c>
      <c r="S64" s="60" t="s">
        <v>32</v>
      </c>
      <c r="T64" s="60" t="s">
        <v>32</v>
      </c>
      <c r="U64" s="60">
        <v>0</v>
      </c>
      <c r="V64" s="60">
        <v>0.3</v>
      </c>
      <c r="W64" s="60">
        <v>0</v>
      </c>
      <c r="X64" s="60">
        <v>0</v>
      </c>
      <c r="Y64" s="30"/>
      <c r="Z64" s="30"/>
      <c r="AA64" s="30"/>
      <c r="AB64" s="30"/>
      <c r="AC64" s="30"/>
      <c r="AD64" s="30"/>
      <c r="AE64" s="25"/>
      <c r="AF64" s="25"/>
      <c r="AG64" s="25"/>
      <c r="AH64" s="25"/>
      <c r="AI64" s="25"/>
      <c r="AJ64" s="25"/>
      <c r="AM64" s="23"/>
    </row>
    <row r="65" spans="1:39" ht="255" x14ac:dyDescent="0.25">
      <c r="A65" s="4" t="s">
        <v>65</v>
      </c>
      <c r="B65" s="4" t="s">
        <v>65</v>
      </c>
      <c r="C65" s="4" t="s">
        <v>50</v>
      </c>
      <c r="D65" s="4" t="s">
        <v>26</v>
      </c>
      <c r="E65" s="4" t="s">
        <v>27</v>
      </c>
      <c r="F65" s="4" t="s">
        <v>38</v>
      </c>
      <c r="G65" s="4">
        <v>116</v>
      </c>
      <c r="H65" s="4" t="s">
        <v>71</v>
      </c>
      <c r="I65" s="4" t="s">
        <v>72</v>
      </c>
      <c r="J65" s="11">
        <v>1</v>
      </c>
      <c r="K65" s="4" t="s">
        <v>41</v>
      </c>
      <c r="L65" s="14">
        <v>45383</v>
      </c>
      <c r="M65" s="60" t="s">
        <v>32</v>
      </c>
      <c r="N65" s="60" t="s">
        <v>32</v>
      </c>
      <c r="O65" s="60" t="s">
        <v>32</v>
      </c>
      <c r="P65" s="60" t="s">
        <v>32</v>
      </c>
      <c r="Q65" s="61" t="s">
        <v>32</v>
      </c>
      <c r="R65" s="60" t="s">
        <v>32</v>
      </c>
      <c r="S65" s="60">
        <v>0.15</v>
      </c>
      <c r="T65" s="60" t="s">
        <v>32</v>
      </c>
      <c r="U65" s="60">
        <v>0.15</v>
      </c>
      <c r="V65" s="60">
        <v>0.3</v>
      </c>
      <c r="W65" s="60">
        <v>0.3</v>
      </c>
      <c r="X65" s="3">
        <v>1</v>
      </c>
      <c r="Y65" s="30"/>
      <c r="Z65" s="30"/>
      <c r="AA65" s="30"/>
      <c r="AB65" s="30"/>
      <c r="AC65" s="30"/>
      <c r="AD65" s="25"/>
      <c r="AE65" s="25"/>
      <c r="AF65" s="25"/>
      <c r="AG65" s="25"/>
      <c r="AH65" s="25"/>
      <c r="AI65" s="25"/>
      <c r="AJ65" s="25"/>
      <c r="AM65" s="23"/>
    </row>
    <row r="66" spans="1:39" ht="89.25" x14ac:dyDescent="0.25">
      <c r="A66" s="4" t="s">
        <v>65</v>
      </c>
      <c r="B66" s="4" t="s">
        <v>65</v>
      </c>
      <c r="C66" s="4" t="s">
        <v>50</v>
      </c>
      <c r="D66" s="4" t="s">
        <v>26</v>
      </c>
      <c r="E66" s="4" t="s">
        <v>73</v>
      </c>
      <c r="F66" s="4" t="s">
        <v>38</v>
      </c>
      <c r="G66" s="4">
        <v>118</v>
      </c>
      <c r="H66" s="4" t="s">
        <v>74</v>
      </c>
      <c r="I66" s="4" t="s">
        <v>75</v>
      </c>
      <c r="J66" s="11">
        <v>1</v>
      </c>
      <c r="K66" s="4" t="s">
        <v>41</v>
      </c>
      <c r="L66" s="14">
        <v>45352</v>
      </c>
      <c r="M66" s="60" t="s">
        <v>32</v>
      </c>
      <c r="N66" s="60" t="s">
        <v>32</v>
      </c>
      <c r="O66" s="60">
        <v>0.25</v>
      </c>
      <c r="P66" s="60">
        <v>0.25</v>
      </c>
      <c r="Q66" s="61">
        <v>0.25</v>
      </c>
      <c r="R66" s="3">
        <v>1</v>
      </c>
      <c r="S66" s="60" t="s">
        <v>32</v>
      </c>
      <c r="T66" s="60" t="s">
        <v>32</v>
      </c>
      <c r="U66" s="60">
        <v>0</v>
      </c>
      <c r="V66" s="60">
        <v>0.25</v>
      </c>
      <c r="W66" s="60">
        <v>0</v>
      </c>
      <c r="X66" s="60">
        <v>0</v>
      </c>
      <c r="Y66" s="24"/>
      <c r="Z66" s="24"/>
      <c r="AA66" s="24"/>
      <c r="AB66" s="24"/>
      <c r="AC66" s="24"/>
      <c r="AD66" s="24"/>
      <c r="AE66" s="24"/>
      <c r="AF66" s="24"/>
      <c r="AG66" s="24"/>
      <c r="AH66" s="24"/>
      <c r="AI66" s="24"/>
      <c r="AJ66" s="24"/>
      <c r="AM66" s="23"/>
    </row>
    <row r="67" spans="1:39" ht="51" x14ac:dyDescent="0.25">
      <c r="A67" s="4" t="s">
        <v>65</v>
      </c>
      <c r="B67" s="4" t="s">
        <v>65</v>
      </c>
      <c r="C67" s="4" t="s">
        <v>50</v>
      </c>
      <c r="D67" s="4" t="s">
        <v>26</v>
      </c>
      <c r="E67" s="4" t="s">
        <v>27</v>
      </c>
      <c r="F67" s="4" t="s">
        <v>38</v>
      </c>
      <c r="G67" s="4">
        <v>119</v>
      </c>
      <c r="H67" s="4" t="s">
        <v>76</v>
      </c>
      <c r="I67" s="4" t="s">
        <v>77</v>
      </c>
      <c r="J67" s="15">
        <v>5</v>
      </c>
      <c r="K67" s="4" t="s">
        <v>31</v>
      </c>
      <c r="L67" s="14">
        <v>45444</v>
      </c>
      <c r="M67" s="60" t="s">
        <v>32</v>
      </c>
      <c r="N67" s="60" t="s">
        <v>32</v>
      </c>
      <c r="O67" s="76" t="s">
        <v>32</v>
      </c>
      <c r="P67" s="60" t="s">
        <v>32</v>
      </c>
      <c r="Q67" s="61" t="s">
        <v>32</v>
      </c>
      <c r="R67" s="60" t="s">
        <v>32</v>
      </c>
      <c r="S67" s="60" t="s">
        <v>32</v>
      </c>
      <c r="T67" s="60" t="s">
        <v>32</v>
      </c>
      <c r="U67" s="112">
        <v>1</v>
      </c>
      <c r="V67" s="112">
        <v>2</v>
      </c>
      <c r="W67" s="112">
        <v>1</v>
      </c>
      <c r="X67" s="3">
        <v>0.5</v>
      </c>
      <c r="Y67" s="29"/>
      <c r="Z67" s="29"/>
      <c r="AA67" s="29"/>
      <c r="AB67" s="29"/>
      <c r="AC67" s="29"/>
      <c r="AD67" s="29"/>
      <c r="AE67" s="29"/>
      <c r="AF67" s="29"/>
      <c r="AG67" s="29"/>
      <c r="AH67" s="29"/>
      <c r="AI67" s="29"/>
      <c r="AJ67" s="29"/>
      <c r="AM67" s="23"/>
    </row>
    <row r="68" spans="1:39" ht="25.5" x14ac:dyDescent="0.25">
      <c r="A68" s="4" t="s">
        <v>65</v>
      </c>
      <c r="B68" s="4" t="s">
        <v>65</v>
      </c>
      <c r="C68" s="4" t="s">
        <v>50</v>
      </c>
      <c r="D68" s="4" t="s">
        <v>26</v>
      </c>
      <c r="E68" s="4" t="s">
        <v>27</v>
      </c>
      <c r="F68" s="4" t="s">
        <v>38</v>
      </c>
      <c r="G68" s="4">
        <v>120</v>
      </c>
      <c r="H68" s="4" t="s">
        <v>78</v>
      </c>
      <c r="I68" s="4" t="s">
        <v>79</v>
      </c>
      <c r="J68" s="15">
        <v>1</v>
      </c>
      <c r="K68" s="4" t="s">
        <v>31</v>
      </c>
      <c r="L68" s="14">
        <v>45627</v>
      </c>
      <c r="M68" s="4" t="s">
        <v>32</v>
      </c>
      <c r="N68" s="4" t="s">
        <v>32</v>
      </c>
      <c r="O68" s="4" t="s">
        <v>32</v>
      </c>
      <c r="P68" s="4" t="s">
        <v>32</v>
      </c>
      <c r="Q68" s="4" t="s">
        <v>32</v>
      </c>
      <c r="R68" s="4" t="s">
        <v>32</v>
      </c>
      <c r="S68" s="2" t="s">
        <v>32</v>
      </c>
      <c r="T68" s="2" t="s">
        <v>32</v>
      </c>
      <c r="U68" s="2" t="s">
        <v>32</v>
      </c>
      <c r="V68" s="2" t="s">
        <v>32</v>
      </c>
      <c r="W68" s="2" t="s">
        <v>32</v>
      </c>
      <c r="X68" s="2" t="s">
        <v>32</v>
      </c>
      <c r="Y68" s="29"/>
      <c r="Z68" s="29"/>
      <c r="AA68" s="29"/>
      <c r="AB68" s="24"/>
      <c r="AC68" s="24"/>
      <c r="AD68" s="24"/>
      <c r="AE68" s="24"/>
      <c r="AF68" s="24"/>
      <c r="AG68" s="24"/>
      <c r="AH68" s="24"/>
      <c r="AI68" s="24"/>
      <c r="AJ68" s="24"/>
      <c r="AM68" s="23"/>
    </row>
    <row r="69" spans="1:39" ht="63.75" x14ac:dyDescent="0.25">
      <c r="A69" s="4" t="s">
        <v>65</v>
      </c>
      <c r="B69" s="4" t="s">
        <v>65</v>
      </c>
      <c r="C69" s="4" t="s">
        <v>50</v>
      </c>
      <c r="D69" s="4" t="s">
        <v>26</v>
      </c>
      <c r="E69" s="4" t="s">
        <v>73</v>
      </c>
      <c r="F69" s="4" t="s">
        <v>38</v>
      </c>
      <c r="G69" s="4">
        <v>121</v>
      </c>
      <c r="H69" s="4" t="s">
        <v>80</v>
      </c>
      <c r="I69" s="4" t="s">
        <v>81</v>
      </c>
      <c r="J69" s="11">
        <v>1</v>
      </c>
      <c r="K69" s="4" t="s">
        <v>41</v>
      </c>
      <c r="L69" s="14">
        <v>45352</v>
      </c>
      <c r="M69" s="60" t="s">
        <v>32</v>
      </c>
      <c r="N69" s="60" t="s">
        <v>32</v>
      </c>
      <c r="O69" s="60">
        <v>0.2727</v>
      </c>
      <c r="P69" s="60">
        <v>0.25</v>
      </c>
      <c r="Q69" s="61">
        <v>0.2727</v>
      </c>
      <c r="R69" s="3">
        <v>1.0908</v>
      </c>
      <c r="S69" s="60" t="s">
        <v>32</v>
      </c>
      <c r="T69" s="60" t="s">
        <v>32</v>
      </c>
      <c r="U69" s="60">
        <v>0.18179999999999999</v>
      </c>
      <c r="V69" s="60">
        <v>0.25</v>
      </c>
      <c r="W69" s="60">
        <v>0.18181818181818182</v>
      </c>
      <c r="X69" s="42">
        <v>0.72727272727272729</v>
      </c>
      <c r="Y69" s="29"/>
      <c r="Z69" s="29"/>
      <c r="AA69" s="29"/>
      <c r="AB69" s="29"/>
      <c r="AC69" s="29"/>
      <c r="AD69" s="29"/>
      <c r="AE69" s="29"/>
      <c r="AF69" s="29"/>
      <c r="AG69" s="29"/>
      <c r="AH69" s="29"/>
      <c r="AI69" s="29"/>
      <c r="AJ69" s="29"/>
      <c r="AM69" s="23"/>
    </row>
    <row r="70" spans="1:39" ht="51" x14ac:dyDescent="0.25">
      <c r="A70" s="4" t="s">
        <v>65</v>
      </c>
      <c r="B70" s="4" t="s">
        <v>65</v>
      </c>
      <c r="C70" s="4" t="s">
        <v>50</v>
      </c>
      <c r="D70" s="4" t="s">
        <v>45</v>
      </c>
      <c r="E70" s="4" t="s">
        <v>27</v>
      </c>
      <c r="F70" s="4" t="s">
        <v>38</v>
      </c>
      <c r="G70" s="4">
        <v>122</v>
      </c>
      <c r="H70" s="4" t="s">
        <v>82</v>
      </c>
      <c r="I70" s="4" t="s">
        <v>83</v>
      </c>
      <c r="J70" s="11">
        <v>1</v>
      </c>
      <c r="K70" s="4" t="s">
        <v>41</v>
      </c>
      <c r="L70" s="14">
        <v>45292</v>
      </c>
      <c r="M70" s="61">
        <v>0.97060000000000002</v>
      </c>
      <c r="N70" s="61">
        <v>1</v>
      </c>
      <c r="O70" s="61">
        <v>1</v>
      </c>
      <c r="P70" s="61">
        <v>1</v>
      </c>
      <c r="Q70" s="61">
        <v>0.99532710280373837</v>
      </c>
      <c r="R70" s="61">
        <v>0.99532710280373837</v>
      </c>
      <c r="S70" s="61">
        <v>1</v>
      </c>
      <c r="T70" s="61">
        <v>1</v>
      </c>
      <c r="U70" s="61">
        <v>1</v>
      </c>
      <c r="V70" s="61">
        <v>1</v>
      </c>
      <c r="W70" s="61">
        <v>1</v>
      </c>
      <c r="X70" s="61">
        <v>1</v>
      </c>
      <c r="Y70" s="29"/>
      <c r="Z70" s="29"/>
      <c r="AA70" s="29"/>
      <c r="AB70" s="29"/>
      <c r="AC70" s="24"/>
      <c r="AD70" s="24"/>
      <c r="AE70" s="24"/>
      <c r="AF70" s="24"/>
      <c r="AG70" s="24"/>
      <c r="AH70" s="24"/>
      <c r="AI70" s="24"/>
      <c r="AJ70" s="24"/>
      <c r="AM70" s="23"/>
    </row>
    <row r="71" spans="1:39" ht="76.5" x14ac:dyDescent="0.25">
      <c r="A71" s="4" t="s">
        <v>65</v>
      </c>
      <c r="B71" s="4" t="s">
        <v>65</v>
      </c>
      <c r="C71" s="4" t="s">
        <v>43</v>
      </c>
      <c r="D71" s="4" t="s">
        <v>26</v>
      </c>
      <c r="E71" s="4" t="s">
        <v>27</v>
      </c>
      <c r="F71" s="4" t="s">
        <v>38</v>
      </c>
      <c r="G71" s="4">
        <v>125</v>
      </c>
      <c r="H71" s="4" t="s">
        <v>84</v>
      </c>
      <c r="I71" s="4" t="s">
        <v>85</v>
      </c>
      <c r="J71" s="15">
        <v>5</v>
      </c>
      <c r="K71" s="4" t="s">
        <v>31</v>
      </c>
      <c r="L71" s="14">
        <v>45627</v>
      </c>
      <c r="M71" s="2" t="s">
        <v>32</v>
      </c>
      <c r="N71" s="2" t="s">
        <v>32</v>
      </c>
      <c r="O71" s="2" t="s">
        <v>32</v>
      </c>
      <c r="P71" s="2" t="s">
        <v>32</v>
      </c>
      <c r="Q71" s="2" t="s">
        <v>32</v>
      </c>
      <c r="R71" s="2" t="s">
        <v>32</v>
      </c>
      <c r="S71" s="2" t="s">
        <v>32</v>
      </c>
      <c r="T71" s="2" t="s">
        <v>32</v>
      </c>
      <c r="U71" s="2" t="s">
        <v>32</v>
      </c>
      <c r="V71" s="2" t="s">
        <v>32</v>
      </c>
      <c r="W71" s="2" t="s">
        <v>32</v>
      </c>
      <c r="X71" s="2" t="s">
        <v>32</v>
      </c>
      <c r="Y71" s="29"/>
      <c r="Z71" s="29"/>
      <c r="AA71" s="29"/>
      <c r="AB71" s="24"/>
      <c r="AC71" s="24"/>
      <c r="AD71" s="24"/>
      <c r="AE71" s="24"/>
      <c r="AF71" s="24"/>
      <c r="AG71" s="24"/>
      <c r="AH71" s="24"/>
      <c r="AI71" s="29"/>
      <c r="AJ71" s="29"/>
      <c r="AM71" s="23"/>
    </row>
    <row r="72" spans="1:39" ht="51" x14ac:dyDescent="0.25">
      <c r="A72" s="4" t="s">
        <v>65</v>
      </c>
      <c r="B72" s="4" t="s">
        <v>110</v>
      </c>
      <c r="C72" s="4" t="s">
        <v>50</v>
      </c>
      <c r="D72" s="4" t="s">
        <v>26</v>
      </c>
      <c r="E72" s="4" t="s">
        <v>27</v>
      </c>
      <c r="F72" s="4" t="s">
        <v>38</v>
      </c>
      <c r="G72" s="4">
        <v>126</v>
      </c>
      <c r="H72" s="4" t="s">
        <v>111</v>
      </c>
      <c r="I72" s="4" t="s">
        <v>112</v>
      </c>
      <c r="J72" s="15">
        <v>26</v>
      </c>
      <c r="K72" s="4" t="s">
        <v>31</v>
      </c>
      <c r="L72" s="14">
        <v>45383</v>
      </c>
      <c r="M72" s="4" t="s">
        <v>32</v>
      </c>
      <c r="N72" s="4" t="s">
        <v>32</v>
      </c>
      <c r="O72" s="80" t="s">
        <v>32</v>
      </c>
      <c r="P72" s="61" t="s">
        <v>32</v>
      </c>
      <c r="Q72" s="61" t="s">
        <v>32</v>
      </c>
      <c r="R72" s="61" t="s">
        <v>32</v>
      </c>
      <c r="S72" s="59">
        <v>3</v>
      </c>
      <c r="T72" s="59">
        <v>3</v>
      </c>
      <c r="U72" s="59">
        <v>3</v>
      </c>
      <c r="V72" s="59">
        <v>9</v>
      </c>
      <c r="W72" s="59">
        <v>9</v>
      </c>
      <c r="X72" s="61">
        <v>1</v>
      </c>
      <c r="Y72" s="24"/>
      <c r="Z72" s="24"/>
      <c r="AA72" s="24"/>
      <c r="AB72" s="24"/>
      <c r="AC72" s="24"/>
      <c r="AD72" s="24"/>
      <c r="AE72" s="24"/>
      <c r="AF72" s="24"/>
      <c r="AG72" s="24"/>
      <c r="AH72" s="24"/>
      <c r="AI72" s="24"/>
      <c r="AJ72" s="24"/>
      <c r="AM72" s="23"/>
    </row>
    <row r="73" spans="1:39" ht="51" x14ac:dyDescent="0.25">
      <c r="A73" s="4" t="s">
        <v>65</v>
      </c>
      <c r="B73" s="4" t="s">
        <v>110</v>
      </c>
      <c r="C73" s="4" t="s">
        <v>43</v>
      </c>
      <c r="D73" s="4" t="s">
        <v>26</v>
      </c>
      <c r="E73" s="4" t="s">
        <v>27</v>
      </c>
      <c r="F73" s="4" t="s">
        <v>38</v>
      </c>
      <c r="G73" s="4">
        <v>127</v>
      </c>
      <c r="H73" s="4" t="s">
        <v>113</v>
      </c>
      <c r="I73" s="4" t="s">
        <v>114</v>
      </c>
      <c r="J73" s="15">
        <v>35</v>
      </c>
      <c r="K73" s="4" t="s">
        <v>31</v>
      </c>
      <c r="L73" s="14">
        <v>45627</v>
      </c>
      <c r="M73" s="4" t="s">
        <v>32</v>
      </c>
      <c r="N73" s="4" t="s">
        <v>32</v>
      </c>
      <c r="O73" s="4" t="s">
        <v>32</v>
      </c>
      <c r="P73" s="4" t="s">
        <v>32</v>
      </c>
      <c r="Q73" s="4" t="s">
        <v>32</v>
      </c>
      <c r="R73" s="4" t="s">
        <v>32</v>
      </c>
      <c r="S73" s="2" t="s">
        <v>32</v>
      </c>
      <c r="T73" s="2" t="s">
        <v>32</v>
      </c>
      <c r="U73" s="2" t="s">
        <v>32</v>
      </c>
      <c r="V73" s="2" t="s">
        <v>32</v>
      </c>
      <c r="W73" s="2" t="s">
        <v>32</v>
      </c>
      <c r="X73" s="2" t="s">
        <v>32</v>
      </c>
      <c r="Y73" s="29"/>
      <c r="Z73" s="24"/>
      <c r="AA73" s="24"/>
      <c r="AB73" s="24"/>
      <c r="AC73" s="24"/>
      <c r="AD73" s="24"/>
      <c r="AE73" s="24"/>
      <c r="AF73" s="24"/>
      <c r="AG73" s="24"/>
      <c r="AH73" s="24"/>
      <c r="AI73" s="24"/>
      <c r="AJ73" s="24"/>
      <c r="AM73" s="23"/>
    </row>
    <row r="74" spans="1:39" ht="63.75" x14ac:dyDescent="0.25">
      <c r="A74" s="4" t="s">
        <v>65</v>
      </c>
      <c r="B74" s="4" t="s">
        <v>110</v>
      </c>
      <c r="C74" s="4" t="s">
        <v>50</v>
      </c>
      <c r="D74" s="4" t="s">
        <v>26</v>
      </c>
      <c r="E74" s="4" t="s">
        <v>73</v>
      </c>
      <c r="F74" s="4" t="s">
        <v>38</v>
      </c>
      <c r="G74" s="4">
        <v>128</v>
      </c>
      <c r="H74" s="4" t="s">
        <v>115</v>
      </c>
      <c r="I74" s="4" t="s">
        <v>116</v>
      </c>
      <c r="J74" s="15">
        <v>3</v>
      </c>
      <c r="K74" s="4" t="s">
        <v>31</v>
      </c>
      <c r="L74" s="14">
        <v>45383</v>
      </c>
      <c r="M74" s="60" t="s">
        <v>32</v>
      </c>
      <c r="N74" s="60" t="s">
        <v>32</v>
      </c>
      <c r="O74" s="76" t="s">
        <v>32</v>
      </c>
      <c r="P74" s="60" t="s">
        <v>32</v>
      </c>
      <c r="Q74" s="61" t="s">
        <v>32</v>
      </c>
      <c r="R74" s="60" t="s">
        <v>32</v>
      </c>
      <c r="S74" s="59">
        <v>1</v>
      </c>
      <c r="T74" s="59" t="s">
        <v>32</v>
      </c>
      <c r="U74" s="59" t="s">
        <v>32</v>
      </c>
      <c r="V74" s="59">
        <v>1</v>
      </c>
      <c r="W74" s="59">
        <v>1</v>
      </c>
      <c r="X74" s="3">
        <v>1</v>
      </c>
      <c r="Y74" s="29"/>
      <c r="Z74" s="24"/>
      <c r="AA74" s="24"/>
      <c r="AB74" s="24"/>
      <c r="AC74" s="24"/>
      <c r="AD74" s="24"/>
      <c r="AE74" s="24"/>
      <c r="AF74" s="24"/>
      <c r="AG74" s="24"/>
      <c r="AH74" s="24"/>
      <c r="AI74" s="24"/>
      <c r="AJ74" s="24"/>
      <c r="AM74" s="23"/>
    </row>
    <row r="75" spans="1:39" ht="38.25" x14ac:dyDescent="0.25">
      <c r="A75" s="4" t="s">
        <v>65</v>
      </c>
      <c r="B75" s="4" t="s">
        <v>110</v>
      </c>
      <c r="C75" s="4" t="s">
        <v>50</v>
      </c>
      <c r="D75" s="4" t="s">
        <v>26</v>
      </c>
      <c r="E75" s="4" t="s">
        <v>27</v>
      </c>
      <c r="F75" s="4" t="s">
        <v>38</v>
      </c>
      <c r="G75" s="4">
        <v>129</v>
      </c>
      <c r="H75" s="4" t="s">
        <v>117</v>
      </c>
      <c r="I75" s="4" t="s">
        <v>118</v>
      </c>
      <c r="J75" s="15">
        <v>35</v>
      </c>
      <c r="K75" s="4" t="s">
        <v>31</v>
      </c>
      <c r="L75" s="14">
        <v>45383</v>
      </c>
      <c r="M75" s="60" t="s">
        <v>32</v>
      </c>
      <c r="N75" s="60" t="s">
        <v>32</v>
      </c>
      <c r="O75" s="76" t="s">
        <v>32</v>
      </c>
      <c r="P75" s="60" t="s">
        <v>32</v>
      </c>
      <c r="Q75" s="61" t="s">
        <v>32</v>
      </c>
      <c r="R75" s="60" t="s">
        <v>32</v>
      </c>
      <c r="S75" s="59">
        <v>10</v>
      </c>
      <c r="T75" s="59">
        <v>10</v>
      </c>
      <c r="U75" s="59">
        <v>15</v>
      </c>
      <c r="V75" s="59">
        <v>35</v>
      </c>
      <c r="W75" s="59">
        <v>35</v>
      </c>
      <c r="X75" s="3">
        <v>1</v>
      </c>
      <c r="Y75" s="30"/>
      <c r="Z75" s="30"/>
      <c r="AA75" s="30"/>
      <c r="AB75" s="30"/>
      <c r="AC75" s="30"/>
      <c r="AD75" s="30"/>
      <c r="AE75" s="30"/>
      <c r="AF75" s="30"/>
      <c r="AG75" s="30"/>
      <c r="AH75" s="30"/>
      <c r="AI75" s="30"/>
      <c r="AJ75" s="25"/>
      <c r="AM75" s="23"/>
    </row>
    <row r="76" spans="1:39" ht="38.25" x14ac:dyDescent="0.25">
      <c r="A76" s="4" t="s">
        <v>65</v>
      </c>
      <c r="B76" s="4" t="s">
        <v>110</v>
      </c>
      <c r="C76" s="4" t="s">
        <v>50</v>
      </c>
      <c r="D76" s="10" t="s">
        <v>26</v>
      </c>
      <c r="E76" s="4" t="s">
        <v>27</v>
      </c>
      <c r="F76" s="4" t="s">
        <v>38</v>
      </c>
      <c r="G76" s="4">
        <v>226</v>
      </c>
      <c r="H76" s="4" t="s">
        <v>119</v>
      </c>
      <c r="I76" s="4" t="s">
        <v>120</v>
      </c>
      <c r="J76" s="10">
        <v>1</v>
      </c>
      <c r="K76" s="4" t="s">
        <v>41</v>
      </c>
      <c r="L76" s="14">
        <v>45444</v>
      </c>
      <c r="M76" s="60" t="s">
        <v>32</v>
      </c>
      <c r="N76" s="60" t="s">
        <v>32</v>
      </c>
      <c r="O76" s="60" t="s">
        <v>32</v>
      </c>
      <c r="P76" s="60" t="s">
        <v>32</v>
      </c>
      <c r="Q76" s="61" t="s">
        <v>32</v>
      </c>
      <c r="R76" s="60" t="s">
        <v>32</v>
      </c>
      <c r="S76" s="59" t="s">
        <v>32</v>
      </c>
      <c r="T76" s="59" t="s">
        <v>32</v>
      </c>
      <c r="U76" s="83">
        <v>0.33</v>
      </c>
      <c r="V76" s="83">
        <v>0.33</v>
      </c>
      <c r="W76" s="83">
        <v>0.33</v>
      </c>
      <c r="X76" s="3">
        <v>1</v>
      </c>
      <c r="Y76" s="24"/>
      <c r="Z76" s="24"/>
      <c r="AA76" s="24"/>
      <c r="AB76" s="24"/>
      <c r="AC76" s="24"/>
      <c r="AD76" s="24"/>
      <c r="AE76" s="24"/>
      <c r="AF76" s="24"/>
      <c r="AG76" s="24"/>
      <c r="AH76" s="24"/>
      <c r="AI76" s="24"/>
      <c r="AJ76" s="24"/>
      <c r="AM76" s="23"/>
    </row>
    <row r="77" spans="1:39" ht="191.25" x14ac:dyDescent="0.25">
      <c r="A77" s="4" t="s">
        <v>65</v>
      </c>
      <c r="B77" s="4" t="s">
        <v>121</v>
      </c>
      <c r="C77" s="4" t="s">
        <v>25</v>
      </c>
      <c r="D77" s="4" t="s">
        <v>45</v>
      </c>
      <c r="E77" s="4" t="s">
        <v>73</v>
      </c>
      <c r="F77" s="4" t="s">
        <v>38</v>
      </c>
      <c r="G77" s="4">
        <v>145</v>
      </c>
      <c r="H77" s="4" t="s">
        <v>122</v>
      </c>
      <c r="I77" s="4" t="s">
        <v>123</v>
      </c>
      <c r="J77" s="11">
        <v>0.05</v>
      </c>
      <c r="K77" s="4" t="s">
        <v>41</v>
      </c>
      <c r="L77" s="14">
        <v>45444</v>
      </c>
      <c r="M77" s="60" t="s">
        <v>32</v>
      </c>
      <c r="N77" s="60" t="s">
        <v>32</v>
      </c>
      <c r="O77" s="60" t="s">
        <v>32</v>
      </c>
      <c r="P77" s="60" t="s">
        <v>32</v>
      </c>
      <c r="Q77" s="61" t="s">
        <v>32</v>
      </c>
      <c r="R77" s="60" t="s">
        <v>32</v>
      </c>
      <c r="S77" s="61" t="s">
        <v>32</v>
      </c>
      <c r="T77" s="61" t="s">
        <v>32</v>
      </c>
      <c r="U77" s="61">
        <v>0.4</v>
      </c>
      <c r="V77" s="61">
        <v>0.02</v>
      </c>
      <c r="W77" s="61">
        <v>0.4</v>
      </c>
      <c r="X77" s="3">
        <v>20</v>
      </c>
      <c r="Y77" s="24"/>
      <c r="Z77" s="24"/>
      <c r="AA77" s="24"/>
      <c r="AB77" s="24"/>
      <c r="AC77" s="24"/>
      <c r="AD77" s="24"/>
      <c r="AE77" s="24"/>
      <c r="AF77" s="24"/>
      <c r="AG77" s="24"/>
      <c r="AH77" s="24"/>
      <c r="AI77" s="24"/>
      <c r="AJ77" s="24"/>
      <c r="AM77" s="23"/>
    </row>
    <row r="78" spans="1:39" ht="63.75" x14ac:dyDescent="0.25">
      <c r="A78" s="34" t="s">
        <v>65</v>
      </c>
      <c r="B78" s="34" t="s">
        <v>121</v>
      </c>
      <c r="C78" s="34" t="s">
        <v>25</v>
      </c>
      <c r="D78" s="34" t="s">
        <v>26</v>
      </c>
      <c r="E78" s="34" t="s">
        <v>73</v>
      </c>
      <c r="F78" s="34" t="s">
        <v>28</v>
      </c>
      <c r="G78" s="34">
        <v>147</v>
      </c>
      <c r="H78" s="34" t="s">
        <v>128</v>
      </c>
      <c r="I78" s="34" t="s">
        <v>129</v>
      </c>
      <c r="J78" s="35">
        <v>2000</v>
      </c>
      <c r="K78" s="34" t="s">
        <v>31</v>
      </c>
      <c r="L78" s="16">
        <v>45627</v>
      </c>
      <c r="M78" s="34" t="s">
        <v>32</v>
      </c>
      <c r="N78" s="34" t="s">
        <v>32</v>
      </c>
      <c r="O78" s="34" t="s">
        <v>32</v>
      </c>
      <c r="P78" s="34" t="s">
        <v>32</v>
      </c>
      <c r="Q78" s="34" t="s">
        <v>32</v>
      </c>
      <c r="R78" s="34" t="s">
        <v>32</v>
      </c>
      <c r="S78" s="40" t="s">
        <v>32</v>
      </c>
      <c r="T78" s="40" t="s">
        <v>32</v>
      </c>
      <c r="U78" s="40" t="s">
        <v>32</v>
      </c>
      <c r="V78" s="40" t="s">
        <v>32</v>
      </c>
      <c r="W78" s="40" t="s">
        <v>32</v>
      </c>
      <c r="X78" s="40" t="s">
        <v>32</v>
      </c>
      <c r="Y78" s="30"/>
      <c r="Z78" s="30"/>
      <c r="AA78" s="30"/>
      <c r="AB78" s="30"/>
      <c r="AC78" s="30"/>
      <c r="AD78" s="30"/>
      <c r="AE78" s="30"/>
      <c r="AF78" s="30"/>
      <c r="AG78" s="30"/>
      <c r="AH78" s="30"/>
      <c r="AI78" s="30"/>
      <c r="AJ78" s="25"/>
      <c r="AM78" s="23"/>
    </row>
    <row r="79" spans="1:39" ht="140.25" x14ac:dyDescent="0.25">
      <c r="A79" s="4" t="s">
        <v>65</v>
      </c>
      <c r="B79" s="4" t="s">
        <v>121</v>
      </c>
      <c r="C79" s="4" t="s">
        <v>43</v>
      </c>
      <c r="D79" s="4" t="s">
        <v>26</v>
      </c>
      <c r="E79" s="4" t="s">
        <v>73</v>
      </c>
      <c r="F79" s="4" t="s">
        <v>38</v>
      </c>
      <c r="G79" s="4">
        <v>148</v>
      </c>
      <c r="H79" s="4" t="s">
        <v>124</v>
      </c>
      <c r="I79" s="4" t="s">
        <v>125</v>
      </c>
      <c r="J79" s="15">
        <v>198</v>
      </c>
      <c r="K79" s="4" t="s">
        <v>31</v>
      </c>
      <c r="L79" s="14">
        <v>45352</v>
      </c>
      <c r="M79" s="60" t="s">
        <v>32</v>
      </c>
      <c r="N79" s="60" t="s">
        <v>32</v>
      </c>
      <c r="O79" s="64" t="s">
        <v>32</v>
      </c>
      <c r="P79" s="60" t="s">
        <v>32</v>
      </c>
      <c r="Q79" s="61" t="s">
        <v>32</v>
      </c>
      <c r="R79" s="60" t="s">
        <v>32</v>
      </c>
      <c r="S79" s="59">
        <v>0</v>
      </c>
      <c r="T79" s="59">
        <v>21</v>
      </c>
      <c r="U79" s="59">
        <v>25</v>
      </c>
      <c r="V79" s="59">
        <v>46</v>
      </c>
      <c r="W79" s="59">
        <v>46</v>
      </c>
      <c r="X79" s="3">
        <v>1</v>
      </c>
      <c r="Y79" s="24"/>
      <c r="Z79" s="24"/>
      <c r="AA79" s="24"/>
      <c r="AB79" s="24"/>
      <c r="AC79" s="24"/>
      <c r="AD79" s="24"/>
      <c r="AE79" s="24"/>
      <c r="AF79" s="24"/>
      <c r="AG79" s="24"/>
      <c r="AH79" s="24"/>
      <c r="AI79" s="24"/>
      <c r="AJ79" s="24"/>
      <c r="AM79" s="23"/>
    </row>
    <row r="80" spans="1:39" ht="63.75" x14ac:dyDescent="0.25">
      <c r="A80" s="4" t="s">
        <v>65</v>
      </c>
      <c r="B80" s="4" t="s">
        <v>121</v>
      </c>
      <c r="C80" s="4" t="s">
        <v>50</v>
      </c>
      <c r="D80" s="4" t="s">
        <v>26</v>
      </c>
      <c r="E80" s="4" t="s">
        <v>73</v>
      </c>
      <c r="F80" s="4" t="s">
        <v>38</v>
      </c>
      <c r="G80" s="4">
        <v>151</v>
      </c>
      <c r="H80" s="4" t="s">
        <v>126</v>
      </c>
      <c r="I80" s="4" t="s">
        <v>127</v>
      </c>
      <c r="J80" s="15">
        <v>54</v>
      </c>
      <c r="K80" s="4" t="s">
        <v>31</v>
      </c>
      <c r="L80" s="14">
        <v>45536</v>
      </c>
      <c r="M80" s="4" t="s">
        <v>32</v>
      </c>
      <c r="N80" s="4" t="s">
        <v>32</v>
      </c>
      <c r="O80" s="4" t="s">
        <v>32</v>
      </c>
      <c r="P80" s="4" t="s">
        <v>32</v>
      </c>
      <c r="Q80" s="4" t="s">
        <v>32</v>
      </c>
      <c r="R80" s="4" t="s">
        <v>32</v>
      </c>
      <c r="S80" s="2" t="s">
        <v>32</v>
      </c>
      <c r="T80" s="2" t="s">
        <v>32</v>
      </c>
      <c r="U80" s="2" t="s">
        <v>32</v>
      </c>
      <c r="V80" s="2" t="s">
        <v>32</v>
      </c>
      <c r="W80" s="2" t="s">
        <v>32</v>
      </c>
      <c r="X80" s="2" t="s">
        <v>32</v>
      </c>
      <c r="Y80" s="20"/>
      <c r="Z80" s="20"/>
      <c r="AA80" s="20"/>
      <c r="AB80" s="20"/>
      <c r="AC80" s="20"/>
      <c r="AD80" s="20"/>
      <c r="AE80" s="20"/>
      <c r="AF80" s="20"/>
      <c r="AG80" s="20"/>
      <c r="AH80" s="20"/>
      <c r="AI80" s="20"/>
      <c r="AJ80" s="25"/>
      <c r="AM80" s="23"/>
    </row>
    <row r="81" spans="1:39" ht="38.25" x14ac:dyDescent="0.25">
      <c r="A81" s="4" t="s">
        <v>65</v>
      </c>
      <c r="B81" s="4" t="s">
        <v>91</v>
      </c>
      <c r="C81" s="4" t="s">
        <v>43</v>
      </c>
      <c r="D81" s="4" t="s">
        <v>26</v>
      </c>
      <c r="E81" s="4" t="s">
        <v>73</v>
      </c>
      <c r="F81" s="4" t="s">
        <v>38</v>
      </c>
      <c r="G81" s="4">
        <v>133</v>
      </c>
      <c r="H81" s="4" t="s">
        <v>92</v>
      </c>
      <c r="I81" s="4" t="s">
        <v>93</v>
      </c>
      <c r="J81" s="15">
        <v>35</v>
      </c>
      <c r="K81" s="4" t="s">
        <v>31</v>
      </c>
      <c r="L81" s="14">
        <v>45505</v>
      </c>
      <c r="M81" s="4" t="s">
        <v>32</v>
      </c>
      <c r="N81" s="4" t="s">
        <v>32</v>
      </c>
      <c r="O81" s="4" t="s">
        <v>32</v>
      </c>
      <c r="P81" s="4" t="s">
        <v>32</v>
      </c>
      <c r="Q81" s="4" t="s">
        <v>32</v>
      </c>
      <c r="R81" s="4" t="s">
        <v>32</v>
      </c>
      <c r="S81" s="2" t="s">
        <v>32</v>
      </c>
      <c r="T81" s="2" t="s">
        <v>32</v>
      </c>
      <c r="U81" s="2" t="s">
        <v>32</v>
      </c>
      <c r="V81" s="2" t="s">
        <v>32</v>
      </c>
      <c r="W81" s="2" t="s">
        <v>32</v>
      </c>
      <c r="X81" s="2" t="s">
        <v>32</v>
      </c>
      <c r="Y81" s="24"/>
      <c r="Z81" s="24"/>
      <c r="AA81" s="24"/>
      <c r="AB81" s="24"/>
      <c r="AC81" s="24"/>
      <c r="AD81" s="24"/>
      <c r="AE81" s="24"/>
      <c r="AF81" s="24"/>
      <c r="AG81" s="24"/>
      <c r="AH81" s="24"/>
      <c r="AI81" s="24"/>
      <c r="AJ81" s="24"/>
      <c r="AM81" s="23"/>
    </row>
    <row r="82" spans="1:39" ht="344.25" x14ac:dyDescent="0.25">
      <c r="A82" s="4" t="s">
        <v>65</v>
      </c>
      <c r="B82" s="4" t="s">
        <v>91</v>
      </c>
      <c r="C82" s="4" t="s">
        <v>25</v>
      </c>
      <c r="D82" s="4" t="s">
        <v>26</v>
      </c>
      <c r="E82" s="4" t="s">
        <v>27</v>
      </c>
      <c r="F82" s="4" t="s">
        <v>38</v>
      </c>
      <c r="G82" s="4">
        <v>135</v>
      </c>
      <c r="H82" s="4" t="s">
        <v>94</v>
      </c>
      <c r="I82" s="4" t="s">
        <v>95</v>
      </c>
      <c r="J82" s="11">
        <v>0.6</v>
      </c>
      <c r="K82" s="4" t="s">
        <v>41</v>
      </c>
      <c r="L82" s="14">
        <v>45627</v>
      </c>
      <c r="M82" s="2" t="s">
        <v>32</v>
      </c>
      <c r="N82" s="2" t="s">
        <v>32</v>
      </c>
      <c r="O82" s="2" t="s">
        <v>32</v>
      </c>
      <c r="P82" s="2" t="s">
        <v>32</v>
      </c>
      <c r="Q82" s="2" t="s">
        <v>32</v>
      </c>
      <c r="R82" s="2" t="s">
        <v>32</v>
      </c>
      <c r="S82" s="2" t="s">
        <v>32</v>
      </c>
      <c r="T82" s="2" t="s">
        <v>32</v>
      </c>
      <c r="U82" s="2" t="s">
        <v>32</v>
      </c>
      <c r="V82" s="2" t="s">
        <v>32</v>
      </c>
      <c r="W82" s="2" t="s">
        <v>32</v>
      </c>
      <c r="X82" s="2" t="s">
        <v>32</v>
      </c>
      <c r="Y82" s="24"/>
      <c r="Z82" s="24"/>
      <c r="AA82" s="24"/>
      <c r="AB82" s="24"/>
      <c r="AC82" s="24"/>
      <c r="AD82" s="24"/>
      <c r="AE82" s="24"/>
      <c r="AF82" s="24"/>
      <c r="AG82" s="24"/>
      <c r="AH82" s="24"/>
      <c r="AI82" s="24"/>
      <c r="AJ82" s="24"/>
      <c r="AM82" s="23"/>
    </row>
    <row r="83" spans="1:39" ht="114.75" x14ac:dyDescent="0.25">
      <c r="A83" s="4" t="s">
        <v>65</v>
      </c>
      <c r="B83" s="4" t="s">
        <v>91</v>
      </c>
      <c r="C83" s="4" t="s">
        <v>25</v>
      </c>
      <c r="D83" s="4" t="s">
        <v>26</v>
      </c>
      <c r="E83" s="4" t="s">
        <v>27</v>
      </c>
      <c r="F83" s="4" t="s">
        <v>38</v>
      </c>
      <c r="G83" s="4">
        <v>136</v>
      </c>
      <c r="H83" s="4" t="s">
        <v>96</v>
      </c>
      <c r="I83" s="4" t="s">
        <v>97</v>
      </c>
      <c r="J83" s="15">
        <v>900</v>
      </c>
      <c r="K83" s="4" t="s">
        <v>31</v>
      </c>
      <c r="L83" s="14">
        <v>45444</v>
      </c>
      <c r="M83" s="60" t="s">
        <v>32</v>
      </c>
      <c r="N83" s="60" t="s">
        <v>32</v>
      </c>
      <c r="O83" s="76" t="s">
        <v>32</v>
      </c>
      <c r="P83" s="60" t="s">
        <v>32</v>
      </c>
      <c r="Q83" s="61" t="s">
        <v>32</v>
      </c>
      <c r="R83" s="60" t="s">
        <v>32</v>
      </c>
      <c r="S83" s="60" t="s">
        <v>32</v>
      </c>
      <c r="T83" s="60" t="s">
        <v>32</v>
      </c>
      <c r="U83" s="59">
        <v>952</v>
      </c>
      <c r="V83" s="59">
        <v>450</v>
      </c>
      <c r="W83" s="59">
        <v>952</v>
      </c>
      <c r="X83" s="3">
        <v>2.1155555555555554</v>
      </c>
      <c r="Y83" s="24"/>
      <c r="Z83" s="24"/>
      <c r="AA83" s="24"/>
      <c r="AB83" s="24"/>
      <c r="AC83" s="24"/>
      <c r="AD83" s="24"/>
      <c r="AE83" s="24"/>
      <c r="AF83" s="24"/>
      <c r="AG83" s="24"/>
      <c r="AH83" s="24"/>
      <c r="AI83" s="24"/>
      <c r="AJ83" s="24"/>
      <c r="AM83" s="23"/>
    </row>
    <row r="84" spans="1:39" ht="293.25" x14ac:dyDescent="0.25">
      <c r="A84" s="4" t="s">
        <v>65</v>
      </c>
      <c r="B84" s="4" t="s">
        <v>91</v>
      </c>
      <c r="C84" s="4" t="s">
        <v>25</v>
      </c>
      <c r="D84" s="4" t="s">
        <v>45</v>
      </c>
      <c r="E84" s="4" t="s">
        <v>66</v>
      </c>
      <c r="F84" s="4" t="s">
        <v>38</v>
      </c>
      <c r="G84" s="4">
        <v>138</v>
      </c>
      <c r="H84" s="4" t="s">
        <v>98</v>
      </c>
      <c r="I84" s="4" t="s">
        <v>99</v>
      </c>
      <c r="J84" s="11">
        <v>1</v>
      </c>
      <c r="K84" s="4" t="s">
        <v>41</v>
      </c>
      <c r="L84" s="14">
        <v>45627</v>
      </c>
      <c r="M84" s="4" t="s">
        <v>32</v>
      </c>
      <c r="N84" s="4" t="s">
        <v>32</v>
      </c>
      <c r="O84" s="4" t="s">
        <v>32</v>
      </c>
      <c r="P84" s="4" t="s">
        <v>32</v>
      </c>
      <c r="Q84" s="4" t="s">
        <v>32</v>
      </c>
      <c r="R84" s="4" t="s">
        <v>32</v>
      </c>
      <c r="S84" s="2" t="s">
        <v>32</v>
      </c>
      <c r="T84" s="2" t="s">
        <v>32</v>
      </c>
      <c r="U84" s="2" t="s">
        <v>32</v>
      </c>
      <c r="V84" s="2" t="s">
        <v>32</v>
      </c>
      <c r="W84" s="2" t="s">
        <v>32</v>
      </c>
      <c r="X84" s="2" t="s">
        <v>32</v>
      </c>
      <c r="Y84" s="24"/>
      <c r="Z84" s="24"/>
      <c r="AA84" s="24"/>
      <c r="AB84" s="24"/>
      <c r="AC84" s="24"/>
      <c r="AD84" s="24"/>
      <c r="AE84" s="24"/>
      <c r="AF84" s="24"/>
      <c r="AG84" s="24"/>
      <c r="AH84" s="24"/>
      <c r="AI84" s="24"/>
      <c r="AJ84" s="24"/>
      <c r="AM84" s="23"/>
    </row>
    <row r="85" spans="1:39" ht="408" x14ac:dyDescent="0.25">
      <c r="A85" s="4" t="s">
        <v>65</v>
      </c>
      <c r="B85" s="4" t="s">
        <v>91</v>
      </c>
      <c r="C85" s="4" t="s">
        <v>25</v>
      </c>
      <c r="D85" s="4" t="s">
        <v>26</v>
      </c>
      <c r="E85" s="4" t="s">
        <v>27</v>
      </c>
      <c r="F85" s="4" t="s">
        <v>38</v>
      </c>
      <c r="G85" s="4">
        <v>139</v>
      </c>
      <c r="H85" s="4" t="s">
        <v>100</v>
      </c>
      <c r="I85" s="4" t="s">
        <v>101</v>
      </c>
      <c r="J85" s="11">
        <v>0.77</v>
      </c>
      <c r="K85" s="4" t="s">
        <v>41</v>
      </c>
      <c r="L85" s="14">
        <v>45352</v>
      </c>
      <c r="M85" s="60" t="s">
        <v>32</v>
      </c>
      <c r="N85" s="60" t="s">
        <v>32</v>
      </c>
      <c r="O85" s="60">
        <v>0.77</v>
      </c>
      <c r="P85" s="60">
        <v>0.77</v>
      </c>
      <c r="Q85" s="61">
        <v>0.77</v>
      </c>
      <c r="R85" s="3">
        <v>1</v>
      </c>
      <c r="S85" s="60" t="s">
        <v>32</v>
      </c>
      <c r="T85" s="60" t="s">
        <v>32</v>
      </c>
      <c r="U85" s="60" t="s">
        <v>32</v>
      </c>
      <c r="V85" s="60" t="s">
        <v>32</v>
      </c>
      <c r="W85" s="60" t="s">
        <v>32</v>
      </c>
      <c r="X85" s="60" t="s">
        <v>32</v>
      </c>
      <c r="Y85" s="24"/>
      <c r="Z85" s="24"/>
      <c r="AA85" s="24"/>
      <c r="AB85" s="24"/>
      <c r="AC85" s="24"/>
      <c r="AD85" s="24"/>
      <c r="AE85" s="24"/>
      <c r="AF85" s="24"/>
      <c r="AG85" s="24"/>
      <c r="AH85" s="24"/>
      <c r="AI85" s="24"/>
      <c r="AJ85" s="24"/>
      <c r="AM85" s="23"/>
    </row>
    <row r="86" spans="1:39" ht="229.5" x14ac:dyDescent="0.25">
      <c r="A86" s="4" t="s">
        <v>65</v>
      </c>
      <c r="B86" s="4" t="s">
        <v>91</v>
      </c>
      <c r="C86" s="4" t="s">
        <v>25</v>
      </c>
      <c r="D86" s="4" t="s">
        <v>26</v>
      </c>
      <c r="E86" s="4" t="s">
        <v>102</v>
      </c>
      <c r="F86" s="4" t="s">
        <v>38</v>
      </c>
      <c r="G86" s="4">
        <v>140</v>
      </c>
      <c r="H86" s="4" t="s">
        <v>103</v>
      </c>
      <c r="I86" s="4" t="s">
        <v>104</v>
      </c>
      <c r="J86" s="11">
        <v>0.8</v>
      </c>
      <c r="K86" s="4" t="s">
        <v>41</v>
      </c>
      <c r="L86" s="14">
        <v>45536</v>
      </c>
      <c r="M86" s="4" t="s">
        <v>32</v>
      </c>
      <c r="N86" s="4" t="s">
        <v>32</v>
      </c>
      <c r="O86" s="4" t="s">
        <v>32</v>
      </c>
      <c r="P86" s="4" t="s">
        <v>32</v>
      </c>
      <c r="Q86" s="4" t="s">
        <v>32</v>
      </c>
      <c r="R86" s="4" t="s">
        <v>32</v>
      </c>
      <c r="S86" s="2" t="s">
        <v>32</v>
      </c>
      <c r="T86" s="2" t="s">
        <v>32</v>
      </c>
      <c r="U86" s="2" t="s">
        <v>32</v>
      </c>
      <c r="V86" s="2" t="s">
        <v>32</v>
      </c>
      <c r="W86" s="2" t="s">
        <v>32</v>
      </c>
      <c r="X86" s="2" t="s">
        <v>32</v>
      </c>
      <c r="Y86" s="24"/>
      <c r="Z86" s="24"/>
      <c r="AA86" s="24"/>
      <c r="AB86" s="24"/>
      <c r="AC86" s="24"/>
      <c r="AD86" s="24"/>
      <c r="AE86" s="24"/>
      <c r="AF86" s="24"/>
      <c r="AG86" s="24"/>
      <c r="AH86" s="24"/>
      <c r="AI86" s="24"/>
      <c r="AJ86" s="24"/>
      <c r="AM86" s="23"/>
    </row>
    <row r="87" spans="1:39" ht="306" x14ac:dyDescent="0.25">
      <c r="A87" s="4" t="s">
        <v>65</v>
      </c>
      <c r="B87" s="4" t="s">
        <v>91</v>
      </c>
      <c r="C87" s="4" t="s">
        <v>25</v>
      </c>
      <c r="D87" s="4" t="s">
        <v>45</v>
      </c>
      <c r="E87" s="4" t="s">
        <v>27</v>
      </c>
      <c r="F87" s="4" t="s">
        <v>38</v>
      </c>
      <c r="G87" s="4">
        <v>141</v>
      </c>
      <c r="H87" s="4" t="s">
        <v>105</v>
      </c>
      <c r="I87" s="4" t="s">
        <v>106</v>
      </c>
      <c r="J87" s="11">
        <v>0.77</v>
      </c>
      <c r="K87" s="4" t="s">
        <v>41</v>
      </c>
      <c r="L87" s="14">
        <v>45505</v>
      </c>
      <c r="M87" s="4" t="s">
        <v>32</v>
      </c>
      <c r="N87" s="4" t="s">
        <v>32</v>
      </c>
      <c r="O87" s="4" t="s">
        <v>32</v>
      </c>
      <c r="P87" s="4" t="s">
        <v>32</v>
      </c>
      <c r="Q87" s="4" t="s">
        <v>32</v>
      </c>
      <c r="R87" s="4" t="s">
        <v>32</v>
      </c>
      <c r="S87" s="2" t="s">
        <v>32</v>
      </c>
      <c r="T87" s="2" t="s">
        <v>32</v>
      </c>
      <c r="U87" s="2" t="s">
        <v>32</v>
      </c>
      <c r="V87" s="2" t="s">
        <v>32</v>
      </c>
      <c r="W87" s="2" t="s">
        <v>32</v>
      </c>
      <c r="X87" s="2" t="s">
        <v>32</v>
      </c>
      <c r="Y87" s="20"/>
      <c r="Z87" s="20"/>
      <c r="AA87" s="25"/>
      <c r="AB87" s="20"/>
      <c r="AC87" s="20"/>
      <c r="AD87" s="25"/>
      <c r="AE87" s="20"/>
      <c r="AF87" s="20"/>
      <c r="AG87" s="25"/>
      <c r="AH87" s="20"/>
      <c r="AI87" s="20"/>
      <c r="AJ87" s="25"/>
      <c r="AM87" s="23"/>
    </row>
    <row r="88" spans="1:39" ht="51" x14ac:dyDescent="0.25">
      <c r="A88" s="4" t="s">
        <v>65</v>
      </c>
      <c r="B88" s="4" t="s">
        <v>91</v>
      </c>
      <c r="C88" s="4" t="s">
        <v>25</v>
      </c>
      <c r="D88" s="4" t="s">
        <v>26</v>
      </c>
      <c r="E88" s="4" t="s">
        <v>27</v>
      </c>
      <c r="F88" s="4" t="s">
        <v>38</v>
      </c>
      <c r="G88" s="4">
        <v>142</v>
      </c>
      <c r="H88" s="4" t="s">
        <v>107</v>
      </c>
      <c r="I88" s="4" t="s">
        <v>107</v>
      </c>
      <c r="J88" s="15">
        <v>1135</v>
      </c>
      <c r="K88" s="4" t="s">
        <v>31</v>
      </c>
      <c r="L88" s="14">
        <v>45505</v>
      </c>
      <c r="M88" s="4" t="s">
        <v>32</v>
      </c>
      <c r="N88" s="4" t="s">
        <v>32</v>
      </c>
      <c r="O88" s="4" t="s">
        <v>32</v>
      </c>
      <c r="P88" s="4" t="s">
        <v>32</v>
      </c>
      <c r="Q88" s="4" t="s">
        <v>32</v>
      </c>
      <c r="R88" s="4" t="s">
        <v>32</v>
      </c>
      <c r="S88" s="2" t="s">
        <v>32</v>
      </c>
      <c r="T88" s="2" t="s">
        <v>32</v>
      </c>
      <c r="U88" s="2" t="s">
        <v>32</v>
      </c>
      <c r="V88" s="2" t="s">
        <v>32</v>
      </c>
      <c r="W88" s="2" t="s">
        <v>32</v>
      </c>
      <c r="X88" s="2" t="s">
        <v>32</v>
      </c>
      <c r="Y88" s="25"/>
      <c r="Z88" s="25"/>
      <c r="AA88" s="25"/>
      <c r="AB88" s="25"/>
      <c r="AC88" s="25"/>
      <c r="AD88" s="25"/>
      <c r="AE88" s="25"/>
      <c r="AF88" s="25"/>
      <c r="AG88" s="25"/>
      <c r="AH88" s="25"/>
      <c r="AI88" s="25"/>
      <c r="AJ88" s="25"/>
      <c r="AM88" s="23"/>
    </row>
    <row r="89" spans="1:39" ht="127.5" x14ac:dyDescent="0.25">
      <c r="A89" s="4" t="s">
        <v>65</v>
      </c>
      <c r="B89" s="4" t="s">
        <v>91</v>
      </c>
      <c r="C89" s="4" t="s">
        <v>25</v>
      </c>
      <c r="D89" s="4" t="s">
        <v>45</v>
      </c>
      <c r="E89" s="4" t="s">
        <v>27</v>
      </c>
      <c r="F89" s="4" t="s">
        <v>38</v>
      </c>
      <c r="G89" s="4">
        <v>143</v>
      </c>
      <c r="H89" s="4" t="s">
        <v>108</v>
      </c>
      <c r="I89" s="4" t="s">
        <v>109</v>
      </c>
      <c r="J89" s="13">
        <v>0.72140000000000004</v>
      </c>
      <c r="K89" s="4" t="s">
        <v>41</v>
      </c>
      <c r="L89" s="14">
        <v>45627</v>
      </c>
      <c r="M89" s="4" t="s">
        <v>32</v>
      </c>
      <c r="N89" s="4" t="s">
        <v>32</v>
      </c>
      <c r="O89" s="4" t="s">
        <v>32</v>
      </c>
      <c r="P89" s="4" t="s">
        <v>32</v>
      </c>
      <c r="Q89" s="4" t="s">
        <v>32</v>
      </c>
      <c r="R89" s="4" t="s">
        <v>32</v>
      </c>
      <c r="S89" s="2" t="s">
        <v>32</v>
      </c>
      <c r="T89" s="2" t="s">
        <v>32</v>
      </c>
      <c r="U89" s="2" t="s">
        <v>32</v>
      </c>
      <c r="V89" s="2" t="s">
        <v>32</v>
      </c>
      <c r="W89" s="2" t="s">
        <v>32</v>
      </c>
      <c r="X89" s="2" t="s">
        <v>32</v>
      </c>
      <c r="Y89" s="25"/>
      <c r="Z89" s="25"/>
      <c r="AA89" s="25"/>
      <c r="AB89" s="25"/>
      <c r="AC89" s="25"/>
      <c r="AD89" s="25"/>
      <c r="AE89" s="25"/>
      <c r="AF89" s="25"/>
      <c r="AG89" s="25"/>
      <c r="AH89" s="25"/>
      <c r="AI89" s="25"/>
      <c r="AJ89" s="25"/>
      <c r="AM89" s="23"/>
    </row>
    <row r="90" spans="1:39" ht="114.75" x14ac:dyDescent="0.25">
      <c r="A90" s="4" t="s">
        <v>65</v>
      </c>
      <c r="B90" s="4" t="s">
        <v>86</v>
      </c>
      <c r="C90" s="4" t="s">
        <v>50</v>
      </c>
      <c r="D90" s="4" t="s">
        <v>45</v>
      </c>
      <c r="E90" s="4" t="s">
        <v>27</v>
      </c>
      <c r="F90" s="4" t="s">
        <v>38</v>
      </c>
      <c r="G90" s="4">
        <v>153</v>
      </c>
      <c r="H90" s="4" t="s">
        <v>87</v>
      </c>
      <c r="I90" s="4" t="s">
        <v>88</v>
      </c>
      <c r="J90" s="11">
        <v>1</v>
      </c>
      <c r="K90" s="4" t="s">
        <v>41</v>
      </c>
      <c r="L90" s="14">
        <v>45292</v>
      </c>
      <c r="M90" s="61">
        <v>0</v>
      </c>
      <c r="N90" s="61">
        <v>1</v>
      </c>
      <c r="O90" s="61">
        <v>1</v>
      </c>
      <c r="P90" s="61">
        <v>1</v>
      </c>
      <c r="Q90" s="61">
        <v>1</v>
      </c>
      <c r="R90" s="61">
        <v>1</v>
      </c>
      <c r="S90" s="61">
        <v>1</v>
      </c>
      <c r="T90" s="61">
        <v>1</v>
      </c>
      <c r="U90" s="61">
        <v>1</v>
      </c>
      <c r="V90" s="61">
        <v>1</v>
      </c>
      <c r="W90" s="61">
        <v>1</v>
      </c>
      <c r="X90" s="61">
        <v>1</v>
      </c>
      <c r="Y90" s="20"/>
      <c r="Z90" s="20"/>
      <c r="AA90" s="20"/>
      <c r="AB90" s="22"/>
      <c r="AC90" s="20"/>
      <c r="AD90" s="20"/>
      <c r="AE90" s="22"/>
      <c r="AF90" s="20"/>
      <c r="AG90" s="20"/>
      <c r="AH90" s="22"/>
      <c r="AI90" s="20"/>
      <c r="AJ90" s="22"/>
      <c r="AM90" s="23"/>
    </row>
    <row r="91" spans="1:39" ht="51" x14ac:dyDescent="0.25">
      <c r="A91" s="4" t="s">
        <v>65</v>
      </c>
      <c r="B91" s="4" t="s">
        <v>86</v>
      </c>
      <c r="C91" s="4" t="s">
        <v>50</v>
      </c>
      <c r="D91" s="4" t="s">
        <v>45</v>
      </c>
      <c r="E91" s="4" t="s">
        <v>73</v>
      </c>
      <c r="F91" s="4" t="s">
        <v>38</v>
      </c>
      <c r="G91" s="4">
        <v>155</v>
      </c>
      <c r="H91" s="4" t="s">
        <v>89</v>
      </c>
      <c r="I91" s="4" t="s">
        <v>90</v>
      </c>
      <c r="J91" s="11">
        <v>1</v>
      </c>
      <c r="K91" s="4" t="s">
        <v>41</v>
      </c>
      <c r="L91" s="14">
        <v>45292</v>
      </c>
      <c r="M91" s="60">
        <v>0</v>
      </c>
      <c r="N91" s="60">
        <v>0</v>
      </c>
      <c r="O91" s="60">
        <v>1</v>
      </c>
      <c r="P91" s="61">
        <v>1</v>
      </c>
      <c r="Q91" s="61">
        <v>0.7142857142857143</v>
      </c>
      <c r="R91" s="61">
        <v>0.7142857142857143</v>
      </c>
      <c r="S91" s="60">
        <v>0</v>
      </c>
      <c r="T91" s="60">
        <v>1</v>
      </c>
      <c r="U91" s="60">
        <v>0</v>
      </c>
      <c r="V91" s="60">
        <v>1</v>
      </c>
      <c r="W91" s="60">
        <v>1</v>
      </c>
      <c r="X91" s="61">
        <v>1</v>
      </c>
      <c r="Y91" s="24"/>
      <c r="Z91" s="24"/>
      <c r="AA91" s="24"/>
      <c r="AB91" s="24"/>
      <c r="AC91" s="24"/>
      <c r="AD91" s="24"/>
      <c r="AE91" s="24"/>
      <c r="AF91" s="24"/>
      <c r="AG91" s="24"/>
      <c r="AH91" s="24"/>
      <c r="AI91" s="24"/>
      <c r="AJ91" s="24"/>
      <c r="AM91" s="23"/>
    </row>
    <row r="92" spans="1:39" ht="25.5" x14ac:dyDescent="0.25">
      <c r="A92" s="4" t="s">
        <v>130</v>
      </c>
      <c r="B92" s="4" t="s">
        <v>130</v>
      </c>
      <c r="C92" s="4" t="s">
        <v>43</v>
      </c>
      <c r="D92" s="4" t="s">
        <v>26</v>
      </c>
      <c r="E92" s="4" t="s">
        <v>27</v>
      </c>
      <c r="F92" s="4" t="s">
        <v>38</v>
      </c>
      <c r="G92" s="4">
        <v>22</v>
      </c>
      <c r="H92" s="4" t="s">
        <v>131</v>
      </c>
      <c r="I92" s="4" t="s">
        <v>132</v>
      </c>
      <c r="J92" s="15">
        <v>10608</v>
      </c>
      <c r="K92" s="4" t="s">
        <v>31</v>
      </c>
      <c r="L92" s="14">
        <v>45444</v>
      </c>
      <c r="M92" s="59" t="s">
        <v>32</v>
      </c>
      <c r="N92" s="59" t="s">
        <v>32</v>
      </c>
      <c r="O92" s="76" t="s">
        <v>32</v>
      </c>
      <c r="P92" s="59" t="s">
        <v>32</v>
      </c>
      <c r="Q92" s="61" t="s">
        <v>32</v>
      </c>
      <c r="R92" s="59" t="s">
        <v>32</v>
      </c>
      <c r="S92" s="59" t="s">
        <v>32</v>
      </c>
      <c r="T92" s="59" t="s">
        <v>32</v>
      </c>
      <c r="U92" s="59">
        <v>9335</v>
      </c>
      <c r="V92" s="59">
        <v>5304</v>
      </c>
      <c r="W92" s="59">
        <v>9335</v>
      </c>
      <c r="X92" s="3">
        <v>1.7599924585218703</v>
      </c>
      <c r="Y92" s="24"/>
      <c r="Z92" s="24"/>
      <c r="AA92" s="24"/>
      <c r="AB92" s="24"/>
      <c r="AC92" s="24"/>
      <c r="AD92" s="24"/>
      <c r="AE92" s="24"/>
      <c r="AF92" s="24"/>
      <c r="AG92" s="24"/>
      <c r="AH92" s="24"/>
      <c r="AI92" s="24"/>
      <c r="AJ92" s="24"/>
      <c r="AM92" s="23"/>
    </row>
    <row r="93" spans="1:39" ht="63.75" x14ac:dyDescent="0.25">
      <c r="A93" s="4" t="s">
        <v>130</v>
      </c>
      <c r="B93" s="4" t="s">
        <v>130</v>
      </c>
      <c r="C93" s="4" t="s">
        <v>50</v>
      </c>
      <c r="D93" s="4" t="s">
        <v>45</v>
      </c>
      <c r="E93" s="4" t="s">
        <v>27</v>
      </c>
      <c r="F93" s="4" t="s">
        <v>38</v>
      </c>
      <c r="G93" s="4">
        <v>33</v>
      </c>
      <c r="H93" s="4" t="s">
        <v>133</v>
      </c>
      <c r="I93" s="4" t="s">
        <v>134</v>
      </c>
      <c r="J93" s="11">
        <v>1</v>
      </c>
      <c r="K93" s="4" t="s">
        <v>41</v>
      </c>
      <c r="L93" s="14">
        <v>45292</v>
      </c>
      <c r="M93" s="61">
        <v>0</v>
      </c>
      <c r="N93" s="61">
        <v>0</v>
      </c>
      <c r="O93" s="61">
        <v>1</v>
      </c>
      <c r="P93" s="61">
        <v>1</v>
      </c>
      <c r="Q93" s="61">
        <v>1</v>
      </c>
      <c r="R93" s="61">
        <v>1</v>
      </c>
      <c r="S93" s="61">
        <v>1</v>
      </c>
      <c r="T93" s="61">
        <v>1</v>
      </c>
      <c r="U93" s="61">
        <v>1</v>
      </c>
      <c r="V93" s="61">
        <v>1</v>
      </c>
      <c r="W93" s="61">
        <v>1</v>
      </c>
      <c r="X93" s="61">
        <v>1</v>
      </c>
      <c r="Y93" s="24"/>
      <c r="Z93" s="24"/>
      <c r="AA93" s="24"/>
      <c r="AB93" s="24"/>
      <c r="AC93" s="24"/>
      <c r="AD93" s="24"/>
      <c r="AE93" s="24"/>
      <c r="AF93" s="24"/>
      <c r="AG93" s="24"/>
      <c r="AH93" s="24"/>
      <c r="AI93" s="24"/>
      <c r="AJ93" s="24"/>
      <c r="AM93" s="23"/>
    </row>
    <row r="94" spans="1:39" ht="38.25" x14ac:dyDescent="0.25">
      <c r="A94" s="4" t="s">
        <v>130</v>
      </c>
      <c r="B94" s="4" t="s">
        <v>130</v>
      </c>
      <c r="C94" s="4" t="s">
        <v>43</v>
      </c>
      <c r="D94" s="4" t="s">
        <v>26</v>
      </c>
      <c r="E94" s="4" t="s">
        <v>27</v>
      </c>
      <c r="F94" s="4" t="s">
        <v>38</v>
      </c>
      <c r="G94" s="4">
        <v>34</v>
      </c>
      <c r="H94" s="4" t="s">
        <v>135</v>
      </c>
      <c r="I94" s="4" t="s">
        <v>136</v>
      </c>
      <c r="J94" s="15">
        <v>387289</v>
      </c>
      <c r="K94" s="4" t="s">
        <v>31</v>
      </c>
      <c r="L94" s="14">
        <v>45292</v>
      </c>
      <c r="M94" s="59">
        <v>0</v>
      </c>
      <c r="N94" s="64">
        <v>88288</v>
      </c>
      <c r="O94" s="76">
        <v>54658</v>
      </c>
      <c r="P94" s="64">
        <v>133000</v>
      </c>
      <c r="Q94" s="64">
        <v>142946</v>
      </c>
      <c r="R94" s="3">
        <v>1.0747819548872179</v>
      </c>
      <c r="S94" s="64">
        <v>101873</v>
      </c>
      <c r="T94" s="64">
        <v>36338</v>
      </c>
      <c r="U94" s="64">
        <v>33280</v>
      </c>
      <c r="V94" s="64">
        <v>157000</v>
      </c>
      <c r="W94" s="64">
        <v>171491</v>
      </c>
      <c r="X94" s="3">
        <v>1.0922993630573248</v>
      </c>
      <c r="Y94" s="20"/>
      <c r="Z94" s="20"/>
      <c r="AA94" s="20"/>
      <c r="AB94" s="22"/>
      <c r="AC94" s="20"/>
      <c r="AD94" s="20"/>
      <c r="AE94" s="22"/>
      <c r="AF94" s="20"/>
      <c r="AG94" s="20"/>
      <c r="AH94" s="22"/>
      <c r="AI94" s="20"/>
      <c r="AJ94" s="22"/>
      <c r="AM94" s="23"/>
    </row>
    <row r="95" spans="1:39" ht="89.25" x14ac:dyDescent="0.25">
      <c r="A95" s="4" t="s">
        <v>130</v>
      </c>
      <c r="B95" s="4" t="s">
        <v>130</v>
      </c>
      <c r="C95" s="4" t="s">
        <v>50</v>
      </c>
      <c r="D95" s="4" t="s">
        <v>45</v>
      </c>
      <c r="E95" s="4" t="s">
        <v>27</v>
      </c>
      <c r="F95" s="4" t="s">
        <v>38</v>
      </c>
      <c r="G95" s="4">
        <v>35</v>
      </c>
      <c r="H95" s="4" t="s">
        <v>137</v>
      </c>
      <c r="I95" s="4" t="s">
        <v>138</v>
      </c>
      <c r="J95" s="11">
        <v>0.9</v>
      </c>
      <c r="K95" s="4" t="s">
        <v>41</v>
      </c>
      <c r="L95" s="14">
        <v>45352</v>
      </c>
      <c r="M95" s="61" t="s">
        <v>32</v>
      </c>
      <c r="N95" s="61" t="s">
        <v>32</v>
      </c>
      <c r="O95" s="61">
        <v>0.88149999999999995</v>
      </c>
      <c r="P95" s="61">
        <v>0.9</v>
      </c>
      <c r="Q95" s="61">
        <v>0.88151288631038716</v>
      </c>
      <c r="R95" s="61">
        <v>0.97945876256709685</v>
      </c>
      <c r="S95" s="61" t="s">
        <v>32</v>
      </c>
      <c r="T95" s="61" t="s">
        <v>32</v>
      </c>
      <c r="U95" s="61">
        <v>0.98609999999999998</v>
      </c>
      <c r="V95" s="61">
        <v>0.9</v>
      </c>
      <c r="W95" s="61">
        <v>0.98608981685390129</v>
      </c>
      <c r="X95" s="61">
        <v>1.0956553520598904</v>
      </c>
      <c r="Y95" s="20"/>
      <c r="Z95" s="20"/>
      <c r="AA95" s="20"/>
      <c r="AB95" s="22"/>
      <c r="AC95" s="20"/>
      <c r="AD95" s="20"/>
      <c r="AE95" s="22"/>
      <c r="AF95" s="20"/>
      <c r="AG95" s="20"/>
      <c r="AH95" s="22"/>
      <c r="AI95" s="20"/>
      <c r="AJ95" s="22"/>
      <c r="AM95" s="23"/>
    </row>
    <row r="96" spans="1:39" ht="63.75" x14ac:dyDescent="0.25">
      <c r="A96" s="4" t="s">
        <v>130</v>
      </c>
      <c r="B96" s="4" t="s">
        <v>130</v>
      </c>
      <c r="C96" s="4" t="s">
        <v>50</v>
      </c>
      <c r="D96" s="4" t="s">
        <v>45</v>
      </c>
      <c r="E96" s="4" t="s">
        <v>27</v>
      </c>
      <c r="F96" s="4" t="s">
        <v>38</v>
      </c>
      <c r="G96" s="4">
        <v>58</v>
      </c>
      <c r="H96" s="4" t="s">
        <v>139</v>
      </c>
      <c r="I96" s="4" t="s">
        <v>140</v>
      </c>
      <c r="J96" s="11">
        <v>1</v>
      </c>
      <c r="K96" s="4" t="s">
        <v>41</v>
      </c>
      <c r="L96" s="14">
        <v>45352</v>
      </c>
      <c r="M96" s="61" t="s">
        <v>32</v>
      </c>
      <c r="N96" s="61" t="s">
        <v>32</v>
      </c>
      <c r="O96" s="61">
        <v>1</v>
      </c>
      <c r="P96" s="61">
        <v>1</v>
      </c>
      <c r="Q96" s="61">
        <v>1</v>
      </c>
      <c r="R96" s="61">
        <v>1</v>
      </c>
      <c r="S96" s="61" t="s">
        <v>32</v>
      </c>
      <c r="T96" s="61" t="s">
        <v>32</v>
      </c>
      <c r="U96" s="61">
        <v>1</v>
      </c>
      <c r="V96" s="61">
        <v>1</v>
      </c>
      <c r="W96" s="61">
        <v>1</v>
      </c>
      <c r="X96" s="61">
        <v>1</v>
      </c>
      <c r="Y96" s="24"/>
      <c r="Z96" s="24"/>
      <c r="AA96" s="24"/>
      <c r="AB96" s="24"/>
      <c r="AC96" s="24"/>
      <c r="AD96" s="24"/>
      <c r="AE96" s="24"/>
      <c r="AF96" s="24"/>
      <c r="AG96" s="24"/>
      <c r="AH96" s="24"/>
      <c r="AI96" s="24"/>
      <c r="AJ96" s="24"/>
      <c r="AM96" s="23"/>
    </row>
    <row r="97" spans="1:39" ht="63.75" x14ac:dyDescent="0.25">
      <c r="A97" s="4" t="s">
        <v>130</v>
      </c>
      <c r="B97" s="4" t="s">
        <v>166</v>
      </c>
      <c r="C97" s="4" t="s">
        <v>50</v>
      </c>
      <c r="D97" s="4" t="s">
        <v>26</v>
      </c>
      <c r="E97" s="4" t="s">
        <v>27</v>
      </c>
      <c r="F97" s="4" t="s">
        <v>38</v>
      </c>
      <c r="G97" s="4">
        <v>23</v>
      </c>
      <c r="H97" s="4" t="s">
        <v>167</v>
      </c>
      <c r="I97" s="4" t="s">
        <v>168</v>
      </c>
      <c r="J97" s="15">
        <v>40</v>
      </c>
      <c r="K97" s="4" t="s">
        <v>31</v>
      </c>
      <c r="L97" s="14">
        <v>45536</v>
      </c>
      <c r="M97" s="4" t="s">
        <v>32</v>
      </c>
      <c r="N97" s="4" t="s">
        <v>32</v>
      </c>
      <c r="O97" s="4" t="s">
        <v>32</v>
      </c>
      <c r="P97" s="4" t="s">
        <v>32</v>
      </c>
      <c r="Q97" s="4" t="s">
        <v>32</v>
      </c>
      <c r="R97" s="4" t="s">
        <v>32</v>
      </c>
      <c r="S97" s="2" t="s">
        <v>32</v>
      </c>
      <c r="T97" s="2" t="s">
        <v>32</v>
      </c>
      <c r="U97" s="2" t="s">
        <v>32</v>
      </c>
      <c r="V97" s="2" t="s">
        <v>32</v>
      </c>
      <c r="W97" s="2" t="s">
        <v>32</v>
      </c>
      <c r="X97" s="2" t="s">
        <v>32</v>
      </c>
      <c r="Y97" s="24"/>
      <c r="Z97" s="24"/>
      <c r="AA97" s="24"/>
      <c r="AB97" s="24"/>
      <c r="AC97" s="24"/>
      <c r="AD97" s="24"/>
      <c r="AE97" s="24"/>
      <c r="AF97" s="24"/>
      <c r="AG97" s="24"/>
      <c r="AH97" s="24"/>
      <c r="AI97" s="24"/>
      <c r="AJ97" s="24"/>
      <c r="AM97" s="23"/>
    </row>
    <row r="98" spans="1:39" ht="140.25" x14ac:dyDescent="0.25">
      <c r="A98" s="4" t="s">
        <v>130</v>
      </c>
      <c r="B98" s="4" t="s">
        <v>166</v>
      </c>
      <c r="C98" s="4" t="s">
        <v>25</v>
      </c>
      <c r="D98" s="4" t="s">
        <v>45</v>
      </c>
      <c r="E98" s="4" t="s">
        <v>27</v>
      </c>
      <c r="F98" s="4" t="s">
        <v>38</v>
      </c>
      <c r="G98" s="4">
        <v>24</v>
      </c>
      <c r="H98" s="4" t="s">
        <v>169</v>
      </c>
      <c r="I98" s="4" t="s">
        <v>170</v>
      </c>
      <c r="J98" s="11">
        <v>0.245</v>
      </c>
      <c r="K98" s="4" t="s">
        <v>41</v>
      </c>
      <c r="L98" s="14">
        <v>45627</v>
      </c>
      <c r="M98" s="4" t="s">
        <v>32</v>
      </c>
      <c r="N98" s="4" t="s">
        <v>32</v>
      </c>
      <c r="O98" s="4" t="s">
        <v>32</v>
      </c>
      <c r="P98" s="4" t="s">
        <v>32</v>
      </c>
      <c r="Q98" s="4" t="s">
        <v>32</v>
      </c>
      <c r="R98" s="4" t="s">
        <v>32</v>
      </c>
      <c r="S98" s="2" t="s">
        <v>32</v>
      </c>
      <c r="T98" s="2" t="s">
        <v>32</v>
      </c>
      <c r="U98" s="2" t="s">
        <v>32</v>
      </c>
      <c r="V98" s="2" t="s">
        <v>32</v>
      </c>
      <c r="W98" s="2" t="s">
        <v>32</v>
      </c>
      <c r="X98" s="2" t="s">
        <v>32</v>
      </c>
      <c r="Y98" s="24"/>
      <c r="Z98" s="24"/>
      <c r="AA98" s="24"/>
      <c r="AB98" s="24"/>
      <c r="AC98" s="24"/>
      <c r="AD98" s="24"/>
      <c r="AE98" s="24"/>
      <c r="AF98" s="24"/>
      <c r="AG98" s="24"/>
      <c r="AH98" s="24"/>
      <c r="AI98" s="24"/>
      <c r="AJ98" s="24"/>
      <c r="AM98" s="23"/>
    </row>
    <row r="99" spans="1:39" ht="51" x14ac:dyDescent="0.25">
      <c r="A99" s="4" t="s">
        <v>130</v>
      </c>
      <c r="B99" s="4" t="s">
        <v>166</v>
      </c>
      <c r="C99" s="4" t="s">
        <v>25</v>
      </c>
      <c r="D99" s="4" t="s">
        <v>26</v>
      </c>
      <c r="E99" s="4" t="s">
        <v>27</v>
      </c>
      <c r="F99" s="4" t="s">
        <v>38</v>
      </c>
      <c r="G99" s="4">
        <v>25</v>
      </c>
      <c r="H99" s="4" t="s">
        <v>171</v>
      </c>
      <c r="I99" s="4" t="s">
        <v>172</v>
      </c>
      <c r="J99" s="15">
        <v>4243</v>
      </c>
      <c r="K99" s="4" t="s">
        <v>31</v>
      </c>
      <c r="L99" s="14">
        <v>45292</v>
      </c>
      <c r="M99" s="59">
        <v>0</v>
      </c>
      <c r="N99" s="59">
        <v>0</v>
      </c>
      <c r="O99" s="76">
        <v>2179</v>
      </c>
      <c r="P99" s="59">
        <v>871</v>
      </c>
      <c r="Q99" s="59">
        <v>2179</v>
      </c>
      <c r="R99" s="3">
        <v>2.5017221584385765</v>
      </c>
      <c r="S99" s="59">
        <v>473</v>
      </c>
      <c r="T99" s="59">
        <v>1595</v>
      </c>
      <c r="U99" s="59">
        <v>475</v>
      </c>
      <c r="V99" s="59">
        <v>1058</v>
      </c>
      <c r="W99" s="59">
        <v>2543</v>
      </c>
      <c r="X99" s="3">
        <v>2.4035916824196599</v>
      </c>
      <c r="Y99" s="24"/>
      <c r="Z99" s="24"/>
      <c r="AA99" s="24"/>
      <c r="AB99" s="24"/>
      <c r="AC99" s="24"/>
      <c r="AD99" s="24"/>
      <c r="AE99" s="24"/>
      <c r="AF99" s="24"/>
      <c r="AG99" s="24"/>
      <c r="AH99" s="24"/>
      <c r="AI99" s="24"/>
      <c r="AJ99" s="24"/>
      <c r="AM99" s="23"/>
    </row>
    <row r="100" spans="1:39" ht="127.5" x14ac:dyDescent="0.25">
      <c r="A100" s="4" t="s">
        <v>130</v>
      </c>
      <c r="B100" s="4" t="s">
        <v>166</v>
      </c>
      <c r="C100" s="4" t="s">
        <v>43</v>
      </c>
      <c r="D100" s="4" t="s">
        <v>45</v>
      </c>
      <c r="E100" s="4" t="s">
        <v>27</v>
      </c>
      <c r="F100" s="4" t="s">
        <v>38</v>
      </c>
      <c r="G100" s="4">
        <v>26</v>
      </c>
      <c r="H100" s="4" t="s">
        <v>173</v>
      </c>
      <c r="I100" s="4" t="s">
        <v>174</v>
      </c>
      <c r="J100" s="11">
        <v>1</v>
      </c>
      <c r="K100" s="4" t="s">
        <v>41</v>
      </c>
      <c r="L100" s="14">
        <v>45292</v>
      </c>
      <c r="M100" s="61">
        <v>0</v>
      </c>
      <c r="N100" s="61">
        <v>0</v>
      </c>
      <c r="O100" s="61">
        <v>1</v>
      </c>
      <c r="P100" s="61">
        <v>1</v>
      </c>
      <c r="Q100" s="61">
        <v>1</v>
      </c>
      <c r="R100" s="61">
        <v>1</v>
      </c>
      <c r="S100" s="61">
        <v>1</v>
      </c>
      <c r="T100" s="61">
        <v>1</v>
      </c>
      <c r="U100" s="61">
        <v>1</v>
      </c>
      <c r="V100" s="61">
        <v>1</v>
      </c>
      <c r="W100" s="61">
        <v>1</v>
      </c>
      <c r="X100" s="61">
        <v>1</v>
      </c>
      <c r="Y100" s="24"/>
      <c r="Z100" s="24"/>
      <c r="AA100" s="24"/>
      <c r="AB100" s="24"/>
      <c r="AC100" s="24"/>
      <c r="AD100" s="24"/>
      <c r="AE100" s="24"/>
      <c r="AF100" s="24"/>
      <c r="AG100" s="24"/>
      <c r="AH100" s="24"/>
      <c r="AI100" s="24"/>
      <c r="AJ100" s="24"/>
      <c r="AM100" s="23"/>
    </row>
    <row r="101" spans="1:39" ht="153" x14ac:dyDescent="0.25">
      <c r="A101" s="4" t="s">
        <v>130</v>
      </c>
      <c r="B101" s="4" t="s">
        <v>166</v>
      </c>
      <c r="C101" s="4" t="s">
        <v>50</v>
      </c>
      <c r="D101" s="4" t="s">
        <v>45</v>
      </c>
      <c r="E101" s="4" t="s">
        <v>27</v>
      </c>
      <c r="F101" s="4" t="s">
        <v>38</v>
      </c>
      <c r="G101" s="4">
        <v>27</v>
      </c>
      <c r="H101" s="4" t="s">
        <v>175</v>
      </c>
      <c r="I101" s="4" t="s">
        <v>176</v>
      </c>
      <c r="J101" s="11">
        <v>1</v>
      </c>
      <c r="K101" s="4" t="s">
        <v>41</v>
      </c>
      <c r="L101" s="14">
        <v>45292</v>
      </c>
      <c r="M101" s="61">
        <v>0</v>
      </c>
      <c r="N101" s="61">
        <v>1</v>
      </c>
      <c r="O101" s="61">
        <v>1</v>
      </c>
      <c r="P101" s="61">
        <v>1</v>
      </c>
      <c r="Q101" s="61">
        <v>1</v>
      </c>
      <c r="R101" s="61">
        <v>1</v>
      </c>
      <c r="S101" s="61">
        <v>1</v>
      </c>
      <c r="T101" s="61">
        <v>1</v>
      </c>
      <c r="U101" s="61">
        <v>1</v>
      </c>
      <c r="V101" s="61">
        <v>1</v>
      </c>
      <c r="W101" s="61">
        <v>1</v>
      </c>
      <c r="X101" s="61">
        <v>1</v>
      </c>
      <c r="Y101" s="24"/>
      <c r="Z101" s="24"/>
      <c r="AA101" s="24"/>
      <c r="AB101" s="24"/>
      <c r="AC101" s="24"/>
      <c r="AD101" s="24"/>
      <c r="AE101" s="24"/>
      <c r="AF101" s="24"/>
      <c r="AG101" s="24"/>
      <c r="AH101" s="24"/>
      <c r="AI101" s="24"/>
      <c r="AJ101" s="24"/>
      <c r="AM101" s="23"/>
    </row>
    <row r="102" spans="1:39" ht="76.5" x14ac:dyDescent="0.25">
      <c r="A102" s="4" t="s">
        <v>130</v>
      </c>
      <c r="B102" s="4" t="s">
        <v>166</v>
      </c>
      <c r="C102" s="4" t="s">
        <v>25</v>
      </c>
      <c r="D102" s="4" t="s">
        <v>26</v>
      </c>
      <c r="E102" s="4" t="s">
        <v>27</v>
      </c>
      <c r="F102" s="4" t="s">
        <v>38</v>
      </c>
      <c r="G102" s="4">
        <v>28</v>
      </c>
      <c r="H102" s="4" t="s">
        <v>177</v>
      </c>
      <c r="I102" s="4" t="s">
        <v>178</v>
      </c>
      <c r="J102" s="15">
        <v>12</v>
      </c>
      <c r="K102" s="4" t="s">
        <v>31</v>
      </c>
      <c r="L102" s="14">
        <v>45536</v>
      </c>
      <c r="M102" s="4" t="s">
        <v>32</v>
      </c>
      <c r="N102" s="4" t="s">
        <v>32</v>
      </c>
      <c r="O102" s="4" t="s">
        <v>32</v>
      </c>
      <c r="P102" s="4" t="s">
        <v>32</v>
      </c>
      <c r="Q102" s="4" t="s">
        <v>32</v>
      </c>
      <c r="R102" s="4" t="s">
        <v>32</v>
      </c>
      <c r="S102" s="2" t="s">
        <v>32</v>
      </c>
      <c r="T102" s="2" t="s">
        <v>32</v>
      </c>
      <c r="U102" s="2" t="s">
        <v>32</v>
      </c>
      <c r="V102" s="2" t="s">
        <v>32</v>
      </c>
      <c r="W102" s="2" t="s">
        <v>32</v>
      </c>
      <c r="X102" s="2" t="s">
        <v>32</v>
      </c>
      <c r="Y102" s="25"/>
      <c r="Z102" s="25"/>
      <c r="AA102" s="25"/>
      <c r="AB102" s="25"/>
      <c r="AC102" s="25"/>
      <c r="AD102" s="25"/>
      <c r="AE102" s="25"/>
      <c r="AF102" s="25"/>
      <c r="AG102" s="25"/>
      <c r="AH102" s="25"/>
      <c r="AI102" s="25"/>
      <c r="AJ102" s="25"/>
      <c r="AM102" s="23"/>
    </row>
    <row r="103" spans="1:39" ht="102" x14ac:dyDescent="0.25">
      <c r="A103" s="4" t="s">
        <v>130</v>
      </c>
      <c r="B103" s="4" t="s">
        <v>166</v>
      </c>
      <c r="C103" s="4" t="s">
        <v>37</v>
      </c>
      <c r="D103" s="4" t="s">
        <v>45</v>
      </c>
      <c r="E103" s="4" t="s">
        <v>73</v>
      </c>
      <c r="F103" s="4" t="s">
        <v>38</v>
      </c>
      <c r="G103" s="4">
        <v>177</v>
      </c>
      <c r="H103" s="4" t="s">
        <v>179</v>
      </c>
      <c r="I103" s="4" t="s">
        <v>180</v>
      </c>
      <c r="J103" s="11">
        <v>1</v>
      </c>
      <c r="K103" s="11" t="s">
        <v>41</v>
      </c>
      <c r="L103" s="14">
        <v>45292</v>
      </c>
      <c r="M103" s="61">
        <v>1</v>
      </c>
      <c r="N103" s="61">
        <v>1</v>
      </c>
      <c r="O103" s="61">
        <v>1</v>
      </c>
      <c r="P103" s="61">
        <v>1</v>
      </c>
      <c r="Q103" s="61">
        <v>1</v>
      </c>
      <c r="R103" s="61">
        <v>1</v>
      </c>
      <c r="S103" s="61">
        <v>1</v>
      </c>
      <c r="T103" s="61">
        <v>1</v>
      </c>
      <c r="U103" s="61">
        <v>1</v>
      </c>
      <c r="V103" s="61">
        <v>1</v>
      </c>
      <c r="W103" s="61">
        <v>1</v>
      </c>
      <c r="X103" s="61">
        <v>1</v>
      </c>
      <c r="Y103" s="24"/>
      <c r="Z103" s="24"/>
      <c r="AA103" s="24"/>
      <c r="AB103" s="24"/>
      <c r="AC103" s="24"/>
      <c r="AD103" s="24"/>
      <c r="AE103" s="24"/>
      <c r="AF103" s="24"/>
      <c r="AG103" s="24"/>
      <c r="AH103" s="24"/>
      <c r="AI103" s="24"/>
      <c r="AJ103" s="24"/>
      <c r="AM103" s="23"/>
    </row>
    <row r="104" spans="1:39" ht="102" x14ac:dyDescent="0.25">
      <c r="A104" s="4" t="s">
        <v>130</v>
      </c>
      <c r="B104" s="4" t="s">
        <v>154</v>
      </c>
      <c r="C104" s="4" t="s">
        <v>25</v>
      </c>
      <c r="D104" s="4" t="s">
        <v>155</v>
      </c>
      <c r="E104" s="4" t="s">
        <v>27</v>
      </c>
      <c r="F104" s="4" t="s">
        <v>38</v>
      </c>
      <c r="G104" s="4">
        <v>21</v>
      </c>
      <c r="H104" s="4" t="s">
        <v>156</v>
      </c>
      <c r="I104" s="4" t="s">
        <v>157</v>
      </c>
      <c r="J104" s="11">
        <v>0.9</v>
      </c>
      <c r="K104" s="4" t="s">
        <v>41</v>
      </c>
      <c r="L104" s="14">
        <v>45352</v>
      </c>
      <c r="M104" s="61" t="s">
        <v>32</v>
      </c>
      <c r="N104" s="61" t="s">
        <v>32</v>
      </c>
      <c r="O104" s="61">
        <v>0.88009999999999999</v>
      </c>
      <c r="P104" s="61">
        <v>0.9</v>
      </c>
      <c r="Q104" s="61">
        <v>0.88012569430613641</v>
      </c>
      <c r="R104" s="10">
        <v>0.97791743811792931</v>
      </c>
      <c r="S104" s="61" t="s">
        <v>32</v>
      </c>
      <c r="T104" s="61" t="s">
        <v>32</v>
      </c>
      <c r="U104" s="61">
        <v>0.99450000000000005</v>
      </c>
      <c r="V104" s="61">
        <v>0.9</v>
      </c>
      <c r="W104" s="61">
        <v>0.99450103668980439</v>
      </c>
      <c r="X104" s="3">
        <v>1.1050011518775604</v>
      </c>
      <c r="Y104" s="24"/>
      <c r="Z104" s="24"/>
      <c r="AA104" s="24"/>
      <c r="AB104" s="24"/>
      <c r="AC104" s="24"/>
      <c r="AD104" s="24"/>
      <c r="AE104" s="24"/>
      <c r="AF104" s="24"/>
      <c r="AG104" s="24"/>
      <c r="AH104" s="24"/>
      <c r="AI104" s="24"/>
      <c r="AJ104" s="24"/>
      <c r="AM104" s="23"/>
    </row>
    <row r="105" spans="1:39" ht="102" x14ac:dyDescent="0.25">
      <c r="A105" s="4" t="s">
        <v>130</v>
      </c>
      <c r="B105" s="4" t="s">
        <v>154</v>
      </c>
      <c r="C105" s="4" t="s">
        <v>50</v>
      </c>
      <c r="D105" s="4" t="s">
        <v>155</v>
      </c>
      <c r="E105" s="4" t="s">
        <v>27</v>
      </c>
      <c r="F105" s="4" t="s">
        <v>38</v>
      </c>
      <c r="G105" s="4">
        <v>36</v>
      </c>
      <c r="H105" s="4" t="s">
        <v>158</v>
      </c>
      <c r="I105" s="4" t="s">
        <v>159</v>
      </c>
      <c r="J105" s="11">
        <v>0.9</v>
      </c>
      <c r="K105" s="11" t="s">
        <v>41</v>
      </c>
      <c r="L105" s="14">
        <v>45352</v>
      </c>
      <c r="M105" s="61" t="s">
        <v>32</v>
      </c>
      <c r="N105" s="61" t="s">
        <v>32</v>
      </c>
      <c r="O105" s="61">
        <v>0.5756</v>
      </c>
      <c r="P105" s="61">
        <v>0.9</v>
      </c>
      <c r="Q105" s="61">
        <v>0.57564766839378234</v>
      </c>
      <c r="R105" s="3">
        <v>0.63960852043753591</v>
      </c>
      <c r="S105" s="61" t="s">
        <v>32</v>
      </c>
      <c r="T105" s="61" t="s">
        <v>32</v>
      </c>
      <c r="U105" s="61">
        <v>0.85389999999999999</v>
      </c>
      <c r="V105" s="61">
        <v>0.9</v>
      </c>
      <c r="W105" s="61">
        <v>0.85386053967405828</v>
      </c>
      <c r="X105" s="3">
        <v>0.94873393297117581</v>
      </c>
      <c r="Y105" s="24"/>
      <c r="Z105" s="24"/>
      <c r="AA105" s="24"/>
      <c r="AB105" s="24"/>
      <c r="AC105" s="24"/>
      <c r="AD105" s="24"/>
      <c r="AE105" s="24"/>
      <c r="AF105" s="24"/>
      <c r="AG105" s="24"/>
      <c r="AH105" s="24"/>
      <c r="AI105" s="24"/>
      <c r="AJ105" s="24"/>
      <c r="AM105" s="23"/>
    </row>
    <row r="106" spans="1:39" ht="89.25" x14ac:dyDescent="0.25">
      <c r="A106" s="4" t="s">
        <v>130</v>
      </c>
      <c r="B106" s="4" t="s">
        <v>154</v>
      </c>
      <c r="C106" s="4" t="s">
        <v>25</v>
      </c>
      <c r="D106" s="4" t="s">
        <v>155</v>
      </c>
      <c r="E106" s="4" t="s">
        <v>27</v>
      </c>
      <c r="F106" s="4" t="s">
        <v>38</v>
      </c>
      <c r="G106" s="4">
        <v>37</v>
      </c>
      <c r="H106" s="4" t="s">
        <v>160</v>
      </c>
      <c r="I106" s="4" t="s">
        <v>161</v>
      </c>
      <c r="J106" s="11">
        <v>0.9</v>
      </c>
      <c r="K106" s="4" t="s">
        <v>41</v>
      </c>
      <c r="L106" s="14">
        <v>45352</v>
      </c>
      <c r="M106" s="61" t="s">
        <v>32</v>
      </c>
      <c r="N106" s="61" t="s">
        <v>32</v>
      </c>
      <c r="O106" s="61">
        <v>0.86319999999999997</v>
      </c>
      <c r="P106" s="61">
        <v>0.9</v>
      </c>
      <c r="Q106" s="61">
        <v>0.8632295729437347</v>
      </c>
      <c r="R106" s="3">
        <v>0.95914396993748297</v>
      </c>
      <c r="S106" s="61" t="s">
        <v>32</v>
      </c>
      <c r="T106" s="61" t="s">
        <v>32</v>
      </c>
      <c r="U106" s="61">
        <v>0.999</v>
      </c>
      <c r="V106" s="61">
        <v>0.9</v>
      </c>
      <c r="W106" s="61">
        <v>0.99904159478627563</v>
      </c>
      <c r="X106" s="3">
        <v>1.1100462164291951</v>
      </c>
      <c r="Y106" s="20"/>
      <c r="Z106" s="20"/>
      <c r="AA106" s="26"/>
      <c r="AB106" s="20"/>
      <c r="AC106" s="20"/>
      <c r="AD106" s="26"/>
      <c r="AE106" s="20"/>
      <c r="AF106" s="20"/>
      <c r="AG106" s="26"/>
      <c r="AH106" s="26"/>
      <c r="AI106" s="26"/>
      <c r="AJ106" s="26"/>
      <c r="AM106" s="23"/>
    </row>
    <row r="107" spans="1:39" ht="76.5" x14ac:dyDescent="0.25">
      <c r="A107" s="4" t="s">
        <v>130</v>
      </c>
      <c r="B107" s="4" t="s">
        <v>154</v>
      </c>
      <c r="C107" s="4" t="s">
        <v>25</v>
      </c>
      <c r="D107" s="4" t="s">
        <v>155</v>
      </c>
      <c r="E107" s="4" t="s">
        <v>27</v>
      </c>
      <c r="F107" s="4" t="s">
        <v>38</v>
      </c>
      <c r="G107" s="4">
        <v>38</v>
      </c>
      <c r="H107" s="4" t="s">
        <v>162</v>
      </c>
      <c r="I107" s="4" t="s">
        <v>163</v>
      </c>
      <c r="J107" s="11">
        <v>0.9</v>
      </c>
      <c r="K107" s="4" t="s">
        <v>41</v>
      </c>
      <c r="L107" s="14">
        <v>45352</v>
      </c>
      <c r="M107" s="61" t="s">
        <v>32</v>
      </c>
      <c r="N107" s="61" t="s">
        <v>32</v>
      </c>
      <c r="O107" s="61">
        <v>0.9325</v>
      </c>
      <c r="P107" s="61">
        <v>0.9</v>
      </c>
      <c r="Q107" s="61">
        <v>0.93254398792395865</v>
      </c>
      <c r="R107" s="3">
        <v>1.0361599865821762</v>
      </c>
      <c r="S107" s="61" t="s">
        <v>32</v>
      </c>
      <c r="T107" s="61" t="s">
        <v>32</v>
      </c>
      <c r="U107" s="61">
        <v>0.98070000000000002</v>
      </c>
      <c r="V107" s="61">
        <v>0.9</v>
      </c>
      <c r="W107" s="61">
        <v>0.98066547141065463</v>
      </c>
      <c r="X107" s="3">
        <v>1.089628301567394</v>
      </c>
      <c r="Y107" s="20"/>
      <c r="Z107" s="20"/>
      <c r="AA107" s="20"/>
      <c r="AB107" s="26"/>
      <c r="AC107" s="26"/>
      <c r="AD107" s="26"/>
      <c r="AE107" s="26"/>
      <c r="AF107" s="26"/>
      <c r="AG107" s="26"/>
      <c r="AH107" s="26"/>
      <c r="AI107" s="26"/>
      <c r="AJ107" s="26"/>
      <c r="AM107" s="23"/>
    </row>
    <row r="108" spans="1:39" ht="51" x14ac:dyDescent="0.25">
      <c r="A108" s="4" t="s">
        <v>130</v>
      </c>
      <c r="B108" s="4" t="s">
        <v>154</v>
      </c>
      <c r="C108" s="4" t="s">
        <v>50</v>
      </c>
      <c r="D108" s="4" t="s">
        <v>155</v>
      </c>
      <c r="E108" s="4" t="s">
        <v>27</v>
      </c>
      <c r="F108" s="4" t="s">
        <v>38</v>
      </c>
      <c r="G108" s="4">
        <v>117</v>
      </c>
      <c r="H108" s="4" t="s">
        <v>164</v>
      </c>
      <c r="I108" s="4" t="s">
        <v>165</v>
      </c>
      <c r="J108" s="10">
        <v>1</v>
      </c>
      <c r="K108" s="4" t="s">
        <v>41</v>
      </c>
      <c r="L108" s="14">
        <v>45292</v>
      </c>
      <c r="M108" s="70">
        <v>0.88249999999999995</v>
      </c>
      <c r="N108" s="70">
        <v>0.88739999999999997</v>
      </c>
      <c r="O108" s="70">
        <v>0.88700000000000001</v>
      </c>
      <c r="P108" s="70">
        <v>1</v>
      </c>
      <c r="Q108" s="61">
        <v>0.88702145711491509</v>
      </c>
      <c r="R108" s="3">
        <v>0.88702145711491509</v>
      </c>
      <c r="S108" s="70">
        <v>0.97299999999999998</v>
      </c>
      <c r="T108" s="70">
        <v>0.98299999999999998</v>
      </c>
      <c r="U108" s="70">
        <v>0.99219999999999997</v>
      </c>
      <c r="V108" s="70">
        <v>1</v>
      </c>
      <c r="W108" s="70">
        <v>0.99215578664496651</v>
      </c>
      <c r="X108" s="3">
        <v>0.99215578664496651</v>
      </c>
      <c r="Y108" s="20"/>
      <c r="Z108" s="20"/>
      <c r="AA108" s="26"/>
      <c r="AB108" s="20"/>
      <c r="AC108" s="20"/>
      <c r="AD108" s="26"/>
      <c r="AE108" s="20"/>
      <c r="AF108" s="20"/>
      <c r="AG108" s="26"/>
      <c r="AH108" s="26"/>
      <c r="AI108" s="26"/>
      <c r="AJ108" s="26"/>
      <c r="AM108" s="23"/>
    </row>
    <row r="109" spans="1:39" ht="38.25" x14ac:dyDescent="0.25">
      <c r="A109" s="4" t="s">
        <v>130</v>
      </c>
      <c r="B109" s="4" t="s">
        <v>141</v>
      </c>
      <c r="C109" s="4" t="s">
        <v>43</v>
      </c>
      <c r="D109" s="4" t="s">
        <v>26</v>
      </c>
      <c r="E109" s="4" t="s">
        <v>27</v>
      </c>
      <c r="F109" s="4" t="s">
        <v>38</v>
      </c>
      <c r="G109" s="4">
        <v>40</v>
      </c>
      <c r="H109" s="4" t="s">
        <v>142</v>
      </c>
      <c r="I109" s="4" t="s">
        <v>143</v>
      </c>
      <c r="J109" s="15">
        <v>276822</v>
      </c>
      <c r="K109" s="4" t="s">
        <v>31</v>
      </c>
      <c r="L109" s="14">
        <v>45292</v>
      </c>
      <c r="M109" s="64">
        <v>2479</v>
      </c>
      <c r="N109" s="64">
        <v>18879</v>
      </c>
      <c r="O109" s="76">
        <v>33792</v>
      </c>
      <c r="P109" s="64">
        <v>69204</v>
      </c>
      <c r="Q109" s="64">
        <v>55150</v>
      </c>
      <c r="R109" s="3">
        <v>0.79691925322235713</v>
      </c>
      <c r="S109" s="64">
        <v>32711</v>
      </c>
      <c r="T109" s="64">
        <v>37817</v>
      </c>
      <c r="U109" s="64">
        <v>41153</v>
      </c>
      <c r="V109" s="64">
        <v>69204</v>
      </c>
      <c r="W109" s="64">
        <v>111681</v>
      </c>
      <c r="X109" s="3">
        <v>1.6137940003468008</v>
      </c>
      <c r="Y109" s="24"/>
      <c r="Z109" s="24"/>
      <c r="AA109" s="24"/>
      <c r="AB109" s="24"/>
      <c r="AC109" s="24"/>
      <c r="AD109" s="24"/>
      <c r="AE109" s="24"/>
      <c r="AF109" s="24"/>
      <c r="AG109" s="24"/>
      <c r="AH109" s="24"/>
      <c r="AI109" s="24"/>
      <c r="AJ109" s="24"/>
      <c r="AM109" s="23"/>
    </row>
    <row r="110" spans="1:39" ht="38.25" x14ac:dyDescent="0.25">
      <c r="A110" s="4" t="s">
        <v>130</v>
      </c>
      <c r="B110" s="4" t="s">
        <v>141</v>
      </c>
      <c r="C110" s="4" t="s">
        <v>43</v>
      </c>
      <c r="D110" s="4" t="s">
        <v>26</v>
      </c>
      <c r="E110" s="4" t="s">
        <v>27</v>
      </c>
      <c r="F110" s="4" t="s">
        <v>38</v>
      </c>
      <c r="G110" s="4">
        <v>41</v>
      </c>
      <c r="H110" s="4" t="s">
        <v>144</v>
      </c>
      <c r="I110" s="4" t="s">
        <v>145</v>
      </c>
      <c r="J110" s="15">
        <v>10221352</v>
      </c>
      <c r="K110" s="4" t="s">
        <v>31</v>
      </c>
      <c r="L110" s="14">
        <v>45292</v>
      </c>
      <c r="M110" s="64">
        <v>941821</v>
      </c>
      <c r="N110" s="64">
        <v>1239795</v>
      </c>
      <c r="O110" s="76">
        <v>1151431</v>
      </c>
      <c r="P110" s="64">
        <v>2555337</v>
      </c>
      <c r="Q110" s="64">
        <v>3333047</v>
      </c>
      <c r="R110" s="3">
        <v>1.3043473326610149</v>
      </c>
      <c r="S110" s="64">
        <v>1387659</v>
      </c>
      <c r="T110" s="64">
        <v>1206360</v>
      </c>
      <c r="U110" s="64">
        <v>1096868</v>
      </c>
      <c r="V110" s="64">
        <v>2555337</v>
      </c>
      <c r="W110" s="64">
        <v>3690887</v>
      </c>
      <c r="X110" s="3">
        <v>1.4443836566370698</v>
      </c>
      <c r="Y110" s="24"/>
      <c r="Z110" s="24"/>
      <c r="AA110" s="24"/>
      <c r="AB110" s="24"/>
      <c r="AC110" s="24"/>
      <c r="AD110" s="24"/>
      <c r="AE110" s="24"/>
      <c r="AF110" s="24"/>
      <c r="AG110" s="24"/>
      <c r="AH110" s="24"/>
      <c r="AI110" s="24"/>
      <c r="AJ110" s="24"/>
      <c r="AM110" s="23"/>
    </row>
    <row r="111" spans="1:39" ht="51" x14ac:dyDescent="0.25">
      <c r="A111" s="4" t="s">
        <v>130</v>
      </c>
      <c r="B111" s="4" t="s">
        <v>141</v>
      </c>
      <c r="C111" s="4" t="s">
        <v>43</v>
      </c>
      <c r="D111" s="4" t="s">
        <v>26</v>
      </c>
      <c r="E111" s="4" t="s">
        <v>27</v>
      </c>
      <c r="F111" s="4" t="s">
        <v>38</v>
      </c>
      <c r="G111" s="4">
        <v>42</v>
      </c>
      <c r="H111" s="4" t="s">
        <v>146</v>
      </c>
      <c r="I111" s="4" t="s">
        <v>147</v>
      </c>
      <c r="J111" s="15">
        <v>5889478</v>
      </c>
      <c r="K111" s="4" t="s">
        <v>31</v>
      </c>
      <c r="L111" s="14">
        <v>45292</v>
      </c>
      <c r="M111" s="64">
        <v>357073</v>
      </c>
      <c r="N111" s="64">
        <v>572802</v>
      </c>
      <c r="O111" s="76">
        <v>514185</v>
      </c>
      <c r="P111" s="64">
        <v>1472370</v>
      </c>
      <c r="Q111" s="64">
        <v>1444060</v>
      </c>
      <c r="R111" s="3">
        <v>0.98077249604379335</v>
      </c>
      <c r="S111" s="64">
        <v>755638</v>
      </c>
      <c r="T111" s="64">
        <v>737811</v>
      </c>
      <c r="U111" s="64">
        <v>683411</v>
      </c>
      <c r="V111" s="64">
        <v>1472370</v>
      </c>
      <c r="W111" s="64">
        <v>2176860</v>
      </c>
      <c r="X111" s="3">
        <v>1.4784734815297784</v>
      </c>
      <c r="Y111" s="20"/>
      <c r="Z111" s="20"/>
      <c r="AA111" s="26"/>
      <c r="AB111" s="20"/>
      <c r="AC111" s="20"/>
      <c r="AD111" s="26"/>
      <c r="AE111" s="20"/>
      <c r="AF111" s="20"/>
      <c r="AG111" s="26"/>
      <c r="AH111" s="26"/>
      <c r="AI111" s="26"/>
      <c r="AJ111" s="26"/>
      <c r="AM111" s="23"/>
    </row>
    <row r="112" spans="1:39" ht="38.25" x14ac:dyDescent="0.25">
      <c r="A112" s="4" t="s">
        <v>130</v>
      </c>
      <c r="B112" s="4" t="s">
        <v>141</v>
      </c>
      <c r="C112" s="4" t="s">
        <v>43</v>
      </c>
      <c r="D112" s="4" t="s">
        <v>26</v>
      </c>
      <c r="E112" s="4" t="s">
        <v>27</v>
      </c>
      <c r="F112" s="4" t="s">
        <v>38</v>
      </c>
      <c r="G112" s="4">
        <v>43</v>
      </c>
      <c r="H112" s="4" t="s">
        <v>148</v>
      </c>
      <c r="I112" s="4" t="s">
        <v>149</v>
      </c>
      <c r="J112" s="15">
        <v>1116942</v>
      </c>
      <c r="K112" s="4" t="s">
        <v>31</v>
      </c>
      <c r="L112" s="14">
        <v>45292</v>
      </c>
      <c r="M112" s="65">
        <v>29234</v>
      </c>
      <c r="N112" s="65">
        <v>85218</v>
      </c>
      <c r="O112" s="78">
        <v>78947</v>
      </c>
      <c r="P112" s="65">
        <v>279234</v>
      </c>
      <c r="Q112" s="64">
        <v>193399</v>
      </c>
      <c r="R112" s="3">
        <v>0.69260548500540764</v>
      </c>
      <c r="S112" s="65">
        <v>99837</v>
      </c>
      <c r="T112" s="65">
        <v>112110</v>
      </c>
      <c r="U112" s="65">
        <v>67244</v>
      </c>
      <c r="V112" s="65">
        <v>279234</v>
      </c>
      <c r="W112" s="65">
        <v>279191</v>
      </c>
      <c r="X112" s="3">
        <v>0.99984600729137574</v>
      </c>
      <c r="Y112" s="25"/>
      <c r="Z112" s="25"/>
      <c r="AA112" s="25"/>
      <c r="AB112" s="25"/>
      <c r="AC112" s="25"/>
      <c r="AD112" s="25"/>
      <c r="AE112" s="25"/>
      <c r="AF112" s="25"/>
      <c r="AG112" s="25"/>
      <c r="AH112" s="25"/>
      <c r="AI112" s="25"/>
      <c r="AJ112" s="25"/>
      <c r="AM112" s="23"/>
    </row>
    <row r="113" spans="1:39" ht="25.5" x14ac:dyDescent="0.25">
      <c r="A113" s="4" t="s">
        <v>130</v>
      </c>
      <c r="B113" s="4" t="s">
        <v>141</v>
      </c>
      <c r="C113" s="4" t="s">
        <v>25</v>
      </c>
      <c r="D113" s="4" t="s">
        <v>26</v>
      </c>
      <c r="E113" s="4" t="s">
        <v>27</v>
      </c>
      <c r="F113" s="4" t="s">
        <v>38</v>
      </c>
      <c r="G113" s="4">
        <v>44</v>
      </c>
      <c r="H113" s="4" t="s">
        <v>150</v>
      </c>
      <c r="I113" s="4" t="s">
        <v>151</v>
      </c>
      <c r="J113" s="15">
        <v>831540</v>
      </c>
      <c r="K113" s="4" t="s">
        <v>31</v>
      </c>
      <c r="L113" s="14">
        <v>45352</v>
      </c>
      <c r="M113" s="64" t="s">
        <v>32</v>
      </c>
      <c r="N113" s="64" t="s">
        <v>32</v>
      </c>
      <c r="O113" s="76">
        <v>331211</v>
      </c>
      <c r="P113" s="64">
        <v>207885</v>
      </c>
      <c r="Q113" s="64">
        <v>331211</v>
      </c>
      <c r="R113" s="3">
        <v>1.5932414556124781</v>
      </c>
      <c r="S113" s="64" t="s">
        <v>32</v>
      </c>
      <c r="T113" s="64" t="s">
        <v>32</v>
      </c>
      <c r="U113" s="64">
        <v>373881</v>
      </c>
      <c r="V113" s="64">
        <v>207885</v>
      </c>
      <c r="W113" s="64">
        <v>373881</v>
      </c>
      <c r="X113" s="3">
        <v>1.7984991702143012</v>
      </c>
      <c r="Y113" s="24"/>
      <c r="Z113" s="24"/>
      <c r="AA113" s="24"/>
      <c r="AB113" s="24"/>
      <c r="AC113" s="24"/>
      <c r="AD113" s="24"/>
      <c r="AE113" s="24"/>
      <c r="AF113" s="24"/>
      <c r="AG113" s="24"/>
      <c r="AH113" s="24"/>
      <c r="AI113" s="24"/>
      <c r="AJ113" s="24"/>
      <c r="AM113" s="23"/>
    </row>
    <row r="114" spans="1:39" ht="51" x14ac:dyDescent="0.25">
      <c r="A114" s="4" t="s">
        <v>130</v>
      </c>
      <c r="B114" s="4" t="s">
        <v>141</v>
      </c>
      <c r="C114" s="4" t="s">
        <v>43</v>
      </c>
      <c r="D114" s="4" t="s">
        <v>26</v>
      </c>
      <c r="E114" s="4" t="s">
        <v>27</v>
      </c>
      <c r="F114" s="4" t="s">
        <v>38</v>
      </c>
      <c r="G114" s="4">
        <v>45</v>
      </c>
      <c r="H114" s="4" t="s">
        <v>152</v>
      </c>
      <c r="I114" s="4" t="s">
        <v>153</v>
      </c>
      <c r="J114" s="15">
        <v>17504594</v>
      </c>
      <c r="K114" s="4" t="s">
        <v>31</v>
      </c>
      <c r="L114" s="14">
        <v>45292</v>
      </c>
      <c r="M114" s="64">
        <v>1330607</v>
      </c>
      <c r="N114" s="64">
        <v>1916694</v>
      </c>
      <c r="O114" s="76">
        <v>1778355</v>
      </c>
      <c r="P114" s="64">
        <v>4376148</v>
      </c>
      <c r="Q114" s="64">
        <v>5025656</v>
      </c>
      <c r="R114" s="3">
        <v>1.1484200260137454</v>
      </c>
      <c r="S114" s="64">
        <v>2275845</v>
      </c>
      <c r="T114" s="64">
        <v>2094098</v>
      </c>
      <c r="U114" s="64">
        <v>1888676</v>
      </c>
      <c r="V114" s="64">
        <v>4376148</v>
      </c>
      <c r="W114" s="64">
        <v>6258619</v>
      </c>
      <c r="X114" s="3">
        <v>1.4301662101007553</v>
      </c>
      <c r="Y114" s="25"/>
      <c r="Z114" s="25"/>
      <c r="AA114" s="25"/>
      <c r="AB114" s="25"/>
      <c r="AC114" s="25"/>
      <c r="AD114" s="25"/>
      <c r="AE114" s="25"/>
      <c r="AF114" s="25"/>
      <c r="AG114" s="25"/>
      <c r="AH114" s="25"/>
      <c r="AI114" s="25"/>
      <c r="AJ114" s="25"/>
      <c r="AM114" s="23"/>
    </row>
    <row r="115" spans="1:39" ht="51" x14ac:dyDescent="0.25">
      <c r="A115" s="4" t="s">
        <v>219</v>
      </c>
      <c r="B115" s="4" t="s">
        <v>219</v>
      </c>
      <c r="C115" s="4" t="s">
        <v>25</v>
      </c>
      <c r="D115" s="4" t="s">
        <v>26</v>
      </c>
      <c r="E115" s="4" t="s">
        <v>102</v>
      </c>
      <c r="F115" s="4" t="s">
        <v>38</v>
      </c>
      <c r="G115" s="4">
        <v>92</v>
      </c>
      <c r="H115" s="4" t="s">
        <v>225</v>
      </c>
      <c r="I115" s="4" t="s">
        <v>226</v>
      </c>
      <c r="J115" s="15">
        <v>21444</v>
      </c>
      <c r="K115" s="4" t="s">
        <v>31</v>
      </c>
      <c r="L115" s="14">
        <v>45383</v>
      </c>
      <c r="M115" s="59" t="s">
        <v>32</v>
      </c>
      <c r="N115" s="59" t="s">
        <v>32</v>
      </c>
      <c r="O115" s="76" t="s">
        <v>32</v>
      </c>
      <c r="P115" s="64" t="s">
        <v>32</v>
      </c>
      <c r="Q115" s="61" t="s">
        <v>32</v>
      </c>
      <c r="R115" s="2" t="s">
        <v>32</v>
      </c>
      <c r="S115" s="64">
        <v>3511</v>
      </c>
      <c r="T115" s="64">
        <v>2827</v>
      </c>
      <c r="U115" s="64">
        <v>4648</v>
      </c>
      <c r="V115" s="64">
        <v>7154</v>
      </c>
      <c r="W115" s="64">
        <v>10986</v>
      </c>
      <c r="X115" s="3">
        <v>1.5356443947441991</v>
      </c>
      <c r="Y115" s="25"/>
      <c r="Z115" s="25"/>
      <c r="AA115" s="25"/>
      <c r="AB115" s="25"/>
      <c r="AC115" s="25"/>
      <c r="AD115" s="25"/>
      <c r="AE115" s="25"/>
      <c r="AF115" s="25"/>
      <c r="AG115" s="25"/>
      <c r="AH115" s="25"/>
      <c r="AI115" s="25"/>
      <c r="AJ115" s="25"/>
      <c r="AM115" s="23"/>
    </row>
    <row r="116" spans="1:39" ht="76.5" x14ac:dyDescent="0.25">
      <c r="A116" s="4" t="s">
        <v>219</v>
      </c>
      <c r="B116" s="4" t="s">
        <v>306</v>
      </c>
      <c r="C116" s="4" t="s">
        <v>37</v>
      </c>
      <c r="D116" s="4" t="s">
        <v>26</v>
      </c>
      <c r="E116" s="4" t="s">
        <v>102</v>
      </c>
      <c r="F116" s="4" t="s">
        <v>38</v>
      </c>
      <c r="G116" s="4">
        <v>46</v>
      </c>
      <c r="H116" s="4" t="s">
        <v>307</v>
      </c>
      <c r="I116" s="4" t="s">
        <v>308</v>
      </c>
      <c r="J116" s="15">
        <v>165000</v>
      </c>
      <c r="K116" s="4" t="s">
        <v>31</v>
      </c>
      <c r="L116" s="14">
        <v>45323</v>
      </c>
      <c r="M116" s="64" t="s">
        <v>32</v>
      </c>
      <c r="N116" s="64">
        <v>0</v>
      </c>
      <c r="O116" s="76">
        <v>12019</v>
      </c>
      <c r="P116" s="64">
        <v>15000</v>
      </c>
      <c r="Q116" s="64">
        <v>12019</v>
      </c>
      <c r="R116" s="3">
        <v>0.80126666666666668</v>
      </c>
      <c r="S116" s="64">
        <v>16712</v>
      </c>
      <c r="T116" s="64">
        <v>44180</v>
      </c>
      <c r="U116" s="64">
        <v>51433</v>
      </c>
      <c r="V116" s="64">
        <v>50000</v>
      </c>
      <c r="W116" s="64">
        <v>112325</v>
      </c>
      <c r="X116" s="3">
        <v>2.2465000000000002</v>
      </c>
      <c r="Y116" s="24"/>
      <c r="Z116" s="24"/>
      <c r="AA116" s="24"/>
      <c r="AB116" s="24"/>
      <c r="AC116" s="24"/>
      <c r="AD116" s="24"/>
      <c r="AE116" s="24"/>
      <c r="AF116" s="24"/>
      <c r="AG116" s="24"/>
      <c r="AH116" s="24"/>
      <c r="AI116" s="24"/>
      <c r="AJ116" s="24"/>
      <c r="AM116" s="23"/>
    </row>
    <row r="117" spans="1:39" ht="38.25" x14ac:dyDescent="0.25">
      <c r="A117" s="4" t="s">
        <v>219</v>
      </c>
      <c r="B117" s="4" t="s">
        <v>309</v>
      </c>
      <c r="C117" s="4" t="s">
        <v>25</v>
      </c>
      <c r="D117" s="4" t="s">
        <v>26</v>
      </c>
      <c r="E117" s="4" t="s">
        <v>102</v>
      </c>
      <c r="F117" s="4" t="s">
        <v>38</v>
      </c>
      <c r="G117" s="4">
        <v>48</v>
      </c>
      <c r="H117" s="4" t="s">
        <v>310</v>
      </c>
      <c r="I117" s="4" t="s">
        <v>310</v>
      </c>
      <c r="J117" s="18">
        <v>32747</v>
      </c>
      <c r="K117" s="4" t="s">
        <v>31</v>
      </c>
      <c r="L117" s="14">
        <v>45323</v>
      </c>
      <c r="M117" s="64" t="s">
        <v>32</v>
      </c>
      <c r="N117" s="64">
        <v>3841</v>
      </c>
      <c r="O117" s="76">
        <v>4538</v>
      </c>
      <c r="P117" s="64">
        <v>1497</v>
      </c>
      <c r="Q117" s="64">
        <v>8379</v>
      </c>
      <c r="R117" s="3">
        <v>5.597194388777555</v>
      </c>
      <c r="S117" s="64">
        <v>5032</v>
      </c>
      <c r="T117" s="64">
        <v>2318</v>
      </c>
      <c r="U117" s="64">
        <v>2579</v>
      </c>
      <c r="V117" s="64">
        <v>9955</v>
      </c>
      <c r="W117" s="64">
        <v>9929</v>
      </c>
      <c r="X117" s="3">
        <v>0.99738824711200402</v>
      </c>
      <c r="Y117" s="20"/>
      <c r="Z117" s="20"/>
      <c r="AA117" s="20"/>
      <c r="AB117" s="20"/>
      <c r="AC117" s="20"/>
      <c r="AD117" s="20"/>
      <c r="AE117" s="20"/>
      <c r="AF117" s="20"/>
      <c r="AG117" s="20"/>
      <c r="AH117" s="20"/>
      <c r="AI117" s="20"/>
      <c r="AJ117" s="25"/>
      <c r="AM117" s="23"/>
    </row>
    <row r="118" spans="1:39" ht="178.5" x14ac:dyDescent="0.25">
      <c r="A118" s="4" t="s">
        <v>219</v>
      </c>
      <c r="B118" s="4" t="s">
        <v>306</v>
      </c>
      <c r="C118" s="4" t="s">
        <v>37</v>
      </c>
      <c r="D118" s="4" t="s">
        <v>45</v>
      </c>
      <c r="E118" s="4" t="s">
        <v>102</v>
      </c>
      <c r="F118" s="4" t="s">
        <v>38</v>
      </c>
      <c r="G118" s="4">
        <v>49</v>
      </c>
      <c r="H118" s="4" t="s">
        <v>311</v>
      </c>
      <c r="I118" s="4" t="s">
        <v>312</v>
      </c>
      <c r="J118" s="10">
        <v>1</v>
      </c>
      <c r="K118" s="4" t="s">
        <v>41</v>
      </c>
      <c r="L118" s="14">
        <v>45627</v>
      </c>
      <c r="M118" s="4" t="s">
        <v>32</v>
      </c>
      <c r="N118" s="4" t="s">
        <v>32</v>
      </c>
      <c r="O118" s="4" t="s">
        <v>32</v>
      </c>
      <c r="P118" s="4" t="s">
        <v>32</v>
      </c>
      <c r="Q118" s="4" t="s">
        <v>32</v>
      </c>
      <c r="R118" s="4" t="s">
        <v>32</v>
      </c>
      <c r="S118" s="2" t="s">
        <v>32</v>
      </c>
      <c r="T118" s="2" t="s">
        <v>32</v>
      </c>
      <c r="U118" s="2" t="s">
        <v>32</v>
      </c>
      <c r="V118" s="2" t="s">
        <v>32</v>
      </c>
      <c r="W118" s="2" t="s">
        <v>32</v>
      </c>
      <c r="X118" s="2" t="s">
        <v>32</v>
      </c>
      <c r="Y118" s="24"/>
      <c r="Z118" s="24"/>
      <c r="AA118" s="24"/>
      <c r="AB118" s="24"/>
      <c r="AC118" s="24"/>
      <c r="AD118" s="24"/>
      <c r="AE118" s="24"/>
      <c r="AF118" s="24"/>
      <c r="AG118" s="24"/>
      <c r="AH118" s="24"/>
      <c r="AI118" s="24"/>
      <c r="AJ118" s="24"/>
      <c r="AM118" s="23"/>
    </row>
    <row r="119" spans="1:39" ht="25.5" x14ac:dyDescent="0.25">
      <c r="A119" s="4" t="s">
        <v>219</v>
      </c>
      <c r="B119" s="4" t="s">
        <v>309</v>
      </c>
      <c r="C119" s="4" t="s">
        <v>43</v>
      </c>
      <c r="D119" s="4" t="s">
        <v>26</v>
      </c>
      <c r="E119" s="4" t="s">
        <v>102</v>
      </c>
      <c r="F119" s="4" t="s">
        <v>38</v>
      </c>
      <c r="G119" s="4">
        <v>50</v>
      </c>
      <c r="H119" s="4" t="s">
        <v>313</v>
      </c>
      <c r="I119" s="4" t="s">
        <v>314</v>
      </c>
      <c r="J119" s="15">
        <v>48855</v>
      </c>
      <c r="K119" s="4" t="s">
        <v>31</v>
      </c>
      <c r="L119" s="14">
        <v>45323</v>
      </c>
      <c r="M119" s="64" t="s">
        <v>32</v>
      </c>
      <c r="N119" s="64" t="s">
        <v>32</v>
      </c>
      <c r="O119" s="64">
        <v>0</v>
      </c>
      <c r="P119" s="64">
        <v>3000</v>
      </c>
      <c r="Q119" s="64">
        <v>0</v>
      </c>
      <c r="R119" s="3">
        <v>0</v>
      </c>
      <c r="S119" s="64">
        <v>20642</v>
      </c>
      <c r="T119" s="64">
        <v>44180</v>
      </c>
      <c r="U119" s="64">
        <v>36154</v>
      </c>
      <c r="V119" s="64">
        <v>15600</v>
      </c>
      <c r="W119" s="64">
        <v>100976</v>
      </c>
      <c r="X119" s="3">
        <v>6.4728205128205127</v>
      </c>
      <c r="Y119" s="20"/>
      <c r="Z119" s="20"/>
      <c r="AA119" s="20"/>
      <c r="AB119" s="20"/>
      <c r="AC119" s="20"/>
      <c r="AD119" s="20"/>
      <c r="AE119" s="20"/>
      <c r="AF119" s="20"/>
      <c r="AG119" s="20"/>
      <c r="AH119" s="20"/>
      <c r="AI119" s="20"/>
      <c r="AJ119" s="25"/>
      <c r="AM119" s="23"/>
    </row>
    <row r="120" spans="1:39" ht="38.25" x14ac:dyDescent="0.25">
      <c r="A120" s="4" t="s">
        <v>219</v>
      </c>
      <c r="B120" s="4" t="s">
        <v>309</v>
      </c>
      <c r="C120" s="4" t="s">
        <v>43</v>
      </c>
      <c r="D120" s="4" t="s">
        <v>26</v>
      </c>
      <c r="E120" s="4" t="s">
        <v>102</v>
      </c>
      <c r="F120" s="4" t="s">
        <v>38</v>
      </c>
      <c r="G120" s="4">
        <v>51</v>
      </c>
      <c r="H120" s="4" t="s">
        <v>315</v>
      </c>
      <c r="I120" s="4" t="s">
        <v>316</v>
      </c>
      <c r="J120" s="15">
        <v>428016</v>
      </c>
      <c r="K120" s="4" t="s">
        <v>31</v>
      </c>
      <c r="L120" s="14">
        <v>45292</v>
      </c>
      <c r="M120" s="64">
        <v>5348</v>
      </c>
      <c r="N120" s="64">
        <v>37495</v>
      </c>
      <c r="O120" s="76">
        <v>148752</v>
      </c>
      <c r="P120" s="64">
        <v>62224</v>
      </c>
      <c r="Q120" s="64">
        <v>191595</v>
      </c>
      <c r="R120" s="3">
        <v>3.0791173823605038</v>
      </c>
      <c r="S120" s="64">
        <v>26866</v>
      </c>
      <c r="T120" s="64">
        <v>41043</v>
      </c>
      <c r="U120" s="64">
        <v>36752</v>
      </c>
      <c r="V120" s="64">
        <v>132672</v>
      </c>
      <c r="W120" s="64">
        <v>104661</v>
      </c>
      <c r="X120" s="3">
        <v>0.78887029667149056</v>
      </c>
      <c r="Y120" s="20"/>
      <c r="Z120" s="20"/>
      <c r="AA120" s="25"/>
      <c r="AB120" s="20"/>
      <c r="AC120" s="20"/>
      <c r="AD120" s="20"/>
      <c r="AE120" s="20"/>
      <c r="AF120" s="20"/>
      <c r="AG120" s="20"/>
      <c r="AH120" s="20"/>
      <c r="AI120" s="20"/>
      <c r="AJ120" s="20"/>
      <c r="AM120" s="23"/>
    </row>
    <row r="121" spans="1:39" ht="153" x14ac:dyDescent="0.25">
      <c r="A121" s="4" t="s">
        <v>219</v>
      </c>
      <c r="B121" s="4" t="s">
        <v>306</v>
      </c>
      <c r="C121" s="4" t="s">
        <v>37</v>
      </c>
      <c r="D121" s="4" t="s">
        <v>45</v>
      </c>
      <c r="E121" s="4" t="s">
        <v>102</v>
      </c>
      <c r="F121" s="4" t="s">
        <v>38</v>
      </c>
      <c r="G121" s="4">
        <v>65</v>
      </c>
      <c r="H121" s="4" t="s">
        <v>317</v>
      </c>
      <c r="I121" s="4" t="s">
        <v>318</v>
      </c>
      <c r="J121" s="11">
        <v>0.25</v>
      </c>
      <c r="K121" s="4" t="s">
        <v>41</v>
      </c>
      <c r="L121" s="14">
        <v>45627</v>
      </c>
      <c r="M121" s="4" t="s">
        <v>32</v>
      </c>
      <c r="N121" s="4" t="s">
        <v>32</v>
      </c>
      <c r="O121" s="4" t="s">
        <v>32</v>
      </c>
      <c r="P121" s="4" t="s">
        <v>32</v>
      </c>
      <c r="Q121" s="4" t="s">
        <v>32</v>
      </c>
      <c r="R121" s="4" t="s">
        <v>32</v>
      </c>
      <c r="S121" s="2" t="s">
        <v>32</v>
      </c>
      <c r="T121" s="2" t="s">
        <v>32</v>
      </c>
      <c r="U121" s="2" t="s">
        <v>32</v>
      </c>
      <c r="V121" s="2" t="s">
        <v>32</v>
      </c>
      <c r="W121" s="2" t="s">
        <v>32</v>
      </c>
      <c r="X121" s="2" t="s">
        <v>32</v>
      </c>
      <c r="Y121" s="20"/>
      <c r="Z121" s="20"/>
      <c r="AA121" s="20"/>
      <c r="AB121" s="20"/>
      <c r="AC121" s="20"/>
      <c r="AD121" s="20"/>
      <c r="AE121" s="20"/>
      <c r="AF121" s="20"/>
      <c r="AG121" s="25"/>
      <c r="AH121" s="20"/>
      <c r="AI121" s="20"/>
      <c r="AJ121" s="20"/>
      <c r="AM121" s="23"/>
    </row>
    <row r="122" spans="1:39" ht="25.5" x14ac:dyDescent="0.25">
      <c r="A122" s="4" t="s">
        <v>219</v>
      </c>
      <c r="B122" s="4" t="s">
        <v>268</v>
      </c>
      <c r="C122" s="4" t="s">
        <v>25</v>
      </c>
      <c r="D122" s="4" t="s">
        <v>26</v>
      </c>
      <c r="E122" s="4" t="s">
        <v>27</v>
      </c>
      <c r="F122" s="4" t="s">
        <v>38</v>
      </c>
      <c r="G122" s="4">
        <v>54</v>
      </c>
      <c r="H122" s="4" t="s">
        <v>269</v>
      </c>
      <c r="I122" s="4" t="s">
        <v>270</v>
      </c>
      <c r="J122" s="15">
        <v>17</v>
      </c>
      <c r="K122" s="4" t="s">
        <v>31</v>
      </c>
      <c r="L122" s="14">
        <v>45444</v>
      </c>
      <c r="M122" s="64" t="s">
        <v>32</v>
      </c>
      <c r="N122" s="64" t="s">
        <v>32</v>
      </c>
      <c r="O122" s="76" t="s">
        <v>32</v>
      </c>
      <c r="P122" s="64" t="s">
        <v>32</v>
      </c>
      <c r="Q122" s="61" t="s">
        <v>32</v>
      </c>
      <c r="R122" s="2" t="s">
        <v>32</v>
      </c>
      <c r="S122" s="64" t="s">
        <v>32</v>
      </c>
      <c r="T122" s="64" t="s">
        <v>32</v>
      </c>
      <c r="U122" s="64">
        <v>10</v>
      </c>
      <c r="V122" s="64">
        <v>1</v>
      </c>
      <c r="W122" s="64">
        <v>10</v>
      </c>
      <c r="X122" s="3">
        <v>10</v>
      </c>
      <c r="Y122" s="20"/>
      <c r="Z122" s="20"/>
      <c r="AA122" s="20"/>
      <c r="AB122" s="20"/>
      <c r="AC122" s="20"/>
      <c r="AD122" s="20"/>
      <c r="AE122" s="20"/>
      <c r="AF122" s="25"/>
      <c r="AG122" s="20"/>
      <c r="AH122" s="20"/>
      <c r="AI122" s="20"/>
      <c r="AJ122" s="20"/>
      <c r="AM122" s="23"/>
    </row>
    <row r="123" spans="1:39" ht="178.5" x14ac:dyDescent="0.25">
      <c r="A123" s="4" t="s">
        <v>219</v>
      </c>
      <c r="B123" s="4" t="s">
        <v>268</v>
      </c>
      <c r="C123" s="4" t="s">
        <v>37</v>
      </c>
      <c r="D123" s="4" t="s">
        <v>26</v>
      </c>
      <c r="E123" s="4" t="s">
        <v>73</v>
      </c>
      <c r="F123" s="4" t="s">
        <v>38</v>
      </c>
      <c r="G123" s="4">
        <v>55</v>
      </c>
      <c r="H123" s="4" t="s">
        <v>271</v>
      </c>
      <c r="I123" s="4" t="s">
        <v>272</v>
      </c>
      <c r="J123" s="10">
        <v>0.3</v>
      </c>
      <c r="K123" s="4" t="s">
        <v>41</v>
      </c>
      <c r="L123" s="14">
        <v>45627</v>
      </c>
      <c r="M123" s="4" t="s">
        <v>32</v>
      </c>
      <c r="N123" s="4" t="s">
        <v>32</v>
      </c>
      <c r="O123" s="4" t="s">
        <v>32</v>
      </c>
      <c r="P123" s="4" t="s">
        <v>32</v>
      </c>
      <c r="Q123" s="4" t="s">
        <v>32</v>
      </c>
      <c r="R123" s="4" t="s">
        <v>32</v>
      </c>
      <c r="S123" s="2" t="s">
        <v>32</v>
      </c>
      <c r="T123" s="2" t="s">
        <v>32</v>
      </c>
      <c r="U123" s="2" t="s">
        <v>32</v>
      </c>
      <c r="V123" s="2" t="s">
        <v>32</v>
      </c>
      <c r="W123" s="2" t="s">
        <v>32</v>
      </c>
      <c r="X123" s="2" t="s">
        <v>32</v>
      </c>
      <c r="Y123" s="24"/>
      <c r="Z123" s="24"/>
      <c r="AA123" s="24"/>
      <c r="AB123" s="24"/>
      <c r="AC123" s="24"/>
      <c r="AD123" s="24"/>
      <c r="AE123" s="24"/>
      <c r="AF123" s="24"/>
      <c r="AG123" s="24"/>
      <c r="AH123" s="24"/>
      <c r="AI123" s="24"/>
      <c r="AJ123" s="24"/>
      <c r="AM123" s="23"/>
    </row>
    <row r="124" spans="1:39" ht="51" x14ac:dyDescent="0.25">
      <c r="A124" s="34" t="s">
        <v>219</v>
      </c>
      <c r="B124" s="34" t="s">
        <v>268</v>
      </c>
      <c r="C124" s="34" t="s">
        <v>37</v>
      </c>
      <c r="D124" s="34" t="s">
        <v>26</v>
      </c>
      <c r="E124" s="34" t="s">
        <v>27</v>
      </c>
      <c r="F124" s="34" t="s">
        <v>28</v>
      </c>
      <c r="G124" s="34">
        <v>57</v>
      </c>
      <c r="H124" s="34" t="s">
        <v>304</v>
      </c>
      <c r="I124" s="34" t="s">
        <v>305</v>
      </c>
      <c r="J124" s="35">
        <v>80</v>
      </c>
      <c r="K124" s="34" t="s">
        <v>31</v>
      </c>
      <c r="L124" s="16">
        <v>45627</v>
      </c>
      <c r="M124" s="34" t="s">
        <v>32</v>
      </c>
      <c r="N124" s="34" t="s">
        <v>32</v>
      </c>
      <c r="O124" s="34" t="s">
        <v>32</v>
      </c>
      <c r="P124" s="34" t="s">
        <v>32</v>
      </c>
      <c r="Q124" s="34" t="s">
        <v>32</v>
      </c>
      <c r="R124" s="34" t="s">
        <v>32</v>
      </c>
      <c r="S124" s="40" t="s">
        <v>32</v>
      </c>
      <c r="T124" s="40" t="s">
        <v>32</v>
      </c>
      <c r="U124" s="40" t="s">
        <v>32</v>
      </c>
      <c r="V124" s="40" t="s">
        <v>32</v>
      </c>
      <c r="W124" s="40" t="s">
        <v>32</v>
      </c>
      <c r="X124" s="40" t="s">
        <v>32</v>
      </c>
      <c r="Y124" s="20"/>
      <c r="Z124" s="20"/>
      <c r="AA124" s="20"/>
      <c r="AB124" s="20"/>
      <c r="AC124" s="20"/>
      <c r="AD124" s="20"/>
      <c r="AE124" s="20"/>
      <c r="AF124" s="20"/>
      <c r="AG124" s="20"/>
      <c r="AH124" s="20"/>
      <c r="AI124" s="20"/>
      <c r="AJ124" s="22"/>
      <c r="AM124" s="23"/>
    </row>
    <row r="125" spans="1:39" ht="76.5" x14ac:dyDescent="0.25">
      <c r="A125" s="4" t="s">
        <v>219</v>
      </c>
      <c r="B125" s="4" t="s">
        <v>268</v>
      </c>
      <c r="C125" s="4" t="s">
        <v>37</v>
      </c>
      <c r="D125" s="4" t="s">
        <v>45</v>
      </c>
      <c r="E125" s="4" t="s">
        <v>27</v>
      </c>
      <c r="F125" s="4" t="s">
        <v>38</v>
      </c>
      <c r="G125" s="4">
        <v>59</v>
      </c>
      <c r="H125" s="4" t="s">
        <v>273</v>
      </c>
      <c r="I125" s="4" t="s">
        <v>274</v>
      </c>
      <c r="J125" s="10">
        <v>0.33</v>
      </c>
      <c r="K125" s="4" t="s">
        <v>41</v>
      </c>
      <c r="L125" s="14">
        <v>45597</v>
      </c>
      <c r="M125" s="4" t="s">
        <v>32</v>
      </c>
      <c r="N125" s="4" t="s">
        <v>32</v>
      </c>
      <c r="O125" s="4" t="s">
        <v>32</v>
      </c>
      <c r="P125" s="4" t="s">
        <v>32</v>
      </c>
      <c r="Q125" s="4" t="s">
        <v>32</v>
      </c>
      <c r="R125" s="4" t="s">
        <v>32</v>
      </c>
      <c r="S125" s="2" t="s">
        <v>32</v>
      </c>
      <c r="T125" s="2" t="s">
        <v>32</v>
      </c>
      <c r="U125" s="2" t="s">
        <v>32</v>
      </c>
      <c r="V125" s="2" t="s">
        <v>32</v>
      </c>
      <c r="W125" s="2" t="s">
        <v>32</v>
      </c>
      <c r="X125" s="2" t="s">
        <v>32</v>
      </c>
      <c r="Y125" s="24"/>
      <c r="Z125" s="24"/>
      <c r="AA125" s="24"/>
      <c r="AB125" s="24"/>
      <c r="AC125" s="24"/>
      <c r="AD125" s="24"/>
      <c r="AE125" s="24"/>
      <c r="AF125" s="24"/>
      <c r="AG125" s="24"/>
      <c r="AH125" s="24"/>
      <c r="AI125" s="24"/>
      <c r="AJ125" s="24"/>
      <c r="AM125" s="23"/>
    </row>
    <row r="126" spans="1:39" ht="63.75" x14ac:dyDescent="0.25">
      <c r="A126" s="4" t="s">
        <v>219</v>
      </c>
      <c r="B126" s="4" t="s">
        <v>268</v>
      </c>
      <c r="C126" s="4" t="s">
        <v>37</v>
      </c>
      <c r="D126" s="4" t="s">
        <v>26</v>
      </c>
      <c r="E126" s="4" t="s">
        <v>27</v>
      </c>
      <c r="F126" s="4" t="s">
        <v>38</v>
      </c>
      <c r="G126" s="4">
        <v>60</v>
      </c>
      <c r="H126" s="4" t="s">
        <v>275</v>
      </c>
      <c r="I126" s="4" t="s">
        <v>276</v>
      </c>
      <c r="J126" s="11">
        <v>1</v>
      </c>
      <c r="K126" s="4" t="s">
        <v>41</v>
      </c>
      <c r="L126" s="14">
        <v>45505</v>
      </c>
      <c r="M126" s="4" t="s">
        <v>32</v>
      </c>
      <c r="N126" s="4" t="s">
        <v>32</v>
      </c>
      <c r="O126" s="4" t="s">
        <v>32</v>
      </c>
      <c r="P126" s="4" t="s">
        <v>32</v>
      </c>
      <c r="Q126" s="4" t="s">
        <v>32</v>
      </c>
      <c r="R126" s="4" t="s">
        <v>32</v>
      </c>
      <c r="S126" s="2" t="s">
        <v>32</v>
      </c>
      <c r="T126" s="2" t="s">
        <v>32</v>
      </c>
      <c r="U126" s="2" t="s">
        <v>32</v>
      </c>
      <c r="V126" s="2" t="s">
        <v>32</v>
      </c>
      <c r="W126" s="2" t="s">
        <v>32</v>
      </c>
      <c r="X126" s="2" t="s">
        <v>32</v>
      </c>
      <c r="Y126" s="24"/>
      <c r="Z126" s="24"/>
      <c r="AA126" s="24"/>
      <c r="AB126" s="24"/>
      <c r="AC126" s="24"/>
      <c r="AD126" s="24"/>
      <c r="AE126" s="24"/>
      <c r="AF126" s="24"/>
      <c r="AG126" s="24"/>
      <c r="AH126" s="24"/>
      <c r="AI126" s="24"/>
      <c r="AJ126" s="24"/>
      <c r="AM126" s="23"/>
    </row>
    <row r="127" spans="1:39" ht="38.25" x14ac:dyDescent="0.25">
      <c r="A127" s="4" t="s">
        <v>219</v>
      </c>
      <c r="B127" s="4" t="s">
        <v>277</v>
      </c>
      <c r="C127" s="4" t="s">
        <v>43</v>
      </c>
      <c r="D127" s="4" t="s">
        <v>26</v>
      </c>
      <c r="E127" s="4" t="s">
        <v>27</v>
      </c>
      <c r="F127" s="4" t="s">
        <v>38</v>
      </c>
      <c r="G127" s="4">
        <v>62</v>
      </c>
      <c r="H127" s="4" t="s">
        <v>278</v>
      </c>
      <c r="I127" s="4" t="s">
        <v>279</v>
      </c>
      <c r="J127" s="15">
        <v>130</v>
      </c>
      <c r="K127" s="4" t="s">
        <v>31</v>
      </c>
      <c r="L127" s="14">
        <v>45474</v>
      </c>
      <c r="M127" s="4" t="s">
        <v>32</v>
      </c>
      <c r="N127" s="4" t="s">
        <v>32</v>
      </c>
      <c r="O127" s="4" t="s">
        <v>32</v>
      </c>
      <c r="P127" s="4" t="s">
        <v>32</v>
      </c>
      <c r="Q127" s="4" t="s">
        <v>32</v>
      </c>
      <c r="R127" s="4" t="s">
        <v>32</v>
      </c>
      <c r="S127" s="2" t="s">
        <v>32</v>
      </c>
      <c r="T127" s="2" t="s">
        <v>32</v>
      </c>
      <c r="U127" s="2" t="s">
        <v>32</v>
      </c>
      <c r="V127" s="2" t="s">
        <v>32</v>
      </c>
      <c r="W127" s="2" t="s">
        <v>32</v>
      </c>
      <c r="X127" s="2" t="s">
        <v>32</v>
      </c>
      <c r="Y127" s="24"/>
      <c r="Z127" s="24"/>
      <c r="AA127" s="24"/>
      <c r="AB127" s="24"/>
      <c r="AC127" s="24"/>
      <c r="AD127" s="24"/>
      <c r="AE127" s="24"/>
      <c r="AF127" s="24"/>
      <c r="AG127" s="24"/>
      <c r="AH127" s="24"/>
      <c r="AI127" s="24"/>
      <c r="AJ127" s="24"/>
      <c r="AM127" s="23"/>
    </row>
    <row r="128" spans="1:39" ht="38.25" x14ac:dyDescent="0.25">
      <c r="A128" s="4" t="s">
        <v>219</v>
      </c>
      <c r="B128" s="4" t="s">
        <v>277</v>
      </c>
      <c r="C128" s="4" t="s">
        <v>43</v>
      </c>
      <c r="D128" s="4" t="s">
        <v>26</v>
      </c>
      <c r="E128" s="4" t="s">
        <v>27</v>
      </c>
      <c r="F128" s="4" t="s">
        <v>38</v>
      </c>
      <c r="G128" s="4">
        <v>63</v>
      </c>
      <c r="H128" s="4" t="s">
        <v>280</v>
      </c>
      <c r="I128" s="4" t="s">
        <v>281</v>
      </c>
      <c r="J128" s="15">
        <v>130</v>
      </c>
      <c r="K128" s="4" t="s">
        <v>31</v>
      </c>
      <c r="L128" s="14">
        <v>45444</v>
      </c>
      <c r="M128" s="81" t="s">
        <v>32</v>
      </c>
      <c r="N128" s="81" t="s">
        <v>32</v>
      </c>
      <c r="O128" s="82" t="s">
        <v>32</v>
      </c>
      <c r="P128" s="81" t="s">
        <v>32</v>
      </c>
      <c r="Q128" s="61" t="s">
        <v>32</v>
      </c>
      <c r="R128" s="85" t="s">
        <v>32</v>
      </c>
      <c r="S128" s="85" t="s">
        <v>32</v>
      </c>
      <c r="T128" s="85" t="s">
        <v>32</v>
      </c>
      <c r="U128" s="85">
        <v>11</v>
      </c>
      <c r="V128" s="85">
        <v>5</v>
      </c>
      <c r="W128" s="85">
        <v>11</v>
      </c>
      <c r="X128" s="86">
        <v>2.2000000000000002</v>
      </c>
      <c r="Y128" s="24"/>
      <c r="Z128" s="24"/>
      <c r="AA128" s="24"/>
      <c r="AB128" s="24"/>
      <c r="AC128" s="24"/>
      <c r="AD128" s="24"/>
      <c r="AE128" s="24"/>
      <c r="AF128" s="24"/>
      <c r="AG128" s="24"/>
      <c r="AH128" s="24"/>
      <c r="AI128" s="24"/>
      <c r="AJ128" s="24"/>
      <c r="AM128" s="23"/>
    </row>
    <row r="129" spans="1:39" ht="25.5" x14ac:dyDescent="0.25">
      <c r="A129" s="4" t="s">
        <v>219</v>
      </c>
      <c r="B129" s="4" t="s">
        <v>268</v>
      </c>
      <c r="C129" s="4" t="s">
        <v>50</v>
      </c>
      <c r="D129" s="4" t="s">
        <v>26</v>
      </c>
      <c r="E129" s="4" t="s">
        <v>27</v>
      </c>
      <c r="F129" s="4" t="s">
        <v>38</v>
      </c>
      <c r="G129" s="4">
        <v>64</v>
      </c>
      <c r="H129" s="4" t="s">
        <v>282</v>
      </c>
      <c r="I129" s="4" t="s">
        <v>283</v>
      </c>
      <c r="J129" s="15">
        <v>3</v>
      </c>
      <c r="K129" s="4" t="s">
        <v>31</v>
      </c>
      <c r="L129" s="14">
        <v>45597</v>
      </c>
      <c r="M129" s="4" t="s">
        <v>32</v>
      </c>
      <c r="N129" s="4" t="s">
        <v>32</v>
      </c>
      <c r="O129" s="4" t="s">
        <v>32</v>
      </c>
      <c r="P129" s="4" t="s">
        <v>32</v>
      </c>
      <c r="Q129" s="4" t="s">
        <v>32</v>
      </c>
      <c r="R129" s="4" t="s">
        <v>32</v>
      </c>
      <c r="S129" s="2" t="s">
        <v>32</v>
      </c>
      <c r="T129" s="2" t="s">
        <v>32</v>
      </c>
      <c r="U129" s="2" t="s">
        <v>32</v>
      </c>
      <c r="V129" s="2" t="s">
        <v>32</v>
      </c>
      <c r="W129" s="2" t="s">
        <v>32</v>
      </c>
      <c r="X129" s="2" t="s">
        <v>32</v>
      </c>
      <c r="Y129" s="24"/>
      <c r="Z129" s="24"/>
      <c r="AA129" s="24"/>
      <c r="AB129" s="24"/>
      <c r="AC129" s="24"/>
      <c r="AD129" s="26"/>
      <c r="AE129" s="24"/>
      <c r="AF129" s="24"/>
      <c r="AG129" s="26"/>
      <c r="AH129" s="24"/>
      <c r="AI129" s="24"/>
      <c r="AJ129" s="26"/>
      <c r="AM129" s="23"/>
    </row>
    <row r="130" spans="1:39" ht="51" x14ac:dyDescent="0.25">
      <c r="A130" s="4" t="s">
        <v>219</v>
      </c>
      <c r="B130" s="4" t="s">
        <v>268</v>
      </c>
      <c r="C130" s="4" t="s">
        <v>50</v>
      </c>
      <c r="D130" s="4" t="s">
        <v>26</v>
      </c>
      <c r="E130" s="4" t="s">
        <v>27</v>
      </c>
      <c r="F130" s="4" t="s">
        <v>38</v>
      </c>
      <c r="G130" s="4">
        <v>66</v>
      </c>
      <c r="H130" s="4" t="s">
        <v>284</v>
      </c>
      <c r="I130" s="4" t="s">
        <v>285</v>
      </c>
      <c r="J130" s="15">
        <v>15</v>
      </c>
      <c r="K130" s="4" t="s">
        <v>31</v>
      </c>
      <c r="L130" s="14">
        <v>45474</v>
      </c>
      <c r="M130" s="4" t="s">
        <v>32</v>
      </c>
      <c r="N130" s="4" t="s">
        <v>32</v>
      </c>
      <c r="O130" s="4" t="s">
        <v>32</v>
      </c>
      <c r="P130" s="4" t="s">
        <v>32</v>
      </c>
      <c r="Q130" s="4" t="s">
        <v>32</v>
      </c>
      <c r="R130" s="4" t="s">
        <v>32</v>
      </c>
      <c r="S130" s="2" t="s">
        <v>32</v>
      </c>
      <c r="T130" s="2" t="s">
        <v>32</v>
      </c>
      <c r="U130" s="2" t="s">
        <v>32</v>
      </c>
      <c r="V130" s="2" t="s">
        <v>32</v>
      </c>
      <c r="W130" s="2" t="s">
        <v>32</v>
      </c>
      <c r="X130" s="2" t="s">
        <v>32</v>
      </c>
      <c r="Y130" s="20"/>
      <c r="Z130" s="20"/>
      <c r="AA130" s="20"/>
      <c r="AB130" s="20"/>
      <c r="AC130" s="20"/>
      <c r="AD130" s="26"/>
      <c r="AE130" s="26"/>
      <c r="AF130" s="26"/>
      <c r="AG130" s="26"/>
      <c r="AH130" s="26"/>
      <c r="AI130" s="26"/>
      <c r="AJ130" s="26"/>
      <c r="AM130" s="23"/>
    </row>
    <row r="131" spans="1:39" ht="89.25" x14ac:dyDescent="0.25">
      <c r="A131" s="4" t="s">
        <v>219</v>
      </c>
      <c r="B131" s="4" t="s">
        <v>268</v>
      </c>
      <c r="C131" s="4" t="s">
        <v>50</v>
      </c>
      <c r="D131" s="4" t="s">
        <v>45</v>
      </c>
      <c r="E131" s="4" t="s">
        <v>73</v>
      </c>
      <c r="F131" s="4" t="s">
        <v>38</v>
      </c>
      <c r="G131" s="4">
        <v>67</v>
      </c>
      <c r="H131" s="4" t="s">
        <v>286</v>
      </c>
      <c r="I131" s="4" t="s">
        <v>287</v>
      </c>
      <c r="J131" s="10">
        <v>0.14000000000000001</v>
      </c>
      <c r="K131" s="4" t="s">
        <v>41</v>
      </c>
      <c r="L131" s="14">
        <v>45474</v>
      </c>
      <c r="M131" s="4" t="s">
        <v>32</v>
      </c>
      <c r="N131" s="4" t="s">
        <v>32</v>
      </c>
      <c r="O131" s="4" t="s">
        <v>32</v>
      </c>
      <c r="P131" s="4" t="s">
        <v>32</v>
      </c>
      <c r="Q131" s="4" t="s">
        <v>32</v>
      </c>
      <c r="R131" s="4" t="s">
        <v>32</v>
      </c>
      <c r="S131" s="2" t="s">
        <v>32</v>
      </c>
      <c r="T131" s="2" t="s">
        <v>32</v>
      </c>
      <c r="U131" s="2" t="s">
        <v>32</v>
      </c>
      <c r="V131" s="2" t="s">
        <v>32</v>
      </c>
      <c r="W131" s="2" t="s">
        <v>32</v>
      </c>
      <c r="X131" s="2" t="s">
        <v>32</v>
      </c>
      <c r="Y131" s="24"/>
      <c r="Z131" s="24"/>
      <c r="AA131" s="24"/>
      <c r="AB131" s="24"/>
      <c r="AC131" s="24"/>
      <c r="AD131" s="24"/>
      <c r="AE131" s="24"/>
      <c r="AF131" s="24"/>
      <c r="AG131" s="24"/>
      <c r="AH131" s="24"/>
      <c r="AI131" s="24"/>
      <c r="AJ131" s="24"/>
      <c r="AM131" s="23"/>
    </row>
    <row r="132" spans="1:39" ht="76.5" x14ac:dyDescent="0.25">
      <c r="A132" s="4" t="s">
        <v>219</v>
      </c>
      <c r="B132" s="4" t="s">
        <v>268</v>
      </c>
      <c r="C132" s="4" t="s">
        <v>50</v>
      </c>
      <c r="D132" s="4" t="s">
        <v>45</v>
      </c>
      <c r="E132" s="4" t="s">
        <v>27</v>
      </c>
      <c r="F132" s="4" t="s">
        <v>38</v>
      </c>
      <c r="G132" s="4">
        <v>68</v>
      </c>
      <c r="H132" s="4" t="s">
        <v>288</v>
      </c>
      <c r="I132" s="4" t="s">
        <v>289</v>
      </c>
      <c r="J132" s="10">
        <v>1</v>
      </c>
      <c r="K132" s="4" t="s">
        <v>41</v>
      </c>
      <c r="L132" s="14">
        <v>45474</v>
      </c>
      <c r="M132" s="4" t="s">
        <v>32</v>
      </c>
      <c r="N132" s="4" t="s">
        <v>32</v>
      </c>
      <c r="O132" s="4" t="s">
        <v>32</v>
      </c>
      <c r="P132" s="4" t="s">
        <v>32</v>
      </c>
      <c r="Q132" s="4" t="s">
        <v>32</v>
      </c>
      <c r="R132" s="4" t="s">
        <v>32</v>
      </c>
      <c r="S132" s="2" t="s">
        <v>32</v>
      </c>
      <c r="T132" s="2" t="s">
        <v>32</v>
      </c>
      <c r="U132" s="2" t="s">
        <v>32</v>
      </c>
      <c r="V132" s="2" t="s">
        <v>32</v>
      </c>
      <c r="W132" s="2" t="s">
        <v>32</v>
      </c>
      <c r="X132" s="2" t="s">
        <v>32</v>
      </c>
      <c r="Y132" s="24"/>
      <c r="Z132" s="24"/>
      <c r="AA132" s="24"/>
      <c r="AB132" s="24"/>
      <c r="AC132" s="24"/>
      <c r="AD132" s="24"/>
      <c r="AE132" s="24"/>
      <c r="AF132" s="24"/>
      <c r="AG132" s="24"/>
      <c r="AH132" s="24"/>
      <c r="AI132" s="24"/>
      <c r="AJ132" s="24"/>
      <c r="AM132" s="23"/>
    </row>
    <row r="133" spans="1:39" ht="89.25" x14ac:dyDescent="0.25">
      <c r="A133" s="4" t="s">
        <v>219</v>
      </c>
      <c r="B133" s="4" t="s">
        <v>268</v>
      </c>
      <c r="C133" s="4" t="s">
        <v>50</v>
      </c>
      <c r="D133" s="4" t="s">
        <v>45</v>
      </c>
      <c r="E133" s="4" t="s">
        <v>73</v>
      </c>
      <c r="F133" s="4" t="s">
        <v>38</v>
      </c>
      <c r="G133" s="4">
        <v>69</v>
      </c>
      <c r="H133" s="4" t="s">
        <v>290</v>
      </c>
      <c r="I133" s="4" t="s">
        <v>291</v>
      </c>
      <c r="J133" s="10">
        <v>1</v>
      </c>
      <c r="K133" s="4" t="s">
        <v>41</v>
      </c>
      <c r="L133" s="14">
        <v>45444</v>
      </c>
      <c r="M133" s="63" t="s">
        <v>32</v>
      </c>
      <c r="N133" s="63" t="s">
        <v>32</v>
      </c>
      <c r="O133" s="62" t="s">
        <v>32</v>
      </c>
      <c r="P133" s="63" t="s">
        <v>32</v>
      </c>
      <c r="Q133" s="61" t="s">
        <v>32</v>
      </c>
      <c r="R133" s="2" t="s">
        <v>32</v>
      </c>
      <c r="S133" s="63" t="s">
        <v>32</v>
      </c>
      <c r="T133" s="63" t="s">
        <v>32</v>
      </c>
      <c r="U133" s="72">
        <v>1</v>
      </c>
      <c r="V133" s="72">
        <v>1</v>
      </c>
      <c r="W133" s="72">
        <v>1</v>
      </c>
      <c r="X133" s="3">
        <v>1</v>
      </c>
      <c r="Y133" s="24"/>
      <c r="Z133" s="24"/>
      <c r="AA133" s="24"/>
      <c r="AB133" s="24"/>
      <c r="AC133" s="24"/>
      <c r="AD133" s="24"/>
      <c r="AE133" s="24"/>
      <c r="AF133" s="24"/>
      <c r="AG133" s="24"/>
      <c r="AH133" s="24"/>
      <c r="AI133" s="24"/>
      <c r="AJ133" s="24"/>
      <c r="AM133" s="23"/>
    </row>
    <row r="134" spans="1:39" ht="51" x14ac:dyDescent="0.25">
      <c r="A134" s="4" t="s">
        <v>219</v>
      </c>
      <c r="B134" s="4" t="s">
        <v>268</v>
      </c>
      <c r="C134" s="4" t="s">
        <v>37</v>
      </c>
      <c r="D134" s="4" t="s">
        <v>26</v>
      </c>
      <c r="E134" s="4" t="s">
        <v>102</v>
      </c>
      <c r="F134" s="4" t="s">
        <v>38</v>
      </c>
      <c r="G134" s="4">
        <v>178</v>
      </c>
      <c r="H134" s="4" t="s">
        <v>292</v>
      </c>
      <c r="I134" s="4" t="s">
        <v>293</v>
      </c>
      <c r="J134" s="15">
        <v>24</v>
      </c>
      <c r="K134" s="4" t="s">
        <v>31</v>
      </c>
      <c r="L134" s="14">
        <v>45505</v>
      </c>
      <c r="M134" s="4" t="s">
        <v>32</v>
      </c>
      <c r="N134" s="4" t="s">
        <v>32</v>
      </c>
      <c r="O134" s="4" t="s">
        <v>32</v>
      </c>
      <c r="P134" s="4" t="s">
        <v>32</v>
      </c>
      <c r="Q134" s="4" t="s">
        <v>32</v>
      </c>
      <c r="R134" s="4" t="s">
        <v>32</v>
      </c>
      <c r="S134" s="2" t="s">
        <v>32</v>
      </c>
      <c r="T134" s="2" t="s">
        <v>32</v>
      </c>
      <c r="U134" s="2" t="s">
        <v>32</v>
      </c>
      <c r="V134" s="2" t="s">
        <v>32</v>
      </c>
      <c r="W134" s="2" t="s">
        <v>32</v>
      </c>
      <c r="X134" s="2" t="s">
        <v>32</v>
      </c>
      <c r="Y134" s="24"/>
      <c r="Z134" s="24"/>
      <c r="AA134" s="24"/>
      <c r="AB134" s="24"/>
      <c r="AC134" s="24"/>
      <c r="AD134" s="24"/>
      <c r="AE134" s="24"/>
      <c r="AF134" s="24"/>
      <c r="AG134" s="24"/>
      <c r="AH134" s="24"/>
      <c r="AI134" s="24"/>
      <c r="AJ134" s="24"/>
      <c r="AM134" s="23"/>
    </row>
    <row r="135" spans="1:39" ht="38.25" x14ac:dyDescent="0.25">
      <c r="A135" s="4" t="s">
        <v>219</v>
      </c>
      <c r="B135" s="4" t="s">
        <v>268</v>
      </c>
      <c r="C135" s="4" t="s">
        <v>25</v>
      </c>
      <c r="D135" s="4" t="s">
        <v>26</v>
      </c>
      <c r="E135" s="4" t="s">
        <v>73</v>
      </c>
      <c r="F135" s="4" t="s">
        <v>38</v>
      </c>
      <c r="G135" s="4">
        <v>229</v>
      </c>
      <c r="H135" s="4" t="s">
        <v>294</v>
      </c>
      <c r="I135" s="4" t="s">
        <v>295</v>
      </c>
      <c r="J135" s="15">
        <v>13</v>
      </c>
      <c r="K135" s="4" t="s">
        <v>31</v>
      </c>
      <c r="L135" s="14">
        <v>45474</v>
      </c>
      <c r="M135" s="4" t="s">
        <v>32</v>
      </c>
      <c r="N135" s="4" t="s">
        <v>32</v>
      </c>
      <c r="O135" s="4" t="s">
        <v>32</v>
      </c>
      <c r="P135" s="4" t="s">
        <v>32</v>
      </c>
      <c r="Q135" s="4" t="s">
        <v>32</v>
      </c>
      <c r="R135" s="4" t="s">
        <v>32</v>
      </c>
      <c r="S135" s="2" t="s">
        <v>32</v>
      </c>
      <c r="T135" s="2" t="s">
        <v>32</v>
      </c>
      <c r="U135" s="2" t="s">
        <v>32</v>
      </c>
      <c r="V135" s="2" t="s">
        <v>32</v>
      </c>
      <c r="W135" s="2" t="s">
        <v>32</v>
      </c>
      <c r="X135" s="2" t="s">
        <v>32</v>
      </c>
      <c r="Y135" s="25"/>
      <c r="Z135" s="25"/>
      <c r="AA135" s="25"/>
      <c r="AB135" s="25"/>
      <c r="AC135" s="25"/>
      <c r="AD135" s="25"/>
      <c r="AE135" s="25"/>
      <c r="AF135" s="25"/>
      <c r="AG135" s="25"/>
      <c r="AH135" s="25"/>
      <c r="AI135" s="25"/>
      <c r="AJ135" s="25"/>
      <c r="AM135" s="23"/>
    </row>
    <row r="136" spans="1:39" ht="38.25" x14ac:dyDescent="0.25">
      <c r="A136" s="4" t="s">
        <v>219</v>
      </c>
      <c r="B136" s="4" t="s">
        <v>268</v>
      </c>
      <c r="C136" s="4" t="s">
        <v>25</v>
      </c>
      <c r="D136" s="4" t="s">
        <v>26</v>
      </c>
      <c r="E136" s="4" t="s">
        <v>73</v>
      </c>
      <c r="F136" s="4" t="s">
        <v>38</v>
      </c>
      <c r="G136" s="4">
        <v>230</v>
      </c>
      <c r="H136" s="4" t="s">
        <v>296</v>
      </c>
      <c r="I136" s="4" t="s">
        <v>297</v>
      </c>
      <c r="J136" s="15">
        <v>19</v>
      </c>
      <c r="K136" s="4" t="s">
        <v>31</v>
      </c>
      <c r="L136" s="14">
        <v>45444</v>
      </c>
      <c r="M136" s="64" t="s">
        <v>32</v>
      </c>
      <c r="N136" s="64" t="s">
        <v>32</v>
      </c>
      <c r="O136" s="76" t="s">
        <v>32</v>
      </c>
      <c r="P136" s="64" t="s">
        <v>32</v>
      </c>
      <c r="Q136" s="61" t="s">
        <v>32</v>
      </c>
      <c r="R136" s="2" t="s">
        <v>32</v>
      </c>
      <c r="S136" s="64" t="s">
        <v>32</v>
      </c>
      <c r="T136" s="64" t="s">
        <v>32</v>
      </c>
      <c r="U136" s="64">
        <v>4</v>
      </c>
      <c r="V136" s="64">
        <v>1</v>
      </c>
      <c r="W136" s="64">
        <v>4</v>
      </c>
      <c r="X136" s="3">
        <v>4</v>
      </c>
      <c r="Y136" s="24"/>
      <c r="Z136" s="24"/>
      <c r="AA136" s="24"/>
      <c r="AB136" s="24"/>
      <c r="AC136" s="24"/>
      <c r="AD136" s="24"/>
      <c r="AE136" s="24"/>
      <c r="AF136" s="24"/>
      <c r="AG136" s="24"/>
      <c r="AH136" s="24"/>
      <c r="AI136" s="24"/>
      <c r="AJ136" s="24"/>
      <c r="AM136" s="23"/>
    </row>
    <row r="137" spans="1:39" ht="51" x14ac:dyDescent="0.25">
      <c r="A137" s="4" t="s">
        <v>219</v>
      </c>
      <c r="B137" s="4" t="s">
        <v>268</v>
      </c>
      <c r="C137" s="4" t="s">
        <v>25</v>
      </c>
      <c r="D137" s="4" t="s">
        <v>26</v>
      </c>
      <c r="E137" s="4" t="s">
        <v>73</v>
      </c>
      <c r="F137" s="4" t="s">
        <v>38</v>
      </c>
      <c r="G137" s="4">
        <v>231</v>
      </c>
      <c r="H137" s="4" t="s">
        <v>298</v>
      </c>
      <c r="I137" s="4" t="s">
        <v>299</v>
      </c>
      <c r="J137" s="15">
        <v>16</v>
      </c>
      <c r="K137" s="4" t="s">
        <v>31</v>
      </c>
      <c r="L137" s="14">
        <v>45444</v>
      </c>
      <c r="M137" s="64" t="s">
        <v>32</v>
      </c>
      <c r="N137" s="64" t="s">
        <v>32</v>
      </c>
      <c r="O137" s="76" t="s">
        <v>32</v>
      </c>
      <c r="P137" s="64" t="s">
        <v>32</v>
      </c>
      <c r="Q137" s="61" t="s">
        <v>32</v>
      </c>
      <c r="R137" s="64" t="s">
        <v>32</v>
      </c>
      <c r="S137" s="64" t="s">
        <v>32</v>
      </c>
      <c r="T137" s="64" t="s">
        <v>32</v>
      </c>
      <c r="U137" s="64">
        <v>1</v>
      </c>
      <c r="V137" s="64">
        <v>1</v>
      </c>
      <c r="W137" s="64">
        <v>1</v>
      </c>
      <c r="X137" s="3">
        <v>1</v>
      </c>
      <c r="Y137" s="25"/>
      <c r="Z137" s="25"/>
      <c r="AA137" s="25"/>
      <c r="AB137" s="25"/>
      <c r="AC137" s="25"/>
      <c r="AD137" s="25"/>
      <c r="AE137" s="25"/>
      <c r="AF137" s="25"/>
      <c r="AG137" s="25"/>
      <c r="AH137" s="25"/>
      <c r="AI137" s="25"/>
      <c r="AJ137" s="25"/>
      <c r="AM137" s="23"/>
    </row>
    <row r="138" spans="1:39" ht="38.25" x14ac:dyDescent="0.25">
      <c r="A138" s="4" t="s">
        <v>219</v>
      </c>
      <c r="B138" s="4" t="s">
        <v>268</v>
      </c>
      <c r="C138" s="4" t="s">
        <v>25</v>
      </c>
      <c r="D138" s="4" t="s">
        <v>26</v>
      </c>
      <c r="E138" s="4" t="s">
        <v>73</v>
      </c>
      <c r="F138" s="4" t="s">
        <v>38</v>
      </c>
      <c r="G138" s="4">
        <v>232</v>
      </c>
      <c r="H138" s="4" t="s">
        <v>300</v>
      </c>
      <c r="I138" s="4" t="s">
        <v>301</v>
      </c>
      <c r="J138" s="15">
        <v>16</v>
      </c>
      <c r="K138" s="4" t="s">
        <v>31</v>
      </c>
      <c r="L138" s="14">
        <v>45474</v>
      </c>
      <c r="M138" s="4" t="s">
        <v>32</v>
      </c>
      <c r="N138" s="4" t="s">
        <v>32</v>
      </c>
      <c r="O138" s="4" t="s">
        <v>32</v>
      </c>
      <c r="P138" s="4" t="s">
        <v>32</v>
      </c>
      <c r="Q138" s="4" t="s">
        <v>32</v>
      </c>
      <c r="R138" s="4" t="s">
        <v>32</v>
      </c>
      <c r="S138" s="2" t="s">
        <v>32</v>
      </c>
      <c r="T138" s="2" t="s">
        <v>32</v>
      </c>
      <c r="U138" s="2" t="s">
        <v>32</v>
      </c>
      <c r="V138" s="2" t="s">
        <v>32</v>
      </c>
      <c r="W138" s="2" t="s">
        <v>32</v>
      </c>
      <c r="X138" s="2" t="s">
        <v>32</v>
      </c>
      <c r="Y138" s="25"/>
      <c r="Z138" s="25"/>
      <c r="AA138" s="25"/>
      <c r="AB138" s="25"/>
      <c r="AC138" s="25"/>
      <c r="AD138" s="25"/>
      <c r="AE138" s="25"/>
      <c r="AF138" s="25"/>
      <c r="AG138" s="25"/>
      <c r="AH138" s="25"/>
      <c r="AI138" s="25"/>
      <c r="AJ138" s="25"/>
      <c r="AM138" s="23"/>
    </row>
    <row r="139" spans="1:39" ht="51" x14ac:dyDescent="0.25">
      <c r="A139" s="4" t="s">
        <v>219</v>
      </c>
      <c r="B139" s="4" t="s">
        <v>268</v>
      </c>
      <c r="C139" s="4" t="s">
        <v>25</v>
      </c>
      <c r="D139" s="4" t="s">
        <v>26</v>
      </c>
      <c r="E139" s="4" t="s">
        <v>73</v>
      </c>
      <c r="F139" s="4" t="s">
        <v>38</v>
      </c>
      <c r="G139" s="4">
        <v>233</v>
      </c>
      <c r="H139" s="4" t="s">
        <v>302</v>
      </c>
      <c r="I139" s="4" t="s">
        <v>303</v>
      </c>
      <c r="J139" s="15">
        <v>20</v>
      </c>
      <c r="K139" s="4" t="s">
        <v>31</v>
      </c>
      <c r="L139" s="14">
        <v>45383</v>
      </c>
      <c r="M139" s="64" t="s">
        <v>32</v>
      </c>
      <c r="N139" s="64" t="s">
        <v>32</v>
      </c>
      <c r="O139" s="76" t="s">
        <v>32</v>
      </c>
      <c r="P139" s="64" t="s">
        <v>32</v>
      </c>
      <c r="Q139" s="61" t="s">
        <v>32</v>
      </c>
      <c r="R139" s="2" t="s">
        <v>32</v>
      </c>
      <c r="S139" s="64" t="s">
        <v>32</v>
      </c>
      <c r="T139" s="64">
        <v>13</v>
      </c>
      <c r="U139" s="64">
        <v>5</v>
      </c>
      <c r="V139" s="64">
        <v>10</v>
      </c>
      <c r="W139" s="64">
        <v>18</v>
      </c>
      <c r="X139" s="3">
        <v>1.8</v>
      </c>
      <c r="Y139" s="24"/>
      <c r="Z139" s="24"/>
      <c r="AA139" s="24"/>
      <c r="AB139" s="24"/>
      <c r="AC139" s="24"/>
      <c r="AD139" s="24"/>
      <c r="AE139" s="24"/>
      <c r="AF139" s="24"/>
      <c r="AG139" s="24"/>
      <c r="AH139" s="24"/>
      <c r="AI139" s="24"/>
      <c r="AJ139" s="24"/>
      <c r="AM139" s="23"/>
    </row>
    <row r="140" spans="1:39" ht="102" x14ac:dyDescent="0.25">
      <c r="A140" s="4" t="s">
        <v>219</v>
      </c>
      <c r="B140" s="4" t="s">
        <v>232</v>
      </c>
      <c r="C140" s="4" t="s">
        <v>25</v>
      </c>
      <c r="D140" s="4" t="s">
        <v>45</v>
      </c>
      <c r="E140" s="4" t="s">
        <v>102</v>
      </c>
      <c r="F140" s="4" t="s">
        <v>38</v>
      </c>
      <c r="G140" s="4">
        <v>86</v>
      </c>
      <c r="H140" s="4" t="s">
        <v>233</v>
      </c>
      <c r="I140" s="4" t="s">
        <v>234</v>
      </c>
      <c r="J140" s="11">
        <v>0.7</v>
      </c>
      <c r="K140" s="4" t="s">
        <v>41</v>
      </c>
      <c r="L140" s="14">
        <v>45627</v>
      </c>
      <c r="M140" s="4" t="s">
        <v>32</v>
      </c>
      <c r="N140" s="4" t="s">
        <v>32</v>
      </c>
      <c r="O140" s="4" t="s">
        <v>32</v>
      </c>
      <c r="P140" s="4" t="s">
        <v>32</v>
      </c>
      <c r="Q140" s="4" t="s">
        <v>32</v>
      </c>
      <c r="R140" s="4" t="s">
        <v>32</v>
      </c>
      <c r="S140" s="2" t="s">
        <v>32</v>
      </c>
      <c r="T140" s="2" t="s">
        <v>32</v>
      </c>
      <c r="U140" s="2" t="s">
        <v>32</v>
      </c>
      <c r="V140" s="2" t="s">
        <v>32</v>
      </c>
      <c r="W140" s="2" t="s">
        <v>32</v>
      </c>
      <c r="X140" s="2" t="s">
        <v>32</v>
      </c>
      <c r="Y140" s="24"/>
      <c r="Z140" s="24"/>
      <c r="AA140" s="24"/>
      <c r="AB140" s="24"/>
      <c r="AC140" s="24"/>
      <c r="AD140" s="24"/>
      <c r="AE140" s="24"/>
      <c r="AF140" s="24"/>
      <c r="AG140" s="24"/>
      <c r="AH140" s="24"/>
      <c r="AI140" s="24"/>
      <c r="AJ140" s="24"/>
      <c r="AM140" s="23"/>
    </row>
    <row r="141" spans="1:39" ht="153" x14ac:dyDescent="0.25">
      <c r="A141" s="4" t="s">
        <v>219</v>
      </c>
      <c r="B141" s="4" t="s">
        <v>232</v>
      </c>
      <c r="C141" s="4" t="s">
        <v>25</v>
      </c>
      <c r="D141" s="4" t="s">
        <v>45</v>
      </c>
      <c r="E141" s="4" t="s">
        <v>102</v>
      </c>
      <c r="F141" s="4" t="s">
        <v>38</v>
      </c>
      <c r="G141" s="4">
        <v>87</v>
      </c>
      <c r="H141" s="4" t="s">
        <v>235</v>
      </c>
      <c r="I141" s="4" t="s">
        <v>236</v>
      </c>
      <c r="J141" s="11">
        <v>1</v>
      </c>
      <c r="K141" s="4" t="s">
        <v>41</v>
      </c>
      <c r="L141" s="14">
        <v>45444</v>
      </c>
      <c r="M141" s="63" t="s">
        <v>32</v>
      </c>
      <c r="N141" s="63" t="s">
        <v>32</v>
      </c>
      <c r="O141" s="62" t="s">
        <v>32</v>
      </c>
      <c r="P141" s="63" t="s">
        <v>32</v>
      </c>
      <c r="Q141" s="61" t="s">
        <v>32</v>
      </c>
      <c r="R141" s="2" t="s">
        <v>32</v>
      </c>
      <c r="S141" s="63" t="s">
        <v>32</v>
      </c>
      <c r="T141" s="63" t="s">
        <v>32</v>
      </c>
      <c r="U141" s="72">
        <v>1</v>
      </c>
      <c r="V141" s="72">
        <v>1</v>
      </c>
      <c r="W141" s="72">
        <v>1</v>
      </c>
      <c r="X141" s="3">
        <v>1</v>
      </c>
      <c r="Y141" s="24"/>
      <c r="Z141" s="24"/>
      <c r="AA141" s="24"/>
      <c r="AB141" s="24"/>
      <c r="AC141" s="24"/>
      <c r="AD141" s="24"/>
      <c r="AE141" s="24"/>
      <c r="AF141" s="24"/>
      <c r="AG141" s="24"/>
      <c r="AH141" s="24"/>
      <c r="AI141" s="24"/>
      <c r="AJ141" s="24"/>
      <c r="AM141" s="23"/>
    </row>
    <row r="142" spans="1:39" ht="89.25" x14ac:dyDescent="0.25">
      <c r="A142" s="4" t="s">
        <v>219</v>
      </c>
      <c r="B142" s="4" t="s">
        <v>237</v>
      </c>
      <c r="C142" s="4" t="s">
        <v>43</v>
      </c>
      <c r="D142" s="4" t="s">
        <v>45</v>
      </c>
      <c r="E142" s="4" t="s">
        <v>27</v>
      </c>
      <c r="F142" s="4" t="s">
        <v>38</v>
      </c>
      <c r="G142" s="4">
        <v>89</v>
      </c>
      <c r="H142" s="4" t="s">
        <v>238</v>
      </c>
      <c r="I142" s="4" t="s">
        <v>239</v>
      </c>
      <c r="J142" s="10">
        <v>1</v>
      </c>
      <c r="K142" s="4" t="s">
        <v>41</v>
      </c>
      <c r="L142" s="14">
        <v>45444</v>
      </c>
      <c r="M142" s="63" t="s">
        <v>32</v>
      </c>
      <c r="N142" s="63" t="s">
        <v>32</v>
      </c>
      <c r="O142" s="62" t="s">
        <v>32</v>
      </c>
      <c r="P142" s="63" t="s">
        <v>32</v>
      </c>
      <c r="Q142" s="61" t="s">
        <v>32</v>
      </c>
      <c r="R142" s="2" t="s">
        <v>32</v>
      </c>
      <c r="S142" s="63" t="s">
        <v>32</v>
      </c>
      <c r="T142" s="63" t="s">
        <v>32</v>
      </c>
      <c r="U142" s="72">
        <v>1</v>
      </c>
      <c r="V142" s="72">
        <v>1</v>
      </c>
      <c r="W142" s="72">
        <v>1</v>
      </c>
      <c r="X142" s="3">
        <v>1</v>
      </c>
      <c r="Y142" s="24"/>
      <c r="Z142" s="24"/>
      <c r="AA142" s="24"/>
      <c r="AB142" s="24"/>
      <c r="AC142" s="24"/>
      <c r="AD142" s="24"/>
      <c r="AE142" s="24"/>
      <c r="AF142" s="24"/>
      <c r="AG142" s="24"/>
      <c r="AH142" s="24"/>
      <c r="AI142" s="24"/>
      <c r="AJ142" s="24"/>
      <c r="AM142" s="23"/>
    </row>
    <row r="143" spans="1:39" ht="76.5" x14ac:dyDescent="0.25">
      <c r="A143" s="4" t="s">
        <v>219</v>
      </c>
      <c r="B143" s="4" t="s">
        <v>232</v>
      </c>
      <c r="C143" s="4" t="s">
        <v>25</v>
      </c>
      <c r="D143" s="4" t="s">
        <v>26</v>
      </c>
      <c r="E143" s="4" t="s">
        <v>102</v>
      </c>
      <c r="F143" s="4" t="s">
        <v>38</v>
      </c>
      <c r="G143" s="4">
        <v>91</v>
      </c>
      <c r="H143" s="4" t="s">
        <v>240</v>
      </c>
      <c r="I143" s="4" t="s">
        <v>241</v>
      </c>
      <c r="J143" s="15">
        <v>441</v>
      </c>
      <c r="K143" s="4" t="s">
        <v>31</v>
      </c>
      <c r="L143" s="14">
        <v>45444</v>
      </c>
      <c r="M143" s="64" t="s">
        <v>32</v>
      </c>
      <c r="N143" s="64" t="s">
        <v>32</v>
      </c>
      <c r="O143" s="76" t="s">
        <v>32</v>
      </c>
      <c r="P143" s="64" t="s">
        <v>32</v>
      </c>
      <c r="Q143" s="61" t="s">
        <v>32</v>
      </c>
      <c r="R143" s="2" t="s">
        <v>32</v>
      </c>
      <c r="S143" s="64" t="s">
        <v>32</v>
      </c>
      <c r="T143" s="64" t="s">
        <v>32</v>
      </c>
      <c r="U143" s="64">
        <v>55</v>
      </c>
      <c r="V143" s="64">
        <v>40</v>
      </c>
      <c r="W143" s="64">
        <v>55</v>
      </c>
      <c r="X143" s="3">
        <v>1.375</v>
      </c>
      <c r="Y143" s="24"/>
      <c r="Z143" s="24"/>
      <c r="AA143" s="24"/>
      <c r="AB143" s="24"/>
      <c r="AC143" s="24"/>
      <c r="AD143" s="24"/>
      <c r="AE143" s="24"/>
      <c r="AF143" s="24"/>
      <c r="AG143" s="24"/>
      <c r="AH143" s="24"/>
      <c r="AI143" s="24"/>
      <c r="AJ143" s="24"/>
      <c r="AM143" s="23"/>
    </row>
    <row r="144" spans="1:39" ht="76.5" customHeight="1" x14ac:dyDescent="0.25">
      <c r="A144" s="4" t="s">
        <v>219</v>
      </c>
      <c r="B144" s="4" t="s">
        <v>232</v>
      </c>
      <c r="C144" s="4" t="s">
        <v>50</v>
      </c>
      <c r="D144" s="4" t="s">
        <v>45</v>
      </c>
      <c r="E144" s="4" t="s">
        <v>102</v>
      </c>
      <c r="F144" s="4" t="s">
        <v>38</v>
      </c>
      <c r="G144" s="4">
        <v>227</v>
      </c>
      <c r="H144" s="4" t="s">
        <v>242</v>
      </c>
      <c r="I144" s="4" t="s">
        <v>243</v>
      </c>
      <c r="J144" s="11">
        <v>1</v>
      </c>
      <c r="K144" s="4" t="s">
        <v>41</v>
      </c>
      <c r="L144" s="14">
        <v>45444</v>
      </c>
      <c r="M144" s="63" t="s">
        <v>32</v>
      </c>
      <c r="N144" s="63" t="s">
        <v>32</v>
      </c>
      <c r="O144" s="62" t="s">
        <v>32</v>
      </c>
      <c r="P144" s="63" t="s">
        <v>32</v>
      </c>
      <c r="Q144" s="61" t="s">
        <v>32</v>
      </c>
      <c r="R144" s="2" t="s">
        <v>32</v>
      </c>
      <c r="S144" s="63" t="s">
        <v>32</v>
      </c>
      <c r="T144" s="63" t="s">
        <v>32</v>
      </c>
      <c r="U144" s="72">
        <v>0</v>
      </c>
      <c r="V144" s="72">
        <v>1</v>
      </c>
      <c r="W144" s="72">
        <v>0</v>
      </c>
      <c r="X144" s="3">
        <v>0</v>
      </c>
      <c r="Y144" s="24"/>
      <c r="Z144" s="24"/>
      <c r="AA144" s="24"/>
      <c r="AB144" s="24"/>
      <c r="AC144" s="24"/>
      <c r="AD144" s="24"/>
      <c r="AE144" s="24"/>
      <c r="AF144" s="24"/>
      <c r="AG144" s="24"/>
      <c r="AH144" s="24"/>
      <c r="AI144" s="24"/>
      <c r="AJ144" s="24"/>
      <c r="AM144" s="23"/>
    </row>
    <row r="145" spans="1:39" ht="38.25" x14ac:dyDescent="0.25">
      <c r="A145" s="4" t="s">
        <v>219</v>
      </c>
      <c r="B145" s="4" t="s">
        <v>244</v>
      </c>
      <c r="C145" s="4" t="s">
        <v>50</v>
      </c>
      <c r="D145" s="4" t="s">
        <v>26</v>
      </c>
      <c r="E145" s="4" t="s">
        <v>27</v>
      </c>
      <c r="F145" s="4" t="s">
        <v>38</v>
      </c>
      <c r="G145" s="4">
        <v>71</v>
      </c>
      <c r="H145" s="4" t="s">
        <v>245</v>
      </c>
      <c r="I145" s="4" t="s">
        <v>246</v>
      </c>
      <c r="J145" s="15">
        <v>17</v>
      </c>
      <c r="K145" s="4" t="s">
        <v>31</v>
      </c>
      <c r="L145" s="14">
        <v>45627</v>
      </c>
      <c r="M145" s="4" t="s">
        <v>32</v>
      </c>
      <c r="N145" s="4" t="s">
        <v>32</v>
      </c>
      <c r="O145" s="4" t="s">
        <v>32</v>
      </c>
      <c r="P145" s="4" t="s">
        <v>32</v>
      </c>
      <c r="Q145" s="4" t="s">
        <v>32</v>
      </c>
      <c r="R145" s="4" t="s">
        <v>32</v>
      </c>
      <c r="S145" s="2" t="s">
        <v>32</v>
      </c>
      <c r="T145" s="2" t="s">
        <v>32</v>
      </c>
      <c r="U145" s="2" t="s">
        <v>32</v>
      </c>
      <c r="V145" s="2" t="s">
        <v>32</v>
      </c>
      <c r="W145" s="2" t="s">
        <v>32</v>
      </c>
      <c r="X145" s="2" t="s">
        <v>32</v>
      </c>
      <c r="Y145" s="20"/>
      <c r="Z145" s="20"/>
      <c r="AA145" s="25"/>
      <c r="AB145" s="20"/>
      <c r="AC145" s="20"/>
      <c r="AD145" s="25"/>
      <c r="AE145" s="20"/>
      <c r="AF145" s="20"/>
      <c r="AG145" s="25"/>
      <c r="AH145" s="20"/>
      <c r="AI145" s="20"/>
      <c r="AJ145" s="25"/>
      <c r="AM145" s="23"/>
    </row>
    <row r="146" spans="1:39" ht="38.25" x14ac:dyDescent="0.25">
      <c r="A146" s="4" t="s">
        <v>219</v>
      </c>
      <c r="B146" s="4" t="s">
        <v>244</v>
      </c>
      <c r="C146" s="4" t="s">
        <v>50</v>
      </c>
      <c r="D146" s="4" t="s">
        <v>26</v>
      </c>
      <c r="E146" s="4" t="s">
        <v>27</v>
      </c>
      <c r="F146" s="4" t="s">
        <v>38</v>
      </c>
      <c r="G146" s="4">
        <v>72</v>
      </c>
      <c r="H146" s="4" t="s">
        <v>247</v>
      </c>
      <c r="I146" s="4" t="s">
        <v>248</v>
      </c>
      <c r="J146" s="15">
        <v>4</v>
      </c>
      <c r="K146" s="4" t="s">
        <v>31</v>
      </c>
      <c r="L146" s="14">
        <v>45627</v>
      </c>
      <c r="M146" s="4" t="s">
        <v>32</v>
      </c>
      <c r="N146" s="4" t="s">
        <v>32</v>
      </c>
      <c r="O146" s="4" t="s">
        <v>32</v>
      </c>
      <c r="P146" s="4" t="s">
        <v>32</v>
      </c>
      <c r="Q146" s="4" t="s">
        <v>32</v>
      </c>
      <c r="R146" s="4" t="s">
        <v>32</v>
      </c>
      <c r="S146" s="2" t="s">
        <v>32</v>
      </c>
      <c r="T146" s="2" t="s">
        <v>32</v>
      </c>
      <c r="U146" s="2" t="s">
        <v>32</v>
      </c>
      <c r="V146" s="2" t="s">
        <v>32</v>
      </c>
      <c r="W146" s="2" t="s">
        <v>32</v>
      </c>
      <c r="X146" s="2" t="s">
        <v>32</v>
      </c>
      <c r="Y146" s="25"/>
      <c r="Z146" s="25"/>
      <c r="AA146" s="25"/>
      <c r="AB146" s="25"/>
      <c r="AC146" s="25"/>
      <c r="AD146" s="25"/>
      <c r="AE146" s="25"/>
      <c r="AF146" s="25"/>
      <c r="AG146" s="25"/>
      <c r="AH146" s="25"/>
      <c r="AI146" s="25"/>
      <c r="AJ146" s="25"/>
      <c r="AM146" s="23"/>
    </row>
    <row r="147" spans="1:39" ht="76.5" x14ac:dyDescent="0.25">
      <c r="A147" s="4" t="s">
        <v>219</v>
      </c>
      <c r="B147" s="4" t="s">
        <v>244</v>
      </c>
      <c r="C147" s="4" t="s">
        <v>50</v>
      </c>
      <c r="D147" s="11" t="s">
        <v>45</v>
      </c>
      <c r="E147" s="4" t="s">
        <v>27</v>
      </c>
      <c r="F147" s="4" t="s">
        <v>38</v>
      </c>
      <c r="G147" s="4">
        <v>73</v>
      </c>
      <c r="H147" s="4" t="s">
        <v>249</v>
      </c>
      <c r="I147" s="4" t="s">
        <v>250</v>
      </c>
      <c r="J147" s="11">
        <v>1</v>
      </c>
      <c r="K147" s="4" t="s">
        <v>41</v>
      </c>
      <c r="L147" s="14">
        <v>45627</v>
      </c>
      <c r="M147" s="4" t="s">
        <v>32</v>
      </c>
      <c r="N147" s="4" t="s">
        <v>32</v>
      </c>
      <c r="O147" s="4" t="s">
        <v>32</v>
      </c>
      <c r="P147" s="4" t="s">
        <v>32</v>
      </c>
      <c r="Q147" s="4" t="s">
        <v>32</v>
      </c>
      <c r="R147" s="4" t="s">
        <v>32</v>
      </c>
      <c r="S147" s="2" t="s">
        <v>32</v>
      </c>
      <c r="T147" s="2" t="s">
        <v>32</v>
      </c>
      <c r="U147" s="2" t="s">
        <v>32</v>
      </c>
      <c r="V147" s="2" t="s">
        <v>32</v>
      </c>
      <c r="W147" s="2" t="s">
        <v>32</v>
      </c>
      <c r="X147" s="2" t="s">
        <v>32</v>
      </c>
      <c r="Y147" s="25"/>
      <c r="Z147" s="25"/>
      <c r="AA147" s="25"/>
      <c r="AB147" s="25"/>
      <c r="AC147" s="25"/>
      <c r="AD147" s="25"/>
      <c r="AE147" s="25"/>
      <c r="AF147" s="25"/>
      <c r="AG147" s="25"/>
      <c r="AH147" s="25"/>
      <c r="AI147" s="25"/>
      <c r="AJ147" s="25"/>
      <c r="AM147" s="23"/>
    </row>
    <row r="148" spans="1:39" ht="63.75" x14ac:dyDescent="0.25">
      <c r="A148" s="4" t="s">
        <v>219</v>
      </c>
      <c r="B148" s="4" t="s">
        <v>244</v>
      </c>
      <c r="C148" s="4" t="s">
        <v>25</v>
      </c>
      <c r="D148" s="4" t="s">
        <v>45</v>
      </c>
      <c r="E148" s="4" t="s">
        <v>27</v>
      </c>
      <c r="F148" s="4" t="s">
        <v>38</v>
      </c>
      <c r="G148" s="4">
        <v>75</v>
      </c>
      <c r="H148" s="4" t="s">
        <v>251</v>
      </c>
      <c r="I148" s="4" t="s">
        <v>252</v>
      </c>
      <c r="J148" s="11">
        <v>0.95</v>
      </c>
      <c r="K148" s="4" t="s">
        <v>41</v>
      </c>
      <c r="L148" s="14">
        <v>45627</v>
      </c>
      <c r="M148" s="4" t="s">
        <v>32</v>
      </c>
      <c r="N148" s="4" t="s">
        <v>32</v>
      </c>
      <c r="O148" s="4" t="s">
        <v>32</v>
      </c>
      <c r="P148" s="4" t="s">
        <v>32</v>
      </c>
      <c r="Q148" s="4" t="s">
        <v>32</v>
      </c>
      <c r="R148" s="4" t="s">
        <v>32</v>
      </c>
      <c r="S148" s="2" t="s">
        <v>32</v>
      </c>
      <c r="T148" s="2" t="s">
        <v>32</v>
      </c>
      <c r="U148" s="2" t="s">
        <v>32</v>
      </c>
      <c r="V148" s="2" t="s">
        <v>32</v>
      </c>
      <c r="W148" s="2" t="s">
        <v>32</v>
      </c>
      <c r="X148" s="2" t="s">
        <v>32</v>
      </c>
      <c r="Y148" s="25"/>
      <c r="Z148" s="25"/>
      <c r="AA148" s="25"/>
      <c r="AB148" s="25"/>
      <c r="AC148" s="25"/>
      <c r="AD148" s="25"/>
      <c r="AE148" s="25"/>
      <c r="AF148" s="25"/>
      <c r="AG148" s="25"/>
      <c r="AH148" s="25"/>
      <c r="AI148" s="25"/>
      <c r="AJ148" s="25"/>
      <c r="AM148" s="23"/>
    </row>
    <row r="149" spans="1:39" ht="38.25" x14ac:dyDescent="0.25">
      <c r="A149" s="4" t="s">
        <v>219</v>
      </c>
      <c r="B149" s="4" t="s">
        <v>244</v>
      </c>
      <c r="C149" s="4" t="s">
        <v>25</v>
      </c>
      <c r="D149" s="4" t="s">
        <v>26</v>
      </c>
      <c r="E149" s="4" t="s">
        <v>27</v>
      </c>
      <c r="F149" s="4" t="s">
        <v>38</v>
      </c>
      <c r="G149" s="4">
        <v>76</v>
      </c>
      <c r="H149" s="4" t="s">
        <v>253</v>
      </c>
      <c r="I149" s="4" t="s">
        <v>253</v>
      </c>
      <c r="J149" s="15">
        <v>2000</v>
      </c>
      <c r="K149" s="4" t="s">
        <v>31</v>
      </c>
      <c r="L149" s="14">
        <v>45536</v>
      </c>
      <c r="M149" s="4" t="s">
        <v>32</v>
      </c>
      <c r="N149" s="4" t="s">
        <v>32</v>
      </c>
      <c r="O149" s="4" t="s">
        <v>32</v>
      </c>
      <c r="P149" s="4" t="s">
        <v>32</v>
      </c>
      <c r="Q149" s="4" t="s">
        <v>32</v>
      </c>
      <c r="R149" s="4" t="s">
        <v>32</v>
      </c>
      <c r="S149" s="2" t="s">
        <v>32</v>
      </c>
      <c r="T149" s="2" t="s">
        <v>32</v>
      </c>
      <c r="U149" s="2" t="s">
        <v>32</v>
      </c>
      <c r="V149" s="2" t="s">
        <v>32</v>
      </c>
      <c r="W149" s="2" t="s">
        <v>32</v>
      </c>
      <c r="X149" s="2" t="s">
        <v>32</v>
      </c>
    </row>
    <row r="150" spans="1:39" ht="51" x14ac:dyDescent="0.25">
      <c r="A150" s="4" t="s">
        <v>219</v>
      </c>
      <c r="B150" s="4" t="s">
        <v>244</v>
      </c>
      <c r="C150" s="4" t="s">
        <v>25</v>
      </c>
      <c r="D150" s="4" t="s">
        <v>26</v>
      </c>
      <c r="E150" s="4" t="s">
        <v>27</v>
      </c>
      <c r="F150" s="4" t="s">
        <v>38</v>
      </c>
      <c r="G150" s="4">
        <v>77</v>
      </c>
      <c r="H150" s="4" t="s">
        <v>254</v>
      </c>
      <c r="I150" s="4" t="s">
        <v>254</v>
      </c>
      <c r="J150" s="15">
        <v>2130</v>
      </c>
      <c r="K150" s="4" t="s">
        <v>31</v>
      </c>
      <c r="L150" s="14">
        <v>45536</v>
      </c>
      <c r="M150" s="4" t="s">
        <v>32</v>
      </c>
      <c r="N150" s="4" t="s">
        <v>32</v>
      </c>
      <c r="O150" s="4" t="s">
        <v>32</v>
      </c>
      <c r="P150" s="4" t="s">
        <v>32</v>
      </c>
      <c r="Q150" s="4" t="s">
        <v>32</v>
      </c>
      <c r="R150" s="4" t="s">
        <v>32</v>
      </c>
      <c r="S150" s="2" t="s">
        <v>32</v>
      </c>
      <c r="T150" s="2" t="s">
        <v>32</v>
      </c>
      <c r="U150" s="2" t="s">
        <v>32</v>
      </c>
      <c r="V150" s="2" t="s">
        <v>32</v>
      </c>
      <c r="W150" s="2" t="s">
        <v>32</v>
      </c>
      <c r="X150" s="2" t="s">
        <v>32</v>
      </c>
    </row>
    <row r="151" spans="1:39" ht="38.25" x14ac:dyDescent="0.25">
      <c r="A151" s="4" t="s">
        <v>219</v>
      </c>
      <c r="B151" s="4" t="s">
        <v>244</v>
      </c>
      <c r="C151" s="4" t="s">
        <v>25</v>
      </c>
      <c r="D151" s="4" t="s">
        <v>26</v>
      </c>
      <c r="E151" s="4" t="s">
        <v>27</v>
      </c>
      <c r="F151" s="4" t="s">
        <v>38</v>
      </c>
      <c r="G151" s="4">
        <v>78</v>
      </c>
      <c r="H151" s="4" t="s">
        <v>255</v>
      </c>
      <c r="I151" s="4" t="s">
        <v>256</v>
      </c>
      <c r="J151" s="15">
        <v>22631</v>
      </c>
      <c r="K151" s="4" t="s">
        <v>31</v>
      </c>
      <c r="L151" s="14">
        <v>45352</v>
      </c>
      <c r="M151" s="64" t="s">
        <v>32</v>
      </c>
      <c r="N151" s="64" t="s">
        <v>32</v>
      </c>
      <c r="O151" s="76">
        <v>38</v>
      </c>
      <c r="P151" s="64">
        <v>150</v>
      </c>
      <c r="Q151" s="64">
        <v>38</v>
      </c>
      <c r="R151" s="3">
        <v>0.25333333333333335</v>
      </c>
      <c r="S151" s="64">
        <v>0</v>
      </c>
      <c r="T151" s="64">
        <v>1508</v>
      </c>
      <c r="U151" s="64">
        <v>85</v>
      </c>
      <c r="V151" s="64">
        <v>450</v>
      </c>
      <c r="W151" s="64">
        <v>1593</v>
      </c>
      <c r="X151" s="3">
        <v>3.54</v>
      </c>
    </row>
    <row r="152" spans="1:39" ht="51" x14ac:dyDescent="0.25">
      <c r="A152" s="4" t="s">
        <v>219</v>
      </c>
      <c r="B152" s="4" t="s">
        <v>244</v>
      </c>
      <c r="C152" s="4" t="s">
        <v>25</v>
      </c>
      <c r="D152" s="4" t="s">
        <v>26</v>
      </c>
      <c r="E152" s="4" t="s">
        <v>27</v>
      </c>
      <c r="F152" s="4" t="s">
        <v>38</v>
      </c>
      <c r="G152" s="4">
        <v>80</v>
      </c>
      <c r="H152" s="4" t="s">
        <v>257</v>
      </c>
      <c r="I152" s="4" t="s">
        <v>257</v>
      </c>
      <c r="J152" s="15">
        <v>100</v>
      </c>
      <c r="K152" s="4" t="s">
        <v>31</v>
      </c>
      <c r="L152" s="14">
        <v>45536</v>
      </c>
      <c r="M152" s="4" t="s">
        <v>32</v>
      </c>
      <c r="N152" s="4" t="s">
        <v>32</v>
      </c>
      <c r="O152" s="4" t="s">
        <v>32</v>
      </c>
      <c r="P152" s="4" t="s">
        <v>32</v>
      </c>
      <c r="Q152" s="4" t="s">
        <v>32</v>
      </c>
      <c r="R152" s="4" t="s">
        <v>32</v>
      </c>
      <c r="S152" s="2" t="s">
        <v>32</v>
      </c>
      <c r="T152" s="2" t="s">
        <v>32</v>
      </c>
      <c r="U152" s="2" t="s">
        <v>32</v>
      </c>
      <c r="V152" s="2" t="s">
        <v>32</v>
      </c>
      <c r="W152" s="2" t="s">
        <v>32</v>
      </c>
      <c r="X152" s="2" t="s">
        <v>32</v>
      </c>
    </row>
    <row r="153" spans="1:39" ht="102" x14ac:dyDescent="0.25">
      <c r="A153" s="4" t="s">
        <v>219</v>
      </c>
      <c r="B153" s="4" t="s">
        <v>244</v>
      </c>
      <c r="C153" s="4" t="s">
        <v>37</v>
      </c>
      <c r="D153" s="4" t="s">
        <v>26</v>
      </c>
      <c r="E153" s="4" t="s">
        <v>27</v>
      </c>
      <c r="F153" s="4" t="s">
        <v>38</v>
      </c>
      <c r="G153" s="4">
        <v>81</v>
      </c>
      <c r="H153" s="4" t="s">
        <v>258</v>
      </c>
      <c r="I153" s="4" t="s">
        <v>259</v>
      </c>
      <c r="J153" s="15">
        <v>92000</v>
      </c>
      <c r="K153" s="4" t="s">
        <v>31</v>
      </c>
      <c r="L153" s="14">
        <v>45627</v>
      </c>
      <c r="M153" s="2" t="s">
        <v>32</v>
      </c>
      <c r="N153" s="2" t="s">
        <v>32</v>
      </c>
      <c r="O153" s="2" t="s">
        <v>32</v>
      </c>
      <c r="P153" s="2" t="s">
        <v>32</v>
      </c>
      <c r="Q153" s="2" t="s">
        <v>32</v>
      </c>
      <c r="R153" s="2" t="s">
        <v>32</v>
      </c>
      <c r="S153" s="2" t="s">
        <v>32</v>
      </c>
      <c r="T153" s="2" t="s">
        <v>32</v>
      </c>
      <c r="U153" s="2" t="s">
        <v>32</v>
      </c>
      <c r="V153" s="2" t="s">
        <v>32</v>
      </c>
      <c r="W153" s="2" t="s">
        <v>32</v>
      </c>
      <c r="X153" s="2" t="s">
        <v>32</v>
      </c>
    </row>
    <row r="154" spans="1:39" ht="38.25" x14ac:dyDescent="0.25">
      <c r="A154" s="4" t="s">
        <v>219</v>
      </c>
      <c r="B154" s="4" t="s">
        <v>244</v>
      </c>
      <c r="C154" s="4" t="s">
        <v>43</v>
      </c>
      <c r="D154" s="4" t="s">
        <v>26</v>
      </c>
      <c r="E154" s="4" t="s">
        <v>73</v>
      </c>
      <c r="F154" s="4" t="s">
        <v>38</v>
      </c>
      <c r="G154" s="4">
        <v>82</v>
      </c>
      <c r="H154" s="4" t="s">
        <v>260</v>
      </c>
      <c r="I154" s="4" t="s">
        <v>261</v>
      </c>
      <c r="J154" s="15">
        <v>40</v>
      </c>
      <c r="K154" s="4" t="s">
        <v>31</v>
      </c>
      <c r="L154" s="14">
        <v>45444</v>
      </c>
      <c r="M154" s="64" t="s">
        <v>32</v>
      </c>
      <c r="N154" s="64" t="s">
        <v>32</v>
      </c>
      <c r="O154" s="76" t="s">
        <v>32</v>
      </c>
      <c r="P154" s="64" t="s">
        <v>32</v>
      </c>
      <c r="Q154" s="61" t="s">
        <v>32</v>
      </c>
      <c r="R154" s="2" t="s">
        <v>32</v>
      </c>
      <c r="S154" s="64" t="s">
        <v>32</v>
      </c>
      <c r="T154" s="64" t="s">
        <v>32</v>
      </c>
      <c r="U154" s="64">
        <v>1</v>
      </c>
      <c r="V154" s="64">
        <v>10</v>
      </c>
      <c r="W154" s="64">
        <v>1</v>
      </c>
      <c r="X154" s="3">
        <v>0.1</v>
      </c>
    </row>
    <row r="155" spans="1:39" ht="25.5" x14ac:dyDescent="0.25">
      <c r="A155" s="4" t="s">
        <v>219</v>
      </c>
      <c r="B155" s="4" t="s">
        <v>244</v>
      </c>
      <c r="C155" s="4" t="s">
        <v>25</v>
      </c>
      <c r="D155" s="4" t="s">
        <v>26</v>
      </c>
      <c r="E155" s="4" t="s">
        <v>27</v>
      </c>
      <c r="F155" s="4" t="s">
        <v>38</v>
      </c>
      <c r="G155" s="4">
        <v>83</v>
      </c>
      <c r="H155" s="4" t="s">
        <v>262</v>
      </c>
      <c r="I155" s="4" t="s">
        <v>263</v>
      </c>
      <c r="J155" s="15">
        <v>2200</v>
      </c>
      <c r="K155" s="4" t="s">
        <v>31</v>
      </c>
      <c r="L155" s="14">
        <v>45323</v>
      </c>
      <c r="M155" s="64" t="s">
        <v>32</v>
      </c>
      <c r="N155" s="64">
        <v>0</v>
      </c>
      <c r="O155" s="76">
        <v>457</v>
      </c>
      <c r="P155" s="64">
        <v>400</v>
      </c>
      <c r="Q155" s="64">
        <v>457</v>
      </c>
      <c r="R155" s="58">
        <v>1.1425000000000001</v>
      </c>
      <c r="S155" s="64">
        <v>20</v>
      </c>
      <c r="T155" s="64">
        <v>432</v>
      </c>
      <c r="U155" s="64">
        <v>316</v>
      </c>
      <c r="V155" s="64">
        <v>600</v>
      </c>
      <c r="W155" s="64">
        <v>768</v>
      </c>
      <c r="X155" s="3">
        <v>1.28</v>
      </c>
    </row>
    <row r="156" spans="1:39" ht="114.75" x14ac:dyDescent="0.25">
      <c r="A156" s="4" t="s">
        <v>219</v>
      </c>
      <c r="B156" s="4" t="s">
        <v>244</v>
      </c>
      <c r="C156" s="4" t="s">
        <v>50</v>
      </c>
      <c r="D156" s="4" t="s">
        <v>26</v>
      </c>
      <c r="E156" s="4" t="s">
        <v>102</v>
      </c>
      <c r="F156" s="4" t="s">
        <v>38</v>
      </c>
      <c r="G156" s="4">
        <v>224</v>
      </c>
      <c r="H156" s="4" t="s">
        <v>264</v>
      </c>
      <c r="I156" s="4" t="s">
        <v>265</v>
      </c>
      <c r="J156" s="11">
        <v>1</v>
      </c>
      <c r="K156" s="4" t="s">
        <v>41</v>
      </c>
      <c r="L156" s="14">
        <v>45627</v>
      </c>
      <c r="M156" s="4" t="s">
        <v>32</v>
      </c>
      <c r="N156" s="4" t="s">
        <v>32</v>
      </c>
      <c r="O156" s="4" t="s">
        <v>32</v>
      </c>
      <c r="P156" s="4" t="s">
        <v>32</v>
      </c>
      <c r="Q156" s="4" t="s">
        <v>32</v>
      </c>
      <c r="R156" s="4" t="s">
        <v>32</v>
      </c>
      <c r="S156" s="2" t="s">
        <v>32</v>
      </c>
      <c r="T156" s="2" t="s">
        <v>32</v>
      </c>
      <c r="U156" s="2" t="s">
        <v>32</v>
      </c>
      <c r="V156" s="2" t="s">
        <v>32</v>
      </c>
      <c r="W156" s="2" t="s">
        <v>32</v>
      </c>
      <c r="X156" s="2" t="s">
        <v>32</v>
      </c>
    </row>
    <row r="157" spans="1:39" ht="89.25" x14ac:dyDescent="0.25">
      <c r="A157" s="4" t="s">
        <v>219</v>
      </c>
      <c r="B157" s="4" t="s">
        <v>244</v>
      </c>
      <c r="C157" s="4" t="s">
        <v>50</v>
      </c>
      <c r="D157" s="4" t="s">
        <v>26</v>
      </c>
      <c r="E157" s="4" t="s">
        <v>102</v>
      </c>
      <c r="F157" s="4" t="s">
        <v>38</v>
      </c>
      <c r="G157" s="4">
        <v>225</v>
      </c>
      <c r="H157" s="4" t="s">
        <v>266</v>
      </c>
      <c r="I157" s="4" t="s">
        <v>267</v>
      </c>
      <c r="J157" s="11">
        <v>1</v>
      </c>
      <c r="K157" s="4" t="s">
        <v>41</v>
      </c>
      <c r="L157" s="14">
        <v>45627</v>
      </c>
      <c r="M157" s="4" t="s">
        <v>32</v>
      </c>
      <c r="N157" s="4" t="s">
        <v>32</v>
      </c>
      <c r="O157" s="4" t="s">
        <v>32</v>
      </c>
      <c r="P157" s="4" t="s">
        <v>32</v>
      </c>
      <c r="Q157" s="4" t="s">
        <v>32</v>
      </c>
      <c r="R157" s="4" t="s">
        <v>32</v>
      </c>
      <c r="S157" s="2" t="s">
        <v>32</v>
      </c>
      <c r="T157" s="2" t="s">
        <v>32</v>
      </c>
      <c r="U157" s="2" t="s">
        <v>32</v>
      </c>
      <c r="V157" s="2" t="s">
        <v>32</v>
      </c>
      <c r="W157" s="2" t="s">
        <v>32</v>
      </c>
      <c r="X157" s="2" t="s">
        <v>32</v>
      </c>
    </row>
    <row r="158" spans="1:39" ht="51" x14ac:dyDescent="0.25">
      <c r="A158" s="4" t="s">
        <v>219</v>
      </c>
      <c r="B158" s="4" t="s">
        <v>220</v>
      </c>
      <c r="C158" s="4" t="s">
        <v>25</v>
      </c>
      <c r="D158" s="4" t="s">
        <v>26</v>
      </c>
      <c r="E158" s="4" t="s">
        <v>102</v>
      </c>
      <c r="F158" s="4" t="s">
        <v>38</v>
      </c>
      <c r="G158" s="4">
        <v>94</v>
      </c>
      <c r="H158" s="4" t="s">
        <v>221</v>
      </c>
      <c r="I158" s="4" t="s">
        <v>222</v>
      </c>
      <c r="J158" s="15">
        <v>800</v>
      </c>
      <c r="K158" s="4" t="s">
        <v>31</v>
      </c>
      <c r="L158" s="14">
        <v>45597</v>
      </c>
      <c r="M158" s="2" t="s">
        <v>32</v>
      </c>
      <c r="N158" s="2" t="s">
        <v>32</v>
      </c>
      <c r="O158" s="2" t="s">
        <v>32</v>
      </c>
      <c r="P158" s="2" t="s">
        <v>32</v>
      </c>
      <c r="Q158" s="2" t="s">
        <v>32</v>
      </c>
      <c r="R158" s="2" t="s">
        <v>32</v>
      </c>
      <c r="S158" s="2" t="s">
        <v>32</v>
      </c>
      <c r="T158" s="2" t="s">
        <v>32</v>
      </c>
      <c r="U158" s="2" t="s">
        <v>32</v>
      </c>
      <c r="V158" s="2" t="s">
        <v>32</v>
      </c>
      <c r="W158" s="2" t="s">
        <v>32</v>
      </c>
      <c r="X158" s="2" t="s">
        <v>32</v>
      </c>
    </row>
    <row r="159" spans="1:39" ht="51" x14ac:dyDescent="0.25">
      <c r="A159" s="34" t="s">
        <v>219</v>
      </c>
      <c r="B159" s="34" t="s">
        <v>220</v>
      </c>
      <c r="C159" s="34" t="s">
        <v>25</v>
      </c>
      <c r="D159" s="34" t="s">
        <v>26</v>
      </c>
      <c r="E159" s="34" t="s">
        <v>102</v>
      </c>
      <c r="F159" s="34" t="s">
        <v>28</v>
      </c>
      <c r="G159" s="34">
        <v>95</v>
      </c>
      <c r="H159" s="34" t="s">
        <v>223</v>
      </c>
      <c r="I159" s="34" t="s">
        <v>224</v>
      </c>
      <c r="J159" s="35">
        <v>240</v>
      </c>
      <c r="K159" s="34" t="s">
        <v>31</v>
      </c>
      <c r="L159" s="16">
        <v>45597</v>
      </c>
      <c r="M159" s="34" t="s">
        <v>32</v>
      </c>
      <c r="N159" s="34" t="s">
        <v>32</v>
      </c>
      <c r="O159" s="34" t="s">
        <v>32</v>
      </c>
      <c r="P159" s="34" t="s">
        <v>32</v>
      </c>
      <c r="Q159" s="34" t="s">
        <v>32</v>
      </c>
      <c r="R159" s="34" t="s">
        <v>32</v>
      </c>
      <c r="S159" s="40" t="s">
        <v>32</v>
      </c>
      <c r="T159" s="40" t="s">
        <v>32</v>
      </c>
      <c r="U159" s="40" t="s">
        <v>32</v>
      </c>
      <c r="V159" s="40" t="s">
        <v>32</v>
      </c>
      <c r="W159" s="40" t="s">
        <v>32</v>
      </c>
      <c r="X159" s="40" t="s">
        <v>32</v>
      </c>
    </row>
    <row r="160" spans="1:39" ht="38.25" x14ac:dyDescent="0.25">
      <c r="A160" s="4" t="s">
        <v>181</v>
      </c>
      <c r="B160" s="4" t="s">
        <v>181</v>
      </c>
      <c r="C160" s="4" t="s">
        <v>43</v>
      </c>
      <c r="D160" s="4" t="s">
        <v>26</v>
      </c>
      <c r="E160" s="4" t="s">
        <v>27</v>
      </c>
      <c r="F160" s="4" t="s">
        <v>38</v>
      </c>
      <c r="G160" s="4">
        <v>1</v>
      </c>
      <c r="H160" s="4" t="s">
        <v>182</v>
      </c>
      <c r="I160" s="4" t="s">
        <v>183</v>
      </c>
      <c r="J160" s="15">
        <v>785794</v>
      </c>
      <c r="K160" s="4" t="s">
        <v>31</v>
      </c>
      <c r="L160" s="14">
        <v>45292</v>
      </c>
      <c r="M160" s="64">
        <v>24802</v>
      </c>
      <c r="N160" s="64">
        <v>93139</v>
      </c>
      <c r="O160" s="76">
        <v>76222</v>
      </c>
      <c r="P160" s="64">
        <v>190795</v>
      </c>
      <c r="Q160" s="64">
        <v>194163</v>
      </c>
      <c r="R160" s="3">
        <v>1.0176524542047747</v>
      </c>
      <c r="S160" s="64">
        <v>69782</v>
      </c>
      <c r="T160" s="64">
        <v>71700</v>
      </c>
      <c r="U160" s="64">
        <v>82916</v>
      </c>
      <c r="V160" s="64">
        <v>204864</v>
      </c>
      <c r="W160" s="64">
        <v>224398</v>
      </c>
      <c r="X160" s="3">
        <v>1.0953510621680724</v>
      </c>
    </row>
    <row r="161" spans="1:24" ht="38.25" x14ac:dyDescent="0.25">
      <c r="A161" s="4" t="s">
        <v>181</v>
      </c>
      <c r="B161" s="4" t="s">
        <v>181</v>
      </c>
      <c r="C161" s="4" t="s">
        <v>43</v>
      </c>
      <c r="D161" s="4" t="s">
        <v>26</v>
      </c>
      <c r="E161" s="4" t="s">
        <v>27</v>
      </c>
      <c r="F161" s="4" t="s">
        <v>38</v>
      </c>
      <c r="G161" s="4">
        <v>2</v>
      </c>
      <c r="H161" s="4" t="s">
        <v>184</v>
      </c>
      <c r="I161" s="4" t="s">
        <v>185</v>
      </c>
      <c r="J161" s="15">
        <v>395800</v>
      </c>
      <c r="K161" s="4" t="s">
        <v>31</v>
      </c>
      <c r="L161" s="14">
        <v>45352</v>
      </c>
      <c r="M161" s="59" t="s">
        <v>32</v>
      </c>
      <c r="N161" s="59" t="s">
        <v>32</v>
      </c>
      <c r="O161" s="76">
        <v>10039</v>
      </c>
      <c r="P161" s="64">
        <v>10000</v>
      </c>
      <c r="Q161" s="64">
        <v>10039</v>
      </c>
      <c r="R161" s="3">
        <v>1.0039</v>
      </c>
      <c r="S161" s="64">
        <v>20000</v>
      </c>
      <c r="T161" s="64">
        <v>21000</v>
      </c>
      <c r="U161" s="64">
        <v>30000</v>
      </c>
      <c r="V161" s="64">
        <v>71000</v>
      </c>
      <c r="W161" s="64">
        <v>71000</v>
      </c>
      <c r="X161" s="3">
        <v>1</v>
      </c>
    </row>
    <row r="162" spans="1:24" ht="38.25" x14ac:dyDescent="0.25">
      <c r="A162" s="4" t="s">
        <v>181</v>
      </c>
      <c r="B162" s="4" t="s">
        <v>181</v>
      </c>
      <c r="C162" s="4" t="s">
        <v>43</v>
      </c>
      <c r="D162" s="4" t="s">
        <v>26</v>
      </c>
      <c r="E162" s="4" t="s">
        <v>27</v>
      </c>
      <c r="F162" s="4" t="s">
        <v>38</v>
      </c>
      <c r="G162" s="4">
        <v>3</v>
      </c>
      <c r="H162" s="4" t="s">
        <v>186</v>
      </c>
      <c r="I162" s="4" t="s">
        <v>187</v>
      </c>
      <c r="J162" s="15">
        <v>8</v>
      </c>
      <c r="K162" s="4" t="s">
        <v>31</v>
      </c>
      <c r="L162" s="14">
        <v>45383</v>
      </c>
      <c r="M162" s="59" t="s">
        <v>32</v>
      </c>
      <c r="N162" s="59" t="s">
        <v>32</v>
      </c>
      <c r="O162" s="76" t="s">
        <v>32</v>
      </c>
      <c r="P162" s="64" t="s">
        <v>32</v>
      </c>
      <c r="Q162" s="64" t="s">
        <v>32</v>
      </c>
      <c r="R162" s="2" t="s">
        <v>32</v>
      </c>
      <c r="S162" s="64">
        <v>1</v>
      </c>
      <c r="T162" s="64" t="s">
        <v>32</v>
      </c>
      <c r="U162" s="64" t="s">
        <v>32</v>
      </c>
      <c r="V162" s="64">
        <v>1</v>
      </c>
      <c r="W162" s="64">
        <v>1</v>
      </c>
      <c r="X162" s="3">
        <v>1</v>
      </c>
    </row>
    <row r="163" spans="1:24" ht="51" x14ac:dyDescent="0.25">
      <c r="A163" s="4" t="s">
        <v>181</v>
      </c>
      <c r="B163" s="4" t="s">
        <v>181</v>
      </c>
      <c r="C163" s="4" t="s">
        <v>25</v>
      </c>
      <c r="D163" s="4" t="s">
        <v>26</v>
      </c>
      <c r="E163" s="4" t="s">
        <v>73</v>
      </c>
      <c r="F163" s="4" t="s">
        <v>38</v>
      </c>
      <c r="G163" s="4">
        <v>4</v>
      </c>
      <c r="H163" s="4" t="s">
        <v>188</v>
      </c>
      <c r="I163" s="4" t="s">
        <v>189</v>
      </c>
      <c r="J163" s="11">
        <v>0.4</v>
      </c>
      <c r="K163" s="4" t="s">
        <v>41</v>
      </c>
      <c r="L163" s="14">
        <v>45444</v>
      </c>
      <c r="M163" s="59" t="s">
        <v>32</v>
      </c>
      <c r="N163" s="59" t="s">
        <v>32</v>
      </c>
      <c r="O163" s="60" t="s">
        <v>32</v>
      </c>
      <c r="P163" s="64" t="s">
        <v>32</v>
      </c>
      <c r="Q163" s="64" t="s">
        <v>32</v>
      </c>
      <c r="R163" s="2" t="s">
        <v>32</v>
      </c>
      <c r="S163" s="64" t="s">
        <v>32</v>
      </c>
      <c r="T163" s="64" t="s">
        <v>32</v>
      </c>
      <c r="U163" s="83">
        <v>0.3</v>
      </c>
      <c r="V163" s="83">
        <v>0.3</v>
      </c>
      <c r="W163" s="83">
        <v>0.3</v>
      </c>
      <c r="X163" s="3">
        <v>1</v>
      </c>
    </row>
    <row r="164" spans="1:24" ht="51" x14ac:dyDescent="0.25">
      <c r="A164" s="4" t="s">
        <v>181</v>
      </c>
      <c r="B164" s="4" t="s">
        <v>181</v>
      </c>
      <c r="C164" s="4" t="s">
        <v>25</v>
      </c>
      <c r="D164" s="15" t="s">
        <v>155</v>
      </c>
      <c r="E164" s="4" t="s">
        <v>73</v>
      </c>
      <c r="F164" s="4" t="s">
        <v>38</v>
      </c>
      <c r="G164" s="4">
        <v>5</v>
      </c>
      <c r="H164" s="4" t="s">
        <v>190</v>
      </c>
      <c r="I164" s="4" t="s">
        <v>190</v>
      </c>
      <c r="J164" s="15">
        <v>7722121</v>
      </c>
      <c r="K164" s="4" t="s">
        <v>31</v>
      </c>
      <c r="L164" s="14">
        <v>45352</v>
      </c>
      <c r="M164" s="59" t="s">
        <v>32</v>
      </c>
      <c r="N164" s="59" t="s">
        <v>32</v>
      </c>
      <c r="O164" s="76">
        <v>7692901</v>
      </c>
      <c r="P164" s="64">
        <v>7686623</v>
      </c>
      <c r="Q164" s="64">
        <v>7692901</v>
      </c>
      <c r="R164" s="58">
        <v>1.0008167435816744</v>
      </c>
      <c r="S164" s="64" t="s">
        <v>32</v>
      </c>
      <c r="T164" s="64" t="s">
        <v>32</v>
      </c>
      <c r="U164" s="64" t="s">
        <v>32</v>
      </c>
      <c r="V164" s="64">
        <v>0</v>
      </c>
      <c r="W164" s="64">
        <v>0</v>
      </c>
      <c r="X164" s="2" t="s">
        <v>32</v>
      </c>
    </row>
    <row r="165" spans="1:24" ht="51" x14ac:dyDescent="0.25">
      <c r="A165" s="4" t="s">
        <v>181</v>
      </c>
      <c r="B165" s="4" t="s">
        <v>181</v>
      </c>
      <c r="C165" s="4" t="s">
        <v>25</v>
      </c>
      <c r="D165" s="4" t="s">
        <v>26</v>
      </c>
      <c r="E165" s="4" t="s">
        <v>27</v>
      </c>
      <c r="F165" s="4" t="s">
        <v>38</v>
      </c>
      <c r="G165" s="4">
        <v>6</v>
      </c>
      <c r="H165" s="4" t="s">
        <v>191</v>
      </c>
      <c r="I165" s="4" t="s">
        <v>192</v>
      </c>
      <c r="J165" s="18">
        <v>3546</v>
      </c>
      <c r="K165" s="4" t="s">
        <v>31</v>
      </c>
      <c r="L165" s="14">
        <v>45292</v>
      </c>
      <c r="M165" s="59">
        <v>198</v>
      </c>
      <c r="N165" s="59">
        <v>309</v>
      </c>
      <c r="O165" s="76">
        <v>346</v>
      </c>
      <c r="P165" s="64">
        <v>632</v>
      </c>
      <c r="Q165" s="64">
        <v>853</v>
      </c>
      <c r="R165" s="3">
        <v>1.3496835443037976</v>
      </c>
      <c r="S165" s="64">
        <v>600</v>
      </c>
      <c r="T165" s="64">
        <v>488</v>
      </c>
      <c r="U165" s="64">
        <v>424</v>
      </c>
      <c r="V165" s="64">
        <v>999</v>
      </c>
      <c r="W165" s="64">
        <v>1512</v>
      </c>
      <c r="X165" s="3">
        <v>1.5135135135135136</v>
      </c>
    </row>
    <row r="166" spans="1:24" ht="51" x14ac:dyDescent="0.25">
      <c r="A166" s="4" t="s">
        <v>181</v>
      </c>
      <c r="B166" s="4" t="s">
        <v>181</v>
      </c>
      <c r="C166" s="4" t="s">
        <v>50</v>
      </c>
      <c r="D166" s="4" t="s">
        <v>45</v>
      </c>
      <c r="E166" s="4" t="s">
        <v>27</v>
      </c>
      <c r="F166" s="4" t="s">
        <v>38</v>
      </c>
      <c r="G166" s="4">
        <v>7</v>
      </c>
      <c r="H166" s="4" t="s">
        <v>193</v>
      </c>
      <c r="I166" s="4" t="s">
        <v>194</v>
      </c>
      <c r="J166" s="71">
        <v>0.7</v>
      </c>
      <c r="K166" s="4" t="s">
        <v>41</v>
      </c>
      <c r="L166" s="14">
        <v>45323</v>
      </c>
      <c r="M166" s="61" t="s">
        <v>32</v>
      </c>
      <c r="N166" s="61">
        <v>0.70109999999999995</v>
      </c>
      <c r="O166" s="61">
        <v>0.70050000000000001</v>
      </c>
      <c r="P166" s="61">
        <v>0.7</v>
      </c>
      <c r="Q166" s="61">
        <v>0.70081490104772992</v>
      </c>
      <c r="R166" s="3">
        <v>1.0011641443538999</v>
      </c>
      <c r="S166" s="61">
        <v>0.70130000000000003</v>
      </c>
      <c r="T166" s="61">
        <v>0.70140000000000002</v>
      </c>
      <c r="U166" s="61">
        <v>0.70330000000000004</v>
      </c>
      <c r="V166" s="61">
        <v>0.7</v>
      </c>
      <c r="W166" s="61">
        <v>0.70196936542669586</v>
      </c>
      <c r="X166" s="3">
        <v>1.0028133791809941</v>
      </c>
    </row>
    <row r="167" spans="1:24" ht="38.25" x14ac:dyDescent="0.25">
      <c r="A167" s="4" t="s">
        <v>181</v>
      </c>
      <c r="B167" s="4" t="s">
        <v>181</v>
      </c>
      <c r="C167" s="4" t="s">
        <v>50</v>
      </c>
      <c r="D167" s="4" t="s">
        <v>26</v>
      </c>
      <c r="E167" s="4" t="s">
        <v>27</v>
      </c>
      <c r="F167" s="4" t="s">
        <v>38</v>
      </c>
      <c r="G167" s="4">
        <v>8</v>
      </c>
      <c r="H167" s="4" t="s">
        <v>195</v>
      </c>
      <c r="I167" s="4" t="s">
        <v>196</v>
      </c>
      <c r="J167" s="15">
        <v>1297</v>
      </c>
      <c r="K167" s="4" t="s">
        <v>31</v>
      </c>
      <c r="L167" s="14">
        <v>45292</v>
      </c>
      <c r="M167" s="59">
        <v>133</v>
      </c>
      <c r="N167" s="59">
        <v>107</v>
      </c>
      <c r="O167" s="76">
        <v>110</v>
      </c>
      <c r="P167" s="64">
        <v>332</v>
      </c>
      <c r="Q167" s="64">
        <v>350</v>
      </c>
      <c r="R167" s="3">
        <v>1.0542168674698795</v>
      </c>
      <c r="S167" s="64">
        <v>106</v>
      </c>
      <c r="T167" s="64">
        <v>116</v>
      </c>
      <c r="U167" s="64">
        <v>106</v>
      </c>
      <c r="V167" s="64">
        <v>328</v>
      </c>
      <c r="W167" s="64">
        <v>328</v>
      </c>
      <c r="X167" s="3">
        <v>1</v>
      </c>
    </row>
    <row r="168" spans="1:24" ht="51" x14ac:dyDescent="0.25">
      <c r="A168" s="4" t="s">
        <v>181</v>
      </c>
      <c r="B168" s="4" t="s">
        <v>181</v>
      </c>
      <c r="C168" s="4" t="s">
        <v>50</v>
      </c>
      <c r="D168" s="4" t="s">
        <v>26</v>
      </c>
      <c r="E168" s="4" t="s">
        <v>27</v>
      </c>
      <c r="F168" s="4" t="s">
        <v>38</v>
      </c>
      <c r="G168" s="4">
        <v>9</v>
      </c>
      <c r="H168" s="4" t="s">
        <v>197</v>
      </c>
      <c r="I168" s="4" t="s">
        <v>198</v>
      </c>
      <c r="J168" s="15">
        <v>21</v>
      </c>
      <c r="K168" s="4" t="s">
        <v>31</v>
      </c>
      <c r="L168" s="14">
        <v>45323</v>
      </c>
      <c r="M168" s="59" t="s">
        <v>32</v>
      </c>
      <c r="N168" s="59">
        <v>2</v>
      </c>
      <c r="O168" s="76">
        <v>2</v>
      </c>
      <c r="P168" s="64">
        <v>4</v>
      </c>
      <c r="Q168" s="64">
        <v>4</v>
      </c>
      <c r="R168" s="3">
        <v>1</v>
      </c>
      <c r="S168" s="64">
        <v>2</v>
      </c>
      <c r="T168" s="64">
        <v>2</v>
      </c>
      <c r="U168" s="64">
        <v>2</v>
      </c>
      <c r="V168" s="64">
        <v>6</v>
      </c>
      <c r="W168" s="64">
        <v>6</v>
      </c>
      <c r="X168" s="3">
        <v>1</v>
      </c>
    </row>
    <row r="169" spans="1:24" ht="89.25" x14ac:dyDescent="0.25">
      <c r="A169" s="4" t="s">
        <v>181</v>
      </c>
      <c r="B169" s="4" t="s">
        <v>181</v>
      </c>
      <c r="C169" s="4" t="s">
        <v>50</v>
      </c>
      <c r="D169" s="4" t="s">
        <v>155</v>
      </c>
      <c r="E169" s="4" t="s">
        <v>27</v>
      </c>
      <c r="F169" s="4" t="s">
        <v>38</v>
      </c>
      <c r="G169" s="4">
        <v>234</v>
      </c>
      <c r="H169" s="4" t="s">
        <v>199</v>
      </c>
      <c r="I169" s="4" t="s">
        <v>200</v>
      </c>
      <c r="J169" s="11">
        <v>1</v>
      </c>
      <c r="K169" s="4" t="s">
        <v>41</v>
      </c>
      <c r="L169" s="14">
        <v>45292</v>
      </c>
      <c r="M169" s="61">
        <v>1.0125999999999999</v>
      </c>
      <c r="N169" s="61">
        <v>0.99470000000000003</v>
      </c>
      <c r="O169" s="61">
        <v>1.0027999999999999</v>
      </c>
      <c r="P169" s="61">
        <v>1</v>
      </c>
      <c r="Q169" s="61">
        <v>1.0027637033625059</v>
      </c>
      <c r="R169" s="61">
        <v>1.0027637033625059</v>
      </c>
      <c r="S169" s="61">
        <v>1.0007999999999999</v>
      </c>
      <c r="T169" s="61">
        <v>0.99729999999999996</v>
      </c>
      <c r="U169" s="61">
        <v>1.0009999999999999</v>
      </c>
      <c r="V169" s="61">
        <v>1</v>
      </c>
      <c r="W169" s="61">
        <v>1.0010334849111202</v>
      </c>
      <c r="X169" s="61">
        <v>1.0010334849111202</v>
      </c>
    </row>
    <row r="170" spans="1:24" ht="102" x14ac:dyDescent="0.25">
      <c r="A170" s="4" t="s">
        <v>219</v>
      </c>
      <c r="B170" s="4" t="s">
        <v>227</v>
      </c>
      <c r="C170" s="4" t="s">
        <v>25</v>
      </c>
      <c r="D170" s="4" t="s">
        <v>45</v>
      </c>
      <c r="E170" s="4" t="s">
        <v>27</v>
      </c>
      <c r="F170" s="4" t="s">
        <v>38</v>
      </c>
      <c r="G170" s="4">
        <v>52</v>
      </c>
      <c r="H170" s="4" t="s">
        <v>228</v>
      </c>
      <c r="I170" s="4" t="s">
        <v>229</v>
      </c>
      <c r="J170" s="19">
        <v>1</v>
      </c>
      <c r="K170" s="4" t="s">
        <v>41</v>
      </c>
      <c r="L170" s="14">
        <v>45505</v>
      </c>
      <c r="M170" s="4" t="s">
        <v>32</v>
      </c>
      <c r="N170" s="4" t="s">
        <v>32</v>
      </c>
      <c r="O170" s="4" t="s">
        <v>32</v>
      </c>
      <c r="P170" s="4" t="s">
        <v>32</v>
      </c>
      <c r="Q170" s="4" t="s">
        <v>32</v>
      </c>
      <c r="R170" s="4" t="s">
        <v>32</v>
      </c>
      <c r="S170" s="4" t="s">
        <v>32</v>
      </c>
      <c r="T170" s="4" t="s">
        <v>32</v>
      </c>
      <c r="U170" s="4" t="s">
        <v>32</v>
      </c>
      <c r="V170" s="4" t="s">
        <v>32</v>
      </c>
      <c r="W170" s="4" t="s">
        <v>32</v>
      </c>
      <c r="X170" s="4" t="s">
        <v>32</v>
      </c>
    </row>
    <row r="171" spans="1:24" ht="51" x14ac:dyDescent="0.25">
      <c r="A171" s="4" t="s">
        <v>219</v>
      </c>
      <c r="B171" s="4" t="s">
        <v>227</v>
      </c>
      <c r="C171" s="4" t="s">
        <v>50</v>
      </c>
      <c r="D171" s="4" t="s">
        <v>26</v>
      </c>
      <c r="E171" s="4" t="s">
        <v>27</v>
      </c>
      <c r="F171" s="4" t="s">
        <v>38</v>
      </c>
      <c r="G171" s="4">
        <v>53</v>
      </c>
      <c r="H171" s="4" t="s">
        <v>230</v>
      </c>
      <c r="I171" s="4" t="s">
        <v>231</v>
      </c>
      <c r="J171" s="11">
        <v>1</v>
      </c>
      <c r="K171" s="4" t="s">
        <v>41</v>
      </c>
      <c r="L171" s="14">
        <v>45505</v>
      </c>
      <c r="M171" s="4" t="s">
        <v>32</v>
      </c>
      <c r="N171" s="4" t="s">
        <v>32</v>
      </c>
      <c r="O171" s="4" t="s">
        <v>32</v>
      </c>
      <c r="P171" s="4" t="s">
        <v>32</v>
      </c>
      <c r="Q171" s="4" t="s">
        <v>32</v>
      </c>
      <c r="R171" s="4" t="s">
        <v>32</v>
      </c>
      <c r="S171" s="4" t="s">
        <v>32</v>
      </c>
      <c r="T171" s="4" t="s">
        <v>32</v>
      </c>
      <c r="U171" s="4" t="s">
        <v>32</v>
      </c>
      <c r="V171" s="4" t="s">
        <v>32</v>
      </c>
      <c r="W171" s="4" t="s">
        <v>32</v>
      </c>
      <c r="X171" s="4" t="s">
        <v>32</v>
      </c>
    </row>
    <row r="172" spans="1:24" ht="38.25" x14ac:dyDescent="0.25">
      <c r="A172" s="4" t="s">
        <v>181</v>
      </c>
      <c r="B172" s="4" t="s">
        <v>201</v>
      </c>
      <c r="C172" s="4" t="s">
        <v>43</v>
      </c>
      <c r="D172" s="4" t="s">
        <v>26</v>
      </c>
      <c r="E172" s="4" t="s">
        <v>27</v>
      </c>
      <c r="F172" s="4" t="s">
        <v>38</v>
      </c>
      <c r="G172" s="4">
        <v>11</v>
      </c>
      <c r="H172" s="4" t="s">
        <v>202</v>
      </c>
      <c r="I172" s="4" t="s">
        <v>203</v>
      </c>
      <c r="J172" s="15">
        <v>467988</v>
      </c>
      <c r="K172" s="4" t="s">
        <v>31</v>
      </c>
      <c r="L172" s="14">
        <v>45292</v>
      </c>
      <c r="M172" s="64">
        <v>25627</v>
      </c>
      <c r="N172" s="64">
        <v>37945</v>
      </c>
      <c r="O172" s="76">
        <v>39389</v>
      </c>
      <c r="P172" s="64">
        <v>116451</v>
      </c>
      <c r="Q172" s="64">
        <v>102961</v>
      </c>
      <c r="R172" s="3">
        <v>0.88415728503834234</v>
      </c>
      <c r="S172" s="64">
        <v>38871</v>
      </c>
      <c r="T172" s="64">
        <v>37384</v>
      </c>
      <c r="U172" s="64">
        <v>32989</v>
      </c>
      <c r="V172" s="64">
        <v>111562</v>
      </c>
      <c r="W172" s="64">
        <v>109244</v>
      </c>
      <c r="X172" s="3">
        <v>0.9792223158423119</v>
      </c>
    </row>
    <row r="173" spans="1:24" ht="76.5" x14ac:dyDescent="0.25">
      <c r="A173" s="4" t="s">
        <v>181</v>
      </c>
      <c r="B173" s="4" t="s">
        <v>201</v>
      </c>
      <c r="C173" s="4" t="s">
        <v>50</v>
      </c>
      <c r="D173" s="4" t="s">
        <v>45</v>
      </c>
      <c r="E173" s="4" t="s">
        <v>27</v>
      </c>
      <c r="F173" s="4" t="s">
        <v>38</v>
      </c>
      <c r="G173" s="4">
        <v>12</v>
      </c>
      <c r="H173" s="4" t="s">
        <v>204</v>
      </c>
      <c r="I173" s="4" t="s">
        <v>205</v>
      </c>
      <c r="J173" s="11">
        <v>0.99</v>
      </c>
      <c r="K173" s="4" t="s">
        <v>41</v>
      </c>
      <c r="L173" s="14">
        <v>45292</v>
      </c>
      <c r="M173" s="73">
        <v>0.99560000000000004</v>
      </c>
      <c r="N173" s="73">
        <v>0.99070000000000003</v>
      </c>
      <c r="O173" s="61">
        <v>0.99060000000000004</v>
      </c>
      <c r="P173" s="61">
        <v>0.99</v>
      </c>
      <c r="Q173" s="61">
        <v>0.99251481074177872</v>
      </c>
      <c r="R173" s="3">
        <v>1.0025402128704837</v>
      </c>
      <c r="S173" s="61">
        <v>0.99490000000000001</v>
      </c>
      <c r="T173" s="61">
        <v>0.99670000000000003</v>
      </c>
      <c r="U173" s="61">
        <v>0.99739999999999995</v>
      </c>
      <c r="V173" s="61">
        <v>0.99</v>
      </c>
      <c r="W173" s="61">
        <v>0.99644322845417233</v>
      </c>
      <c r="X173" s="3">
        <v>1.006508311569871</v>
      </c>
    </row>
    <row r="174" spans="1:24" ht="76.5" x14ac:dyDescent="0.25">
      <c r="A174" s="4" t="s">
        <v>181</v>
      </c>
      <c r="B174" s="4" t="s">
        <v>201</v>
      </c>
      <c r="C174" s="4" t="s">
        <v>50</v>
      </c>
      <c r="D174" s="4" t="s">
        <v>45</v>
      </c>
      <c r="E174" s="4" t="s">
        <v>27</v>
      </c>
      <c r="F174" s="4" t="s">
        <v>38</v>
      </c>
      <c r="G174" s="4">
        <v>13</v>
      </c>
      <c r="H174" s="4" t="s">
        <v>206</v>
      </c>
      <c r="I174" s="4" t="s">
        <v>207</v>
      </c>
      <c r="J174" s="11">
        <v>0.99</v>
      </c>
      <c r="K174" s="4" t="s">
        <v>41</v>
      </c>
      <c r="L174" s="14">
        <v>45292</v>
      </c>
      <c r="M174" s="61">
        <v>0.97499999999999998</v>
      </c>
      <c r="N174" s="61">
        <v>0.95240000000000002</v>
      </c>
      <c r="O174" s="61">
        <v>1</v>
      </c>
      <c r="P174" s="61">
        <v>0.99</v>
      </c>
      <c r="Q174" s="61">
        <v>0.97637795275590555</v>
      </c>
      <c r="R174" s="3">
        <v>0.98624035631909657</v>
      </c>
      <c r="S174" s="61">
        <v>1</v>
      </c>
      <c r="T174" s="61">
        <v>1</v>
      </c>
      <c r="U174" s="61">
        <v>1</v>
      </c>
      <c r="V174" s="61">
        <v>0.99</v>
      </c>
      <c r="W174" s="61">
        <v>1</v>
      </c>
      <c r="X174" s="3">
        <v>1.0101010101010102</v>
      </c>
    </row>
    <row r="175" spans="1:24" ht="89.25" x14ac:dyDescent="0.25">
      <c r="A175" s="4" t="s">
        <v>181</v>
      </c>
      <c r="B175" s="4" t="s">
        <v>201</v>
      </c>
      <c r="C175" s="4" t="s">
        <v>50</v>
      </c>
      <c r="D175" s="4" t="s">
        <v>45</v>
      </c>
      <c r="E175" s="4" t="s">
        <v>27</v>
      </c>
      <c r="F175" s="4" t="s">
        <v>38</v>
      </c>
      <c r="G175" s="4">
        <v>14</v>
      </c>
      <c r="H175" s="4" t="s">
        <v>208</v>
      </c>
      <c r="I175" s="4" t="s">
        <v>209</v>
      </c>
      <c r="J175" s="11">
        <v>0.99</v>
      </c>
      <c r="K175" s="4" t="s">
        <v>41</v>
      </c>
      <c r="L175" s="14">
        <v>45292</v>
      </c>
      <c r="M175" s="61">
        <v>1</v>
      </c>
      <c r="N175" s="61">
        <v>1</v>
      </c>
      <c r="O175" s="61">
        <v>1</v>
      </c>
      <c r="P175" s="61">
        <v>0.99</v>
      </c>
      <c r="Q175" s="61">
        <v>1</v>
      </c>
      <c r="R175" s="3">
        <v>1.0101010101010102</v>
      </c>
      <c r="S175" s="61">
        <v>1</v>
      </c>
      <c r="T175" s="61">
        <v>1</v>
      </c>
      <c r="U175" s="61">
        <v>1</v>
      </c>
      <c r="V175" s="61">
        <v>0.99</v>
      </c>
      <c r="W175" s="61">
        <v>1</v>
      </c>
      <c r="X175" s="3">
        <v>1.0101010101010102</v>
      </c>
    </row>
    <row r="176" spans="1:24" ht="114.75" x14ac:dyDescent="0.25">
      <c r="A176" s="4" t="s">
        <v>181</v>
      </c>
      <c r="B176" s="4" t="s">
        <v>201</v>
      </c>
      <c r="C176" s="4" t="s">
        <v>50</v>
      </c>
      <c r="D176" s="4" t="s">
        <v>45</v>
      </c>
      <c r="E176" s="4" t="s">
        <v>27</v>
      </c>
      <c r="F176" s="4" t="s">
        <v>38</v>
      </c>
      <c r="G176" s="4">
        <v>15</v>
      </c>
      <c r="H176" s="4" t="s">
        <v>210</v>
      </c>
      <c r="I176" s="4" t="s">
        <v>211</v>
      </c>
      <c r="J176" s="11">
        <v>0.96</v>
      </c>
      <c r="K176" s="4" t="s">
        <v>41</v>
      </c>
      <c r="L176" s="14">
        <v>45292</v>
      </c>
      <c r="M176" s="61">
        <v>0.6109</v>
      </c>
      <c r="N176" s="61">
        <v>1.2104999999999999</v>
      </c>
      <c r="O176" s="61">
        <v>0.89810000000000001</v>
      </c>
      <c r="P176" s="61">
        <v>0.96</v>
      </c>
      <c r="Q176" s="61">
        <v>0.87125220458553787</v>
      </c>
      <c r="R176" s="3">
        <v>0.90755437977660203</v>
      </c>
      <c r="S176" s="61">
        <v>1.1453</v>
      </c>
      <c r="T176" s="61">
        <v>0.96299999999999997</v>
      </c>
      <c r="U176" s="61">
        <v>0.91039999999999999</v>
      </c>
      <c r="V176" s="61">
        <v>0.96</v>
      </c>
      <c r="W176" s="61">
        <v>1.0181405895691611</v>
      </c>
      <c r="X176" s="3">
        <v>1.0605631141345429</v>
      </c>
    </row>
    <row r="177" spans="1:24" ht="38.25" x14ac:dyDescent="0.25">
      <c r="A177" s="4" t="s">
        <v>181</v>
      </c>
      <c r="B177" s="4" t="s">
        <v>212</v>
      </c>
      <c r="C177" s="4" t="s">
        <v>50</v>
      </c>
      <c r="D177" s="4" t="s">
        <v>26</v>
      </c>
      <c r="E177" s="4" t="s">
        <v>66</v>
      </c>
      <c r="F177" s="4" t="s">
        <v>38</v>
      </c>
      <c r="G177" s="4">
        <v>16</v>
      </c>
      <c r="H177" s="4" t="s">
        <v>213</v>
      </c>
      <c r="I177" s="4" t="s">
        <v>214</v>
      </c>
      <c r="J177" s="15">
        <v>10</v>
      </c>
      <c r="K177" s="4" t="s">
        <v>31</v>
      </c>
      <c r="L177" s="14">
        <v>45413</v>
      </c>
      <c r="M177" s="66" t="s">
        <v>32</v>
      </c>
      <c r="N177" s="66" t="s">
        <v>32</v>
      </c>
      <c r="O177" s="77" t="s">
        <v>32</v>
      </c>
      <c r="P177" s="66" t="s">
        <v>32</v>
      </c>
      <c r="Q177" s="61" t="s">
        <v>32</v>
      </c>
      <c r="R177" s="66" t="s">
        <v>32</v>
      </c>
      <c r="S177" s="66" t="s">
        <v>32</v>
      </c>
      <c r="T177" s="66">
        <v>3</v>
      </c>
      <c r="U177" s="66" t="s">
        <v>32</v>
      </c>
      <c r="V177" s="66">
        <v>3</v>
      </c>
      <c r="W177" s="66">
        <v>3</v>
      </c>
      <c r="X177" s="84">
        <v>1</v>
      </c>
    </row>
    <row r="178" spans="1:24" ht="38.25" x14ac:dyDescent="0.25">
      <c r="A178" s="4" t="s">
        <v>181</v>
      </c>
      <c r="B178" s="4" t="s">
        <v>212</v>
      </c>
      <c r="C178" s="4" t="s">
        <v>50</v>
      </c>
      <c r="D178" s="4" t="s">
        <v>26</v>
      </c>
      <c r="E178" s="4" t="s">
        <v>27</v>
      </c>
      <c r="F178" s="4" t="s">
        <v>38</v>
      </c>
      <c r="G178" s="4">
        <v>17</v>
      </c>
      <c r="H178" s="4" t="s">
        <v>215</v>
      </c>
      <c r="I178" s="4" t="s">
        <v>216</v>
      </c>
      <c r="J178" s="15">
        <v>10</v>
      </c>
      <c r="K178" s="4" t="s">
        <v>31</v>
      </c>
      <c r="L178" s="14">
        <v>45413</v>
      </c>
      <c r="M178" s="66" t="s">
        <v>32</v>
      </c>
      <c r="N178" s="66" t="s">
        <v>32</v>
      </c>
      <c r="O178" s="77" t="s">
        <v>32</v>
      </c>
      <c r="P178" s="66" t="s">
        <v>32</v>
      </c>
      <c r="Q178" s="61" t="s">
        <v>32</v>
      </c>
      <c r="R178" s="66" t="s">
        <v>32</v>
      </c>
      <c r="S178" s="66" t="s">
        <v>32</v>
      </c>
      <c r="T178" s="66">
        <v>1</v>
      </c>
      <c r="U178" s="66">
        <v>1</v>
      </c>
      <c r="V178" s="66">
        <v>2</v>
      </c>
      <c r="W178" s="66">
        <v>2</v>
      </c>
      <c r="X178" s="3">
        <v>1</v>
      </c>
    </row>
    <row r="179" spans="1:24" ht="102" x14ac:dyDescent="0.25">
      <c r="A179" s="4" t="s">
        <v>181</v>
      </c>
      <c r="B179" s="4" t="s">
        <v>212</v>
      </c>
      <c r="C179" s="4" t="s">
        <v>50</v>
      </c>
      <c r="D179" s="4" t="s">
        <v>45</v>
      </c>
      <c r="E179" s="4" t="s">
        <v>27</v>
      </c>
      <c r="F179" s="4" t="s">
        <v>38</v>
      </c>
      <c r="G179" s="4">
        <v>18</v>
      </c>
      <c r="H179" s="4" t="s">
        <v>217</v>
      </c>
      <c r="I179" s="4" t="s">
        <v>218</v>
      </c>
      <c r="J179" s="11">
        <v>1</v>
      </c>
      <c r="K179" s="4" t="s">
        <v>41</v>
      </c>
      <c r="L179" s="14">
        <v>45292</v>
      </c>
      <c r="M179" s="61">
        <v>1</v>
      </c>
      <c r="N179" s="61">
        <v>1</v>
      </c>
      <c r="O179" s="61">
        <v>1</v>
      </c>
      <c r="P179" s="61">
        <v>1</v>
      </c>
      <c r="Q179" s="61">
        <v>1</v>
      </c>
      <c r="R179" s="61">
        <v>1</v>
      </c>
      <c r="S179" s="61">
        <v>1</v>
      </c>
      <c r="T179" s="61">
        <v>1</v>
      </c>
      <c r="U179" s="61">
        <v>1</v>
      </c>
      <c r="V179" s="61">
        <v>1</v>
      </c>
      <c r="W179" s="61">
        <v>1</v>
      </c>
      <c r="X179" s="61">
        <v>1</v>
      </c>
    </row>
    <row r="180" spans="1:24" ht="51" x14ac:dyDescent="0.25">
      <c r="A180" s="34" t="s">
        <v>24</v>
      </c>
      <c r="B180" s="34" t="s">
        <v>24</v>
      </c>
      <c r="C180" s="34" t="s">
        <v>25</v>
      </c>
      <c r="D180" s="34" t="s">
        <v>26</v>
      </c>
      <c r="E180" s="34" t="s">
        <v>27</v>
      </c>
      <c r="F180" s="34" t="s">
        <v>28</v>
      </c>
      <c r="G180" s="34">
        <v>99</v>
      </c>
      <c r="H180" s="34" t="s">
        <v>29</v>
      </c>
      <c r="I180" s="34" t="s">
        <v>30</v>
      </c>
      <c r="J180" s="35">
        <v>10</v>
      </c>
      <c r="K180" s="34" t="s">
        <v>31</v>
      </c>
      <c r="L180" s="16">
        <v>45505</v>
      </c>
      <c r="M180" s="34" t="s">
        <v>32</v>
      </c>
      <c r="N180" s="34" t="s">
        <v>32</v>
      </c>
      <c r="O180" s="34" t="s">
        <v>32</v>
      </c>
      <c r="P180" s="34" t="s">
        <v>32</v>
      </c>
      <c r="Q180" s="34" t="s">
        <v>32</v>
      </c>
      <c r="R180" s="34" t="s">
        <v>32</v>
      </c>
      <c r="S180" s="40" t="s">
        <v>32</v>
      </c>
      <c r="T180" s="40" t="s">
        <v>32</v>
      </c>
      <c r="U180" s="40" t="s">
        <v>32</v>
      </c>
      <c r="V180" s="40" t="s">
        <v>32</v>
      </c>
      <c r="W180" s="40" t="s">
        <v>32</v>
      </c>
      <c r="X180" s="40" t="s">
        <v>32</v>
      </c>
    </row>
    <row r="181" spans="1:24" ht="76.5" x14ac:dyDescent="0.25">
      <c r="A181" s="34" t="s">
        <v>24</v>
      </c>
      <c r="B181" s="34" t="s">
        <v>24</v>
      </c>
      <c r="C181" s="34" t="s">
        <v>25</v>
      </c>
      <c r="D181" s="34" t="s">
        <v>26</v>
      </c>
      <c r="E181" s="34" t="s">
        <v>27</v>
      </c>
      <c r="F181" s="34" t="s">
        <v>28</v>
      </c>
      <c r="G181" s="34">
        <v>100</v>
      </c>
      <c r="H181" s="34" t="s">
        <v>33</v>
      </c>
      <c r="I181" s="34" t="s">
        <v>34</v>
      </c>
      <c r="J181" s="35">
        <v>36</v>
      </c>
      <c r="K181" s="34" t="s">
        <v>31</v>
      </c>
      <c r="L181" s="16">
        <v>45505</v>
      </c>
      <c r="M181" s="34" t="s">
        <v>32</v>
      </c>
      <c r="N181" s="34" t="s">
        <v>32</v>
      </c>
      <c r="O181" s="34" t="s">
        <v>32</v>
      </c>
      <c r="P181" s="34" t="s">
        <v>32</v>
      </c>
      <c r="Q181" s="34" t="s">
        <v>32</v>
      </c>
      <c r="R181" s="34" t="s">
        <v>32</v>
      </c>
      <c r="S181" s="40" t="s">
        <v>32</v>
      </c>
      <c r="T181" s="40" t="s">
        <v>32</v>
      </c>
      <c r="U181" s="40" t="s">
        <v>32</v>
      </c>
      <c r="V181" s="40" t="s">
        <v>32</v>
      </c>
      <c r="W181" s="40" t="s">
        <v>32</v>
      </c>
      <c r="X181" s="40" t="s">
        <v>32</v>
      </c>
    </row>
    <row r="182" spans="1:24" ht="76.5" x14ac:dyDescent="0.25">
      <c r="A182" s="34" t="s">
        <v>24</v>
      </c>
      <c r="B182" s="34" t="s">
        <v>24</v>
      </c>
      <c r="C182" s="34" t="s">
        <v>25</v>
      </c>
      <c r="D182" s="34" t="s">
        <v>26</v>
      </c>
      <c r="E182" s="34" t="s">
        <v>27</v>
      </c>
      <c r="F182" s="34" t="s">
        <v>28</v>
      </c>
      <c r="G182" s="34">
        <v>101</v>
      </c>
      <c r="H182" s="34" t="s">
        <v>35</v>
      </c>
      <c r="I182" s="34" t="s">
        <v>36</v>
      </c>
      <c r="J182" s="35">
        <v>128</v>
      </c>
      <c r="K182" s="34" t="s">
        <v>31</v>
      </c>
      <c r="L182" s="16">
        <v>45505</v>
      </c>
      <c r="M182" s="34" t="s">
        <v>32</v>
      </c>
      <c r="N182" s="34" t="s">
        <v>32</v>
      </c>
      <c r="O182" s="34" t="s">
        <v>32</v>
      </c>
      <c r="P182" s="34" t="s">
        <v>32</v>
      </c>
      <c r="Q182" s="34" t="s">
        <v>32</v>
      </c>
      <c r="R182" s="34" t="s">
        <v>32</v>
      </c>
      <c r="S182" s="40" t="s">
        <v>32</v>
      </c>
      <c r="T182" s="40" t="s">
        <v>32</v>
      </c>
      <c r="U182" s="40" t="s">
        <v>32</v>
      </c>
      <c r="V182" s="40" t="s">
        <v>32</v>
      </c>
      <c r="W182" s="40" t="s">
        <v>32</v>
      </c>
      <c r="X182" s="40" t="s">
        <v>32</v>
      </c>
    </row>
    <row r="183" spans="1:24" ht="89.25" x14ac:dyDescent="0.25">
      <c r="A183" s="4" t="s">
        <v>24</v>
      </c>
      <c r="B183" s="4" t="s">
        <v>24</v>
      </c>
      <c r="C183" s="4" t="s">
        <v>37</v>
      </c>
      <c r="D183" s="4" t="s">
        <v>26</v>
      </c>
      <c r="E183" s="4" t="s">
        <v>27</v>
      </c>
      <c r="F183" s="4" t="s">
        <v>38</v>
      </c>
      <c r="G183" s="4">
        <v>102</v>
      </c>
      <c r="H183" s="4" t="s">
        <v>39</v>
      </c>
      <c r="I183" s="4" t="s">
        <v>40</v>
      </c>
      <c r="J183" s="11">
        <v>0.25</v>
      </c>
      <c r="K183" s="4" t="s">
        <v>41</v>
      </c>
      <c r="L183" s="14">
        <v>45383</v>
      </c>
      <c r="M183" s="66" t="s">
        <v>32</v>
      </c>
      <c r="N183" s="66" t="s">
        <v>32</v>
      </c>
      <c r="O183" s="68" t="s">
        <v>32</v>
      </c>
      <c r="P183" s="66" t="s">
        <v>32</v>
      </c>
      <c r="Q183" s="61" t="s">
        <v>32</v>
      </c>
      <c r="R183" s="2" t="s">
        <v>32</v>
      </c>
      <c r="S183" s="67">
        <v>6.25E-2</v>
      </c>
      <c r="T183" s="67" t="s">
        <v>32</v>
      </c>
      <c r="U183" s="67" t="s">
        <v>32</v>
      </c>
      <c r="V183" s="67">
        <v>6.25E-2</v>
      </c>
      <c r="W183" s="67">
        <v>6.25E-2</v>
      </c>
      <c r="X183" s="3">
        <v>1</v>
      </c>
    </row>
    <row r="184" spans="1:24" ht="38.25" x14ac:dyDescent="0.25">
      <c r="A184" s="4" t="s">
        <v>24</v>
      </c>
      <c r="B184" s="4" t="s">
        <v>24</v>
      </c>
      <c r="C184" s="4" t="s">
        <v>43</v>
      </c>
      <c r="D184" s="4" t="s">
        <v>26</v>
      </c>
      <c r="E184" s="4" t="s">
        <v>27</v>
      </c>
      <c r="F184" s="4" t="s">
        <v>38</v>
      </c>
      <c r="G184" s="4">
        <v>103</v>
      </c>
      <c r="H184" s="4" t="s">
        <v>44</v>
      </c>
      <c r="I184" s="4" t="s">
        <v>44</v>
      </c>
      <c r="J184" s="15">
        <v>10</v>
      </c>
      <c r="K184" s="4" t="s">
        <v>31</v>
      </c>
      <c r="L184" s="14">
        <v>45474</v>
      </c>
      <c r="M184" s="4" t="s">
        <v>32</v>
      </c>
      <c r="N184" s="4" t="s">
        <v>32</v>
      </c>
      <c r="O184" s="4" t="s">
        <v>32</v>
      </c>
      <c r="P184" s="4" t="s">
        <v>32</v>
      </c>
      <c r="Q184" s="4" t="s">
        <v>32</v>
      </c>
      <c r="R184" s="4" t="s">
        <v>32</v>
      </c>
      <c r="S184" s="2" t="s">
        <v>32</v>
      </c>
      <c r="T184" s="2" t="s">
        <v>32</v>
      </c>
      <c r="U184" s="2" t="s">
        <v>32</v>
      </c>
      <c r="V184" s="2" t="s">
        <v>32</v>
      </c>
      <c r="W184" s="2" t="s">
        <v>32</v>
      </c>
      <c r="X184" s="2" t="s">
        <v>32</v>
      </c>
    </row>
    <row r="185" spans="1:24" ht="89.25" x14ac:dyDescent="0.25">
      <c r="A185" s="34" t="s">
        <v>24</v>
      </c>
      <c r="B185" s="34" t="s">
        <v>24</v>
      </c>
      <c r="C185" s="34" t="s">
        <v>43</v>
      </c>
      <c r="D185" s="34" t="s">
        <v>45</v>
      </c>
      <c r="E185" s="34" t="s">
        <v>27</v>
      </c>
      <c r="F185" s="34" t="s">
        <v>28</v>
      </c>
      <c r="G185" s="34">
        <v>104</v>
      </c>
      <c r="H185" s="34" t="s">
        <v>46</v>
      </c>
      <c r="I185" s="34" t="s">
        <v>47</v>
      </c>
      <c r="J185" s="36">
        <v>1</v>
      </c>
      <c r="K185" s="34" t="s">
        <v>41</v>
      </c>
      <c r="L185" s="16">
        <v>45292</v>
      </c>
      <c r="M185" s="55">
        <v>0</v>
      </c>
      <c r="N185" s="55">
        <v>1</v>
      </c>
      <c r="O185" s="55">
        <v>1</v>
      </c>
      <c r="P185" s="55">
        <v>1</v>
      </c>
      <c r="Q185" s="56">
        <v>1</v>
      </c>
      <c r="R185" s="56">
        <v>1</v>
      </c>
      <c r="S185" s="57">
        <v>1</v>
      </c>
      <c r="T185" s="57">
        <v>1</v>
      </c>
      <c r="U185" s="57">
        <v>1</v>
      </c>
      <c r="V185" s="57">
        <v>1</v>
      </c>
      <c r="W185" s="57">
        <v>1</v>
      </c>
      <c r="X185" s="56">
        <v>1</v>
      </c>
    </row>
    <row r="186" spans="1:24" ht="38.25" x14ac:dyDescent="0.25">
      <c r="A186" s="34" t="s">
        <v>24</v>
      </c>
      <c r="B186" s="34" t="s">
        <v>24</v>
      </c>
      <c r="C186" s="34" t="s">
        <v>43</v>
      </c>
      <c r="D186" s="34" t="s">
        <v>26</v>
      </c>
      <c r="E186" s="34" t="s">
        <v>27</v>
      </c>
      <c r="F186" s="34" t="s">
        <v>28</v>
      </c>
      <c r="G186" s="34">
        <v>105</v>
      </c>
      <c r="H186" s="34" t="s">
        <v>48</v>
      </c>
      <c r="I186" s="34" t="s">
        <v>49</v>
      </c>
      <c r="J186" s="35">
        <v>191</v>
      </c>
      <c r="K186" s="34" t="s">
        <v>31</v>
      </c>
      <c r="L186" s="16">
        <v>45352</v>
      </c>
      <c r="M186" s="34" t="s">
        <v>32</v>
      </c>
      <c r="N186" s="34" t="s">
        <v>32</v>
      </c>
      <c r="O186" s="79">
        <v>63</v>
      </c>
      <c r="P186" s="34">
        <v>33</v>
      </c>
      <c r="Q186" s="34">
        <v>63</v>
      </c>
      <c r="R186" s="57">
        <v>1.9090909090909092</v>
      </c>
      <c r="S186" s="40">
        <v>0</v>
      </c>
      <c r="T186" s="40" t="s">
        <v>32</v>
      </c>
      <c r="U186" s="40" t="s">
        <v>32</v>
      </c>
      <c r="V186" s="40">
        <v>30</v>
      </c>
      <c r="W186" s="40">
        <v>0</v>
      </c>
      <c r="X186" s="57">
        <v>0</v>
      </c>
    </row>
    <row r="187" spans="1:24" ht="51" x14ac:dyDescent="0.25">
      <c r="A187" s="34" t="s">
        <v>24</v>
      </c>
      <c r="B187" s="34" t="s">
        <v>24</v>
      </c>
      <c r="C187" s="34" t="s">
        <v>50</v>
      </c>
      <c r="D187" s="34" t="s">
        <v>26</v>
      </c>
      <c r="E187" s="34" t="s">
        <v>27</v>
      </c>
      <c r="F187" s="34" t="s">
        <v>28</v>
      </c>
      <c r="G187" s="34">
        <v>106</v>
      </c>
      <c r="H187" s="34" t="s">
        <v>51</v>
      </c>
      <c r="I187" s="34" t="s">
        <v>52</v>
      </c>
      <c r="J187" s="35">
        <v>25</v>
      </c>
      <c r="K187" s="34" t="s">
        <v>31</v>
      </c>
      <c r="L187" s="16">
        <v>45474</v>
      </c>
      <c r="M187" s="34" t="s">
        <v>32</v>
      </c>
      <c r="N187" s="34" t="s">
        <v>32</v>
      </c>
      <c r="O187" s="34" t="s">
        <v>32</v>
      </c>
      <c r="P187" s="34" t="s">
        <v>32</v>
      </c>
      <c r="Q187" s="34" t="s">
        <v>32</v>
      </c>
      <c r="R187" s="34" t="s">
        <v>32</v>
      </c>
      <c r="S187" s="40" t="s">
        <v>32</v>
      </c>
      <c r="T187" s="40" t="s">
        <v>32</v>
      </c>
      <c r="U187" s="40" t="s">
        <v>32</v>
      </c>
      <c r="V187" s="40" t="s">
        <v>32</v>
      </c>
      <c r="W187" s="40" t="s">
        <v>32</v>
      </c>
      <c r="X187" s="40" t="s">
        <v>32</v>
      </c>
    </row>
    <row r="188" spans="1:24" ht="51" x14ac:dyDescent="0.25">
      <c r="A188" s="4" t="s">
        <v>24</v>
      </c>
      <c r="B188" s="4" t="s">
        <v>24</v>
      </c>
      <c r="C188" s="4" t="s">
        <v>37</v>
      </c>
      <c r="D188" s="4" t="s">
        <v>26</v>
      </c>
      <c r="E188" s="4" t="s">
        <v>27</v>
      </c>
      <c r="F188" s="4" t="s">
        <v>38</v>
      </c>
      <c r="G188" s="4">
        <v>107</v>
      </c>
      <c r="H188" s="4" t="s">
        <v>53</v>
      </c>
      <c r="I188" s="4" t="s">
        <v>54</v>
      </c>
      <c r="J188" s="15">
        <v>32</v>
      </c>
      <c r="K188" s="4" t="s">
        <v>31</v>
      </c>
      <c r="L188" s="14">
        <v>45505</v>
      </c>
      <c r="M188" s="2" t="s">
        <v>32</v>
      </c>
      <c r="N188" s="2" t="s">
        <v>32</v>
      </c>
      <c r="O188" s="2" t="s">
        <v>32</v>
      </c>
      <c r="P188" s="2" t="s">
        <v>32</v>
      </c>
      <c r="Q188" s="2" t="s">
        <v>32</v>
      </c>
      <c r="R188" s="2" t="s">
        <v>32</v>
      </c>
      <c r="S188" s="2" t="s">
        <v>32</v>
      </c>
      <c r="T188" s="2" t="s">
        <v>32</v>
      </c>
      <c r="U188" s="2" t="s">
        <v>32</v>
      </c>
      <c r="V188" s="2" t="s">
        <v>32</v>
      </c>
      <c r="W188" s="2" t="s">
        <v>32</v>
      </c>
      <c r="X188" s="2" t="s">
        <v>32</v>
      </c>
    </row>
    <row r="189" spans="1:24" ht="51" x14ac:dyDescent="0.25">
      <c r="A189" s="4" t="s">
        <v>24</v>
      </c>
      <c r="B189" s="4" t="s">
        <v>24</v>
      </c>
      <c r="C189" s="4" t="s">
        <v>43</v>
      </c>
      <c r="D189" s="4" t="s">
        <v>26</v>
      </c>
      <c r="E189" s="4" t="s">
        <v>27</v>
      </c>
      <c r="F189" s="4" t="s">
        <v>38</v>
      </c>
      <c r="G189" s="4">
        <v>109</v>
      </c>
      <c r="H189" s="4" t="s">
        <v>55</v>
      </c>
      <c r="I189" s="4" t="s">
        <v>56</v>
      </c>
      <c r="J189" s="15">
        <v>64</v>
      </c>
      <c r="K189" s="4" t="s">
        <v>31</v>
      </c>
      <c r="L189" s="14">
        <v>45474</v>
      </c>
      <c r="M189" s="4" t="s">
        <v>32</v>
      </c>
      <c r="N189" s="4" t="s">
        <v>32</v>
      </c>
      <c r="O189" s="80" t="s">
        <v>32</v>
      </c>
      <c r="P189" s="4" t="s">
        <v>32</v>
      </c>
      <c r="Q189" s="61" t="s">
        <v>32</v>
      </c>
      <c r="R189" s="2" t="s">
        <v>32</v>
      </c>
      <c r="S189" s="2" t="s">
        <v>32</v>
      </c>
      <c r="T189" s="2" t="s">
        <v>32</v>
      </c>
      <c r="U189" s="2" t="s">
        <v>32</v>
      </c>
      <c r="V189" s="2" t="s">
        <v>32</v>
      </c>
      <c r="W189" s="2" t="s">
        <v>32</v>
      </c>
      <c r="X189" s="2" t="s">
        <v>32</v>
      </c>
    </row>
    <row r="190" spans="1:24" ht="89.25" x14ac:dyDescent="0.25">
      <c r="A190" s="4" t="s">
        <v>24</v>
      </c>
      <c r="B190" s="4" t="s">
        <v>24</v>
      </c>
      <c r="C190" s="4" t="s">
        <v>37</v>
      </c>
      <c r="D190" s="4" t="s">
        <v>26</v>
      </c>
      <c r="E190" s="4" t="s">
        <v>27</v>
      </c>
      <c r="F190" s="4" t="s">
        <v>38</v>
      </c>
      <c r="G190" s="4">
        <v>111</v>
      </c>
      <c r="H190" s="4" t="s">
        <v>57</v>
      </c>
      <c r="I190" s="4" t="s">
        <v>58</v>
      </c>
      <c r="J190" s="11">
        <v>0.25</v>
      </c>
      <c r="K190" s="4" t="s">
        <v>41</v>
      </c>
      <c r="L190" s="14">
        <v>45383</v>
      </c>
      <c r="M190" s="66" t="s">
        <v>32</v>
      </c>
      <c r="N190" s="66" t="s">
        <v>32</v>
      </c>
      <c r="O190" s="68" t="s">
        <v>32</v>
      </c>
      <c r="P190" s="66" t="s">
        <v>32</v>
      </c>
      <c r="Q190" s="61" t="s">
        <v>32</v>
      </c>
      <c r="R190" s="2" t="s">
        <v>32</v>
      </c>
      <c r="S190" s="54">
        <v>6.25E-2</v>
      </c>
      <c r="T190" s="54" t="s">
        <v>32</v>
      </c>
      <c r="U190" s="54" t="s">
        <v>32</v>
      </c>
      <c r="V190" s="54">
        <v>6.25E-2</v>
      </c>
      <c r="W190" s="54">
        <v>6.25E-2</v>
      </c>
      <c r="X190" s="42">
        <v>1</v>
      </c>
    </row>
    <row r="191" spans="1:24" ht="89.25" x14ac:dyDescent="0.25">
      <c r="A191" s="4" t="s">
        <v>24</v>
      </c>
      <c r="B191" s="4" t="s">
        <v>24</v>
      </c>
      <c r="C191" s="4" t="s">
        <v>37</v>
      </c>
      <c r="D191" s="4" t="s">
        <v>26</v>
      </c>
      <c r="E191" s="4" t="s">
        <v>27</v>
      </c>
      <c r="F191" s="4" t="s">
        <v>38</v>
      </c>
      <c r="G191" s="4">
        <v>112</v>
      </c>
      <c r="H191" s="4" t="s">
        <v>59</v>
      </c>
      <c r="I191" s="4" t="s">
        <v>60</v>
      </c>
      <c r="J191" s="11">
        <v>0.1</v>
      </c>
      <c r="K191" s="4" t="s">
        <v>41</v>
      </c>
      <c r="L191" s="14">
        <v>45383</v>
      </c>
      <c r="M191" s="66" t="s">
        <v>32</v>
      </c>
      <c r="N191" s="66" t="s">
        <v>32</v>
      </c>
      <c r="O191" s="68" t="s">
        <v>32</v>
      </c>
      <c r="P191" s="66" t="s">
        <v>32</v>
      </c>
      <c r="Q191" s="61" t="s">
        <v>32</v>
      </c>
      <c r="R191" s="2" t="s">
        <v>32</v>
      </c>
      <c r="S191" s="68">
        <v>2.5000000000000001E-2</v>
      </c>
      <c r="T191" s="68" t="s">
        <v>32</v>
      </c>
      <c r="U191" s="68" t="s">
        <v>32</v>
      </c>
      <c r="V191" s="68">
        <v>2.5000000000000001E-2</v>
      </c>
      <c r="W191" s="68">
        <v>2.5000000000000001E-2</v>
      </c>
      <c r="X191" s="42">
        <v>1</v>
      </c>
    </row>
    <row r="192" spans="1:24" ht="76.5" x14ac:dyDescent="0.25">
      <c r="A192" s="4" t="s">
        <v>24</v>
      </c>
      <c r="B192" s="4" t="s">
        <v>24</v>
      </c>
      <c r="C192" s="4" t="s">
        <v>50</v>
      </c>
      <c r="D192" s="4" t="s">
        <v>26</v>
      </c>
      <c r="E192" s="4" t="s">
        <v>27</v>
      </c>
      <c r="F192" s="4" t="s">
        <v>38</v>
      </c>
      <c r="G192" s="4">
        <v>220</v>
      </c>
      <c r="H192" s="4" t="s">
        <v>61</v>
      </c>
      <c r="I192" s="4" t="s">
        <v>62</v>
      </c>
      <c r="J192" s="15">
        <v>1</v>
      </c>
      <c r="K192" s="4" t="s">
        <v>31</v>
      </c>
      <c r="L192" s="14">
        <v>45474</v>
      </c>
      <c r="M192" s="4" t="s">
        <v>32</v>
      </c>
      <c r="N192" s="4" t="s">
        <v>32</v>
      </c>
      <c r="O192" s="4" t="s">
        <v>32</v>
      </c>
      <c r="P192" s="4" t="s">
        <v>32</v>
      </c>
      <c r="Q192" s="4" t="s">
        <v>32</v>
      </c>
      <c r="R192" s="4" t="s">
        <v>32</v>
      </c>
      <c r="S192" s="2" t="s">
        <v>32</v>
      </c>
      <c r="T192" s="2" t="s">
        <v>32</v>
      </c>
      <c r="U192" s="2" t="s">
        <v>32</v>
      </c>
      <c r="V192" s="2" t="s">
        <v>32</v>
      </c>
      <c r="W192" s="2" t="s">
        <v>32</v>
      </c>
      <c r="X192" s="2" t="s">
        <v>32</v>
      </c>
    </row>
    <row r="193" spans="1:24" ht="51" x14ac:dyDescent="0.25">
      <c r="A193" s="4" t="s">
        <v>24</v>
      </c>
      <c r="B193" s="4" t="s">
        <v>24</v>
      </c>
      <c r="C193" s="4" t="s">
        <v>50</v>
      </c>
      <c r="D193" s="4" t="s">
        <v>26</v>
      </c>
      <c r="E193" s="4" t="s">
        <v>27</v>
      </c>
      <c r="F193" s="4" t="s">
        <v>38</v>
      </c>
      <c r="G193" s="4">
        <v>221</v>
      </c>
      <c r="H193" s="4" t="s">
        <v>63</v>
      </c>
      <c r="I193" s="4" t="s">
        <v>62</v>
      </c>
      <c r="J193" s="15">
        <v>1</v>
      </c>
      <c r="K193" s="4" t="s">
        <v>31</v>
      </c>
      <c r="L193" s="14">
        <v>45474</v>
      </c>
      <c r="M193" s="4" t="s">
        <v>32</v>
      </c>
      <c r="N193" s="4" t="s">
        <v>32</v>
      </c>
      <c r="O193" s="4" t="s">
        <v>32</v>
      </c>
      <c r="P193" s="4" t="s">
        <v>32</v>
      </c>
      <c r="Q193" s="4" t="s">
        <v>32</v>
      </c>
      <c r="R193" s="4" t="s">
        <v>32</v>
      </c>
      <c r="S193" s="2" t="s">
        <v>32</v>
      </c>
      <c r="T193" s="2" t="s">
        <v>32</v>
      </c>
      <c r="U193" s="2" t="s">
        <v>32</v>
      </c>
      <c r="V193" s="2" t="s">
        <v>32</v>
      </c>
      <c r="W193" s="2" t="s">
        <v>32</v>
      </c>
      <c r="X193" s="2" t="s">
        <v>32</v>
      </c>
    </row>
    <row r="194" spans="1:24" ht="63.75" x14ac:dyDescent="0.25">
      <c r="A194" s="4" t="s">
        <v>24</v>
      </c>
      <c r="B194" s="4" t="s">
        <v>24</v>
      </c>
      <c r="C194" s="4" t="s">
        <v>50</v>
      </c>
      <c r="D194" s="4" t="s">
        <v>26</v>
      </c>
      <c r="E194" s="4" t="s">
        <v>27</v>
      </c>
      <c r="F194" s="4" t="s">
        <v>38</v>
      </c>
      <c r="G194" s="4">
        <v>222</v>
      </c>
      <c r="H194" s="4" t="s">
        <v>64</v>
      </c>
      <c r="I194" s="4" t="s">
        <v>62</v>
      </c>
      <c r="J194" s="15">
        <v>1</v>
      </c>
      <c r="K194" s="4" t="s">
        <v>31</v>
      </c>
      <c r="L194" s="14">
        <v>45474</v>
      </c>
      <c r="M194" s="4" t="s">
        <v>32</v>
      </c>
      <c r="N194" s="4" t="s">
        <v>32</v>
      </c>
      <c r="O194" s="4" t="s">
        <v>32</v>
      </c>
      <c r="P194" s="4" t="s">
        <v>32</v>
      </c>
      <c r="Q194" s="4" t="s">
        <v>32</v>
      </c>
      <c r="R194" s="4" t="s">
        <v>32</v>
      </c>
      <c r="S194" s="2" t="s">
        <v>32</v>
      </c>
      <c r="T194" s="2" t="s">
        <v>32</v>
      </c>
      <c r="U194" s="2" t="s">
        <v>32</v>
      </c>
      <c r="V194" s="2" t="s">
        <v>32</v>
      </c>
      <c r="W194" s="2" t="s">
        <v>32</v>
      </c>
      <c r="X194" s="2" t="s">
        <v>32</v>
      </c>
    </row>
  </sheetData>
  <autoFilter ref="A5:AM194"/>
  <mergeCells count="18">
    <mergeCell ref="A1:D3"/>
    <mergeCell ref="E1:X1"/>
    <mergeCell ref="E2:X2"/>
    <mergeCell ref="E3:X3"/>
    <mergeCell ref="A4:A5"/>
    <mergeCell ref="B4:B5"/>
    <mergeCell ref="C4:C5"/>
    <mergeCell ref="D4:D5"/>
    <mergeCell ref="E4:E5"/>
    <mergeCell ref="F4:F5"/>
    <mergeCell ref="G4:G5"/>
    <mergeCell ref="H4:H5"/>
    <mergeCell ref="I4:I5"/>
    <mergeCell ref="J4:J5"/>
    <mergeCell ref="K4:K5"/>
    <mergeCell ref="L4:L5"/>
    <mergeCell ref="M4:R4"/>
    <mergeCell ref="S4:X4"/>
  </mergeCells>
  <dataValidations count="3">
    <dataValidation allowBlank="1" showInputMessage="1" showErrorMessage="1" sqref="B109:B134 B88:B89 B21:B78 B136:B148 B6:B19 B157:B181 B183:B194"/>
    <dataValidation type="list" allowBlank="1" showInputMessage="1" showErrorMessage="1" sqref="B95 B135 B99:B103 B78:B86 B153 B182">
      <formula1>INDIRECT(A78)</formula1>
    </dataValidation>
    <dataValidation type="list" allowBlank="1" showInputMessage="1" showErrorMessage="1" sqref="D108 D72 A72:B72 A108:B108 A64:B67 D64:D67 D55:D62 A55:B62 D39:D52 D27:D37 A27:A52 B27:B54"/>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7"/>
  <sheetViews>
    <sheetView zoomScale="70" zoomScaleNormal="70" workbookViewId="0">
      <selection activeCell="B4" sqref="B4:B5"/>
    </sheetView>
  </sheetViews>
  <sheetFormatPr baseColWidth="10" defaultColWidth="11.28515625" defaultRowHeight="17.25" customHeight="1" x14ac:dyDescent="0.25"/>
  <cols>
    <col min="1" max="2" width="33" style="1" customWidth="1"/>
    <col min="3" max="3" width="36.28515625" style="1" customWidth="1"/>
    <col min="4" max="4" width="23.5703125" style="7" customWidth="1"/>
    <col min="5" max="5" width="12.5703125" style="7" customWidth="1"/>
    <col min="6" max="6" width="35.42578125" style="7" customWidth="1"/>
    <col min="7" max="7" width="50.5703125" style="7" customWidth="1"/>
    <col min="8" max="8" width="11.85546875" style="7" customWidth="1"/>
    <col min="9" max="9" width="16.85546875" style="7" customWidth="1"/>
    <col min="10" max="10" width="11.28515625" style="7" customWidth="1"/>
    <col min="11" max="13" width="14.7109375" style="7" customWidth="1"/>
    <col min="14" max="14" width="20.42578125" style="48" customWidth="1"/>
    <col min="15" max="15" width="20.42578125" style="7" customWidth="1"/>
    <col min="16" max="16" width="20.42578125" style="48" customWidth="1"/>
    <col min="17" max="19" width="14.7109375" style="1" customWidth="1"/>
    <col min="20" max="21" width="20.42578125" style="1" customWidth="1"/>
    <col min="22" max="22" width="20.42578125" style="49" customWidth="1"/>
    <col min="23" max="16384" width="11.28515625" style="1"/>
  </cols>
  <sheetData>
    <row r="1" spans="1:22" s="9" customFormat="1" ht="45.95" customHeight="1" x14ac:dyDescent="0.25">
      <c r="A1" s="117"/>
      <c r="B1" s="117"/>
      <c r="C1" s="117"/>
      <c r="D1" s="117"/>
      <c r="E1" s="118" t="s">
        <v>452</v>
      </c>
      <c r="F1" s="118"/>
      <c r="G1" s="118"/>
      <c r="H1" s="118"/>
      <c r="I1" s="118"/>
      <c r="J1" s="118"/>
      <c r="K1" s="118"/>
      <c r="L1" s="118"/>
      <c r="M1" s="118"/>
      <c r="N1" s="118"/>
      <c r="O1" s="118"/>
      <c r="P1" s="118"/>
      <c r="Q1" s="118"/>
      <c r="R1" s="118"/>
      <c r="S1" s="118"/>
      <c r="T1" s="118"/>
      <c r="U1" s="118"/>
      <c r="V1" s="118"/>
    </row>
    <row r="2" spans="1:22" s="9" customFormat="1" ht="45.95" customHeight="1" x14ac:dyDescent="0.25">
      <c r="A2" s="117"/>
      <c r="B2" s="117"/>
      <c r="C2" s="117"/>
      <c r="D2" s="117"/>
      <c r="E2" s="119" t="s">
        <v>453</v>
      </c>
      <c r="F2" s="119"/>
      <c r="G2" s="119"/>
      <c r="H2" s="119"/>
      <c r="I2" s="119"/>
      <c r="J2" s="119"/>
      <c r="K2" s="119"/>
      <c r="L2" s="119"/>
      <c r="M2" s="119"/>
      <c r="N2" s="119"/>
      <c r="O2" s="119"/>
      <c r="P2" s="119"/>
      <c r="Q2" s="119"/>
      <c r="R2" s="119"/>
      <c r="S2" s="119"/>
      <c r="T2" s="119"/>
      <c r="U2" s="119"/>
      <c r="V2" s="119"/>
    </row>
    <row r="3" spans="1:22" s="9" customFormat="1" ht="45.95" customHeight="1" x14ac:dyDescent="0.25">
      <c r="A3" s="117"/>
      <c r="B3" s="117"/>
      <c r="C3" s="117"/>
      <c r="D3" s="117"/>
      <c r="E3" s="120" t="s">
        <v>454</v>
      </c>
      <c r="F3" s="120"/>
      <c r="G3" s="120"/>
      <c r="H3" s="120"/>
      <c r="I3" s="120"/>
      <c r="J3" s="120"/>
      <c r="K3" s="120"/>
      <c r="L3" s="120"/>
      <c r="M3" s="120"/>
      <c r="N3" s="120"/>
      <c r="O3" s="120"/>
      <c r="P3" s="120"/>
      <c r="Q3" s="120"/>
      <c r="R3" s="120"/>
      <c r="S3" s="120"/>
      <c r="T3" s="120"/>
      <c r="U3" s="120"/>
      <c r="V3" s="120"/>
    </row>
    <row r="4" spans="1:22" s="9" customFormat="1" ht="45.95" customHeight="1" x14ac:dyDescent="0.25">
      <c r="A4" s="127" t="s">
        <v>0</v>
      </c>
      <c r="B4" s="127" t="s">
        <v>1</v>
      </c>
      <c r="C4" s="127" t="s">
        <v>455</v>
      </c>
      <c r="D4" s="127" t="s">
        <v>2</v>
      </c>
      <c r="E4" s="127" t="s">
        <v>6</v>
      </c>
      <c r="F4" s="127" t="s">
        <v>7</v>
      </c>
      <c r="G4" s="127" t="s">
        <v>8</v>
      </c>
      <c r="H4" s="127" t="s">
        <v>9</v>
      </c>
      <c r="I4" s="127" t="s">
        <v>10</v>
      </c>
      <c r="J4" s="127" t="s">
        <v>11</v>
      </c>
      <c r="K4" s="121" t="s">
        <v>630</v>
      </c>
      <c r="L4" s="122"/>
      <c r="M4" s="122"/>
      <c r="N4" s="122"/>
      <c r="O4" s="122"/>
      <c r="P4" s="123"/>
      <c r="Q4" s="124" t="s">
        <v>631</v>
      </c>
      <c r="R4" s="125"/>
      <c r="S4" s="125"/>
      <c r="T4" s="125"/>
      <c r="U4" s="125"/>
      <c r="V4" s="126"/>
    </row>
    <row r="5" spans="1:22" s="9" customFormat="1" ht="45.95" customHeight="1" x14ac:dyDescent="0.25">
      <c r="A5" s="128"/>
      <c r="B5" s="128"/>
      <c r="C5" s="128"/>
      <c r="D5" s="128"/>
      <c r="E5" s="128"/>
      <c r="F5" s="128"/>
      <c r="G5" s="128"/>
      <c r="H5" s="128"/>
      <c r="I5" s="128"/>
      <c r="J5" s="128"/>
      <c r="K5" s="32" t="s">
        <v>632</v>
      </c>
      <c r="L5" s="32" t="s">
        <v>633</v>
      </c>
      <c r="M5" s="32" t="s">
        <v>634</v>
      </c>
      <c r="N5" s="8" t="s">
        <v>15</v>
      </c>
      <c r="O5" s="32" t="s">
        <v>16</v>
      </c>
      <c r="P5" s="74" t="s">
        <v>17</v>
      </c>
      <c r="Q5" s="33" t="s">
        <v>635</v>
      </c>
      <c r="R5" s="33" t="s">
        <v>636</v>
      </c>
      <c r="S5" s="33" t="s">
        <v>637</v>
      </c>
      <c r="T5" s="12" t="s">
        <v>21</v>
      </c>
      <c r="U5" s="33" t="s">
        <v>22</v>
      </c>
      <c r="V5" s="75" t="s">
        <v>23</v>
      </c>
    </row>
    <row r="6" spans="1:22" s="7" customFormat="1" ht="50.1" customHeight="1" x14ac:dyDescent="0.25">
      <c r="A6" s="2" t="s">
        <v>456</v>
      </c>
      <c r="B6" s="2" t="s">
        <v>212</v>
      </c>
      <c r="C6" s="2" t="s">
        <v>457</v>
      </c>
      <c r="D6" s="2" t="s">
        <v>50</v>
      </c>
      <c r="E6" s="2">
        <v>19</v>
      </c>
      <c r="F6" s="2" t="s">
        <v>458</v>
      </c>
      <c r="G6" s="2" t="s">
        <v>459</v>
      </c>
      <c r="H6" s="6">
        <v>90</v>
      </c>
      <c r="I6" s="2" t="s">
        <v>31</v>
      </c>
      <c r="J6" s="14">
        <v>45383</v>
      </c>
      <c r="K6" s="2" t="s">
        <v>32</v>
      </c>
      <c r="L6" s="2" t="s">
        <v>32</v>
      </c>
      <c r="M6" s="2" t="s">
        <v>32</v>
      </c>
      <c r="N6" s="37" t="s">
        <v>32</v>
      </c>
      <c r="O6" s="2" t="s">
        <v>32</v>
      </c>
      <c r="P6" s="42" t="s">
        <v>32</v>
      </c>
      <c r="Q6" s="2">
        <v>44</v>
      </c>
      <c r="R6" s="2">
        <v>20</v>
      </c>
      <c r="S6" s="2">
        <v>14</v>
      </c>
      <c r="T6" s="2">
        <v>60</v>
      </c>
      <c r="U6" s="2">
        <v>78</v>
      </c>
      <c r="V6" s="42">
        <v>1.3</v>
      </c>
    </row>
    <row r="7" spans="1:22" ht="50.1" customHeight="1" x14ac:dyDescent="0.25">
      <c r="A7" s="2" t="s">
        <v>456</v>
      </c>
      <c r="B7" s="2" t="s">
        <v>212</v>
      </c>
      <c r="C7" s="2" t="s">
        <v>457</v>
      </c>
      <c r="D7" s="2" t="s">
        <v>50</v>
      </c>
      <c r="E7" s="2">
        <v>20</v>
      </c>
      <c r="F7" s="2" t="s">
        <v>460</v>
      </c>
      <c r="G7" s="2" t="s">
        <v>461</v>
      </c>
      <c r="H7" s="37">
        <v>113</v>
      </c>
      <c r="I7" s="2" t="s">
        <v>31</v>
      </c>
      <c r="J7" s="14">
        <v>45413</v>
      </c>
      <c r="K7" s="2" t="s">
        <v>32</v>
      </c>
      <c r="L7" s="2" t="s">
        <v>32</v>
      </c>
      <c r="M7" s="2" t="s">
        <v>32</v>
      </c>
      <c r="N7" s="37" t="s">
        <v>32</v>
      </c>
      <c r="O7" s="2" t="s">
        <v>32</v>
      </c>
      <c r="P7" s="42" t="s">
        <v>32</v>
      </c>
      <c r="Q7" s="2" t="s">
        <v>32</v>
      </c>
      <c r="R7" s="2">
        <v>32</v>
      </c>
      <c r="S7" s="2">
        <v>11</v>
      </c>
      <c r="T7" s="2">
        <v>30</v>
      </c>
      <c r="U7" s="2">
        <v>43</v>
      </c>
      <c r="V7" s="42">
        <v>1.4333333333333333</v>
      </c>
    </row>
    <row r="8" spans="1:22" ht="50.1" customHeight="1" x14ac:dyDescent="0.25">
      <c r="A8" s="4" t="s">
        <v>130</v>
      </c>
      <c r="B8" s="2" t="s">
        <v>462</v>
      </c>
      <c r="C8" s="2" t="s">
        <v>457</v>
      </c>
      <c r="D8" s="2" t="s">
        <v>50</v>
      </c>
      <c r="E8" s="2">
        <v>29</v>
      </c>
      <c r="F8" s="2" t="s">
        <v>463</v>
      </c>
      <c r="G8" s="2" t="s">
        <v>464</v>
      </c>
      <c r="H8" s="5">
        <v>1</v>
      </c>
      <c r="I8" s="2" t="s">
        <v>41</v>
      </c>
      <c r="J8" s="14">
        <v>45292</v>
      </c>
      <c r="K8" s="42">
        <v>0</v>
      </c>
      <c r="L8" s="42">
        <v>2</v>
      </c>
      <c r="M8" s="42">
        <v>0</v>
      </c>
      <c r="N8" s="41">
        <v>1</v>
      </c>
      <c r="O8" s="42">
        <v>1</v>
      </c>
      <c r="P8" s="42">
        <v>1</v>
      </c>
      <c r="Q8" s="54">
        <v>1</v>
      </c>
      <c r="R8" s="42">
        <v>0</v>
      </c>
      <c r="S8" s="42">
        <v>1</v>
      </c>
      <c r="T8" s="42">
        <v>1</v>
      </c>
      <c r="U8" s="42">
        <v>1</v>
      </c>
      <c r="V8" s="42">
        <v>1</v>
      </c>
    </row>
    <row r="9" spans="1:22" ht="50.1" customHeight="1" x14ac:dyDescent="0.25">
      <c r="A9" s="4" t="s">
        <v>130</v>
      </c>
      <c r="B9" s="2" t="s">
        <v>462</v>
      </c>
      <c r="C9" s="2" t="s">
        <v>457</v>
      </c>
      <c r="D9" s="2" t="s">
        <v>50</v>
      </c>
      <c r="E9" s="2">
        <v>31</v>
      </c>
      <c r="F9" s="2" t="s">
        <v>465</v>
      </c>
      <c r="G9" s="2" t="s">
        <v>466</v>
      </c>
      <c r="H9" s="5">
        <v>1</v>
      </c>
      <c r="I9" s="2" t="s">
        <v>41</v>
      </c>
      <c r="J9" s="14">
        <v>45444</v>
      </c>
      <c r="K9" s="42" t="s">
        <v>32</v>
      </c>
      <c r="L9" s="42" t="s">
        <v>32</v>
      </c>
      <c r="M9" s="42" t="s">
        <v>32</v>
      </c>
      <c r="N9" s="41" t="s">
        <v>32</v>
      </c>
      <c r="O9" s="42" t="s">
        <v>32</v>
      </c>
      <c r="P9" s="42" t="s">
        <v>32</v>
      </c>
      <c r="Q9" s="42" t="s">
        <v>32</v>
      </c>
      <c r="R9" s="42" t="s">
        <v>32</v>
      </c>
      <c r="S9" s="42">
        <v>1</v>
      </c>
      <c r="T9" s="42">
        <v>1</v>
      </c>
      <c r="U9" s="42">
        <v>1</v>
      </c>
      <c r="V9" s="42">
        <v>1</v>
      </c>
    </row>
    <row r="10" spans="1:22" ht="50.1" customHeight="1" x14ac:dyDescent="0.25">
      <c r="A10" s="4" t="s">
        <v>130</v>
      </c>
      <c r="B10" s="2" t="s">
        <v>462</v>
      </c>
      <c r="C10" s="2" t="s">
        <v>457</v>
      </c>
      <c r="D10" s="2" t="s">
        <v>50</v>
      </c>
      <c r="E10" s="2">
        <v>32</v>
      </c>
      <c r="F10" s="2" t="s">
        <v>467</v>
      </c>
      <c r="G10" s="4" t="s">
        <v>468</v>
      </c>
      <c r="H10" s="5">
        <v>1</v>
      </c>
      <c r="I10" s="2" t="s">
        <v>41</v>
      </c>
      <c r="J10" s="14">
        <v>45474</v>
      </c>
      <c r="K10" s="42" t="s">
        <v>32</v>
      </c>
      <c r="L10" s="42" t="s">
        <v>32</v>
      </c>
      <c r="M10" s="42" t="s">
        <v>32</v>
      </c>
      <c r="N10" s="42" t="s">
        <v>32</v>
      </c>
      <c r="O10" s="42" t="s">
        <v>32</v>
      </c>
      <c r="P10" s="42" t="s">
        <v>32</v>
      </c>
      <c r="Q10" s="42" t="s">
        <v>32</v>
      </c>
      <c r="R10" s="42" t="s">
        <v>32</v>
      </c>
      <c r="S10" s="42" t="s">
        <v>32</v>
      </c>
      <c r="T10" s="42" t="s">
        <v>32</v>
      </c>
      <c r="U10" s="42" t="s">
        <v>32</v>
      </c>
      <c r="V10" s="42" t="s">
        <v>32</v>
      </c>
    </row>
    <row r="11" spans="1:22" ht="50.1" customHeight="1" x14ac:dyDescent="0.25">
      <c r="A11" s="4" t="s">
        <v>130</v>
      </c>
      <c r="B11" s="37" t="s">
        <v>469</v>
      </c>
      <c r="C11" s="37" t="s">
        <v>457</v>
      </c>
      <c r="D11" s="2" t="s">
        <v>43</v>
      </c>
      <c r="E11" s="2">
        <v>39</v>
      </c>
      <c r="F11" s="2" t="s">
        <v>470</v>
      </c>
      <c r="G11" s="37" t="s">
        <v>471</v>
      </c>
      <c r="H11" s="39">
        <v>77</v>
      </c>
      <c r="I11" s="2" t="s">
        <v>31</v>
      </c>
      <c r="J11" s="14">
        <v>45352</v>
      </c>
      <c r="K11" s="2" t="s">
        <v>32</v>
      </c>
      <c r="L11" s="2" t="s">
        <v>32</v>
      </c>
      <c r="M11" s="2">
        <v>12</v>
      </c>
      <c r="N11" s="37">
        <v>8</v>
      </c>
      <c r="O11" s="2">
        <v>12</v>
      </c>
      <c r="P11" s="42">
        <v>1.5</v>
      </c>
      <c r="Q11" s="2" t="s">
        <v>32</v>
      </c>
      <c r="R11" s="2" t="s">
        <v>32</v>
      </c>
      <c r="S11" s="2">
        <v>24</v>
      </c>
      <c r="T11" s="2">
        <v>25</v>
      </c>
      <c r="U11" s="2">
        <v>24</v>
      </c>
      <c r="V11" s="42">
        <v>0.96</v>
      </c>
    </row>
    <row r="12" spans="1:22" ht="50.1" customHeight="1" x14ac:dyDescent="0.25">
      <c r="A12" s="2" t="s">
        <v>472</v>
      </c>
      <c r="B12" s="2" t="s">
        <v>306</v>
      </c>
      <c r="C12" s="2" t="s">
        <v>457</v>
      </c>
      <c r="D12" s="2" t="s">
        <v>37</v>
      </c>
      <c r="E12" s="2">
        <v>47</v>
      </c>
      <c r="F12" s="2" t="s">
        <v>473</v>
      </c>
      <c r="G12" s="2" t="s">
        <v>474</v>
      </c>
      <c r="H12" s="3">
        <v>0.9</v>
      </c>
      <c r="I12" s="2" t="s">
        <v>41</v>
      </c>
      <c r="J12" s="14">
        <v>45323</v>
      </c>
      <c r="K12" s="42" t="s">
        <v>32</v>
      </c>
      <c r="L12" s="42">
        <v>1</v>
      </c>
      <c r="M12" s="42" t="s">
        <v>32</v>
      </c>
      <c r="N12" s="41">
        <v>0.9</v>
      </c>
      <c r="O12" s="42">
        <v>1</v>
      </c>
      <c r="P12" s="42">
        <v>1.1111111111111112</v>
      </c>
      <c r="Q12" s="42">
        <v>1</v>
      </c>
      <c r="R12" s="42" t="s">
        <v>32</v>
      </c>
      <c r="S12" s="42">
        <v>0.96050833561082261</v>
      </c>
      <c r="T12" s="42">
        <v>0.9</v>
      </c>
      <c r="U12" s="42">
        <v>0.97275384180258317</v>
      </c>
      <c r="V12" s="42">
        <v>1.0808376020028703</v>
      </c>
    </row>
    <row r="13" spans="1:22" ht="50.1" customHeight="1" x14ac:dyDescent="0.25">
      <c r="A13" s="37" t="s">
        <v>472</v>
      </c>
      <c r="B13" s="37" t="s">
        <v>268</v>
      </c>
      <c r="C13" s="37" t="s">
        <v>457</v>
      </c>
      <c r="D13" s="2" t="s">
        <v>37</v>
      </c>
      <c r="E13" s="2">
        <v>56</v>
      </c>
      <c r="F13" s="2" t="s">
        <v>475</v>
      </c>
      <c r="G13" s="37" t="s">
        <v>476</v>
      </c>
      <c r="H13" s="37">
        <v>9</v>
      </c>
      <c r="I13" s="2" t="s">
        <v>31</v>
      </c>
      <c r="J13" s="14">
        <v>45474</v>
      </c>
      <c r="K13" s="2" t="s">
        <v>32</v>
      </c>
      <c r="L13" s="2" t="s">
        <v>32</v>
      </c>
      <c r="M13" s="2" t="s">
        <v>32</v>
      </c>
      <c r="N13" s="37" t="s">
        <v>32</v>
      </c>
      <c r="O13" s="2" t="s">
        <v>32</v>
      </c>
      <c r="P13" s="42" t="s">
        <v>32</v>
      </c>
      <c r="Q13" s="2" t="s">
        <v>32</v>
      </c>
      <c r="R13" s="2" t="s">
        <v>32</v>
      </c>
      <c r="S13" s="2" t="s">
        <v>32</v>
      </c>
      <c r="T13" s="2" t="s">
        <v>32</v>
      </c>
      <c r="U13" s="2" t="s">
        <v>32</v>
      </c>
      <c r="V13" s="42" t="s">
        <v>32</v>
      </c>
    </row>
    <row r="14" spans="1:22" ht="50.1" customHeight="1" x14ac:dyDescent="0.25">
      <c r="A14" s="37" t="s">
        <v>472</v>
      </c>
      <c r="B14" s="37" t="s">
        <v>268</v>
      </c>
      <c r="C14" s="37" t="s">
        <v>457</v>
      </c>
      <c r="D14" s="2" t="s">
        <v>37</v>
      </c>
      <c r="E14" s="2">
        <v>57</v>
      </c>
      <c r="F14" s="2" t="s">
        <v>304</v>
      </c>
      <c r="G14" s="37" t="s">
        <v>305</v>
      </c>
      <c r="H14" s="37">
        <v>8</v>
      </c>
      <c r="I14" s="2" t="s">
        <v>31</v>
      </c>
      <c r="J14" s="14">
        <v>45474</v>
      </c>
      <c r="K14" s="2" t="s">
        <v>32</v>
      </c>
      <c r="L14" s="2" t="s">
        <v>32</v>
      </c>
      <c r="M14" s="2" t="s">
        <v>32</v>
      </c>
      <c r="N14" s="37" t="s">
        <v>32</v>
      </c>
      <c r="O14" s="2" t="s">
        <v>32</v>
      </c>
      <c r="P14" s="42" t="s">
        <v>32</v>
      </c>
      <c r="Q14" s="2" t="s">
        <v>32</v>
      </c>
      <c r="R14" s="2" t="s">
        <v>32</v>
      </c>
      <c r="S14" s="2" t="s">
        <v>32</v>
      </c>
      <c r="T14" s="2" t="s">
        <v>32</v>
      </c>
      <c r="U14" s="2" t="s">
        <v>32</v>
      </c>
      <c r="V14" s="42" t="s">
        <v>32</v>
      </c>
    </row>
    <row r="15" spans="1:22" ht="50.1" customHeight="1" x14ac:dyDescent="0.25">
      <c r="A15" s="37" t="s">
        <v>472</v>
      </c>
      <c r="B15" s="37" t="s">
        <v>268</v>
      </c>
      <c r="C15" s="37" t="s">
        <v>457</v>
      </c>
      <c r="D15" s="2" t="s">
        <v>25</v>
      </c>
      <c r="E15" s="2">
        <v>61</v>
      </c>
      <c r="F15" s="2" t="s">
        <v>477</v>
      </c>
      <c r="G15" s="37" t="s">
        <v>478</v>
      </c>
      <c r="H15" s="37">
        <v>1</v>
      </c>
      <c r="I15" s="2" t="s">
        <v>31</v>
      </c>
      <c r="J15" s="14">
        <v>45536</v>
      </c>
      <c r="K15" s="2" t="s">
        <v>32</v>
      </c>
      <c r="L15" s="2" t="s">
        <v>32</v>
      </c>
      <c r="M15" s="2" t="s">
        <v>32</v>
      </c>
      <c r="N15" s="37" t="s">
        <v>32</v>
      </c>
      <c r="O15" s="2" t="s">
        <v>32</v>
      </c>
      <c r="P15" s="42" t="s">
        <v>32</v>
      </c>
      <c r="Q15" s="2" t="s">
        <v>32</v>
      </c>
      <c r="R15" s="2" t="s">
        <v>32</v>
      </c>
      <c r="S15" s="2" t="s">
        <v>32</v>
      </c>
      <c r="T15" s="2" t="s">
        <v>32</v>
      </c>
      <c r="U15" s="2" t="s">
        <v>32</v>
      </c>
      <c r="V15" s="42" t="s">
        <v>32</v>
      </c>
    </row>
    <row r="16" spans="1:22" ht="50.1" customHeight="1" x14ac:dyDescent="0.25">
      <c r="A16" s="37" t="s">
        <v>472</v>
      </c>
      <c r="B16" s="37" t="s">
        <v>268</v>
      </c>
      <c r="C16" s="37" t="s">
        <v>457</v>
      </c>
      <c r="D16" s="2" t="s">
        <v>25</v>
      </c>
      <c r="E16" s="2">
        <v>70</v>
      </c>
      <c r="F16" s="2" t="s">
        <v>479</v>
      </c>
      <c r="G16" s="37" t="s">
        <v>480</v>
      </c>
      <c r="H16" s="37">
        <v>3</v>
      </c>
      <c r="I16" s="2" t="s">
        <v>31</v>
      </c>
      <c r="J16" s="14">
        <v>45566</v>
      </c>
      <c r="K16" s="2" t="s">
        <v>32</v>
      </c>
      <c r="L16" s="2" t="s">
        <v>32</v>
      </c>
      <c r="M16" s="2" t="s">
        <v>32</v>
      </c>
      <c r="N16" s="37" t="s">
        <v>32</v>
      </c>
      <c r="O16" s="2" t="s">
        <v>32</v>
      </c>
      <c r="P16" s="42" t="s">
        <v>32</v>
      </c>
      <c r="Q16" s="2" t="s">
        <v>32</v>
      </c>
      <c r="R16" s="2" t="s">
        <v>32</v>
      </c>
      <c r="S16" s="2" t="s">
        <v>32</v>
      </c>
      <c r="T16" s="2" t="s">
        <v>32</v>
      </c>
      <c r="U16" s="2" t="s">
        <v>32</v>
      </c>
      <c r="V16" s="42" t="s">
        <v>32</v>
      </c>
    </row>
    <row r="17" spans="1:22" ht="50.1" customHeight="1" x14ac:dyDescent="0.25">
      <c r="A17" s="2" t="s">
        <v>472</v>
      </c>
      <c r="B17" s="2" t="s">
        <v>244</v>
      </c>
      <c r="C17" s="2" t="s">
        <v>457</v>
      </c>
      <c r="D17" s="2" t="s">
        <v>50</v>
      </c>
      <c r="E17" s="2">
        <v>74</v>
      </c>
      <c r="F17" s="2" t="s">
        <v>481</v>
      </c>
      <c r="G17" s="4" t="s">
        <v>482</v>
      </c>
      <c r="H17" s="2">
        <v>3</v>
      </c>
      <c r="I17" s="2" t="s">
        <v>31</v>
      </c>
      <c r="J17" s="14">
        <v>45627</v>
      </c>
      <c r="K17" s="2" t="s">
        <v>32</v>
      </c>
      <c r="L17" s="2" t="s">
        <v>32</v>
      </c>
      <c r="M17" s="2" t="s">
        <v>32</v>
      </c>
      <c r="N17" s="37" t="s">
        <v>32</v>
      </c>
      <c r="O17" s="2" t="s">
        <v>32</v>
      </c>
      <c r="P17" s="42" t="s">
        <v>32</v>
      </c>
      <c r="Q17" s="2" t="s">
        <v>32</v>
      </c>
      <c r="R17" s="2" t="s">
        <v>32</v>
      </c>
      <c r="S17" s="2" t="s">
        <v>32</v>
      </c>
      <c r="T17" s="2" t="s">
        <v>32</v>
      </c>
      <c r="U17" s="2" t="s">
        <v>32</v>
      </c>
      <c r="V17" s="42" t="s">
        <v>32</v>
      </c>
    </row>
    <row r="18" spans="1:22" ht="50.1" customHeight="1" x14ac:dyDescent="0.25">
      <c r="A18" s="2" t="s">
        <v>472</v>
      </c>
      <c r="B18" s="2" t="s">
        <v>244</v>
      </c>
      <c r="C18" s="2" t="s">
        <v>457</v>
      </c>
      <c r="D18" s="2" t="s">
        <v>25</v>
      </c>
      <c r="E18" s="2">
        <v>79</v>
      </c>
      <c r="F18" s="2" t="s">
        <v>483</v>
      </c>
      <c r="G18" s="2" t="s">
        <v>484</v>
      </c>
      <c r="H18" s="3">
        <v>1</v>
      </c>
      <c r="I18" s="2" t="s">
        <v>41</v>
      </c>
      <c r="J18" s="14">
        <v>45352</v>
      </c>
      <c r="K18" s="42" t="s">
        <v>32</v>
      </c>
      <c r="L18" s="42" t="s">
        <v>32</v>
      </c>
      <c r="M18" s="42">
        <v>1</v>
      </c>
      <c r="N18" s="41">
        <v>1</v>
      </c>
      <c r="O18" s="42">
        <v>1</v>
      </c>
      <c r="P18" s="42">
        <v>1</v>
      </c>
      <c r="Q18" s="42">
        <v>1</v>
      </c>
      <c r="R18" s="42">
        <v>1</v>
      </c>
      <c r="S18" s="42">
        <v>1</v>
      </c>
      <c r="T18" s="42">
        <v>1</v>
      </c>
      <c r="U18" s="42">
        <v>1</v>
      </c>
      <c r="V18" s="42">
        <v>1</v>
      </c>
    </row>
    <row r="19" spans="1:22" ht="50.1" customHeight="1" x14ac:dyDescent="0.25">
      <c r="A19" s="2" t="s">
        <v>472</v>
      </c>
      <c r="B19" s="2" t="s">
        <v>244</v>
      </c>
      <c r="C19" s="2" t="s">
        <v>457</v>
      </c>
      <c r="D19" s="2" t="s">
        <v>50</v>
      </c>
      <c r="E19" s="2">
        <v>84</v>
      </c>
      <c r="F19" s="2" t="s">
        <v>485</v>
      </c>
      <c r="G19" s="2" t="s">
        <v>486</v>
      </c>
      <c r="H19" s="2">
        <v>2</v>
      </c>
      <c r="I19" s="2" t="s">
        <v>31</v>
      </c>
      <c r="J19" s="14">
        <v>45627</v>
      </c>
      <c r="K19" s="2" t="s">
        <v>32</v>
      </c>
      <c r="L19" s="2" t="s">
        <v>32</v>
      </c>
      <c r="M19" s="2" t="s">
        <v>32</v>
      </c>
      <c r="N19" s="37" t="s">
        <v>32</v>
      </c>
      <c r="O19" s="2" t="s">
        <v>32</v>
      </c>
      <c r="P19" s="42" t="s">
        <v>32</v>
      </c>
      <c r="Q19" s="2" t="s">
        <v>32</v>
      </c>
      <c r="R19" s="2" t="s">
        <v>32</v>
      </c>
      <c r="S19" s="2" t="s">
        <v>32</v>
      </c>
      <c r="T19" s="2" t="s">
        <v>32</v>
      </c>
      <c r="U19" s="2" t="s">
        <v>32</v>
      </c>
      <c r="V19" s="42" t="s">
        <v>32</v>
      </c>
    </row>
    <row r="20" spans="1:22" ht="50.1" customHeight="1" x14ac:dyDescent="0.25">
      <c r="A20" s="2" t="s">
        <v>472</v>
      </c>
      <c r="B20" s="2" t="s">
        <v>232</v>
      </c>
      <c r="C20" s="2" t="s">
        <v>457</v>
      </c>
      <c r="D20" s="2" t="s">
        <v>43</v>
      </c>
      <c r="E20" s="2">
        <v>85</v>
      </c>
      <c r="F20" s="2" t="s">
        <v>487</v>
      </c>
      <c r="G20" s="2" t="s">
        <v>488</v>
      </c>
      <c r="H20" s="2">
        <v>1100</v>
      </c>
      <c r="I20" s="2" t="s">
        <v>31</v>
      </c>
      <c r="J20" s="14">
        <v>45444</v>
      </c>
      <c r="K20" s="2" t="s">
        <v>32</v>
      </c>
      <c r="L20" s="2" t="s">
        <v>32</v>
      </c>
      <c r="M20" s="2" t="s">
        <v>32</v>
      </c>
      <c r="N20" s="37" t="s">
        <v>32</v>
      </c>
      <c r="O20" s="2" t="s">
        <v>32</v>
      </c>
      <c r="P20" s="42" t="s">
        <v>32</v>
      </c>
      <c r="Q20" s="2" t="s">
        <v>32</v>
      </c>
      <c r="R20" s="2" t="s">
        <v>32</v>
      </c>
      <c r="S20" s="2">
        <v>209</v>
      </c>
      <c r="T20" s="2">
        <v>440</v>
      </c>
      <c r="U20" s="2">
        <v>209</v>
      </c>
      <c r="V20" s="42">
        <v>0.47499999999999998</v>
      </c>
    </row>
    <row r="21" spans="1:22" ht="50.1" customHeight="1" x14ac:dyDescent="0.25">
      <c r="A21" s="2" t="s">
        <v>472</v>
      </c>
      <c r="B21" s="2" t="s">
        <v>232</v>
      </c>
      <c r="C21" s="2" t="s">
        <v>457</v>
      </c>
      <c r="D21" s="2" t="s">
        <v>43</v>
      </c>
      <c r="E21" s="2">
        <v>88</v>
      </c>
      <c r="F21" s="2" t="s">
        <v>489</v>
      </c>
      <c r="G21" s="37" t="s">
        <v>490</v>
      </c>
      <c r="H21" s="3">
        <v>1</v>
      </c>
      <c r="I21" s="2" t="s">
        <v>41</v>
      </c>
      <c r="J21" s="14">
        <v>45444</v>
      </c>
      <c r="K21" s="42" t="s">
        <v>32</v>
      </c>
      <c r="L21" s="42" t="s">
        <v>32</v>
      </c>
      <c r="M21" s="42" t="s">
        <v>32</v>
      </c>
      <c r="N21" s="41" t="s">
        <v>32</v>
      </c>
      <c r="O21" s="42" t="s">
        <v>32</v>
      </c>
      <c r="P21" s="42" t="s">
        <v>32</v>
      </c>
      <c r="Q21" s="42" t="s">
        <v>32</v>
      </c>
      <c r="R21" s="42" t="s">
        <v>32</v>
      </c>
      <c r="S21" s="42">
        <v>0.9</v>
      </c>
      <c r="T21" s="42">
        <v>1</v>
      </c>
      <c r="U21" s="42">
        <v>0.9</v>
      </c>
      <c r="V21" s="42">
        <v>0.9</v>
      </c>
    </row>
    <row r="22" spans="1:22" ht="50.1" customHeight="1" x14ac:dyDescent="0.25">
      <c r="A22" s="2" t="s">
        <v>472</v>
      </c>
      <c r="B22" s="2" t="s">
        <v>232</v>
      </c>
      <c r="C22" s="2" t="s">
        <v>457</v>
      </c>
      <c r="D22" s="2" t="s">
        <v>43</v>
      </c>
      <c r="E22" s="2">
        <v>90</v>
      </c>
      <c r="F22" s="2" t="s">
        <v>491</v>
      </c>
      <c r="G22" s="2" t="s">
        <v>492</v>
      </c>
      <c r="H22" s="2">
        <v>1</v>
      </c>
      <c r="I22" s="2" t="s">
        <v>31</v>
      </c>
      <c r="J22" s="14">
        <v>45627</v>
      </c>
      <c r="K22" s="2" t="s">
        <v>32</v>
      </c>
      <c r="L22" s="2" t="s">
        <v>32</v>
      </c>
      <c r="M22" s="2" t="s">
        <v>32</v>
      </c>
      <c r="N22" s="37" t="s">
        <v>32</v>
      </c>
      <c r="O22" s="2" t="s">
        <v>32</v>
      </c>
      <c r="P22" s="42" t="s">
        <v>32</v>
      </c>
      <c r="Q22" s="2" t="s">
        <v>32</v>
      </c>
      <c r="R22" s="2" t="s">
        <v>32</v>
      </c>
      <c r="S22" s="2" t="s">
        <v>32</v>
      </c>
      <c r="T22" s="2" t="s">
        <v>32</v>
      </c>
      <c r="U22" s="2" t="s">
        <v>32</v>
      </c>
      <c r="V22" s="42" t="s">
        <v>32</v>
      </c>
    </row>
    <row r="23" spans="1:22" ht="50.1" customHeight="1" x14ac:dyDescent="0.25">
      <c r="A23" s="2" t="s">
        <v>472</v>
      </c>
      <c r="B23" s="37" t="s">
        <v>220</v>
      </c>
      <c r="C23" s="2" t="s">
        <v>457</v>
      </c>
      <c r="D23" s="2" t="s">
        <v>25</v>
      </c>
      <c r="E23" s="2">
        <v>93</v>
      </c>
      <c r="F23" s="2" t="s">
        <v>493</v>
      </c>
      <c r="G23" s="37" t="s">
        <v>494</v>
      </c>
      <c r="H23" s="37">
        <v>3</v>
      </c>
      <c r="I23" s="2" t="s">
        <v>31</v>
      </c>
      <c r="J23" s="14">
        <v>45597</v>
      </c>
      <c r="K23" s="2" t="s">
        <v>32</v>
      </c>
      <c r="L23" s="2" t="s">
        <v>32</v>
      </c>
      <c r="M23" s="2" t="s">
        <v>32</v>
      </c>
      <c r="N23" s="37" t="s">
        <v>32</v>
      </c>
      <c r="O23" s="2" t="s">
        <v>32</v>
      </c>
      <c r="P23" s="42" t="s">
        <v>32</v>
      </c>
      <c r="Q23" s="2" t="s">
        <v>32</v>
      </c>
      <c r="R23" s="2" t="s">
        <v>32</v>
      </c>
      <c r="S23" s="2" t="s">
        <v>32</v>
      </c>
      <c r="T23" s="2" t="s">
        <v>32</v>
      </c>
      <c r="U23" s="2" t="s">
        <v>32</v>
      </c>
      <c r="V23" s="42" t="s">
        <v>32</v>
      </c>
    </row>
    <row r="24" spans="1:22" ht="50.1" customHeight="1" x14ac:dyDescent="0.25">
      <c r="A24" s="2" t="s">
        <v>472</v>
      </c>
      <c r="B24" s="2" t="s">
        <v>220</v>
      </c>
      <c r="C24" s="2" t="s">
        <v>457</v>
      </c>
      <c r="D24" s="2" t="s">
        <v>25</v>
      </c>
      <c r="E24" s="2">
        <v>95</v>
      </c>
      <c r="F24" s="2" t="s">
        <v>223</v>
      </c>
      <c r="G24" s="2" t="s">
        <v>495</v>
      </c>
      <c r="H24" s="2">
        <v>10</v>
      </c>
      <c r="I24" s="2" t="s">
        <v>31</v>
      </c>
      <c r="J24" s="14">
        <v>45474</v>
      </c>
      <c r="K24" s="2" t="s">
        <v>32</v>
      </c>
      <c r="L24" s="2" t="s">
        <v>32</v>
      </c>
      <c r="M24" s="2" t="s">
        <v>32</v>
      </c>
      <c r="N24" s="2" t="s">
        <v>32</v>
      </c>
      <c r="O24" s="2" t="s">
        <v>32</v>
      </c>
      <c r="P24" s="2" t="s">
        <v>32</v>
      </c>
      <c r="Q24" s="2" t="s">
        <v>32</v>
      </c>
      <c r="R24" s="2" t="s">
        <v>32</v>
      </c>
      <c r="S24" s="2" t="s">
        <v>32</v>
      </c>
      <c r="T24" s="2" t="s">
        <v>32</v>
      </c>
      <c r="U24" s="2" t="s">
        <v>32</v>
      </c>
      <c r="V24" s="2" t="s">
        <v>32</v>
      </c>
    </row>
    <row r="25" spans="1:22" ht="50.1" customHeight="1" x14ac:dyDescent="0.25">
      <c r="A25" s="2" t="s">
        <v>472</v>
      </c>
      <c r="B25" s="2" t="s">
        <v>220</v>
      </c>
      <c r="C25" s="2" t="s">
        <v>457</v>
      </c>
      <c r="D25" s="2" t="s">
        <v>25</v>
      </c>
      <c r="E25" s="2">
        <v>98</v>
      </c>
      <c r="F25" s="2" t="s">
        <v>496</v>
      </c>
      <c r="G25" s="2" t="s">
        <v>497</v>
      </c>
      <c r="H25" s="2">
        <v>725</v>
      </c>
      <c r="I25" s="2" t="s">
        <v>31</v>
      </c>
      <c r="J25" s="14">
        <v>45474</v>
      </c>
      <c r="K25" s="2" t="s">
        <v>32</v>
      </c>
      <c r="L25" s="2" t="s">
        <v>32</v>
      </c>
      <c r="M25" s="2" t="s">
        <v>32</v>
      </c>
      <c r="N25" s="37" t="s">
        <v>32</v>
      </c>
      <c r="O25" s="2" t="s">
        <v>32</v>
      </c>
      <c r="P25" s="42" t="s">
        <v>32</v>
      </c>
      <c r="Q25" s="2" t="s">
        <v>32</v>
      </c>
      <c r="R25" s="2" t="s">
        <v>32</v>
      </c>
      <c r="S25" s="2" t="s">
        <v>32</v>
      </c>
      <c r="T25" s="2" t="s">
        <v>32</v>
      </c>
      <c r="U25" s="2" t="s">
        <v>32</v>
      </c>
      <c r="V25" s="42" t="s">
        <v>32</v>
      </c>
    </row>
    <row r="26" spans="1:22" ht="50.1" customHeight="1" x14ac:dyDescent="0.25">
      <c r="A26" s="4" t="s">
        <v>24</v>
      </c>
      <c r="B26" s="4" t="s">
        <v>24</v>
      </c>
      <c r="C26" s="2" t="s">
        <v>457</v>
      </c>
      <c r="D26" s="2" t="s">
        <v>25</v>
      </c>
      <c r="E26" s="2">
        <v>101</v>
      </c>
      <c r="F26" s="2" t="s">
        <v>35</v>
      </c>
      <c r="G26" s="37" t="s">
        <v>35</v>
      </c>
      <c r="H26" s="37">
        <v>1</v>
      </c>
      <c r="I26" s="2" t="s">
        <v>31</v>
      </c>
      <c r="J26" s="14">
        <v>45505</v>
      </c>
      <c r="K26" s="2" t="s">
        <v>32</v>
      </c>
      <c r="L26" s="2" t="s">
        <v>32</v>
      </c>
      <c r="M26" s="2" t="s">
        <v>32</v>
      </c>
      <c r="N26" s="37" t="s">
        <v>32</v>
      </c>
      <c r="O26" s="2" t="s">
        <v>32</v>
      </c>
      <c r="P26" s="42" t="s">
        <v>32</v>
      </c>
      <c r="Q26" s="2" t="s">
        <v>32</v>
      </c>
      <c r="R26" s="2" t="s">
        <v>32</v>
      </c>
      <c r="S26" s="2" t="s">
        <v>32</v>
      </c>
      <c r="T26" s="2" t="s">
        <v>32</v>
      </c>
      <c r="U26" s="2" t="s">
        <v>32</v>
      </c>
      <c r="V26" s="42" t="s">
        <v>32</v>
      </c>
    </row>
    <row r="27" spans="1:22" ht="50.1" customHeight="1" x14ac:dyDescent="0.25">
      <c r="A27" s="4" t="s">
        <v>24</v>
      </c>
      <c r="B27" s="4" t="s">
        <v>24</v>
      </c>
      <c r="C27" s="2" t="s">
        <v>457</v>
      </c>
      <c r="D27" s="2" t="s">
        <v>43</v>
      </c>
      <c r="E27" s="2">
        <v>105</v>
      </c>
      <c r="F27" s="2" t="s">
        <v>48</v>
      </c>
      <c r="G27" s="37" t="s">
        <v>48</v>
      </c>
      <c r="H27" s="37">
        <v>2</v>
      </c>
      <c r="I27" s="2" t="s">
        <v>31</v>
      </c>
      <c r="J27" s="14">
        <v>45352</v>
      </c>
      <c r="K27" s="2" t="s">
        <v>32</v>
      </c>
      <c r="L27" s="2" t="s">
        <v>32</v>
      </c>
      <c r="M27" s="2">
        <v>2</v>
      </c>
      <c r="N27" s="37">
        <v>1</v>
      </c>
      <c r="O27" s="2">
        <v>2</v>
      </c>
      <c r="P27" s="42">
        <v>2</v>
      </c>
      <c r="Q27" s="2">
        <v>0</v>
      </c>
      <c r="R27" s="2" t="s">
        <v>32</v>
      </c>
      <c r="S27" s="2" t="s">
        <v>32</v>
      </c>
      <c r="T27" s="2">
        <v>1</v>
      </c>
      <c r="U27" s="2">
        <v>0</v>
      </c>
      <c r="V27" s="42">
        <v>0</v>
      </c>
    </row>
    <row r="28" spans="1:22" ht="50.1" customHeight="1" x14ac:dyDescent="0.25">
      <c r="A28" s="4" t="s">
        <v>24</v>
      </c>
      <c r="B28" s="4" t="s">
        <v>24</v>
      </c>
      <c r="C28" s="2" t="s">
        <v>457</v>
      </c>
      <c r="D28" s="2" t="s">
        <v>50</v>
      </c>
      <c r="E28" s="2">
        <v>106</v>
      </c>
      <c r="F28" s="2" t="s">
        <v>51</v>
      </c>
      <c r="G28" s="37" t="s">
        <v>51</v>
      </c>
      <c r="H28" s="37">
        <v>1</v>
      </c>
      <c r="I28" s="2" t="s">
        <v>31</v>
      </c>
      <c r="J28" s="14">
        <v>45505</v>
      </c>
      <c r="K28" s="2" t="s">
        <v>32</v>
      </c>
      <c r="L28" s="2" t="s">
        <v>32</v>
      </c>
      <c r="M28" s="2" t="s">
        <v>32</v>
      </c>
      <c r="N28" s="37" t="s">
        <v>32</v>
      </c>
      <c r="O28" s="2" t="s">
        <v>32</v>
      </c>
      <c r="P28" s="42" t="s">
        <v>32</v>
      </c>
      <c r="Q28" s="2" t="s">
        <v>32</v>
      </c>
      <c r="R28" s="2" t="s">
        <v>32</v>
      </c>
      <c r="S28" s="2" t="s">
        <v>32</v>
      </c>
      <c r="T28" s="2" t="s">
        <v>32</v>
      </c>
      <c r="U28" s="2" t="s">
        <v>32</v>
      </c>
      <c r="V28" s="42" t="s">
        <v>32</v>
      </c>
    </row>
    <row r="29" spans="1:22" ht="50.1" customHeight="1" x14ac:dyDescent="0.25">
      <c r="A29" s="4" t="s">
        <v>24</v>
      </c>
      <c r="B29" s="4" t="s">
        <v>24</v>
      </c>
      <c r="C29" s="2" t="s">
        <v>457</v>
      </c>
      <c r="D29" s="2" t="s">
        <v>43</v>
      </c>
      <c r="E29" s="2">
        <v>110</v>
      </c>
      <c r="F29" s="2" t="s">
        <v>498</v>
      </c>
      <c r="G29" s="37" t="s">
        <v>55</v>
      </c>
      <c r="H29" s="37">
        <v>1</v>
      </c>
      <c r="I29" s="2" t="s">
        <v>31</v>
      </c>
      <c r="J29" s="14">
        <v>45536</v>
      </c>
      <c r="K29" s="2" t="s">
        <v>32</v>
      </c>
      <c r="L29" s="2" t="s">
        <v>32</v>
      </c>
      <c r="M29" s="2" t="s">
        <v>32</v>
      </c>
      <c r="N29" s="2" t="s">
        <v>32</v>
      </c>
      <c r="O29" s="2" t="s">
        <v>32</v>
      </c>
      <c r="P29" s="42" t="s">
        <v>32</v>
      </c>
      <c r="Q29" s="2" t="s">
        <v>32</v>
      </c>
      <c r="R29" s="2" t="s">
        <v>32</v>
      </c>
      <c r="S29" s="2" t="s">
        <v>32</v>
      </c>
      <c r="T29" s="2" t="s">
        <v>32</v>
      </c>
      <c r="U29" s="2" t="s">
        <v>32</v>
      </c>
      <c r="V29" s="42" t="s">
        <v>32</v>
      </c>
    </row>
    <row r="30" spans="1:22" ht="50.1" customHeight="1" x14ac:dyDescent="0.25">
      <c r="A30" s="2" t="s">
        <v>499</v>
      </c>
      <c r="B30" s="2" t="s">
        <v>65</v>
      </c>
      <c r="C30" s="2" t="s">
        <v>457</v>
      </c>
      <c r="D30" s="2" t="s">
        <v>37</v>
      </c>
      <c r="E30" s="2">
        <v>114</v>
      </c>
      <c r="F30" s="2" t="s">
        <v>500</v>
      </c>
      <c r="G30" s="2" t="s">
        <v>501</v>
      </c>
      <c r="H30" s="2">
        <v>4</v>
      </c>
      <c r="I30" s="2" t="s">
        <v>31</v>
      </c>
      <c r="J30" s="14">
        <v>45352</v>
      </c>
      <c r="K30" s="2" t="s">
        <v>32</v>
      </c>
      <c r="L30" s="2" t="s">
        <v>32</v>
      </c>
      <c r="M30" s="2">
        <v>1</v>
      </c>
      <c r="N30" s="2">
        <v>1</v>
      </c>
      <c r="O30" s="2">
        <v>1</v>
      </c>
      <c r="P30" s="42">
        <v>1</v>
      </c>
      <c r="Q30" s="2" t="s">
        <v>32</v>
      </c>
      <c r="R30" s="2" t="s">
        <v>32</v>
      </c>
      <c r="S30" s="2">
        <v>1</v>
      </c>
      <c r="T30" s="2">
        <v>1</v>
      </c>
      <c r="U30" s="2">
        <v>1</v>
      </c>
      <c r="V30" s="42">
        <v>1</v>
      </c>
    </row>
    <row r="31" spans="1:22" ht="50.1" customHeight="1" x14ac:dyDescent="0.25">
      <c r="A31" s="2" t="s">
        <v>499</v>
      </c>
      <c r="B31" s="2" t="s">
        <v>110</v>
      </c>
      <c r="C31" s="2" t="s">
        <v>457</v>
      </c>
      <c r="D31" s="2" t="s">
        <v>50</v>
      </c>
      <c r="E31" s="2">
        <v>130</v>
      </c>
      <c r="F31" s="2" t="s">
        <v>502</v>
      </c>
      <c r="G31" s="2" t="s">
        <v>503</v>
      </c>
      <c r="H31" s="2">
        <v>4</v>
      </c>
      <c r="I31" s="2" t="s">
        <v>31</v>
      </c>
      <c r="J31" s="14">
        <v>45627</v>
      </c>
      <c r="K31" s="2" t="s">
        <v>32</v>
      </c>
      <c r="L31" s="2" t="s">
        <v>32</v>
      </c>
      <c r="M31" s="2" t="s">
        <v>32</v>
      </c>
      <c r="N31" s="37" t="s">
        <v>32</v>
      </c>
      <c r="O31" s="2" t="s">
        <v>32</v>
      </c>
      <c r="P31" s="42" t="s">
        <v>32</v>
      </c>
      <c r="Q31" s="2" t="s">
        <v>32</v>
      </c>
      <c r="R31" s="2" t="s">
        <v>32</v>
      </c>
      <c r="S31" s="2" t="s">
        <v>32</v>
      </c>
      <c r="T31" s="2" t="s">
        <v>32</v>
      </c>
      <c r="U31" s="2" t="s">
        <v>32</v>
      </c>
      <c r="V31" s="42" t="s">
        <v>32</v>
      </c>
    </row>
    <row r="32" spans="1:22" ht="50.1" customHeight="1" x14ac:dyDescent="0.25">
      <c r="A32" s="2" t="s">
        <v>499</v>
      </c>
      <c r="B32" s="2" t="s">
        <v>110</v>
      </c>
      <c r="C32" s="2" t="s">
        <v>457</v>
      </c>
      <c r="D32" s="2" t="s">
        <v>50</v>
      </c>
      <c r="E32" s="2">
        <v>131</v>
      </c>
      <c r="F32" s="2" t="s">
        <v>504</v>
      </c>
      <c r="G32" s="2" t="s">
        <v>505</v>
      </c>
      <c r="H32" s="2">
        <v>12</v>
      </c>
      <c r="I32" s="2" t="s">
        <v>31</v>
      </c>
      <c r="J32" s="14">
        <v>45292</v>
      </c>
      <c r="K32" s="2">
        <v>1</v>
      </c>
      <c r="L32" s="2">
        <v>1</v>
      </c>
      <c r="M32" s="2">
        <v>1</v>
      </c>
      <c r="N32" s="2">
        <v>3</v>
      </c>
      <c r="O32" s="2">
        <v>3</v>
      </c>
      <c r="P32" s="42">
        <v>1</v>
      </c>
      <c r="Q32" s="2">
        <v>1</v>
      </c>
      <c r="R32" s="2">
        <v>1</v>
      </c>
      <c r="S32" s="2">
        <v>1</v>
      </c>
      <c r="T32" s="2">
        <v>3</v>
      </c>
      <c r="U32" s="2">
        <v>3</v>
      </c>
      <c r="V32" s="42">
        <v>1</v>
      </c>
    </row>
    <row r="33" spans="1:22" ht="50.1" customHeight="1" x14ac:dyDescent="0.25">
      <c r="A33" s="2" t="s">
        <v>499</v>
      </c>
      <c r="B33" s="2" t="s">
        <v>91</v>
      </c>
      <c r="C33" s="2" t="s">
        <v>457</v>
      </c>
      <c r="D33" s="2" t="s">
        <v>43</v>
      </c>
      <c r="E33" s="2">
        <v>134</v>
      </c>
      <c r="F33" s="2" t="s">
        <v>506</v>
      </c>
      <c r="G33" s="2" t="s">
        <v>507</v>
      </c>
      <c r="H33" s="2">
        <v>4</v>
      </c>
      <c r="I33" s="2" t="s">
        <v>31</v>
      </c>
      <c r="J33" s="14">
        <v>45352</v>
      </c>
      <c r="K33" s="2" t="s">
        <v>32</v>
      </c>
      <c r="L33" s="2" t="s">
        <v>32</v>
      </c>
      <c r="M33" s="2">
        <v>1</v>
      </c>
      <c r="N33" s="2">
        <v>1</v>
      </c>
      <c r="O33" s="2">
        <v>1</v>
      </c>
      <c r="P33" s="42">
        <v>1</v>
      </c>
      <c r="Q33" s="2" t="s">
        <v>32</v>
      </c>
      <c r="R33" s="2" t="s">
        <v>32</v>
      </c>
      <c r="S33" s="2">
        <v>1</v>
      </c>
      <c r="T33" s="2">
        <v>1</v>
      </c>
      <c r="U33" s="2">
        <v>1</v>
      </c>
      <c r="V33" s="42">
        <v>1</v>
      </c>
    </row>
    <row r="34" spans="1:22" ht="50.1" customHeight="1" x14ac:dyDescent="0.25">
      <c r="A34" s="2" t="s">
        <v>499</v>
      </c>
      <c r="B34" s="2" t="s">
        <v>91</v>
      </c>
      <c r="C34" s="2" t="s">
        <v>457</v>
      </c>
      <c r="D34" s="2" t="s">
        <v>25</v>
      </c>
      <c r="E34" s="2">
        <v>137</v>
      </c>
      <c r="F34" s="2" t="s">
        <v>508</v>
      </c>
      <c r="G34" s="2" t="s">
        <v>509</v>
      </c>
      <c r="H34" s="2">
        <v>1</v>
      </c>
      <c r="I34" s="2" t="s">
        <v>31</v>
      </c>
      <c r="J34" s="14">
        <v>45444</v>
      </c>
      <c r="K34" s="2" t="s">
        <v>32</v>
      </c>
      <c r="L34" s="2" t="s">
        <v>32</v>
      </c>
      <c r="M34" s="2" t="s">
        <v>32</v>
      </c>
      <c r="N34" s="37" t="s">
        <v>32</v>
      </c>
      <c r="O34" s="2" t="s">
        <v>32</v>
      </c>
      <c r="P34" s="42" t="s">
        <v>32</v>
      </c>
      <c r="Q34" s="2" t="s">
        <v>32</v>
      </c>
      <c r="R34" s="2" t="s">
        <v>32</v>
      </c>
      <c r="S34" s="2">
        <v>1</v>
      </c>
      <c r="T34" s="2">
        <v>1</v>
      </c>
      <c r="U34" s="2">
        <v>1</v>
      </c>
      <c r="V34" s="42">
        <v>1</v>
      </c>
    </row>
    <row r="35" spans="1:22" ht="50.1" customHeight="1" x14ac:dyDescent="0.25">
      <c r="A35" s="2" t="s">
        <v>499</v>
      </c>
      <c r="B35" s="2" t="s">
        <v>91</v>
      </c>
      <c r="C35" s="2" t="s">
        <v>457</v>
      </c>
      <c r="D35" s="2" t="s">
        <v>50</v>
      </c>
      <c r="E35" s="2">
        <v>144</v>
      </c>
      <c r="F35" s="2" t="s">
        <v>510</v>
      </c>
      <c r="G35" s="2" t="s">
        <v>511</v>
      </c>
      <c r="H35" s="2">
        <v>4</v>
      </c>
      <c r="I35" s="2" t="s">
        <v>31</v>
      </c>
      <c r="J35" s="14">
        <v>45352</v>
      </c>
      <c r="K35" s="2" t="s">
        <v>32</v>
      </c>
      <c r="L35" s="2" t="s">
        <v>32</v>
      </c>
      <c r="M35" s="2">
        <v>1</v>
      </c>
      <c r="N35" s="2">
        <v>1</v>
      </c>
      <c r="O35" s="2">
        <v>1</v>
      </c>
      <c r="P35" s="42">
        <v>1</v>
      </c>
      <c r="Q35" s="2" t="s">
        <v>32</v>
      </c>
      <c r="R35" s="2" t="s">
        <v>32</v>
      </c>
      <c r="S35" s="2">
        <v>1</v>
      </c>
      <c r="T35" s="2">
        <v>1</v>
      </c>
      <c r="U35" s="2">
        <v>1</v>
      </c>
      <c r="V35" s="42">
        <v>1</v>
      </c>
    </row>
    <row r="36" spans="1:22" ht="50.1" customHeight="1" x14ac:dyDescent="0.25">
      <c r="A36" s="2" t="s">
        <v>499</v>
      </c>
      <c r="B36" s="2" t="s">
        <v>512</v>
      </c>
      <c r="C36" s="2" t="s">
        <v>457</v>
      </c>
      <c r="D36" s="2" t="s">
        <v>25</v>
      </c>
      <c r="E36" s="2">
        <v>146</v>
      </c>
      <c r="F36" s="2" t="s">
        <v>513</v>
      </c>
      <c r="G36" s="2" t="s">
        <v>514</v>
      </c>
      <c r="H36" s="3">
        <v>0.1</v>
      </c>
      <c r="I36" s="2" t="s">
        <v>41</v>
      </c>
      <c r="J36" s="14">
        <v>45474</v>
      </c>
      <c r="K36" s="42" t="s">
        <v>32</v>
      </c>
      <c r="L36" s="42" t="s">
        <v>32</v>
      </c>
      <c r="M36" s="42" t="s">
        <v>32</v>
      </c>
      <c r="N36" s="41" t="s">
        <v>32</v>
      </c>
      <c r="O36" s="42" t="s">
        <v>32</v>
      </c>
      <c r="P36" s="42" t="s">
        <v>32</v>
      </c>
      <c r="Q36" s="42" t="s">
        <v>32</v>
      </c>
      <c r="R36" s="42" t="s">
        <v>32</v>
      </c>
      <c r="S36" s="42" t="s">
        <v>32</v>
      </c>
      <c r="T36" s="42" t="s">
        <v>32</v>
      </c>
      <c r="U36" s="42" t="s">
        <v>32</v>
      </c>
      <c r="V36" s="42" t="s">
        <v>32</v>
      </c>
    </row>
    <row r="37" spans="1:22" ht="50.1" customHeight="1" x14ac:dyDescent="0.25">
      <c r="A37" s="37" t="s">
        <v>499</v>
      </c>
      <c r="B37" s="37" t="s">
        <v>512</v>
      </c>
      <c r="C37" s="2" t="s">
        <v>457</v>
      </c>
      <c r="D37" s="2" t="s">
        <v>25</v>
      </c>
      <c r="E37" s="2">
        <v>147</v>
      </c>
      <c r="F37" s="2" t="s">
        <v>128</v>
      </c>
      <c r="G37" s="37" t="s">
        <v>515</v>
      </c>
      <c r="H37" s="37">
        <v>50</v>
      </c>
      <c r="I37" s="2" t="s">
        <v>31</v>
      </c>
      <c r="J37" s="14">
        <v>45627</v>
      </c>
      <c r="K37" s="2" t="s">
        <v>32</v>
      </c>
      <c r="L37" s="2" t="s">
        <v>32</v>
      </c>
      <c r="M37" s="2" t="s">
        <v>32</v>
      </c>
      <c r="N37" s="37" t="s">
        <v>32</v>
      </c>
      <c r="O37" s="2" t="s">
        <v>32</v>
      </c>
      <c r="P37" s="42" t="s">
        <v>32</v>
      </c>
      <c r="Q37" s="2" t="s">
        <v>32</v>
      </c>
      <c r="R37" s="2" t="s">
        <v>32</v>
      </c>
      <c r="S37" s="2" t="s">
        <v>32</v>
      </c>
      <c r="T37" s="2" t="s">
        <v>32</v>
      </c>
      <c r="U37" s="2" t="s">
        <v>32</v>
      </c>
      <c r="V37" s="42" t="s">
        <v>32</v>
      </c>
    </row>
    <row r="38" spans="1:22" ht="50.1" customHeight="1" x14ac:dyDescent="0.25">
      <c r="A38" s="37" t="s">
        <v>499</v>
      </c>
      <c r="B38" s="37" t="s">
        <v>512</v>
      </c>
      <c r="C38" s="2" t="s">
        <v>457</v>
      </c>
      <c r="D38" s="2" t="s">
        <v>50</v>
      </c>
      <c r="E38" s="2">
        <v>149</v>
      </c>
      <c r="F38" s="2" t="s">
        <v>516</v>
      </c>
      <c r="G38" s="37" t="s">
        <v>517</v>
      </c>
      <c r="H38" s="37">
        <v>2</v>
      </c>
      <c r="I38" s="2" t="s">
        <v>31</v>
      </c>
      <c r="J38" s="14">
        <v>45444</v>
      </c>
      <c r="K38" s="2" t="s">
        <v>32</v>
      </c>
      <c r="L38" s="2" t="s">
        <v>32</v>
      </c>
      <c r="M38" s="2" t="s">
        <v>32</v>
      </c>
      <c r="N38" s="37" t="s">
        <v>32</v>
      </c>
      <c r="O38" s="2" t="s">
        <v>32</v>
      </c>
      <c r="P38" s="42" t="s">
        <v>32</v>
      </c>
      <c r="Q38" s="2" t="s">
        <v>32</v>
      </c>
      <c r="R38" s="2" t="s">
        <v>32</v>
      </c>
      <c r="S38" s="2">
        <v>2</v>
      </c>
      <c r="T38" s="2">
        <v>1</v>
      </c>
      <c r="U38" s="2">
        <v>2</v>
      </c>
      <c r="V38" s="42">
        <v>2</v>
      </c>
    </row>
    <row r="39" spans="1:22" ht="50.1" customHeight="1" x14ac:dyDescent="0.25">
      <c r="A39" s="2" t="s">
        <v>499</v>
      </c>
      <c r="B39" s="2" t="s">
        <v>512</v>
      </c>
      <c r="C39" s="2" t="s">
        <v>457</v>
      </c>
      <c r="D39" s="2" t="s">
        <v>50</v>
      </c>
      <c r="E39" s="2">
        <v>150</v>
      </c>
      <c r="F39" s="2" t="s">
        <v>518</v>
      </c>
      <c r="G39" s="2" t="s">
        <v>519</v>
      </c>
      <c r="H39" s="37">
        <v>1</v>
      </c>
      <c r="I39" s="2" t="s">
        <v>31</v>
      </c>
      <c r="J39" s="14">
        <v>45627</v>
      </c>
      <c r="K39" s="2" t="s">
        <v>32</v>
      </c>
      <c r="L39" s="2" t="s">
        <v>32</v>
      </c>
      <c r="M39" s="2" t="s">
        <v>32</v>
      </c>
      <c r="N39" s="37" t="s">
        <v>32</v>
      </c>
      <c r="O39" s="2" t="s">
        <v>32</v>
      </c>
      <c r="P39" s="42" t="s">
        <v>32</v>
      </c>
      <c r="Q39" s="2" t="s">
        <v>32</v>
      </c>
      <c r="R39" s="2" t="s">
        <v>32</v>
      </c>
      <c r="S39" s="2" t="s">
        <v>32</v>
      </c>
      <c r="T39" s="2" t="s">
        <v>32</v>
      </c>
      <c r="U39" s="2" t="s">
        <v>32</v>
      </c>
      <c r="V39" s="42" t="s">
        <v>32</v>
      </c>
    </row>
    <row r="40" spans="1:22" ht="50.1" customHeight="1" x14ac:dyDescent="0.25">
      <c r="A40" s="2" t="s">
        <v>499</v>
      </c>
      <c r="B40" s="2" t="s">
        <v>512</v>
      </c>
      <c r="C40" s="2" t="s">
        <v>457</v>
      </c>
      <c r="D40" s="2" t="s">
        <v>50</v>
      </c>
      <c r="E40" s="2">
        <v>152</v>
      </c>
      <c r="F40" s="2" t="s">
        <v>520</v>
      </c>
      <c r="G40" s="2" t="s">
        <v>521</v>
      </c>
      <c r="H40" s="2">
        <v>13</v>
      </c>
      <c r="I40" s="2" t="s">
        <v>31</v>
      </c>
      <c r="J40" s="14">
        <v>45566</v>
      </c>
      <c r="K40" s="2" t="s">
        <v>32</v>
      </c>
      <c r="L40" s="2" t="s">
        <v>32</v>
      </c>
      <c r="M40" s="2" t="s">
        <v>32</v>
      </c>
      <c r="N40" s="37" t="s">
        <v>32</v>
      </c>
      <c r="O40" s="2" t="s">
        <v>32</v>
      </c>
      <c r="P40" s="42" t="s">
        <v>32</v>
      </c>
      <c r="Q40" s="2" t="s">
        <v>32</v>
      </c>
      <c r="R40" s="2" t="s">
        <v>32</v>
      </c>
      <c r="S40" s="2" t="s">
        <v>32</v>
      </c>
      <c r="T40" s="2" t="s">
        <v>32</v>
      </c>
      <c r="U40" s="2" t="s">
        <v>32</v>
      </c>
      <c r="V40" s="42" t="s">
        <v>32</v>
      </c>
    </row>
    <row r="41" spans="1:22" ht="50.1" customHeight="1" x14ac:dyDescent="0.25">
      <c r="A41" s="2" t="s">
        <v>499</v>
      </c>
      <c r="B41" s="2" t="s">
        <v>86</v>
      </c>
      <c r="C41" s="2" t="s">
        <v>457</v>
      </c>
      <c r="D41" s="2" t="s">
        <v>50</v>
      </c>
      <c r="E41" s="2">
        <v>154</v>
      </c>
      <c r="F41" s="2" t="s">
        <v>522</v>
      </c>
      <c r="G41" s="2" t="s">
        <v>523</v>
      </c>
      <c r="H41" s="3">
        <v>1</v>
      </c>
      <c r="I41" s="2" t="s">
        <v>41</v>
      </c>
      <c r="J41" s="14">
        <v>45505</v>
      </c>
      <c r="K41" s="42" t="s">
        <v>32</v>
      </c>
      <c r="L41" s="42" t="s">
        <v>32</v>
      </c>
      <c r="M41" s="42" t="s">
        <v>32</v>
      </c>
      <c r="N41" s="41" t="s">
        <v>32</v>
      </c>
      <c r="O41" s="42" t="s">
        <v>32</v>
      </c>
      <c r="P41" s="42" t="s">
        <v>32</v>
      </c>
      <c r="Q41" s="42" t="s">
        <v>32</v>
      </c>
      <c r="R41" s="42" t="s">
        <v>32</v>
      </c>
      <c r="S41" s="42" t="s">
        <v>32</v>
      </c>
      <c r="T41" s="42" t="s">
        <v>32</v>
      </c>
      <c r="U41" s="42" t="s">
        <v>32</v>
      </c>
      <c r="V41" s="42" t="s">
        <v>32</v>
      </c>
    </row>
    <row r="42" spans="1:22" ht="50.1" customHeight="1" x14ac:dyDescent="0.25">
      <c r="A42" s="2" t="s">
        <v>319</v>
      </c>
      <c r="B42" s="37" t="s">
        <v>330</v>
      </c>
      <c r="C42" s="2" t="s">
        <v>457</v>
      </c>
      <c r="D42" s="2" t="s">
        <v>50</v>
      </c>
      <c r="E42" s="2">
        <v>165</v>
      </c>
      <c r="F42" s="2" t="s">
        <v>524</v>
      </c>
      <c r="G42" s="2" t="s">
        <v>525</v>
      </c>
      <c r="H42" s="2">
        <v>20</v>
      </c>
      <c r="I42" s="2" t="s">
        <v>31</v>
      </c>
      <c r="J42" s="14">
        <v>45352</v>
      </c>
      <c r="K42" s="2" t="s">
        <v>32</v>
      </c>
      <c r="L42" s="2" t="s">
        <v>32</v>
      </c>
      <c r="M42" s="2">
        <v>5</v>
      </c>
      <c r="N42" s="37">
        <v>5</v>
      </c>
      <c r="O42" s="2">
        <v>5</v>
      </c>
      <c r="P42" s="42">
        <v>1</v>
      </c>
      <c r="Q42" s="2" t="s">
        <v>32</v>
      </c>
      <c r="R42" s="2" t="s">
        <v>32</v>
      </c>
      <c r="S42" s="2">
        <v>5</v>
      </c>
      <c r="T42" s="2">
        <v>5</v>
      </c>
      <c r="U42" s="2">
        <v>5</v>
      </c>
      <c r="V42" s="42">
        <v>1</v>
      </c>
    </row>
    <row r="43" spans="1:22" ht="50.1" customHeight="1" x14ac:dyDescent="0.25">
      <c r="A43" s="37" t="s">
        <v>337</v>
      </c>
      <c r="B43" s="37" t="s">
        <v>347</v>
      </c>
      <c r="C43" s="2" t="s">
        <v>457</v>
      </c>
      <c r="D43" s="2" t="s">
        <v>50</v>
      </c>
      <c r="E43" s="2">
        <v>189</v>
      </c>
      <c r="F43" s="2" t="s">
        <v>526</v>
      </c>
      <c r="G43" s="2" t="s">
        <v>353</v>
      </c>
      <c r="H43" s="2">
        <v>3</v>
      </c>
      <c r="I43" s="2" t="s">
        <v>31</v>
      </c>
      <c r="J43" s="14">
        <v>45413</v>
      </c>
      <c r="K43" s="2" t="s">
        <v>32</v>
      </c>
      <c r="L43" s="2" t="s">
        <v>32</v>
      </c>
      <c r="M43" s="2" t="s">
        <v>32</v>
      </c>
      <c r="N43" s="2" t="s">
        <v>32</v>
      </c>
      <c r="O43" s="2" t="s">
        <v>32</v>
      </c>
      <c r="P43" s="2" t="s">
        <v>32</v>
      </c>
      <c r="Q43" s="2" t="s">
        <v>32</v>
      </c>
      <c r="R43" s="2">
        <v>1</v>
      </c>
      <c r="S43" s="2" t="s">
        <v>32</v>
      </c>
      <c r="T43" s="2">
        <v>1</v>
      </c>
      <c r="U43" s="2">
        <v>1</v>
      </c>
      <c r="V43" s="42">
        <v>1</v>
      </c>
    </row>
    <row r="44" spans="1:22" ht="50.1" customHeight="1" x14ac:dyDescent="0.25">
      <c r="A44" s="2" t="s">
        <v>428</v>
      </c>
      <c r="B44" s="2" t="s">
        <v>428</v>
      </c>
      <c r="C44" s="2" t="s">
        <v>457</v>
      </c>
      <c r="D44" s="2" t="s">
        <v>50</v>
      </c>
      <c r="E44" s="2">
        <v>209</v>
      </c>
      <c r="F44" s="2" t="s">
        <v>527</v>
      </c>
      <c r="G44" s="37" t="s">
        <v>528</v>
      </c>
      <c r="H44" s="3">
        <v>1</v>
      </c>
      <c r="I44" s="2" t="s">
        <v>41</v>
      </c>
      <c r="J44" s="14">
        <v>45444</v>
      </c>
      <c r="K44" s="42" t="s">
        <v>32</v>
      </c>
      <c r="L44" s="42" t="s">
        <v>32</v>
      </c>
      <c r="M44" s="42" t="s">
        <v>32</v>
      </c>
      <c r="N44" s="2" t="s">
        <v>32</v>
      </c>
      <c r="O44" s="42" t="s">
        <v>32</v>
      </c>
      <c r="P44" s="42" t="s">
        <v>32</v>
      </c>
      <c r="Q44" s="42" t="s">
        <v>32</v>
      </c>
      <c r="R44" s="42" t="s">
        <v>32</v>
      </c>
      <c r="S44" s="42">
        <v>0</v>
      </c>
      <c r="T44" s="42">
        <v>0.5</v>
      </c>
      <c r="U44" s="42">
        <v>0</v>
      </c>
      <c r="V44" s="42">
        <v>0</v>
      </c>
    </row>
    <row r="45" spans="1:22" ht="50.1" customHeight="1" x14ac:dyDescent="0.25">
      <c r="A45" s="2" t="s">
        <v>428</v>
      </c>
      <c r="B45" s="2" t="s">
        <v>436</v>
      </c>
      <c r="C45" s="37" t="s">
        <v>457</v>
      </c>
      <c r="D45" s="2" t="s">
        <v>50</v>
      </c>
      <c r="E45" s="2">
        <v>218</v>
      </c>
      <c r="F45" s="2" t="s">
        <v>529</v>
      </c>
      <c r="G45" s="2" t="s">
        <v>530</v>
      </c>
      <c r="H45" s="37">
        <v>150</v>
      </c>
      <c r="I45" s="2" t="s">
        <v>31</v>
      </c>
      <c r="J45" s="14">
        <v>45352</v>
      </c>
      <c r="K45" s="2" t="s">
        <v>32</v>
      </c>
      <c r="L45" s="2" t="s">
        <v>32</v>
      </c>
      <c r="M45" s="2">
        <v>20</v>
      </c>
      <c r="N45" s="2">
        <v>20</v>
      </c>
      <c r="O45" s="2">
        <v>20</v>
      </c>
      <c r="P45" s="42">
        <v>1</v>
      </c>
      <c r="Q45" s="2" t="s">
        <v>32</v>
      </c>
      <c r="R45" s="2" t="s">
        <v>32</v>
      </c>
      <c r="S45" s="2">
        <v>50</v>
      </c>
      <c r="T45" s="2">
        <v>50</v>
      </c>
      <c r="U45" s="2">
        <v>50</v>
      </c>
      <c r="V45" s="42">
        <v>1</v>
      </c>
    </row>
    <row r="46" spans="1:22" ht="50.1" customHeight="1" x14ac:dyDescent="0.25">
      <c r="A46" s="2" t="s">
        <v>428</v>
      </c>
      <c r="B46" s="2" t="s">
        <v>436</v>
      </c>
      <c r="C46" s="37" t="s">
        <v>457</v>
      </c>
      <c r="D46" s="2" t="s">
        <v>50</v>
      </c>
      <c r="E46" s="2">
        <v>219</v>
      </c>
      <c r="F46" s="2" t="s">
        <v>531</v>
      </c>
      <c r="G46" s="2" t="s">
        <v>532</v>
      </c>
      <c r="H46" s="37">
        <v>45</v>
      </c>
      <c r="I46" s="2" t="s">
        <v>31</v>
      </c>
      <c r="J46" s="14">
        <v>45536</v>
      </c>
      <c r="K46" s="2" t="s">
        <v>32</v>
      </c>
      <c r="L46" s="2" t="s">
        <v>32</v>
      </c>
      <c r="M46" s="2" t="s">
        <v>32</v>
      </c>
      <c r="N46" s="37" t="s">
        <v>32</v>
      </c>
      <c r="O46" s="2" t="s">
        <v>32</v>
      </c>
      <c r="P46" s="42" t="s">
        <v>32</v>
      </c>
      <c r="Q46" s="2" t="s">
        <v>32</v>
      </c>
      <c r="R46" s="2" t="s">
        <v>32</v>
      </c>
      <c r="S46" s="2" t="s">
        <v>32</v>
      </c>
      <c r="T46" s="2" t="s">
        <v>32</v>
      </c>
      <c r="U46" s="2" t="s">
        <v>32</v>
      </c>
      <c r="V46" s="42" t="s">
        <v>32</v>
      </c>
    </row>
    <row r="47" spans="1:22" ht="50.1" customHeight="1" x14ac:dyDescent="0.25">
      <c r="A47" s="2" t="s">
        <v>472</v>
      </c>
      <c r="B47" s="2" t="s">
        <v>244</v>
      </c>
      <c r="C47" s="2" t="s">
        <v>457</v>
      </c>
      <c r="D47" s="2" t="s">
        <v>50</v>
      </c>
      <c r="E47" s="2">
        <v>228</v>
      </c>
      <c r="F47" s="2" t="s">
        <v>533</v>
      </c>
      <c r="G47" s="2" t="s">
        <v>534</v>
      </c>
      <c r="H47" s="3">
        <v>1</v>
      </c>
      <c r="I47" s="2" t="s">
        <v>41</v>
      </c>
      <c r="J47" s="14">
        <v>45323</v>
      </c>
      <c r="K47" s="42" t="s">
        <v>32</v>
      </c>
      <c r="L47" s="42">
        <v>0.51428571428571423</v>
      </c>
      <c r="M47" s="42">
        <v>2.1315789473684212</v>
      </c>
      <c r="N47" s="41">
        <v>1</v>
      </c>
      <c r="O47" s="42">
        <v>0.94405594405594406</v>
      </c>
      <c r="P47" s="42">
        <v>0.94405594405594406</v>
      </c>
      <c r="Q47" s="42">
        <v>1.103448275862069</v>
      </c>
      <c r="R47" s="42">
        <v>0.97530864197530864</v>
      </c>
      <c r="S47" s="42">
        <v>1.04</v>
      </c>
      <c r="T47" s="42">
        <v>1</v>
      </c>
      <c r="U47" s="42">
        <v>1.0327102803738317</v>
      </c>
      <c r="V47" s="42">
        <v>1.0327102803738317</v>
      </c>
    </row>
    <row r="48" spans="1:22" ht="50.1" customHeight="1" x14ac:dyDescent="0.25">
      <c r="A48" s="4" t="s">
        <v>337</v>
      </c>
      <c r="B48" s="4" t="s">
        <v>347</v>
      </c>
      <c r="C48" s="4" t="s">
        <v>457</v>
      </c>
      <c r="D48" s="4" t="s">
        <v>50</v>
      </c>
      <c r="E48" s="4">
        <v>239</v>
      </c>
      <c r="F48" s="4" t="s">
        <v>535</v>
      </c>
      <c r="G48" s="4" t="s">
        <v>536</v>
      </c>
      <c r="H48" s="11">
        <v>1</v>
      </c>
      <c r="I48" s="4" t="s">
        <v>41</v>
      </c>
      <c r="J48" s="14">
        <v>45413</v>
      </c>
      <c r="K48" s="42" t="s">
        <v>32</v>
      </c>
      <c r="L48" s="42" t="s">
        <v>32</v>
      </c>
      <c r="M48" s="42" t="s">
        <v>32</v>
      </c>
      <c r="N48" s="41" t="s">
        <v>32</v>
      </c>
      <c r="O48" s="42" t="s">
        <v>32</v>
      </c>
      <c r="P48" s="42" t="s">
        <v>32</v>
      </c>
      <c r="Q48" s="42" t="s">
        <v>32</v>
      </c>
      <c r="R48" s="42">
        <v>1</v>
      </c>
      <c r="S48" s="42">
        <v>1</v>
      </c>
      <c r="T48" s="42">
        <v>1</v>
      </c>
      <c r="U48" s="42">
        <v>1</v>
      </c>
      <c r="V48" s="42">
        <v>1</v>
      </c>
    </row>
    <row r="49" spans="1:22" ht="50.1" customHeight="1" x14ac:dyDescent="0.25">
      <c r="A49" s="2" t="s">
        <v>456</v>
      </c>
      <c r="B49" s="2" t="s">
        <v>537</v>
      </c>
      <c r="C49" s="2" t="s">
        <v>457</v>
      </c>
      <c r="D49" s="2" t="s">
        <v>50</v>
      </c>
      <c r="E49" s="2">
        <v>243</v>
      </c>
      <c r="F49" s="2" t="s">
        <v>538</v>
      </c>
      <c r="G49" s="2" t="s">
        <v>539</v>
      </c>
      <c r="H49" s="3">
        <v>1</v>
      </c>
      <c r="I49" s="2" t="s">
        <v>41</v>
      </c>
      <c r="J49" s="14">
        <v>45474</v>
      </c>
      <c r="K49" s="42" t="s">
        <v>32</v>
      </c>
      <c r="L49" s="42" t="s">
        <v>32</v>
      </c>
      <c r="M49" s="42" t="s">
        <v>32</v>
      </c>
      <c r="N49" s="41" t="s">
        <v>32</v>
      </c>
      <c r="O49" s="42" t="s">
        <v>32</v>
      </c>
      <c r="P49" s="42" t="s">
        <v>32</v>
      </c>
      <c r="Q49" s="42" t="s">
        <v>32</v>
      </c>
      <c r="R49" s="42" t="s">
        <v>32</v>
      </c>
      <c r="S49" s="42" t="s">
        <v>32</v>
      </c>
      <c r="T49" s="42" t="s">
        <v>32</v>
      </c>
      <c r="U49" s="42" t="s">
        <v>32</v>
      </c>
      <c r="V49" s="42" t="s">
        <v>32</v>
      </c>
    </row>
    <row r="50" spans="1:22" ht="50.1" customHeight="1" x14ac:dyDescent="0.25">
      <c r="A50" s="2" t="s">
        <v>456</v>
      </c>
      <c r="B50" s="2" t="s">
        <v>212</v>
      </c>
      <c r="C50" s="2" t="s">
        <v>540</v>
      </c>
      <c r="D50" s="2" t="s">
        <v>50</v>
      </c>
      <c r="E50" s="2">
        <v>19</v>
      </c>
      <c r="F50" s="2" t="s">
        <v>458</v>
      </c>
      <c r="G50" s="2" t="s">
        <v>459</v>
      </c>
      <c r="H50" s="6">
        <v>24</v>
      </c>
      <c r="I50" s="2" t="s">
        <v>31</v>
      </c>
      <c r="J50" s="14">
        <v>45444</v>
      </c>
      <c r="K50" s="2" t="s">
        <v>32</v>
      </c>
      <c r="L50" s="2" t="s">
        <v>32</v>
      </c>
      <c r="M50" s="2" t="s">
        <v>32</v>
      </c>
      <c r="N50" s="37" t="s">
        <v>32</v>
      </c>
      <c r="O50" s="2" t="s">
        <v>32</v>
      </c>
      <c r="P50" s="42" t="s">
        <v>32</v>
      </c>
      <c r="Q50" s="2" t="s">
        <v>32</v>
      </c>
      <c r="R50" s="2" t="s">
        <v>32</v>
      </c>
      <c r="S50" s="2">
        <v>24</v>
      </c>
      <c r="T50" s="2">
        <v>4</v>
      </c>
      <c r="U50" s="2">
        <v>24</v>
      </c>
      <c r="V50" s="42">
        <v>6</v>
      </c>
    </row>
    <row r="51" spans="1:22" ht="50.1" customHeight="1" x14ac:dyDescent="0.25">
      <c r="A51" s="2" t="s">
        <v>456</v>
      </c>
      <c r="B51" s="2" t="s">
        <v>212</v>
      </c>
      <c r="C51" s="2" t="s">
        <v>540</v>
      </c>
      <c r="D51" s="2" t="s">
        <v>50</v>
      </c>
      <c r="E51" s="2">
        <v>20</v>
      </c>
      <c r="F51" s="2" t="s">
        <v>460</v>
      </c>
      <c r="G51" s="2" t="s">
        <v>461</v>
      </c>
      <c r="H51" s="37">
        <v>24</v>
      </c>
      <c r="I51" s="2" t="s">
        <v>31</v>
      </c>
      <c r="J51" s="14">
        <v>45383</v>
      </c>
      <c r="K51" s="2" t="s">
        <v>32</v>
      </c>
      <c r="L51" s="2" t="s">
        <v>32</v>
      </c>
      <c r="M51" s="2" t="s">
        <v>32</v>
      </c>
      <c r="N51" s="37" t="s">
        <v>32</v>
      </c>
      <c r="O51" s="2" t="s">
        <v>32</v>
      </c>
      <c r="P51" s="42" t="s">
        <v>32</v>
      </c>
      <c r="Q51" s="2">
        <v>1</v>
      </c>
      <c r="R51" s="2">
        <v>1</v>
      </c>
      <c r="S51" s="2" t="s">
        <v>32</v>
      </c>
      <c r="T51" s="2">
        <v>6</v>
      </c>
      <c r="U51" s="2">
        <v>2</v>
      </c>
      <c r="V51" s="42">
        <v>0.33333333333333331</v>
      </c>
    </row>
    <row r="52" spans="1:22" ht="50.1" customHeight="1" x14ac:dyDescent="0.25">
      <c r="A52" s="4" t="s">
        <v>130</v>
      </c>
      <c r="B52" s="2" t="s">
        <v>462</v>
      </c>
      <c r="C52" s="2" t="s">
        <v>540</v>
      </c>
      <c r="D52" s="2" t="s">
        <v>50</v>
      </c>
      <c r="E52" s="2">
        <v>29</v>
      </c>
      <c r="F52" s="2" t="s">
        <v>463</v>
      </c>
      <c r="G52" s="2" t="s">
        <v>464</v>
      </c>
      <c r="H52" s="5">
        <v>1</v>
      </c>
      <c r="I52" s="2" t="s">
        <v>41</v>
      </c>
      <c r="J52" s="14">
        <v>45292</v>
      </c>
      <c r="K52" s="42" t="s">
        <v>32</v>
      </c>
      <c r="L52" s="42" t="s">
        <v>32</v>
      </c>
      <c r="M52" s="42" t="s">
        <v>32</v>
      </c>
      <c r="N52" s="42">
        <v>1</v>
      </c>
      <c r="O52" s="42" t="s">
        <v>32</v>
      </c>
      <c r="P52" s="42" t="s">
        <v>32</v>
      </c>
      <c r="Q52" s="42" t="s">
        <v>32</v>
      </c>
      <c r="R52" s="42" t="s">
        <v>32</v>
      </c>
      <c r="S52" s="42" t="s">
        <v>32</v>
      </c>
      <c r="T52" s="42">
        <v>1</v>
      </c>
      <c r="U52" s="42" t="s">
        <v>32</v>
      </c>
      <c r="V52" s="42" t="s">
        <v>32</v>
      </c>
    </row>
    <row r="53" spans="1:22" ht="50.1" customHeight="1" x14ac:dyDescent="0.25">
      <c r="A53" s="4" t="s">
        <v>130</v>
      </c>
      <c r="B53" s="2" t="s">
        <v>462</v>
      </c>
      <c r="C53" s="2" t="s">
        <v>540</v>
      </c>
      <c r="D53" s="2" t="s">
        <v>50</v>
      </c>
      <c r="E53" s="2">
        <v>31</v>
      </c>
      <c r="F53" s="2" t="s">
        <v>465</v>
      </c>
      <c r="G53" s="2" t="s">
        <v>466</v>
      </c>
      <c r="H53" s="5">
        <v>1</v>
      </c>
      <c r="I53" s="2" t="s">
        <v>41</v>
      </c>
      <c r="J53" s="14">
        <v>45444</v>
      </c>
      <c r="K53" s="42" t="s">
        <v>32</v>
      </c>
      <c r="L53" s="42" t="s">
        <v>32</v>
      </c>
      <c r="M53" s="42" t="s">
        <v>32</v>
      </c>
      <c r="N53" s="42" t="s">
        <v>32</v>
      </c>
      <c r="O53" s="42" t="s">
        <v>32</v>
      </c>
      <c r="P53" s="42" t="s">
        <v>32</v>
      </c>
      <c r="Q53" s="42" t="s">
        <v>32</v>
      </c>
      <c r="R53" s="42" t="s">
        <v>32</v>
      </c>
      <c r="S53" s="42">
        <v>1</v>
      </c>
      <c r="T53" s="42">
        <v>1</v>
      </c>
      <c r="U53" s="42">
        <v>1</v>
      </c>
      <c r="V53" s="42">
        <v>1</v>
      </c>
    </row>
    <row r="54" spans="1:22" ht="50.1" customHeight="1" x14ac:dyDescent="0.25">
      <c r="A54" s="4" t="s">
        <v>130</v>
      </c>
      <c r="B54" s="2" t="s">
        <v>462</v>
      </c>
      <c r="C54" s="2" t="s">
        <v>540</v>
      </c>
      <c r="D54" s="2" t="s">
        <v>50</v>
      </c>
      <c r="E54" s="2">
        <v>32</v>
      </c>
      <c r="F54" s="2" t="s">
        <v>467</v>
      </c>
      <c r="G54" s="4" t="s">
        <v>468</v>
      </c>
      <c r="H54" s="5">
        <v>1</v>
      </c>
      <c r="I54" s="2" t="s">
        <v>41</v>
      </c>
      <c r="J54" s="14">
        <v>45474</v>
      </c>
      <c r="K54" s="42" t="s">
        <v>32</v>
      </c>
      <c r="L54" s="42" t="s">
        <v>32</v>
      </c>
      <c r="M54" s="42" t="s">
        <v>32</v>
      </c>
      <c r="N54" s="42" t="s">
        <v>32</v>
      </c>
      <c r="O54" s="42" t="s">
        <v>32</v>
      </c>
      <c r="P54" s="42" t="s">
        <v>32</v>
      </c>
      <c r="Q54" s="42" t="s">
        <v>32</v>
      </c>
      <c r="R54" s="42" t="s">
        <v>32</v>
      </c>
      <c r="S54" s="42" t="s">
        <v>32</v>
      </c>
      <c r="T54" s="42" t="s">
        <v>32</v>
      </c>
      <c r="U54" s="42" t="s">
        <v>32</v>
      </c>
      <c r="V54" s="42" t="s">
        <v>32</v>
      </c>
    </row>
    <row r="55" spans="1:22" ht="50.1" customHeight="1" x14ac:dyDescent="0.25">
      <c r="A55" s="4" t="s">
        <v>130</v>
      </c>
      <c r="B55" s="37" t="s">
        <v>469</v>
      </c>
      <c r="C55" s="37" t="s">
        <v>540</v>
      </c>
      <c r="D55" s="2" t="s">
        <v>43</v>
      </c>
      <c r="E55" s="2">
        <v>39</v>
      </c>
      <c r="F55" s="2" t="s">
        <v>470</v>
      </c>
      <c r="G55" s="37" t="s">
        <v>471</v>
      </c>
      <c r="H55" s="39">
        <v>30</v>
      </c>
      <c r="I55" s="2" t="s">
        <v>31</v>
      </c>
      <c r="J55" s="14">
        <v>45352</v>
      </c>
      <c r="K55" s="2" t="s">
        <v>32</v>
      </c>
      <c r="L55" s="2" t="s">
        <v>32</v>
      </c>
      <c r="M55" s="2">
        <v>5</v>
      </c>
      <c r="N55" s="2">
        <v>5</v>
      </c>
      <c r="O55" s="2">
        <v>5</v>
      </c>
      <c r="P55" s="42">
        <v>1</v>
      </c>
      <c r="Q55" s="2" t="s">
        <v>32</v>
      </c>
      <c r="R55" s="2" t="s">
        <v>32</v>
      </c>
      <c r="S55" s="2">
        <v>10</v>
      </c>
      <c r="T55" s="2">
        <v>10</v>
      </c>
      <c r="U55" s="2">
        <v>10</v>
      </c>
      <c r="V55" s="42">
        <v>1</v>
      </c>
    </row>
    <row r="56" spans="1:22" ht="50.1" customHeight="1" x14ac:dyDescent="0.25">
      <c r="A56" s="2" t="s">
        <v>472</v>
      </c>
      <c r="B56" s="2" t="s">
        <v>306</v>
      </c>
      <c r="C56" s="2" t="s">
        <v>540</v>
      </c>
      <c r="D56" s="2" t="s">
        <v>37</v>
      </c>
      <c r="E56" s="2">
        <v>47</v>
      </c>
      <c r="F56" s="2" t="s">
        <v>473</v>
      </c>
      <c r="G56" s="2" t="s">
        <v>474</v>
      </c>
      <c r="H56" s="3">
        <v>0.9</v>
      </c>
      <c r="I56" s="2" t="s">
        <v>41</v>
      </c>
      <c r="J56" s="14">
        <v>45323</v>
      </c>
      <c r="K56" s="42" t="s">
        <v>32</v>
      </c>
      <c r="L56" s="42">
        <v>0.93229901269393511</v>
      </c>
      <c r="M56" s="42" t="s">
        <v>32</v>
      </c>
      <c r="N56" s="42">
        <v>0.9</v>
      </c>
      <c r="O56" s="42">
        <v>0.93229901269393511</v>
      </c>
      <c r="P56" s="42">
        <v>1.0358877918821501</v>
      </c>
      <c r="Q56" s="42">
        <v>0.91666666666666663</v>
      </c>
      <c r="R56" s="42" t="s">
        <v>32</v>
      </c>
      <c r="S56" s="42">
        <v>0.96707818930041156</v>
      </c>
      <c r="T56" s="42">
        <v>0.9</v>
      </c>
      <c r="U56" s="42">
        <v>0.96121212121212118</v>
      </c>
      <c r="V56" s="42">
        <v>1.0680134680134679</v>
      </c>
    </row>
    <row r="57" spans="1:22" ht="50.1" customHeight="1" x14ac:dyDescent="0.25">
      <c r="A57" s="2" t="s">
        <v>472</v>
      </c>
      <c r="B57" s="2" t="s">
        <v>244</v>
      </c>
      <c r="C57" s="2" t="s">
        <v>540</v>
      </c>
      <c r="D57" s="2" t="s">
        <v>50</v>
      </c>
      <c r="E57" s="2">
        <v>74</v>
      </c>
      <c r="F57" s="2" t="s">
        <v>481</v>
      </c>
      <c r="G57" s="4" t="s">
        <v>482</v>
      </c>
      <c r="H57" s="2">
        <v>17</v>
      </c>
      <c r="I57" s="2" t="s">
        <v>31</v>
      </c>
      <c r="J57" s="14">
        <v>45413</v>
      </c>
      <c r="K57" s="2" t="s">
        <v>32</v>
      </c>
      <c r="L57" s="2" t="s">
        <v>32</v>
      </c>
      <c r="M57" s="2" t="s">
        <v>32</v>
      </c>
      <c r="N57" s="37" t="s">
        <v>32</v>
      </c>
      <c r="O57" s="2" t="s">
        <v>32</v>
      </c>
      <c r="P57" s="42" t="s">
        <v>32</v>
      </c>
      <c r="Q57" s="2" t="s">
        <v>32</v>
      </c>
      <c r="R57" s="2">
        <v>3</v>
      </c>
      <c r="S57" s="2">
        <v>0</v>
      </c>
      <c r="T57" s="2">
        <v>6</v>
      </c>
      <c r="U57" s="2">
        <v>3</v>
      </c>
      <c r="V57" s="42">
        <v>0.5</v>
      </c>
    </row>
    <row r="58" spans="1:22" ht="50.1" customHeight="1" x14ac:dyDescent="0.25">
      <c r="A58" s="2" t="s">
        <v>472</v>
      </c>
      <c r="B58" s="2" t="s">
        <v>244</v>
      </c>
      <c r="C58" s="2" t="s">
        <v>540</v>
      </c>
      <c r="D58" s="2" t="s">
        <v>25</v>
      </c>
      <c r="E58" s="2">
        <v>79</v>
      </c>
      <c r="F58" s="2" t="s">
        <v>483</v>
      </c>
      <c r="G58" s="2" t="s">
        <v>484</v>
      </c>
      <c r="H58" s="3">
        <v>1</v>
      </c>
      <c r="I58" s="2" t="s">
        <v>41</v>
      </c>
      <c r="J58" s="14">
        <v>45352</v>
      </c>
      <c r="K58" s="42" t="s">
        <v>32</v>
      </c>
      <c r="L58" s="42" t="s">
        <v>32</v>
      </c>
      <c r="M58" s="42" t="s">
        <v>32</v>
      </c>
      <c r="N58" s="42">
        <v>1</v>
      </c>
      <c r="O58" s="42" t="s">
        <v>32</v>
      </c>
      <c r="P58" s="42" t="s">
        <v>32</v>
      </c>
      <c r="Q58" s="42">
        <v>1</v>
      </c>
      <c r="R58" s="42">
        <v>0.75</v>
      </c>
      <c r="S58" s="42">
        <v>1</v>
      </c>
      <c r="T58" s="42">
        <v>1</v>
      </c>
      <c r="U58" s="42">
        <v>0.8571428571428571</v>
      </c>
      <c r="V58" s="42">
        <v>0.8571428571428571</v>
      </c>
    </row>
    <row r="59" spans="1:22" ht="50.1" customHeight="1" x14ac:dyDescent="0.25">
      <c r="A59" s="2" t="s">
        <v>472</v>
      </c>
      <c r="B59" s="2" t="s">
        <v>244</v>
      </c>
      <c r="C59" s="2" t="s">
        <v>540</v>
      </c>
      <c r="D59" s="2" t="s">
        <v>50</v>
      </c>
      <c r="E59" s="2">
        <v>84</v>
      </c>
      <c r="F59" s="2" t="s">
        <v>485</v>
      </c>
      <c r="G59" s="2" t="s">
        <v>486</v>
      </c>
      <c r="H59" s="4">
        <v>2</v>
      </c>
      <c r="I59" s="2" t="s">
        <v>31</v>
      </c>
      <c r="J59" s="14">
        <v>45597</v>
      </c>
      <c r="K59" s="2" t="s">
        <v>32</v>
      </c>
      <c r="L59" s="2" t="s">
        <v>32</v>
      </c>
      <c r="M59" s="2" t="s">
        <v>32</v>
      </c>
      <c r="N59" s="2" t="s">
        <v>32</v>
      </c>
      <c r="O59" s="2" t="s">
        <v>32</v>
      </c>
      <c r="P59" s="42" t="s">
        <v>32</v>
      </c>
      <c r="Q59" s="2" t="s">
        <v>32</v>
      </c>
      <c r="R59" s="2" t="s">
        <v>32</v>
      </c>
      <c r="S59" s="2" t="s">
        <v>32</v>
      </c>
      <c r="T59" s="2" t="s">
        <v>32</v>
      </c>
      <c r="U59" s="2" t="s">
        <v>32</v>
      </c>
      <c r="V59" s="42" t="s">
        <v>32</v>
      </c>
    </row>
    <row r="60" spans="1:22" ht="50.1" customHeight="1" x14ac:dyDescent="0.25">
      <c r="A60" s="2" t="s">
        <v>472</v>
      </c>
      <c r="B60" s="2" t="s">
        <v>232</v>
      </c>
      <c r="C60" s="2" t="s">
        <v>540</v>
      </c>
      <c r="D60" s="2" t="s">
        <v>43</v>
      </c>
      <c r="E60" s="2">
        <v>85</v>
      </c>
      <c r="F60" s="2" t="s">
        <v>487</v>
      </c>
      <c r="G60" s="2" t="s">
        <v>488</v>
      </c>
      <c r="H60" s="2">
        <v>600</v>
      </c>
      <c r="I60" s="2" t="s">
        <v>31</v>
      </c>
      <c r="J60" s="14">
        <v>45444</v>
      </c>
      <c r="K60" s="2" t="s">
        <v>32</v>
      </c>
      <c r="L60" s="2" t="s">
        <v>32</v>
      </c>
      <c r="M60" s="2" t="s">
        <v>32</v>
      </c>
      <c r="N60" s="37" t="s">
        <v>32</v>
      </c>
      <c r="O60" s="2" t="s">
        <v>32</v>
      </c>
      <c r="P60" s="42" t="s">
        <v>32</v>
      </c>
      <c r="Q60" s="2" t="s">
        <v>32</v>
      </c>
      <c r="R60" s="2" t="s">
        <v>32</v>
      </c>
      <c r="S60" s="2">
        <v>130</v>
      </c>
      <c r="T60" s="2">
        <v>240</v>
      </c>
      <c r="U60" s="2">
        <v>130</v>
      </c>
      <c r="V60" s="42">
        <v>0.54166666666666663</v>
      </c>
    </row>
    <row r="61" spans="1:22" ht="50.1" customHeight="1" x14ac:dyDescent="0.25">
      <c r="A61" s="2" t="s">
        <v>472</v>
      </c>
      <c r="B61" s="2" t="s">
        <v>232</v>
      </c>
      <c r="C61" s="2" t="s">
        <v>540</v>
      </c>
      <c r="D61" s="2" t="s">
        <v>43</v>
      </c>
      <c r="E61" s="2">
        <v>88</v>
      </c>
      <c r="F61" s="2" t="s">
        <v>489</v>
      </c>
      <c r="G61" s="37" t="s">
        <v>490</v>
      </c>
      <c r="H61" s="3">
        <v>1</v>
      </c>
      <c r="I61" s="2" t="s">
        <v>41</v>
      </c>
      <c r="J61" s="14">
        <v>45444</v>
      </c>
      <c r="K61" s="42" t="s">
        <v>32</v>
      </c>
      <c r="L61" s="42" t="s">
        <v>32</v>
      </c>
      <c r="M61" s="42" t="s">
        <v>32</v>
      </c>
      <c r="N61" s="42" t="s">
        <v>32</v>
      </c>
      <c r="O61" s="42" t="s">
        <v>32</v>
      </c>
      <c r="P61" s="42" t="s">
        <v>32</v>
      </c>
      <c r="Q61" s="42" t="s">
        <v>32</v>
      </c>
      <c r="R61" s="42" t="s">
        <v>32</v>
      </c>
      <c r="S61" s="42">
        <v>0</v>
      </c>
      <c r="T61" s="42">
        <v>1</v>
      </c>
      <c r="U61" s="42">
        <v>0</v>
      </c>
      <c r="V61" s="42">
        <v>0</v>
      </c>
    </row>
    <row r="62" spans="1:22" ht="50.1" customHeight="1" x14ac:dyDescent="0.25">
      <c r="A62" s="2" t="s">
        <v>472</v>
      </c>
      <c r="B62" s="2" t="s">
        <v>232</v>
      </c>
      <c r="C62" s="2" t="s">
        <v>540</v>
      </c>
      <c r="D62" s="2" t="s">
        <v>43</v>
      </c>
      <c r="E62" s="2">
        <v>90</v>
      </c>
      <c r="F62" s="2" t="s">
        <v>491</v>
      </c>
      <c r="G62" s="2" t="s">
        <v>492</v>
      </c>
      <c r="H62" s="2">
        <v>2</v>
      </c>
      <c r="I62" s="2" t="s">
        <v>31</v>
      </c>
      <c r="J62" s="14">
        <v>45627</v>
      </c>
      <c r="K62" s="2" t="s">
        <v>32</v>
      </c>
      <c r="L62" s="2" t="s">
        <v>32</v>
      </c>
      <c r="M62" s="2" t="s">
        <v>32</v>
      </c>
      <c r="N62" s="2" t="s">
        <v>32</v>
      </c>
      <c r="O62" s="2" t="s">
        <v>32</v>
      </c>
      <c r="P62" s="42" t="s">
        <v>32</v>
      </c>
      <c r="Q62" s="2" t="s">
        <v>32</v>
      </c>
      <c r="R62" s="2" t="s">
        <v>32</v>
      </c>
      <c r="S62" s="2" t="s">
        <v>32</v>
      </c>
      <c r="T62" s="2" t="s">
        <v>32</v>
      </c>
      <c r="U62" s="2" t="s">
        <v>32</v>
      </c>
      <c r="V62" s="42" t="s">
        <v>32</v>
      </c>
    </row>
    <row r="63" spans="1:22" ht="50.1" customHeight="1" x14ac:dyDescent="0.25">
      <c r="A63" s="2" t="s">
        <v>472</v>
      </c>
      <c r="B63" s="37" t="s">
        <v>220</v>
      </c>
      <c r="C63" s="2" t="s">
        <v>540</v>
      </c>
      <c r="D63" s="2" t="s">
        <v>25</v>
      </c>
      <c r="E63" s="2">
        <v>93</v>
      </c>
      <c r="F63" s="2" t="s">
        <v>493</v>
      </c>
      <c r="G63" s="37" t="s">
        <v>494</v>
      </c>
      <c r="H63" s="37">
        <v>3</v>
      </c>
      <c r="I63" s="2" t="s">
        <v>31</v>
      </c>
      <c r="J63" s="14">
        <v>45597</v>
      </c>
      <c r="K63" s="2" t="s">
        <v>32</v>
      </c>
      <c r="L63" s="2" t="s">
        <v>32</v>
      </c>
      <c r="M63" s="2" t="s">
        <v>32</v>
      </c>
      <c r="N63" s="2" t="s">
        <v>32</v>
      </c>
      <c r="O63" s="2" t="s">
        <v>32</v>
      </c>
      <c r="P63" s="42" t="s">
        <v>32</v>
      </c>
      <c r="Q63" s="2" t="s">
        <v>32</v>
      </c>
      <c r="R63" s="2" t="s">
        <v>32</v>
      </c>
      <c r="S63" s="2" t="s">
        <v>32</v>
      </c>
      <c r="T63" s="2" t="s">
        <v>32</v>
      </c>
      <c r="U63" s="2" t="s">
        <v>32</v>
      </c>
      <c r="V63" s="42" t="s">
        <v>32</v>
      </c>
    </row>
    <row r="64" spans="1:22" ht="50.1" customHeight="1" x14ac:dyDescent="0.25">
      <c r="A64" s="2" t="s">
        <v>472</v>
      </c>
      <c r="B64" s="2" t="s">
        <v>220</v>
      </c>
      <c r="C64" s="2" t="s">
        <v>540</v>
      </c>
      <c r="D64" s="2" t="s">
        <v>25</v>
      </c>
      <c r="E64" s="2">
        <v>95</v>
      </c>
      <c r="F64" s="2" t="s">
        <v>223</v>
      </c>
      <c r="G64" s="2" t="s">
        <v>495</v>
      </c>
      <c r="H64" s="2">
        <v>10</v>
      </c>
      <c r="I64" s="2" t="s">
        <v>31</v>
      </c>
      <c r="J64" s="14">
        <v>45474</v>
      </c>
      <c r="K64" s="2" t="s">
        <v>32</v>
      </c>
      <c r="L64" s="2" t="s">
        <v>32</v>
      </c>
      <c r="M64" s="2" t="s">
        <v>32</v>
      </c>
      <c r="N64" s="2" t="s">
        <v>32</v>
      </c>
      <c r="O64" s="2" t="s">
        <v>32</v>
      </c>
      <c r="P64" s="2" t="s">
        <v>32</v>
      </c>
      <c r="Q64" s="2" t="s">
        <v>32</v>
      </c>
      <c r="R64" s="2" t="s">
        <v>32</v>
      </c>
      <c r="S64" s="2" t="s">
        <v>32</v>
      </c>
      <c r="T64" s="2" t="s">
        <v>32</v>
      </c>
      <c r="U64" s="2" t="s">
        <v>32</v>
      </c>
      <c r="V64" s="2" t="s">
        <v>32</v>
      </c>
    </row>
    <row r="65" spans="1:22" ht="50.1" customHeight="1" x14ac:dyDescent="0.25">
      <c r="A65" s="2" t="s">
        <v>472</v>
      </c>
      <c r="B65" s="2" t="s">
        <v>220</v>
      </c>
      <c r="C65" s="2" t="s">
        <v>540</v>
      </c>
      <c r="D65" s="2" t="s">
        <v>25</v>
      </c>
      <c r="E65" s="2">
        <v>98</v>
      </c>
      <c r="F65" s="2" t="s">
        <v>496</v>
      </c>
      <c r="G65" s="2" t="s">
        <v>497</v>
      </c>
      <c r="H65" s="2">
        <v>265</v>
      </c>
      <c r="I65" s="2" t="s">
        <v>31</v>
      </c>
      <c r="J65" s="14">
        <v>45474</v>
      </c>
      <c r="K65" s="2" t="s">
        <v>32</v>
      </c>
      <c r="L65" s="2" t="s">
        <v>32</v>
      </c>
      <c r="M65" s="2" t="s">
        <v>32</v>
      </c>
      <c r="N65" s="2" t="s">
        <v>32</v>
      </c>
      <c r="O65" s="2" t="s">
        <v>32</v>
      </c>
      <c r="P65" s="42" t="s">
        <v>32</v>
      </c>
      <c r="Q65" s="2" t="s">
        <v>32</v>
      </c>
      <c r="R65" s="2" t="s">
        <v>32</v>
      </c>
      <c r="S65" s="2" t="s">
        <v>32</v>
      </c>
      <c r="T65" s="2" t="s">
        <v>32</v>
      </c>
      <c r="U65" s="2" t="s">
        <v>32</v>
      </c>
      <c r="V65" s="42" t="s">
        <v>32</v>
      </c>
    </row>
    <row r="66" spans="1:22" ht="50.1" customHeight="1" x14ac:dyDescent="0.25">
      <c r="A66" s="4" t="s">
        <v>24</v>
      </c>
      <c r="B66" s="4" t="s">
        <v>24</v>
      </c>
      <c r="C66" s="2" t="s">
        <v>540</v>
      </c>
      <c r="D66" s="2" t="s">
        <v>25</v>
      </c>
      <c r="E66" s="2">
        <v>101</v>
      </c>
      <c r="F66" s="2" t="s">
        <v>35</v>
      </c>
      <c r="G66" s="37" t="s">
        <v>35</v>
      </c>
      <c r="H66" s="37">
        <v>3</v>
      </c>
      <c r="I66" s="2" t="s">
        <v>31</v>
      </c>
      <c r="J66" s="14">
        <v>45444</v>
      </c>
      <c r="K66" s="2" t="s">
        <v>32</v>
      </c>
      <c r="L66" s="2" t="s">
        <v>32</v>
      </c>
      <c r="M66" s="2" t="s">
        <v>32</v>
      </c>
      <c r="N66" s="37" t="s">
        <v>32</v>
      </c>
      <c r="O66" s="2" t="s">
        <v>32</v>
      </c>
      <c r="P66" s="42" t="s">
        <v>32</v>
      </c>
      <c r="Q66" s="2" t="s">
        <v>32</v>
      </c>
      <c r="R66" s="2" t="s">
        <v>32</v>
      </c>
      <c r="S66" s="2">
        <v>1</v>
      </c>
      <c r="T66" s="2">
        <v>1</v>
      </c>
      <c r="U66" s="2">
        <v>1</v>
      </c>
      <c r="V66" s="42">
        <v>1</v>
      </c>
    </row>
    <row r="67" spans="1:22" ht="50.1" customHeight="1" x14ac:dyDescent="0.25">
      <c r="A67" s="4" t="s">
        <v>24</v>
      </c>
      <c r="B67" s="4" t="s">
        <v>24</v>
      </c>
      <c r="C67" s="2" t="s">
        <v>540</v>
      </c>
      <c r="D67" s="2" t="s">
        <v>50</v>
      </c>
      <c r="E67" s="2">
        <v>106</v>
      </c>
      <c r="F67" s="2" t="s">
        <v>51</v>
      </c>
      <c r="G67" s="37" t="s">
        <v>51</v>
      </c>
      <c r="H67" s="37">
        <v>1</v>
      </c>
      <c r="I67" s="2" t="s">
        <v>31</v>
      </c>
      <c r="J67" s="14">
        <v>45505</v>
      </c>
      <c r="K67" s="2" t="s">
        <v>32</v>
      </c>
      <c r="L67" s="2" t="s">
        <v>32</v>
      </c>
      <c r="M67" s="2" t="s">
        <v>32</v>
      </c>
      <c r="N67" s="2" t="s">
        <v>32</v>
      </c>
      <c r="O67" s="2" t="s">
        <v>32</v>
      </c>
      <c r="P67" s="42" t="s">
        <v>32</v>
      </c>
      <c r="Q67" s="2" t="s">
        <v>32</v>
      </c>
      <c r="R67" s="2" t="s">
        <v>32</v>
      </c>
      <c r="S67" s="2" t="s">
        <v>32</v>
      </c>
      <c r="T67" s="2" t="s">
        <v>32</v>
      </c>
      <c r="U67" s="2" t="s">
        <v>32</v>
      </c>
      <c r="V67" s="42" t="s">
        <v>32</v>
      </c>
    </row>
    <row r="68" spans="1:22" ht="50.1" customHeight="1" x14ac:dyDescent="0.25">
      <c r="A68" s="2" t="s">
        <v>499</v>
      </c>
      <c r="B68" s="2" t="s">
        <v>65</v>
      </c>
      <c r="C68" s="2" t="s">
        <v>540</v>
      </c>
      <c r="D68" s="2" t="s">
        <v>37</v>
      </c>
      <c r="E68" s="2">
        <v>114</v>
      </c>
      <c r="F68" s="2" t="s">
        <v>500</v>
      </c>
      <c r="G68" s="2" t="s">
        <v>501</v>
      </c>
      <c r="H68" s="2">
        <v>4</v>
      </c>
      <c r="I68" s="2" t="s">
        <v>31</v>
      </c>
      <c r="J68" s="14">
        <v>45352</v>
      </c>
      <c r="K68" s="2" t="s">
        <v>32</v>
      </c>
      <c r="L68" s="2" t="s">
        <v>32</v>
      </c>
      <c r="M68" s="2">
        <v>1</v>
      </c>
      <c r="N68" s="2">
        <v>1</v>
      </c>
      <c r="O68" s="2">
        <v>1</v>
      </c>
      <c r="P68" s="42">
        <v>1</v>
      </c>
      <c r="Q68" s="2" t="s">
        <v>32</v>
      </c>
      <c r="R68" s="2" t="s">
        <v>32</v>
      </c>
      <c r="S68" s="2">
        <v>1</v>
      </c>
      <c r="T68" s="2">
        <v>1</v>
      </c>
      <c r="U68" s="2">
        <v>1</v>
      </c>
      <c r="V68" s="42">
        <v>1</v>
      </c>
    </row>
    <row r="69" spans="1:22" ht="50.1" customHeight="1" x14ac:dyDescent="0.25">
      <c r="A69" s="2" t="s">
        <v>499</v>
      </c>
      <c r="B69" s="2" t="s">
        <v>110</v>
      </c>
      <c r="C69" s="2" t="s">
        <v>540</v>
      </c>
      <c r="D69" s="2" t="s">
        <v>50</v>
      </c>
      <c r="E69" s="2">
        <v>130</v>
      </c>
      <c r="F69" s="2" t="s">
        <v>502</v>
      </c>
      <c r="G69" s="2" t="s">
        <v>503</v>
      </c>
      <c r="H69" s="2">
        <v>3</v>
      </c>
      <c r="I69" s="2" t="s">
        <v>31</v>
      </c>
      <c r="J69" s="14">
        <v>45627</v>
      </c>
      <c r="K69" s="2" t="s">
        <v>32</v>
      </c>
      <c r="L69" s="2" t="s">
        <v>32</v>
      </c>
      <c r="M69" s="2" t="s">
        <v>32</v>
      </c>
      <c r="N69" s="2" t="s">
        <v>32</v>
      </c>
      <c r="O69" s="2" t="s">
        <v>32</v>
      </c>
      <c r="P69" s="42" t="s">
        <v>32</v>
      </c>
      <c r="Q69" s="2" t="s">
        <v>32</v>
      </c>
      <c r="R69" s="2" t="s">
        <v>32</v>
      </c>
      <c r="S69" s="2" t="s">
        <v>32</v>
      </c>
      <c r="T69" s="2" t="s">
        <v>32</v>
      </c>
      <c r="U69" s="2" t="s">
        <v>32</v>
      </c>
      <c r="V69" s="42" t="s">
        <v>32</v>
      </c>
    </row>
    <row r="70" spans="1:22" ht="50.1" customHeight="1" x14ac:dyDescent="0.25">
      <c r="A70" s="2" t="s">
        <v>499</v>
      </c>
      <c r="B70" s="2" t="s">
        <v>110</v>
      </c>
      <c r="C70" s="2" t="s">
        <v>540</v>
      </c>
      <c r="D70" s="2" t="s">
        <v>50</v>
      </c>
      <c r="E70" s="2">
        <v>131</v>
      </c>
      <c r="F70" s="2" t="s">
        <v>504</v>
      </c>
      <c r="G70" s="2" t="s">
        <v>505</v>
      </c>
      <c r="H70" s="2">
        <v>12</v>
      </c>
      <c r="I70" s="2" t="s">
        <v>31</v>
      </c>
      <c r="J70" s="14">
        <v>45292</v>
      </c>
      <c r="K70" s="2">
        <v>1</v>
      </c>
      <c r="L70" s="2">
        <v>1</v>
      </c>
      <c r="M70" s="2">
        <v>1</v>
      </c>
      <c r="N70" s="2">
        <v>3</v>
      </c>
      <c r="O70" s="2">
        <v>3</v>
      </c>
      <c r="P70" s="42">
        <v>1</v>
      </c>
      <c r="Q70" s="2">
        <v>1</v>
      </c>
      <c r="R70" s="2">
        <v>1</v>
      </c>
      <c r="S70" s="2">
        <v>1</v>
      </c>
      <c r="T70" s="2">
        <v>3</v>
      </c>
      <c r="U70" s="2">
        <v>3</v>
      </c>
      <c r="V70" s="42">
        <v>1</v>
      </c>
    </row>
    <row r="71" spans="1:22" ht="50.1" customHeight="1" x14ac:dyDescent="0.25">
      <c r="A71" s="2" t="s">
        <v>499</v>
      </c>
      <c r="B71" s="2" t="s">
        <v>91</v>
      </c>
      <c r="C71" s="2" t="s">
        <v>540</v>
      </c>
      <c r="D71" s="2" t="s">
        <v>43</v>
      </c>
      <c r="E71" s="2">
        <v>134</v>
      </c>
      <c r="F71" s="2" t="s">
        <v>506</v>
      </c>
      <c r="G71" s="2" t="s">
        <v>507</v>
      </c>
      <c r="H71" s="2">
        <v>8</v>
      </c>
      <c r="I71" s="2" t="s">
        <v>31</v>
      </c>
      <c r="J71" s="14">
        <v>45352</v>
      </c>
      <c r="K71" s="2" t="s">
        <v>32</v>
      </c>
      <c r="L71" s="2" t="s">
        <v>32</v>
      </c>
      <c r="M71" s="2">
        <v>2</v>
      </c>
      <c r="N71" s="2">
        <v>2</v>
      </c>
      <c r="O71" s="2">
        <v>2</v>
      </c>
      <c r="P71" s="42">
        <v>1</v>
      </c>
      <c r="Q71" s="2" t="s">
        <v>32</v>
      </c>
      <c r="R71" s="2" t="s">
        <v>32</v>
      </c>
      <c r="S71" s="2">
        <v>2</v>
      </c>
      <c r="T71" s="2">
        <v>2</v>
      </c>
      <c r="U71" s="2">
        <v>2</v>
      </c>
      <c r="V71" s="42">
        <v>1</v>
      </c>
    </row>
    <row r="72" spans="1:22" ht="50.1" customHeight="1" x14ac:dyDescent="0.25">
      <c r="A72" s="2" t="s">
        <v>499</v>
      </c>
      <c r="B72" s="2" t="s">
        <v>91</v>
      </c>
      <c r="C72" s="2" t="s">
        <v>540</v>
      </c>
      <c r="D72" s="2" t="s">
        <v>25</v>
      </c>
      <c r="E72" s="2">
        <v>137</v>
      </c>
      <c r="F72" s="2" t="s">
        <v>508</v>
      </c>
      <c r="G72" s="2" t="s">
        <v>509</v>
      </c>
      <c r="H72" s="2">
        <v>1</v>
      </c>
      <c r="I72" s="2" t="s">
        <v>31</v>
      </c>
      <c r="J72" s="14">
        <v>45444</v>
      </c>
      <c r="K72" s="2" t="s">
        <v>32</v>
      </c>
      <c r="L72" s="2" t="s">
        <v>32</v>
      </c>
      <c r="M72" s="2" t="s">
        <v>32</v>
      </c>
      <c r="N72" s="37" t="s">
        <v>32</v>
      </c>
      <c r="O72" s="2" t="s">
        <v>32</v>
      </c>
      <c r="P72" s="42" t="s">
        <v>32</v>
      </c>
      <c r="Q72" s="2" t="s">
        <v>32</v>
      </c>
      <c r="R72" s="2" t="s">
        <v>32</v>
      </c>
      <c r="S72" s="2">
        <v>1</v>
      </c>
      <c r="T72" s="2">
        <v>1</v>
      </c>
      <c r="U72" s="2">
        <v>1</v>
      </c>
      <c r="V72" s="42">
        <v>1</v>
      </c>
    </row>
    <row r="73" spans="1:22" ht="50.1" customHeight="1" x14ac:dyDescent="0.25">
      <c r="A73" s="2" t="s">
        <v>499</v>
      </c>
      <c r="B73" s="2" t="s">
        <v>91</v>
      </c>
      <c r="C73" s="2" t="s">
        <v>540</v>
      </c>
      <c r="D73" s="2" t="s">
        <v>50</v>
      </c>
      <c r="E73" s="2">
        <v>144</v>
      </c>
      <c r="F73" s="2" t="s">
        <v>510</v>
      </c>
      <c r="G73" s="2" t="s">
        <v>511</v>
      </c>
      <c r="H73" s="2">
        <v>4</v>
      </c>
      <c r="I73" s="2" t="s">
        <v>31</v>
      </c>
      <c r="J73" s="14">
        <v>45352</v>
      </c>
      <c r="K73" s="2" t="s">
        <v>32</v>
      </c>
      <c r="L73" s="2" t="s">
        <v>32</v>
      </c>
      <c r="M73" s="2">
        <v>1</v>
      </c>
      <c r="N73" s="2">
        <v>1</v>
      </c>
      <c r="O73" s="2">
        <v>1</v>
      </c>
      <c r="P73" s="42">
        <v>1</v>
      </c>
      <c r="Q73" s="2" t="s">
        <v>32</v>
      </c>
      <c r="R73" s="2" t="s">
        <v>32</v>
      </c>
      <c r="S73" s="2">
        <v>1</v>
      </c>
      <c r="T73" s="2">
        <v>1</v>
      </c>
      <c r="U73" s="2">
        <v>1</v>
      </c>
      <c r="V73" s="42">
        <v>1</v>
      </c>
    </row>
    <row r="74" spans="1:22" ht="50.1" customHeight="1" x14ac:dyDescent="0.25">
      <c r="A74" s="2" t="s">
        <v>499</v>
      </c>
      <c r="B74" s="2" t="s">
        <v>512</v>
      </c>
      <c r="C74" s="2" t="s">
        <v>540</v>
      </c>
      <c r="D74" s="2" t="s">
        <v>25</v>
      </c>
      <c r="E74" s="2">
        <v>146</v>
      </c>
      <c r="F74" s="2" t="s">
        <v>513</v>
      </c>
      <c r="G74" s="2" t="s">
        <v>514</v>
      </c>
      <c r="H74" s="3">
        <v>0.1</v>
      </c>
      <c r="I74" s="2" t="s">
        <v>41</v>
      </c>
      <c r="J74" s="14">
        <v>45474</v>
      </c>
      <c r="K74" s="42" t="s">
        <v>32</v>
      </c>
      <c r="L74" s="42" t="s">
        <v>32</v>
      </c>
      <c r="M74" s="42" t="s">
        <v>32</v>
      </c>
      <c r="N74" s="42" t="s">
        <v>32</v>
      </c>
      <c r="O74" s="42" t="s">
        <v>32</v>
      </c>
      <c r="P74" s="42" t="s">
        <v>32</v>
      </c>
      <c r="Q74" s="42" t="s">
        <v>32</v>
      </c>
      <c r="R74" s="42" t="s">
        <v>32</v>
      </c>
      <c r="S74" s="42" t="s">
        <v>32</v>
      </c>
      <c r="T74" s="42" t="s">
        <v>32</v>
      </c>
      <c r="U74" s="42" t="s">
        <v>32</v>
      </c>
      <c r="V74" s="42" t="s">
        <v>32</v>
      </c>
    </row>
    <row r="75" spans="1:22" ht="50.1" customHeight="1" x14ac:dyDescent="0.25">
      <c r="A75" s="37" t="s">
        <v>499</v>
      </c>
      <c r="B75" s="37" t="s">
        <v>512</v>
      </c>
      <c r="C75" s="2" t="s">
        <v>540</v>
      </c>
      <c r="D75" s="2" t="s">
        <v>25</v>
      </c>
      <c r="E75" s="2">
        <v>147</v>
      </c>
      <c r="F75" s="2" t="s">
        <v>128</v>
      </c>
      <c r="G75" s="37" t="s">
        <v>515</v>
      </c>
      <c r="H75" s="37">
        <v>50</v>
      </c>
      <c r="I75" s="2" t="s">
        <v>31</v>
      </c>
      <c r="J75" s="14">
        <v>45627</v>
      </c>
      <c r="K75" s="2" t="s">
        <v>32</v>
      </c>
      <c r="L75" s="2" t="s">
        <v>32</v>
      </c>
      <c r="M75" s="2" t="s">
        <v>32</v>
      </c>
      <c r="N75" s="2" t="s">
        <v>32</v>
      </c>
      <c r="O75" s="2" t="s">
        <v>32</v>
      </c>
      <c r="P75" s="42" t="s">
        <v>32</v>
      </c>
      <c r="Q75" s="2" t="s">
        <v>32</v>
      </c>
      <c r="R75" s="2" t="s">
        <v>32</v>
      </c>
      <c r="S75" s="2" t="s">
        <v>32</v>
      </c>
      <c r="T75" s="2" t="s">
        <v>32</v>
      </c>
      <c r="U75" s="2" t="s">
        <v>32</v>
      </c>
      <c r="V75" s="42" t="s">
        <v>32</v>
      </c>
    </row>
    <row r="76" spans="1:22" ht="50.1" customHeight="1" x14ac:dyDescent="0.25">
      <c r="A76" s="37" t="s">
        <v>499</v>
      </c>
      <c r="B76" s="37" t="s">
        <v>512</v>
      </c>
      <c r="C76" s="2" t="s">
        <v>540</v>
      </c>
      <c r="D76" s="2" t="s">
        <v>50</v>
      </c>
      <c r="E76" s="2">
        <v>149</v>
      </c>
      <c r="F76" s="2" t="s">
        <v>516</v>
      </c>
      <c r="G76" s="37" t="s">
        <v>517</v>
      </c>
      <c r="H76" s="37">
        <v>2</v>
      </c>
      <c r="I76" s="2" t="s">
        <v>31</v>
      </c>
      <c r="J76" s="14">
        <v>45444</v>
      </c>
      <c r="K76" s="2" t="s">
        <v>32</v>
      </c>
      <c r="L76" s="2" t="s">
        <v>32</v>
      </c>
      <c r="M76" s="2" t="s">
        <v>32</v>
      </c>
      <c r="N76" s="37" t="s">
        <v>32</v>
      </c>
      <c r="O76" s="2" t="s">
        <v>32</v>
      </c>
      <c r="P76" s="42" t="s">
        <v>32</v>
      </c>
      <c r="Q76" s="2" t="s">
        <v>32</v>
      </c>
      <c r="R76" s="2" t="s">
        <v>32</v>
      </c>
      <c r="S76" s="2">
        <v>1</v>
      </c>
      <c r="T76" s="2">
        <v>1</v>
      </c>
      <c r="U76" s="2">
        <v>1</v>
      </c>
      <c r="V76" s="42">
        <v>1</v>
      </c>
    </row>
    <row r="77" spans="1:22" ht="50.1" customHeight="1" x14ac:dyDescent="0.25">
      <c r="A77" s="2" t="s">
        <v>499</v>
      </c>
      <c r="B77" s="2" t="s">
        <v>512</v>
      </c>
      <c r="C77" s="2" t="s">
        <v>540</v>
      </c>
      <c r="D77" s="2" t="s">
        <v>50</v>
      </c>
      <c r="E77" s="2">
        <v>150</v>
      </c>
      <c r="F77" s="2" t="s">
        <v>518</v>
      </c>
      <c r="G77" s="2" t="s">
        <v>519</v>
      </c>
      <c r="H77" s="2">
        <v>1</v>
      </c>
      <c r="I77" s="2" t="s">
        <v>31</v>
      </c>
      <c r="J77" s="14">
        <v>45627</v>
      </c>
      <c r="K77" s="2" t="s">
        <v>32</v>
      </c>
      <c r="L77" s="2" t="s">
        <v>32</v>
      </c>
      <c r="M77" s="2" t="s">
        <v>32</v>
      </c>
      <c r="N77" s="2" t="s">
        <v>32</v>
      </c>
      <c r="O77" s="2" t="s">
        <v>32</v>
      </c>
      <c r="P77" s="42" t="s">
        <v>32</v>
      </c>
      <c r="Q77" s="2" t="s">
        <v>32</v>
      </c>
      <c r="R77" s="2" t="s">
        <v>32</v>
      </c>
      <c r="S77" s="2" t="s">
        <v>32</v>
      </c>
      <c r="T77" s="2" t="s">
        <v>32</v>
      </c>
      <c r="U77" s="2" t="s">
        <v>32</v>
      </c>
      <c r="V77" s="42" t="s">
        <v>32</v>
      </c>
    </row>
    <row r="78" spans="1:22" ht="50.1" customHeight="1" x14ac:dyDescent="0.25">
      <c r="A78" s="2" t="s">
        <v>499</v>
      </c>
      <c r="B78" s="2" t="s">
        <v>512</v>
      </c>
      <c r="C78" s="2" t="s">
        <v>540</v>
      </c>
      <c r="D78" s="2" t="s">
        <v>50</v>
      </c>
      <c r="E78" s="2">
        <v>152</v>
      </c>
      <c r="F78" s="2" t="s">
        <v>520</v>
      </c>
      <c r="G78" s="2" t="s">
        <v>521</v>
      </c>
      <c r="H78" s="2">
        <v>2</v>
      </c>
      <c r="I78" s="2" t="s">
        <v>31</v>
      </c>
      <c r="J78" s="14">
        <v>45597</v>
      </c>
      <c r="K78" s="2" t="s">
        <v>32</v>
      </c>
      <c r="L78" s="2" t="s">
        <v>32</v>
      </c>
      <c r="M78" s="2" t="s">
        <v>32</v>
      </c>
      <c r="N78" s="2" t="s">
        <v>32</v>
      </c>
      <c r="O78" s="2" t="s">
        <v>32</v>
      </c>
      <c r="P78" s="42" t="s">
        <v>32</v>
      </c>
      <c r="Q78" s="2" t="s">
        <v>32</v>
      </c>
      <c r="R78" s="2" t="s">
        <v>32</v>
      </c>
      <c r="S78" s="2" t="s">
        <v>32</v>
      </c>
      <c r="T78" s="2" t="s">
        <v>32</v>
      </c>
      <c r="U78" s="2" t="s">
        <v>32</v>
      </c>
      <c r="V78" s="42" t="s">
        <v>32</v>
      </c>
    </row>
    <row r="79" spans="1:22" ht="50.1" customHeight="1" x14ac:dyDescent="0.25">
      <c r="A79" s="2" t="s">
        <v>499</v>
      </c>
      <c r="B79" s="2" t="s">
        <v>86</v>
      </c>
      <c r="C79" s="2" t="s">
        <v>540</v>
      </c>
      <c r="D79" s="2" t="s">
        <v>50</v>
      </c>
      <c r="E79" s="2">
        <v>154</v>
      </c>
      <c r="F79" s="2" t="s">
        <v>522</v>
      </c>
      <c r="G79" s="2" t="s">
        <v>523</v>
      </c>
      <c r="H79" s="3">
        <v>1</v>
      </c>
      <c r="I79" s="2" t="s">
        <v>41</v>
      </c>
      <c r="J79" s="14">
        <v>45505</v>
      </c>
      <c r="K79" s="42" t="s">
        <v>32</v>
      </c>
      <c r="L79" s="42" t="s">
        <v>32</v>
      </c>
      <c r="M79" s="42" t="s">
        <v>32</v>
      </c>
      <c r="N79" s="42" t="s">
        <v>32</v>
      </c>
      <c r="O79" s="42" t="s">
        <v>32</v>
      </c>
      <c r="P79" s="42" t="s">
        <v>32</v>
      </c>
      <c r="Q79" s="42" t="s">
        <v>32</v>
      </c>
      <c r="R79" s="42" t="s">
        <v>32</v>
      </c>
      <c r="S79" s="42" t="s">
        <v>32</v>
      </c>
      <c r="T79" s="42" t="s">
        <v>32</v>
      </c>
      <c r="U79" s="42" t="s">
        <v>32</v>
      </c>
      <c r="V79" s="42" t="s">
        <v>32</v>
      </c>
    </row>
    <row r="80" spans="1:22" ht="50.1" customHeight="1" x14ac:dyDescent="0.25">
      <c r="A80" s="2" t="s">
        <v>319</v>
      </c>
      <c r="B80" s="37" t="s">
        <v>330</v>
      </c>
      <c r="C80" s="2" t="s">
        <v>540</v>
      </c>
      <c r="D80" s="2" t="s">
        <v>50</v>
      </c>
      <c r="E80" s="2">
        <v>165</v>
      </c>
      <c r="F80" s="2" t="s">
        <v>524</v>
      </c>
      <c r="G80" s="2" t="s">
        <v>525</v>
      </c>
      <c r="H80" s="2">
        <v>3</v>
      </c>
      <c r="I80" s="2" t="s">
        <v>31</v>
      </c>
      <c r="J80" s="14">
        <v>45444</v>
      </c>
      <c r="K80" s="2" t="s">
        <v>32</v>
      </c>
      <c r="L80" s="2" t="s">
        <v>32</v>
      </c>
      <c r="M80" s="2" t="s">
        <v>32</v>
      </c>
      <c r="N80" s="2" t="s">
        <v>32</v>
      </c>
      <c r="O80" s="2" t="s">
        <v>32</v>
      </c>
      <c r="P80" s="42" t="s">
        <v>32</v>
      </c>
      <c r="Q80" s="2" t="s">
        <v>32</v>
      </c>
      <c r="R80" s="2" t="s">
        <v>32</v>
      </c>
      <c r="S80" s="2">
        <v>1</v>
      </c>
      <c r="T80" s="2">
        <v>1</v>
      </c>
      <c r="U80" s="2">
        <v>1</v>
      </c>
      <c r="V80" s="42">
        <v>1</v>
      </c>
    </row>
    <row r="81" spans="1:22" ht="50.1" customHeight="1" x14ac:dyDescent="0.25">
      <c r="A81" s="37" t="s">
        <v>337</v>
      </c>
      <c r="B81" s="37" t="s">
        <v>347</v>
      </c>
      <c r="C81" s="2" t="s">
        <v>540</v>
      </c>
      <c r="D81" s="2" t="s">
        <v>50</v>
      </c>
      <c r="E81" s="2">
        <v>189</v>
      </c>
      <c r="F81" s="2" t="s">
        <v>526</v>
      </c>
      <c r="G81" s="2" t="s">
        <v>353</v>
      </c>
      <c r="H81" s="2">
        <v>3</v>
      </c>
      <c r="I81" s="2" t="s">
        <v>31</v>
      </c>
      <c r="J81" s="14">
        <v>45413</v>
      </c>
      <c r="K81" s="2" t="s">
        <v>32</v>
      </c>
      <c r="L81" s="2" t="s">
        <v>32</v>
      </c>
      <c r="M81" s="2" t="s">
        <v>32</v>
      </c>
      <c r="N81" s="2" t="s">
        <v>32</v>
      </c>
      <c r="O81" s="2" t="s">
        <v>32</v>
      </c>
      <c r="P81" s="2" t="s">
        <v>32</v>
      </c>
      <c r="Q81" s="2" t="s">
        <v>32</v>
      </c>
      <c r="R81" s="2">
        <v>1</v>
      </c>
      <c r="S81" s="2" t="s">
        <v>32</v>
      </c>
      <c r="T81" s="2">
        <v>1</v>
      </c>
      <c r="U81" s="2">
        <v>1</v>
      </c>
      <c r="V81" s="42">
        <v>1</v>
      </c>
    </row>
    <row r="82" spans="1:22" ht="50.1" customHeight="1" x14ac:dyDescent="0.25">
      <c r="A82" s="2" t="s">
        <v>428</v>
      </c>
      <c r="B82" s="2" t="s">
        <v>428</v>
      </c>
      <c r="C82" s="2" t="s">
        <v>540</v>
      </c>
      <c r="D82" s="2" t="s">
        <v>50</v>
      </c>
      <c r="E82" s="2">
        <v>209</v>
      </c>
      <c r="F82" s="2" t="s">
        <v>527</v>
      </c>
      <c r="G82" s="37" t="s">
        <v>528</v>
      </c>
      <c r="H82" s="3">
        <v>1</v>
      </c>
      <c r="I82" s="2" t="s">
        <v>41</v>
      </c>
      <c r="J82" s="14">
        <v>45444</v>
      </c>
      <c r="K82" s="42" t="s">
        <v>32</v>
      </c>
      <c r="L82" s="42" t="s">
        <v>32</v>
      </c>
      <c r="M82" s="42" t="s">
        <v>32</v>
      </c>
      <c r="N82" s="2" t="s">
        <v>32</v>
      </c>
      <c r="O82" s="42" t="s">
        <v>32</v>
      </c>
      <c r="P82" s="42" t="s">
        <v>32</v>
      </c>
      <c r="Q82" s="42" t="s">
        <v>32</v>
      </c>
      <c r="R82" s="42" t="s">
        <v>32</v>
      </c>
      <c r="S82" s="42">
        <v>0</v>
      </c>
      <c r="T82" s="42">
        <v>0.5</v>
      </c>
      <c r="U82" s="42">
        <v>0</v>
      </c>
      <c r="V82" s="42">
        <v>0</v>
      </c>
    </row>
    <row r="83" spans="1:22" ht="50.1" customHeight="1" x14ac:dyDescent="0.25">
      <c r="A83" s="2" t="s">
        <v>428</v>
      </c>
      <c r="B83" s="2" t="s">
        <v>436</v>
      </c>
      <c r="C83" s="37" t="s">
        <v>540</v>
      </c>
      <c r="D83" s="2" t="s">
        <v>50</v>
      </c>
      <c r="E83" s="2">
        <v>218</v>
      </c>
      <c r="F83" s="2" t="s">
        <v>529</v>
      </c>
      <c r="G83" s="2" t="s">
        <v>530</v>
      </c>
      <c r="H83" s="37">
        <v>69</v>
      </c>
      <c r="I83" s="2" t="s">
        <v>31</v>
      </c>
      <c r="J83" s="14">
        <v>45444</v>
      </c>
      <c r="K83" s="2" t="s">
        <v>32</v>
      </c>
      <c r="L83" s="2" t="s">
        <v>32</v>
      </c>
      <c r="M83" s="2" t="s">
        <v>32</v>
      </c>
      <c r="N83" s="37" t="s">
        <v>32</v>
      </c>
      <c r="O83" s="2" t="s">
        <v>32</v>
      </c>
      <c r="P83" s="42" t="s">
        <v>32</v>
      </c>
      <c r="Q83" s="2" t="s">
        <v>32</v>
      </c>
      <c r="R83" s="2" t="s">
        <v>32</v>
      </c>
      <c r="S83" s="2">
        <v>23</v>
      </c>
      <c r="T83" s="2">
        <v>23</v>
      </c>
      <c r="U83" s="2">
        <v>23</v>
      </c>
      <c r="V83" s="42">
        <v>1</v>
      </c>
    </row>
    <row r="84" spans="1:22" ht="50.1" customHeight="1" x14ac:dyDescent="0.25">
      <c r="A84" s="2" t="s">
        <v>428</v>
      </c>
      <c r="B84" s="2" t="s">
        <v>436</v>
      </c>
      <c r="C84" s="37" t="s">
        <v>540</v>
      </c>
      <c r="D84" s="2" t="s">
        <v>50</v>
      </c>
      <c r="E84" s="2">
        <v>219</v>
      </c>
      <c r="F84" s="2" t="s">
        <v>531</v>
      </c>
      <c r="G84" s="2" t="s">
        <v>532</v>
      </c>
      <c r="H84" s="37">
        <v>20</v>
      </c>
      <c r="I84" s="2" t="s">
        <v>31</v>
      </c>
      <c r="J84" s="14">
        <v>45536</v>
      </c>
      <c r="K84" s="2" t="s">
        <v>32</v>
      </c>
      <c r="L84" s="2" t="s">
        <v>32</v>
      </c>
      <c r="M84" s="2" t="s">
        <v>32</v>
      </c>
      <c r="N84" s="2" t="s">
        <v>32</v>
      </c>
      <c r="O84" s="2" t="s">
        <v>32</v>
      </c>
      <c r="P84" s="42" t="s">
        <v>32</v>
      </c>
      <c r="Q84" s="2" t="s">
        <v>32</v>
      </c>
      <c r="R84" s="2" t="s">
        <v>32</v>
      </c>
      <c r="S84" s="2" t="s">
        <v>32</v>
      </c>
      <c r="T84" s="2" t="s">
        <v>32</v>
      </c>
      <c r="U84" s="2" t="s">
        <v>32</v>
      </c>
      <c r="V84" s="42" t="s">
        <v>32</v>
      </c>
    </row>
    <row r="85" spans="1:22" ht="50.1" customHeight="1" x14ac:dyDescent="0.25">
      <c r="A85" s="2" t="s">
        <v>472</v>
      </c>
      <c r="B85" s="2" t="s">
        <v>244</v>
      </c>
      <c r="C85" s="2" t="s">
        <v>540</v>
      </c>
      <c r="D85" s="2" t="s">
        <v>50</v>
      </c>
      <c r="E85" s="2">
        <v>228</v>
      </c>
      <c r="F85" s="2" t="s">
        <v>533</v>
      </c>
      <c r="G85" s="2" t="s">
        <v>534</v>
      </c>
      <c r="H85" s="3">
        <v>1</v>
      </c>
      <c r="I85" s="2" t="s">
        <v>41</v>
      </c>
      <c r="J85" s="14">
        <v>45323</v>
      </c>
      <c r="K85" s="42" t="s">
        <v>32</v>
      </c>
      <c r="L85" s="42">
        <v>1</v>
      </c>
      <c r="M85" s="42">
        <v>0.63157894736842102</v>
      </c>
      <c r="N85" s="42">
        <v>1</v>
      </c>
      <c r="O85" s="42">
        <v>0.91025641025641024</v>
      </c>
      <c r="P85" s="42">
        <v>0.91025641025641024</v>
      </c>
      <c r="Q85" s="42">
        <v>1.25</v>
      </c>
      <c r="R85" s="42">
        <v>1</v>
      </c>
      <c r="S85" s="42">
        <v>1</v>
      </c>
      <c r="T85" s="42">
        <v>1</v>
      </c>
      <c r="U85" s="42">
        <v>1.054263565891473</v>
      </c>
      <c r="V85" s="42">
        <v>1.054263565891473</v>
      </c>
    </row>
    <row r="86" spans="1:22" ht="50.1" customHeight="1" x14ac:dyDescent="0.25">
      <c r="A86" s="4" t="s">
        <v>337</v>
      </c>
      <c r="B86" s="4" t="s">
        <v>347</v>
      </c>
      <c r="C86" s="4" t="s">
        <v>540</v>
      </c>
      <c r="D86" s="4" t="s">
        <v>50</v>
      </c>
      <c r="E86" s="4">
        <v>239</v>
      </c>
      <c r="F86" s="4" t="s">
        <v>535</v>
      </c>
      <c r="G86" s="4" t="s">
        <v>536</v>
      </c>
      <c r="H86" s="11">
        <v>1</v>
      </c>
      <c r="I86" s="4" t="s">
        <v>41</v>
      </c>
      <c r="J86" s="14">
        <v>45413</v>
      </c>
      <c r="K86" s="42" t="s">
        <v>32</v>
      </c>
      <c r="L86" s="42" t="s">
        <v>32</v>
      </c>
      <c r="M86" s="42" t="s">
        <v>32</v>
      </c>
      <c r="N86" s="42" t="s">
        <v>32</v>
      </c>
      <c r="O86" s="42" t="s">
        <v>32</v>
      </c>
      <c r="P86" s="42" t="s">
        <v>32</v>
      </c>
      <c r="Q86" s="42" t="s">
        <v>32</v>
      </c>
      <c r="R86" s="42">
        <v>1</v>
      </c>
      <c r="S86" s="42">
        <v>1</v>
      </c>
      <c r="T86" s="42">
        <v>1</v>
      </c>
      <c r="U86" s="42">
        <v>1</v>
      </c>
      <c r="V86" s="42">
        <v>1</v>
      </c>
    </row>
    <row r="87" spans="1:22" ht="50.1" customHeight="1" x14ac:dyDescent="0.25">
      <c r="A87" s="2" t="s">
        <v>456</v>
      </c>
      <c r="B87" s="2" t="s">
        <v>537</v>
      </c>
      <c r="C87" s="2" t="s">
        <v>540</v>
      </c>
      <c r="D87" s="2" t="s">
        <v>50</v>
      </c>
      <c r="E87" s="2">
        <v>243</v>
      </c>
      <c r="F87" s="2" t="s">
        <v>538</v>
      </c>
      <c r="G87" s="2" t="s">
        <v>539</v>
      </c>
      <c r="H87" s="3">
        <v>1</v>
      </c>
      <c r="I87" s="2" t="s">
        <v>41</v>
      </c>
      <c r="J87" s="14">
        <v>45474</v>
      </c>
      <c r="K87" s="42" t="s">
        <v>32</v>
      </c>
      <c r="L87" s="42" t="s">
        <v>32</v>
      </c>
      <c r="M87" s="42" t="s">
        <v>32</v>
      </c>
      <c r="N87" s="42" t="s">
        <v>32</v>
      </c>
      <c r="O87" s="42" t="s">
        <v>32</v>
      </c>
      <c r="P87" s="42" t="s">
        <v>32</v>
      </c>
      <c r="Q87" s="42" t="s">
        <v>32</v>
      </c>
      <c r="R87" s="42" t="s">
        <v>32</v>
      </c>
      <c r="S87" s="42" t="s">
        <v>32</v>
      </c>
      <c r="T87" s="42" t="s">
        <v>32</v>
      </c>
      <c r="U87" s="42" t="s">
        <v>32</v>
      </c>
      <c r="V87" s="42" t="s">
        <v>32</v>
      </c>
    </row>
    <row r="88" spans="1:22" ht="50.1" customHeight="1" x14ac:dyDescent="0.25">
      <c r="A88" s="2" t="s">
        <v>456</v>
      </c>
      <c r="B88" s="2" t="s">
        <v>212</v>
      </c>
      <c r="C88" s="2" t="s">
        <v>541</v>
      </c>
      <c r="D88" s="2" t="s">
        <v>50</v>
      </c>
      <c r="E88" s="2">
        <v>19</v>
      </c>
      <c r="F88" s="2" t="s">
        <v>458</v>
      </c>
      <c r="G88" s="2" t="s">
        <v>459</v>
      </c>
      <c r="H88" s="6">
        <v>42</v>
      </c>
      <c r="I88" s="2" t="s">
        <v>31</v>
      </c>
      <c r="J88" s="14">
        <v>45383</v>
      </c>
      <c r="K88" s="2" t="s">
        <v>32</v>
      </c>
      <c r="L88" s="2" t="s">
        <v>32</v>
      </c>
      <c r="M88" s="2" t="s">
        <v>32</v>
      </c>
      <c r="N88" s="37" t="s">
        <v>32</v>
      </c>
      <c r="O88" s="2" t="s">
        <v>32</v>
      </c>
      <c r="P88" s="42" t="s">
        <v>32</v>
      </c>
      <c r="Q88" s="2">
        <v>29</v>
      </c>
      <c r="R88" s="2">
        <v>0</v>
      </c>
      <c r="S88" s="2">
        <v>0</v>
      </c>
      <c r="T88" s="2">
        <v>15</v>
      </c>
      <c r="U88" s="2">
        <v>29</v>
      </c>
      <c r="V88" s="42">
        <v>1.9333333333333333</v>
      </c>
    </row>
    <row r="89" spans="1:22" ht="50.1" customHeight="1" x14ac:dyDescent="0.25">
      <c r="A89" s="2" t="s">
        <v>456</v>
      </c>
      <c r="B89" s="2" t="s">
        <v>212</v>
      </c>
      <c r="C89" s="2" t="s">
        <v>541</v>
      </c>
      <c r="D89" s="2" t="s">
        <v>50</v>
      </c>
      <c r="E89" s="2">
        <v>20</v>
      </c>
      <c r="F89" s="2" t="s">
        <v>460</v>
      </c>
      <c r="G89" s="2" t="s">
        <v>461</v>
      </c>
      <c r="H89" s="37">
        <v>42</v>
      </c>
      <c r="I89" s="2" t="s">
        <v>31</v>
      </c>
      <c r="J89" s="14">
        <v>45413</v>
      </c>
      <c r="K89" s="2" t="s">
        <v>32</v>
      </c>
      <c r="L89" s="2" t="s">
        <v>32</v>
      </c>
      <c r="M89" s="2" t="s">
        <v>32</v>
      </c>
      <c r="N89" s="37" t="s">
        <v>32</v>
      </c>
      <c r="O89" s="2" t="s">
        <v>32</v>
      </c>
      <c r="P89" s="42" t="s">
        <v>32</v>
      </c>
      <c r="Q89" s="2" t="s">
        <v>32</v>
      </c>
      <c r="R89" s="2">
        <v>3</v>
      </c>
      <c r="S89" s="2" t="s">
        <v>32</v>
      </c>
      <c r="T89" s="2">
        <v>8</v>
      </c>
      <c r="U89" s="2">
        <v>3</v>
      </c>
      <c r="V89" s="42">
        <v>0.375</v>
      </c>
    </row>
    <row r="90" spans="1:22" ht="50.1" customHeight="1" x14ac:dyDescent="0.25">
      <c r="A90" s="4" t="s">
        <v>130</v>
      </c>
      <c r="B90" s="2" t="s">
        <v>462</v>
      </c>
      <c r="C90" s="2" t="s">
        <v>541</v>
      </c>
      <c r="D90" s="2" t="s">
        <v>50</v>
      </c>
      <c r="E90" s="2">
        <v>29</v>
      </c>
      <c r="F90" s="2" t="s">
        <v>463</v>
      </c>
      <c r="G90" s="2" t="s">
        <v>464</v>
      </c>
      <c r="H90" s="5">
        <v>1</v>
      </c>
      <c r="I90" s="2" t="s">
        <v>41</v>
      </c>
      <c r="J90" s="14">
        <v>45292</v>
      </c>
      <c r="K90" s="42" t="s">
        <v>32</v>
      </c>
      <c r="L90" s="42" t="s">
        <v>32</v>
      </c>
      <c r="M90" s="42" t="s">
        <v>32</v>
      </c>
      <c r="N90" s="42">
        <v>1</v>
      </c>
      <c r="O90" s="42" t="s">
        <v>32</v>
      </c>
      <c r="P90" s="42" t="s">
        <v>32</v>
      </c>
      <c r="Q90" s="42">
        <v>0</v>
      </c>
      <c r="R90" s="42">
        <v>0</v>
      </c>
      <c r="S90" s="42">
        <v>0</v>
      </c>
      <c r="T90" s="42">
        <v>1</v>
      </c>
      <c r="U90" s="42">
        <v>0</v>
      </c>
      <c r="V90" s="42">
        <v>0</v>
      </c>
    </row>
    <row r="91" spans="1:22" ht="50.1" customHeight="1" x14ac:dyDescent="0.25">
      <c r="A91" s="4" t="s">
        <v>130</v>
      </c>
      <c r="B91" s="2" t="s">
        <v>462</v>
      </c>
      <c r="C91" s="2" t="s">
        <v>541</v>
      </c>
      <c r="D91" s="2" t="s">
        <v>50</v>
      </c>
      <c r="E91" s="2">
        <v>31</v>
      </c>
      <c r="F91" s="2" t="s">
        <v>465</v>
      </c>
      <c r="G91" s="2" t="s">
        <v>466</v>
      </c>
      <c r="H91" s="5">
        <v>1</v>
      </c>
      <c r="I91" s="2" t="s">
        <v>41</v>
      </c>
      <c r="J91" s="14">
        <v>45444</v>
      </c>
      <c r="K91" s="42" t="s">
        <v>32</v>
      </c>
      <c r="L91" s="42" t="s">
        <v>32</v>
      </c>
      <c r="M91" s="42" t="s">
        <v>32</v>
      </c>
      <c r="N91" s="42" t="s">
        <v>32</v>
      </c>
      <c r="O91" s="42" t="s">
        <v>32</v>
      </c>
      <c r="P91" s="42" t="s">
        <v>32</v>
      </c>
      <c r="Q91" s="42" t="s">
        <v>32</v>
      </c>
      <c r="R91" s="42" t="s">
        <v>32</v>
      </c>
      <c r="S91" s="42">
        <v>0.4375</v>
      </c>
      <c r="T91" s="42">
        <v>1</v>
      </c>
      <c r="U91" s="42">
        <v>0.4375</v>
      </c>
      <c r="V91" s="42">
        <v>0.4375</v>
      </c>
    </row>
    <row r="92" spans="1:22" ht="50.1" customHeight="1" x14ac:dyDescent="0.25">
      <c r="A92" s="4" t="s">
        <v>130</v>
      </c>
      <c r="B92" s="2" t="s">
        <v>462</v>
      </c>
      <c r="C92" s="2" t="s">
        <v>541</v>
      </c>
      <c r="D92" s="2" t="s">
        <v>50</v>
      </c>
      <c r="E92" s="2">
        <v>32</v>
      </c>
      <c r="F92" s="2" t="s">
        <v>467</v>
      </c>
      <c r="G92" s="4" t="s">
        <v>468</v>
      </c>
      <c r="H92" s="5">
        <v>1</v>
      </c>
      <c r="I92" s="2" t="s">
        <v>41</v>
      </c>
      <c r="J92" s="14">
        <v>45474</v>
      </c>
      <c r="K92" s="42" t="s">
        <v>32</v>
      </c>
      <c r="L92" s="42" t="s">
        <v>32</v>
      </c>
      <c r="M92" s="42" t="s">
        <v>32</v>
      </c>
      <c r="N92" s="42" t="s">
        <v>32</v>
      </c>
      <c r="O92" s="42" t="s">
        <v>32</v>
      </c>
      <c r="P92" s="42" t="s">
        <v>32</v>
      </c>
      <c r="Q92" s="42" t="s">
        <v>32</v>
      </c>
      <c r="R92" s="42" t="s">
        <v>32</v>
      </c>
      <c r="S92" s="42" t="s">
        <v>32</v>
      </c>
      <c r="T92" s="42" t="s">
        <v>32</v>
      </c>
      <c r="U92" s="42" t="s">
        <v>32</v>
      </c>
      <c r="V92" s="42" t="s">
        <v>32</v>
      </c>
    </row>
    <row r="93" spans="1:22" ht="50.1" customHeight="1" x14ac:dyDescent="0.25">
      <c r="A93" s="4" t="s">
        <v>130</v>
      </c>
      <c r="B93" s="37" t="s">
        <v>469</v>
      </c>
      <c r="C93" s="2" t="s">
        <v>541</v>
      </c>
      <c r="D93" s="2" t="s">
        <v>43</v>
      </c>
      <c r="E93" s="2">
        <v>39</v>
      </c>
      <c r="F93" s="2" t="s">
        <v>470</v>
      </c>
      <c r="G93" s="37" t="s">
        <v>471</v>
      </c>
      <c r="H93" s="39">
        <v>35</v>
      </c>
      <c r="I93" s="2" t="s">
        <v>31</v>
      </c>
      <c r="J93" s="14">
        <v>45352</v>
      </c>
      <c r="K93" s="2" t="s">
        <v>32</v>
      </c>
      <c r="L93" s="2" t="s">
        <v>32</v>
      </c>
      <c r="M93" s="2">
        <v>8</v>
      </c>
      <c r="N93" s="2">
        <v>6</v>
      </c>
      <c r="O93" s="2">
        <v>8</v>
      </c>
      <c r="P93" s="42">
        <v>1.3333333333333333</v>
      </c>
      <c r="Q93" s="2" t="s">
        <v>32</v>
      </c>
      <c r="R93" s="2" t="s">
        <v>32</v>
      </c>
      <c r="S93" s="2">
        <v>7</v>
      </c>
      <c r="T93" s="2">
        <v>11</v>
      </c>
      <c r="U93" s="2">
        <v>7</v>
      </c>
      <c r="V93" s="42">
        <v>0.63636363636363635</v>
      </c>
    </row>
    <row r="94" spans="1:22" ht="50.1" customHeight="1" x14ac:dyDescent="0.25">
      <c r="A94" s="2" t="s">
        <v>472</v>
      </c>
      <c r="B94" s="2" t="s">
        <v>306</v>
      </c>
      <c r="C94" s="2" t="s">
        <v>541</v>
      </c>
      <c r="D94" s="2" t="s">
        <v>37</v>
      </c>
      <c r="E94" s="2">
        <v>47</v>
      </c>
      <c r="F94" s="2" t="s">
        <v>473</v>
      </c>
      <c r="G94" s="2" t="s">
        <v>474</v>
      </c>
      <c r="H94" s="3">
        <v>0.9</v>
      </c>
      <c r="I94" s="2" t="s">
        <v>41</v>
      </c>
      <c r="J94" s="14">
        <v>45323</v>
      </c>
      <c r="K94" s="42" t="s">
        <v>32</v>
      </c>
      <c r="L94" s="42">
        <v>0.95509309967141287</v>
      </c>
      <c r="M94" s="42" t="s">
        <v>32</v>
      </c>
      <c r="N94" s="42">
        <v>0.9</v>
      </c>
      <c r="O94" s="42">
        <v>0.95509309967141287</v>
      </c>
      <c r="P94" s="42">
        <v>1.0612145551904588</v>
      </c>
      <c r="Q94" s="42">
        <v>0.96685082872928174</v>
      </c>
      <c r="R94" s="42" t="s">
        <v>32</v>
      </c>
      <c r="S94" s="42">
        <v>0.9754566210045662</v>
      </c>
      <c r="T94" s="42">
        <v>0.9</v>
      </c>
      <c r="U94" s="42">
        <v>0.97252540459164472</v>
      </c>
      <c r="V94" s="42">
        <v>1.0805837828796052</v>
      </c>
    </row>
    <row r="95" spans="1:22" ht="50.1" customHeight="1" x14ac:dyDescent="0.25">
      <c r="A95" s="37" t="s">
        <v>472</v>
      </c>
      <c r="B95" s="37" t="s">
        <v>268</v>
      </c>
      <c r="C95" s="2" t="s">
        <v>541</v>
      </c>
      <c r="D95" s="2" t="s">
        <v>37</v>
      </c>
      <c r="E95" s="2">
        <v>56</v>
      </c>
      <c r="F95" s="2" t="s">
        <v>475</v>
      </c>
      <c r="G95" s="37" t="s">
        <v>476</v>
      </c>
      <c r="H95" s="37">
        <v>16</v>
      </c>
      <c r="I95" s="2" t="s">
        <v>31</v>
      </c>
      <c r="J95" s="14">
        <v>45536</v>
      </c>
      <c r="K95" s="2" t="s">
        <v>32</v>
      </c>
      <c r="L95" s="2" t="s">
        <v>32</v>
      </c>
      <c r="M95" s="2" t="s">
        <v>32</v>
      </c>
      <c r="N95" s="2" t="s">
        <v>32</v>
      </c>
      <c r="O95" s="2" t="s">
        <v>32</v>
      </c>
      <c r="P95" s="42" t="s">
        <v>32</v>
      </c>
      <c r="Q95" s="2" t="s">
        <v>32</v>
      </c>
      <c r="R95" s="2" t="s">
        <v>32</v>
      </c>
      <c r="S95" s="2" t="s">
        <v>32</v>
      </c>
      <c r="T95" s="2" t="s">
        <v>32</v>
      </c>
      <c r="U95" s="2" t="s">
        <v>32</v>
      </c>
      <c r="V95" s="42" t="s">
        <v>32</v>
      </c>
    </row>
    <row r="96" spans="1:22" ht="50.1" customHeight="1" x14ac:dyDescent="0.25">
      <c r="A96" s="37" t="s">
        <v>472</v>
      </c>
      <c r="B96" s="37" t="s">
        <v>268</v>
      </c>
      <c r="C96" s="2" t="s">
        <v>541</v>
      </c>
      <c r="D96" s="2" t="s">
        <v>37</v>
      </c>
      <c r="E96" s="2">
        <v>57</v>
      </c>
      <c r="F96" s="2" t="s">
        <v>304</v>
      </c>
      <c r="G96" s="37" t="s">
        <v>305</v>
      </c>
      <c r="H96" s="37">
        <v>2</v>
      </c>
      <c r="I96" s="2" t="s">
        <v>31</v>
      </c>
      <c r="J96" s="14">
        <v>45597</v>
      </c>
      <c r="K96" s="2" t="s">
        <v>32</v>
      </c>
      <c r="L96" s="2" t="s">
        <v>32</v>
      </c>
      <c r="M96" s="2" t="s">
        <v>32</v>
      </c>
      <c r="N96" s="2" t="s">
        <v>32</v>
      </c>
      <c r="O96" s="2" t="s">
        <v>32</v>
      </c>
      <c r="P96" s="42" t="s">
        <v>32</v>
      </c>
      <c r="Q96" s="2" t="s">
        <v>32</v>
      </c>
      <c r="R96" s="2" t="s">
        <v>32</v>
      </c>
      <c r="S96" s="2" t="s">
        <v>32</v>
      </c>
      <c r="T96" s="2" t="s">
        <v>32</v>
      </c>
      <c r="U96" s="2" t="s">
        <v>32</v>
      </c>
      <c r="V96" s="42" t="s">
        <v>32</v>
      </c>
    </row>
    <row r="97" spans="1:23" ht="50.1" customHeight="1" x14ac:dyDescent="0.25">
      <c r="A97" s="37" t="s">
        <v>472</v>
      </c>
      <c r="B97" s="37" t="s">
        <v>268</v>
      </c>
      <c r="C97" s="2" t="s">
        <v>541</v>
      </c>
      <c r="D97" s="2" t="s">
        <v>25</v>
      </c>
      <c r="E97" s="2">
        <v>61</v>
      </c>
      <c r="F97" s="2" t="s">
        <v>477</v>
      </c>
      <c r="G97" s="37" t="s">
        <v>478</v>
      </c>
      <c r="H97" s="37">
        <v>1</v>
      </c>
      <c r="I97" s="2" t="s">
        <v>31</v>
      </c>
      <c r="J97" s="14">
        <v>45627</v>
      </c>
      <c r="K97" s="2" t="s">
        <v>32</v>
      </c>
      <c r="L97" s="2" t="s">
        <v>32</v>
      </c>
      <c r="M97" s="2" t="s">
        <v>32</v>
      </c>
      <c r="N97" s="2" t="s">
        <v>32</v>
      </c>
      <c r="O97" s="2" t="s">
        <v>32</v>
      </c>
      <c r="P97" s="42" t="s">
        <v>32</v>
      </c>
      <c r="Q97" s="2" t="s">
        <v>32</v>
      </c>
      <c r="R97" s="2" t="s">
        <v>32</v>
      </c>
      <c r="S97" s="2" t="s">
        <v>32</v>
      </c>
      <c r="T97" s="2" t="s">
        <v>32</v>
      </c>
      <c r="U97" s="2" t="s">
        <v>32</v>
      </c>
      <c r="V97" s="42" t="s">
        <v>32</v>
      </c>
    </row>
    <row r="98" spans="1:23" ht="50.1" customHeight="1" x14ac:dyDescent="0.25">
      <c r="A98" s="37" t="s">
        <v>472</v>
      </c>
      <c r="B98" s="37" t="s">
        <v>268</v>
      </c>
      <c r="C98" s="2" t="s">
        <v>541</v>
      </c>
      <c r="D98" s="2" t="s">
        <v>25</v>
      </c>
      <c r="E98" s="2">
        <v>70</v>
      </c>
      <c r="F98" s="2" t="s">
        <v>479</v>
      </c>
      <c r="G98" s="37" t="s">
        <v>480</v>
      </c>
      <c r="H98" s="37">
        <v>5</v>
      </c>
      <c r="I98" s="2" t="s">
        <v>31</v>
      </c>
      <c r="J98" s="14">
        <v>45505</v>
      </c>
      <c r="K98" s="2" t="s">
        <v>32</v>
      </c>
      <c r="L98" s="2" t="s">
        <v>32</v>
      </c>
      <c r="M98" s="2" t="s">
        <v>32</v>
      </c>
      <c r="N98" s="2" t="s">
        <v>32</v>
      </c>
      <c r="O98" s="2" t="s">
        <v>32</v>
      </c>
      <c r="P98" s="42" t="s">
        <v>32</v>
      </c>
      <c r="Q98" s="2" t="s">
        <v>32</v>
      </c>
      <c r="R98" s="2" t="s">
        <v>32</v>
      </c>
      <c r="S98" s="2" t="s">
        <v>32</v>
      </c>
      <c r="T98" s="2" t="s">
        <v>32</v>
      </c>
      <c r="U98" s="2" t="s">
        <v>32</v>
      </c>
      <c r="V98" s="42" t="s">
        <v>32</v>
      </c>
    </row>
    <row r="99" spans="1:23" ht="50.1" customHeight="1" x14ac:dyDescent="0.25">
      <c r="A99" s="2" t="s">
        <v>472</v>
      </c>
      <c r="B99" s="2" t="s">
        <v>244</v>
      </c>
      <c r="C99" s="2" t="s">
        <v>541</v>
      </c>
      <c r="D99" s="2" t="s">
        <v>50</v>
      </c>
      <c r="E99" s="2">
        <v>74</v>
      </c>
      <c r="F99" s="2" t="s">
        <v>481</v>
      </c>
      <c r="G99" s="4" t="s">
        <v>482</v>
      </c>
      <c r="H99" s="2">
        <v>21</v>
      </c>
      <c r="I99" s="2" t="s">
        <v>31</v>
      </c>
      <c r="J99" s="14">
        <v>45413</v>
      </c>
      <c r="K99" s="2" t="s">
        <v>32</v>
      </c>
      <c r="L99" s="2" t="s">
        <v>32</v>
      </c>
      <c r="M99" s="2" t="s">
        <v>32</v>
      </c>
      <c r="N99" s="37" t="s">
        <v>32</v>
      </c>
      <c r="O99" s="2" t="s">
        <v>32</v>
      </c>
      <c r="P99" s="42" t="s">
        <v>32</v>
      </c>
      <c r="Q99" s="2" t="s">
        <v>32</v>
      </c>
      <c r="R99" s="2">
        <v>1</v>
      </c>
      <c r="S99" s="2">
        <v>4</v>
      </c>
      <c r="T99" s="2">
        <v>6</v>
      </c>
      <c r="U99" s="2">
        <v>5</v>
      </c>
      <c r="V99" s="42">
        <v>0.83333333333333337</v>
      </c>
    </row>
    <row r="100" spans="1:23" ht="50.1" customHeight="1" x14ac:dyDescent="0.25">
      <c r="A100" s="2" t="s">
        <v>472</v>
      </c>
      <c r="B100" s="2" t="s">
        <v>244</v>
      </c>
      <c r="C100" s="2" t="s">
        <v>541</v>
      </c>
      <c r="D100" s="2" t="s">
        <v>25</v>
      </c>
      <c r="E100" s="2">
        <v>79</v>
      </c>
      <c r="F100" s="2" t="s">
        <v>483</v>
      </c>
      <c r="G100" s="2" t="s">
        <v>484</v>
      </c>
      <c r="H100" s="3">
        <v>1</v>
      </c>
      <c r="I100" s="2" t="s">
        <v>41</v>
      </c>
      <c r="J100" s="14">
        <v>45352</v>
      </c>
      <c r="K100" s="42" t="s">
        <v>32</v>
      </c>
      <c r="L100" s="42" t="s">
        <v>32</v>
      </c>
      <c r="M100" s="42" t="s">
        <v>32</v>
      </c>
      <c r="N100" s="42">
        <v>1</v>
      </c>
      <c r="O100" s="42" t="s">
        <v>32</v>
      </c>
      <c r="P100" s="42" t="s">
        <v>32</v>
      </c>
      <c r="Q100" s="42">
        <v>1</v>
      </c>
      <c r="R100" s="42">
        <v>1</v>
      </c>
      <c r="S100" s="42">
        <v>1</v>
      </c>
      <c r="T100" s="42">
        <v>1</v>
      </c>
      <c r="U100" s="42">
        <v>1</v>
      </c>
      <c r="V100" s="42">
        <v>1</v>
      </c>
    </row>
    <row r="101" spans="1:23" ht="50.1" customHeight="1" x14ac:dyDescent="0.25">
      <c r="A101" s="2" t="s">
        <v>472</v>
      </c>
      <c r="B101" s="2" t="s">
        <v>244</v>
      </c>
      <c r="C101" s="2" t="s">
        <v>541</v>
      </c>
      <c r="D101" s="2" t="s">
        <v>50</v>
      </c>
      <c r="E101" s="2">
        <v>84</v>
      </c>
      <c r="F101" s="2" t="s">
        <v>485</v>
      </c>
      <c r="G101" s="2" t="s">
        <v>486</v>
      </c>
      <c r="H101" s="2">
        <v>4</v>
      </c>
      <c r="I101" s="2" t="s">
        <v>31</v>
      </c>
      <c r="J101" s="14">
        <v>45597</v>
      </c>
      <c r="K101" s="2" t="s">
        <v>32</v>
      </c>
      <c r="L101" s="2" t="s">
        <v>32</v>
      </c>
      <c r="M101" s="2" t="s">
        <v>32</v>
      </c>
      <c r="N101" s="2" t="s">
        <v>32</v>
      </c>
      <c r="O101" s="2" t="s">
        <v>32</v>
      </c>
      <c r="P101" s="42" t="s">
        <v>32</v>
      </c>
      <c r="Q101" s="2" t="s">
        <v>32</v>
      </c>
      <c r="R101" s="2" t="s">
        <v>32</v>
      </c>
      <c r="S101" s="2" t="s">
        <v>32</v>
      </c>
      <c r="T101" s="2" t="s">
        <v>32</v>
      </c>
      <c r="U101" s="2" t="s">
        <v>32</v>
      </c>
      <c r="V101" s="42" t="s">
        <v>32</v>
      </c>
    </row>
    <row r="102" spans="1:23" ht="50.1" customHeight="1" x14ac:dyDescent="0.25">
      <c r="A102" s="2" t="s">
        <v>472</v>
      </c>
      <c r="B102" s="2" t="s">
        <v>232</v>
      </c>
      <c r="C102" s="2" t="s">
        <v>541</v>
      </c>
      <c r="D102" s="2" t="s">
        <v>43</v>
      </c>
      <c r="E102" s="2">
        <v>85</v>
      </c>
      <c r="F102" s="2" t="s">
        <v>487</v>
      </c>
      <c r="G102" s="2" t="s">
        <v>488</v>
      </c>
      <c r="H102" s="2">
        <v>1500</v>
      </c>
      <c r="I102" s="2" t="s">
        <v>31</v>
      </c>
      <c r="J102" s="14">
        <v>45444</v>
      </c>
      <c r="K102" s="2" t="s">
        <v>32</v>
      </c>
      <c r="L102" s="2" t="s">
        <v>32</v>
      </c>
      <c r="M102" s="2" t="s">
        <v>32</v>
      </c>
      <c r="N102" s="2" t="s">
        <v>32</v>
      </c>
      <c r="O102" s="2" t="s">
        <v>32</v>
      </c>
      <c r="P102" s="42" t="s">
        <v>32</v>
      </c>
      <c r="Q102" s="2" t="s">
        <v>32</v>
      </c>
      <c r="R102" s="2" t="s">
        <v>32</v>
      </c>
      <c r="S102" s="2">
        <v>0</v>
      </c>
      <c r="T102" s="2">
        <v>600</v>
      </c>
      <c r="U102" s="2">
        <v>0</v>
      </c>
      <c r="V102" s="42">
        <v>0</v>
      </c>
    </row>
    <row r="103" spans="1:23" ht="50.1" customHeight="1" x14ac:dyDescent="0.25">
      <c r="A103" s="2" t="s">
        <v>472</v>
      </c>
      <c r="B103" s="2" t="s">
        <v>232</v>
      </c>
      <c r="C103" s="2" t="s">
        <v>541</v>
      </c>
      <c r="D103" s="2" t="s">
        <v>43</v>
      </c>
      <c r="E103" s="2">
        <v>88</v>
      </c>
      <c r="F103" s="2" t="s">
        <v>489</v>
      </c>
      <c r="G103" s="37" t="s">
        <v>490</v>
      </c>
      <c r="H103" s="3">
        <v>1</v>
      </c>
      <c r="I103" s="2" t="s">
        <v>41</v>
      </c>
      <c r="J103" s="14">
        <v>45444</v>
      </c>
      <c r="K103" s="42" t="s">
        <v>32</v>
      </c>
      <c r="L103" s="42" t="s">
        <v>32</v>
      </c>
      <c r="M103" s="42" t="s">
        <v>32</v>
      </c>
      <c r="N103" s="42" t="s">
        <v>32</v>
      </c>
      <c r="O103" s="42" t="s">
        <v>32</v>
      </c>
      <c r="P103" s="42" t="s">
        <v>32</v>
      </c>
      <c r="Q103" s="42" t="s">
        <v>32</v>
      </c>
      <c r="R103" s="42" t="s">
        <v>32</v>
      </c>
      <c r="S103" s="42">
        <v>0</v>
      </c>
      <c r="T103" s="42">
        <v>1</v>
      </c>
      <c r="U103" s="42">
        <v>0</v>
      </c>
      <c r="V103" s="42">
        <v>0</v>
      </c>
    </row>
    <row r="104" spans="1:23" ht="50.1" customHeight="1" x14ac:dyDescent="0.25">
      <c r="A104" s="2" t="s">
        <v>472</v>
      </c>
      <c r="B104" s="2" t="s">
        <v>232</v>
      </c>
      <c r="C104" s="2" t="s">
        <v>541</v>
      </c>
      <c r="D104" s="2" t="s">
        <v>43</v>
      </c>
      <c r="E104" s="2">
        <v>90</v>
      </c>
      <c r="F104" s="2" t="s">
        <v>491</v>
      </c>
      <c r="G104" s="2" t="s">
        <v>492</v>
      </c>
      <c r="H104" s="2">
        <v>1</v>
      </c>
      <c r="I104" s="2" t="s">
        <v>31</v>
      </c>
      <c r="J104" s="14">
        <v>45627</v>
      </c>
      <c r="K104" s="2" t="s">
        <v>32</v>
      </c>
      <c r="L104" s="2" t="s">
        <v>32</v>
      </c>
      <c r="M104" s="2" t="s">
        <v>32</v>
      </c>
      <c r="N104" s="2" t="s">
        <v>32</v>
      </c>
      <c r="O104" s="2" t="s">
        <v>32</v>
      </c>
      <c r="P104" s="42" t="s">
        <v>32</v>
      </c>
      <c r="Q104" s="2" t="s">
        <v>32</v>
      </c>
      <c r="R104" s="2" t="s">
        <v>32</v>
      </c>
      <c r="S104" s="2" t="s">
        <v>32</v>
      </c>
      <c r="T104" s="2" t="s">
        <v>32</v>
      </c>
      <c r="U104" s="2" t="s">
        <v>32</v>
      </c>
      <c r="V104" s="42" t="s">
        <v>32</v>
      </c>
      <c r="W104" s="49"/>
    </row>
    <row r="105" spans="1:23" ht="50.1" customHeight="1" x14ac:dyDescent="0.25">
      <c r="A105" s="2" t="s">
        <v>472</v>
      </c>
      <c r="B105" s="37" t="s">
        <v>220</v>
      </c>
      <c r="C105" s="2" t="s">
        <v>541</v>
      </c>
      <c r="D105" s="2" t="s">
        <v>25</v>
      </c>
      <c r="E105" s="2">
        <v>93</v>
      </c>
      <c r="F105" s="2" t="s">
        <v>493</v>
      </c>
      <c r="G105" s="37" t="s">
        <v>494</v>
      </c>
      <c r="H105" s="37">
        <v>1</v>
      </c>
      <c r="I105" s="2" t="s">
        <v>31</v>
      </c>
      <c r="J105" s="14">
        <v>45597</v>
      </c>
      <c r="K105" s="2" t="s">
        <v>32</v>
      </c>
      <c r="L105" s="2" t="s">
        <v>32</v>
      </c>
      <c r="M105" s="2" t="s">
        <v>32</v>
      </c>
      <c r="N105" s="2" t="s">
        <v>32</v>
      </c>
      <c r="O105" s="2" t="s">
        <v>32</v>
      </c>
      <c r="P105" s="42" t="s">
        <v>32</v>
      </c>
      <c r="Q105" s="2" t="s">
        <v>32</v>
      </c>
      <c r="R105" s="2" t="s">
        <v>32</v>
      </c>
      <c r="S105" s="2" t="s">
        <v>32</v>
      </c>
      <c r="T105" s="2" t="s">
        <v>32</v>
      </c>
      <c r="U105" s="2" t="s">
        <v>32</v>
      </c>
      <c r="V105" s="42" t="s">
        <v>32</v>
      </c>
    </row>
    <row r="106" spans="1:23" ht="50.1" customHeight="1" x14ac:dyDescent="0.25">
      <c r="A106" s="2" t="s">
        <v>472</v>
      </c>
      <c r="B106" s="2" t="s">
        <v>220</v>
      </c>
      <c r="C106" s="2" t="s">
        <v>541</v>
      </c>
      <c r="D106" s="2" t="s">
        <v>25</v>
      </c>
      <c r="E106" s="2">
        <v>95</v>
      </c>
      <c r="F106" s="2" t="s">
        <v>223</v>
      </c>
      <c r="G106" s="2" t="s">
        <v>495</v>
      </c>
      <c r="H106" s="2">
        <v>10</v>
      </c>
      <c r="I106" s="2" t="s">
        <v>31</v>
      </c>
      <c r="J106" s="14">
        <v>45474</v>
      </c>
      <c r="K106" s="2" t="s">
        <v>32</v>
      </c>
      <c r="L106" s="2" t="s">
        <v>32</v>
      </c>
      <c r="M106" s="2" t="s">
        <v>32</v>
      </c>
      <c r="N106" s="2" t="s">
        <v>32</v>
      </c>
      <c r="O106" s="2" t="s">
        <v>32</v>
      </c>
      <c r="P106" s="2" t="s">
        <v>32</v>
      </c>
      <c r="Q106" s="2" t="s">
        <v>32</v>
      </c>
      <c r="R106" s="2" t="s">
        <v>32</v>
      </c>
      <c r="S106" s="2" t="s">
        <v>32</v>
      </c>
      <c r="T106" s="2" t="s">
        <v>32</v>
      </c>
      <c r="U106" s="2" t="s">
        <v>32</v>
      </c>
      <c r="V106" s="2" t="s">
        <v>32</v>
      </c>
    </row>
    <row r="107" spans="1:23" ht="50.1" customHeight="1" x14ac:dyDescent="0.25">
      <c r="A107" s="2" t="s">
        <v>472</v>
      </c>
      <c r="B107" s="2" t="s">
        <v>220</v>
      </c>
      <c r="C107" s="2" t="s">
        <v>541</v>
      </c>
      <c r="D107" s="2" t="s">
        <v>25</v>
      </c>
      <c r="E107" s="2">
        <v>98</v>
      </c>
      <c r="F107" s="2" t="s">
        <v>496</v>
      </c>
      <c r="G107" s="2" t="s">
        <v>497</v>
      </c>
      <c r="H107" s="2">
        <v>265</v>
      </c>
      <c r="I107" s="2" t="s">
        <v>31</v>
      </c>
      <c r="J107" s="14">
        <v>45474</v>
      </c>
      <c r="K107" s="2" t="s">
        <v>32</v>
      </c>
      <c r="L107" s="2" t="s">
        <v>32</v>
      </c>
      <c r="M107" s="2" t="s">
        <v>32</v>
      </c>
      <c r="N107" s="2" t="s">
        <v>32</v>
      </c>
      <c r="O107" s="2" t="s">
        <v>32</v>
      </c>
      <c r="P107" s="42" t="s">
        <v>32</v>
      </c>
      <c r="Q107" s="2" t="s">
        <v>32</v>
      </c>
      <c r="R107" s="2" t="s">
        <v>32</v>
      </c>
      <c r="S107" s="2" t="s">
        <v>32</v>
      </c>
      <c r="T107" s="2" t="s">
        <v>32</v>
      </c>
      <c r="U107" s="2" t="s">
        <v>32</v>
      </c>
      <c r="V107" s="42" t="s">
        <v>32</v>
      </c>
    </row>
    <row r="108" spans="1:23" ht="50.1" customHeight="1" x14ac:dyDescent="0.25">
      <c r="A108" s="4" t="s">
        <v>24</v>
      </c>
      <c r="B108" s="4" t="s">
        <v>24</v>
      </c>
      <c r="C108" s="2" t="s">
        <v>541</v>
      </c>
      <c r="D108" s="2" t="s">
        <v>25</v>
      </c>
      <c r="E108" s="2">
        <v>101</v>
      </c>
      <c r="F108" s="2" t="s">
        <v>35</v>
      </c>
      <c r="G108" s="37" t="s">
        <v>35</v>
      </c>
      <c r="H108" s="37">
        <v>2</v>
      </c>
      <c r="I108" s="2" t="s">
        <v>31</v>
      </c>
      <c r="J108" s="14">
        <v>45474</v>
      </c>
      <c r="K108" s="2" t="s">
        <v>32</v>
      </c>
      <c r="L108" s="2" t="s">
        <v>32</v>
      </c>
      <c r="M108" s="2" t="s">
        <v>32</v>
      </c>
      <c r="N108" s="2" t="s">
        <v>32</v>
      </c>
      <c r="O108" s="2" t="s">
        <v>32</v>
      </c>
      <c r="P108" s="42" t="s">
        <v>32</v>
      </c>
      <c r="Q108" s="2" t="s">
        <v>32</v>
      </c>
      <c r="R108" s="2" t="s">
        <v>32</v>
      </c>
      <c r="S108" s="2" t="s">
        <v>32</v>
      </c>
      <c r="T108" s="2" t="s">
        <v>32</v>
      </c>
      <c r="U108" s="2" t="s">
        <v>32</v>
      </c>
      <c r="V108" s="42" t="s">
        <v>32</v>
      </c>
    </row>
    <row r="109" spans="1:23" ht="50.1" customHeight="1" x14ac:dyDescent="0.25">
      <c r="A109" s="4" t="s">
        <v>24</v>
      </c>
      <c r="B109" s="4" t="s">
        <v>24</v>
      </c>
      <c r="C109" s="2" t="s">
        <v>541</v>
      </c>
      <c r="D109" s="2" t="s">
        <v>43</v>
      </c>
      <c r="E109" s="2">
        <v>104</v>
      </c>
      <c r="F109" s="2" t="s">
        <v>46</v>
      </c>
      <c r="G109" s="37" t="s">
        <v>542</v>
      </c>
      <c r="H109" s="38">
        <v>1</v>
      </c>
      <c r="I109" s="2" t="s">
        <v>41</v>
      </c>
      <c r="J109" s="14">
        <v>45352</v>
      </c>
      <c r="K109" s="42" t="s">
        <v>32</v>
      </c>
      <c r="L109" s="42" t="s">
        <v>32</v>
      </c>
      <c r="M109" s="42" t="s">
        <v>32</v>
      </c>
      <c r="N109" s="42">
        <v>1</v>
      </c>
      <c r="O109" s="42" t="s">
        <v>32</v>
      </c>
      <c r="P109" s="42" t="s">
        <v>32</v>
      </c>
      <c r="Q109" s="42" t="s">
        <v>32</v>
      </c>
      <c r="R109" s="42" t="s">
        <v>32</v>
      </c>
      <c r="S109" s="42" t="s">
        <v>32</v>
      </c>
      <c r="T109" s="42">
        <v>1</v>
      </c>
      <c r="U109" s="42" t="s">
        <v>32</v>
      </c>
      <c r="V109" s="42" t="s">
        <v>32</v>
      </c>
    </row>
    <row r="110" spans="1:23" ht="50.1" customHeight="1" x14ac:dyDescent="0.25">
      <c r="A110" s="4" t="s">
        <v>24</v>
      </c>
      <c r="B110" s="4" t="s">
        <v>24</v>
      </c>
      <c r="C110" s="2" t="s">
        <v>541</v>
      </c>
      <c r="D110" s="2" t="s">
        <v>43</v>
      </c>
      <c r="E110" s="2">
        <v>105</v>
      </c>
      <c r="F110" s="2" t="s">
        <v>48</v>
      </c>
      <c r="G110" s="37" t="s">
        <v>48</v>
      </c>
      <c r="H110" s="37">
        <v>1</v>
      </c>
      <c r="I110" s="2" t="s">
        <v>31</v>
      </c>
      <c r="J110" s="14">
        <v>45383</v>
      </c>
      <c r="K110" s="2" t="s">
        <v>32</v>
      </c>
      <c r="L110" s="2" t="s">
        <v>32</v>
      </c>
      <c r="M110" s="2" t="s">
        <v>32</v>
      </c>
      <c r="N110" s="37" t="s">
        <v>32</v>
      </c>
      <c r="O110" s="2" t="s">
        <v>32</v>
      </c>
      <c r="P110" s="42" t="s">
        <v>32</v>
      </c>
      <c r="Q110" s="2">
        <v>1</v>
      </c>
      <c r="R110" s="2" t="s">
        <v>32</v>
      </c>
      <c r="S110" s="2" t="s">
        <v>32</v>
      </c>
      <c r="T110" s="2">
        <v>1</v>
      </c>
      <c r="U110" s="2">
        <v>1</v>
      </c>
      <c r="V110" s="42">
        <v>1</v>
      </c>
    </row>
    <row r="111" spans="1:23" ht="50.1" customHeight="1" x14ac:dyDescent="0.25">
      <c r="A111" s="4" t="s">
        <v>24</v>
      </c>
      <c r="B111" s="4" t="s">
        <v>24</v>
      </c>
      <c r="C111" s="2" t="s">
        <v>541</v>
      </c>
      <c r="D111" s="2" t="s">
        <v>50</v>
      </c>
      <c r="E111" s="2">
        <v>106</v>
      </c>
      <c r="F111" s="2" t="s">
        <v>51</v>
      </c>
      <c r="G111" s="37" t="s">
        <v>51</v>
      </c>
      <c r="H111" s="37">
        <v>1</v>
      </c>
      <c r="I111" s="2" t="s">
        <v>31</v>
      </c>
      <c r="J111" s="14">
        <v>45505</v>
      </c>
      <c r="K111" s="2" t="s">
        <v>32</v>
      </c>
      <c r="L111" s="2" t="s">
        <v>32</v>
      </c>
      <c r="M111" s="2" t="s">
        <v>32</v>
      </c>
      <c r="N111" s="2" t="s">
        <v>32</v>
      </c>
      <c r="O111" s="2" t="s">
        <v>32</v>
      </c>
      <c r="P111" s="42" t="s">
        <v>32</v>
      </c>
      <c r="Q111" s="2" t="s">
        <v>32</v>
      </c>
      <c r="R111" s="2" t="s">
        <v>32</v>
      </c>
      <c r="S111" s="2" t="s">
        <v>32</v>
      </c>
      <c r="T111" s="2" t="s">
        <v>32</v>
      </c>
      <c r="U111" s="2" t="s">
        <v>32</v>
      </c>
      <c r="V111" s="42" t="s">
        <v>32</v>
      </c>
    </row>
    <row r="112" spans="1:23" ht="50.1" customHeight="1" x14ac:dyDescent="0.25">
      <c r="A112" s="4" t="s">
        <v>24</v>
      </c>
      <c r="B112" s="4" t="s">
        <v>24</v>
      </c>
      <c r="C112" s="2" t="s">
        <v>541</v>
      </c>
      <c r="D112" s="2" t="s">
        <v>43</v>
      </c>
      <c r="E112" s="2">
        <v>110</v>
      </c>
      <c r="F112" s="2" t="s">
        <v>498</v>
      </c>
      <c r="G112" s="37" t="s">
        <v>55</v>
      </c>
      <c r="H112" s="37">
        <v>2</v>
      </c>
      <c r="I112" s="2" t="s">
        <v>31</v>
      </c>
      <c r="J112" s="14">
        <v>45505</v>
      </c>
      <c r="K112" s="2" t="s">
        <v>32</v>
      </c>
      <c r="L112" s="2" t="s">
        <v>32</v>
      </c>
      <c r="M112" s="2" t="s">
        <v>32</v>
      </c>
      <c r="N112" s="2" t="s">
        <v>32</v>
      </c>
      <c r="O112" s="2" t="s">
        <v>32</v>
      </c>
      <c r="P112" s="42" t="s">
        <v>32</v>
      </c>
      <c r="Q112" s="2" t="s">
        <v>32</v>
      </c>
      <c r="R112" s="2" t="s">
        <v>32</v>
      </c>
      <c r="S112" s="2" t="s">
        <v>32</v>
      </c>
      <c r="T112" s="2" t="s">
        <v>32</v>
      </c>
      <c r="U112" s="2" t="s">
        <v>32</v>
      </c>
      <c r="V112" s="42" t="s">
        <v>32</v>
      </c>
    </row>
    <row r="113" spans="1:22" ht="50.1" customHeight="1" x14ac:dyDescent="0.25">
      <c r="A113" s="2" t="s">
        <v>499</v>
      </c>
      <c r="B113" s="2" t="s">
        <v>65</v>
      </c>
      <c r="C113" s="2" t="s">
        <v>541</v>
      </c>
      <c r="D113" s="2" t="s">
        <v>37</v>
      </c>
      <c r="E113" s="2">
        <v>114</v>
      </c>
      <c r="F113" s="2" t="s">
        <v>500</v>
      </c>
      <c r="G113" s="2" t="s">
        <v>501</v>
      </c>
      <c r="H113" s="2">
        <v>4</v>
      </c>
      <c r="I113" s="2" t="s">
        <v>31</v>
      </c>
      <c r="J113" s="14">
        <v>45352</v>
      </c>
      <c r="K113" s="2" t="s">
        <v>32</v>
      </c>
      <c r="L113" s="2" t="s">
        <v>32</v>
      </c>
      <c r="M113" s="2">
        <v>1</v>
      </c>
      <c r="N113" s="2">
        <v>1</v>
      </c>
      <c r="O113" s="2">
        <v>1</v>
      </c>
      <c r="P113" s="42">
        <v>1</v>
      </c>
      <c r="Q113" s="2" t="s">
        <v>32</v>
      </c>
      <c r="R113" s="2" t="s">
        <v>32</v>
      </c>
      <c r="S113" s="2">
        <v>1</v>
      </c>
      <c r="T113" s="2">
        <v>1</v>
      </c>
      <c r="U113" s="2">
        <v>1</v>
      </c>
      <c r="V113" s="42">
        <v>1</v>
      </c>
    </row>
    <row r="114" spans="1:22" ht="50.1" customHeight="1" x14ac:dyDescent="0.25">
      <c r="A114" s="2" t="s">
        <v>499</v>
      </c>
      <c r="B114" s="2" t="s">
        <v>110</v>
      </c>
      <c r="C114" s="2" t="s">
        <v>541</v>
      </c>
      <c r="D114" s="2" t="s">
        <v>50</v>
      </c>
      <c r="E114" s="2">
        <v>130</v>
      </c>
      <c r="F114" s="2" t="s">
        <v>502</v>
      </c>
      <c r="G114" s="2" t="s">
        <v>503</v>
      </c>
      <c r="H114" s="2">
        <v>2</v>
      </c>
      <c r="I114" s="2" t="s">
        <v>31</v>
      </c>
      <c r="J114" s="14">
        <v>45627</v>
      </c>
      <c r="K114" s="2" t="s">
        <v>32</v>
      </c>
      <c r="L114" s="2" t="s">
        <v>32</v>
      </c>
      <c r="M114" s="2" t="s">
        <v>32</v>
      </c>
      <c r="N114" s="2" t="s">
        <v>32</v>
      </c>
      <c r="O114" s="2" t="s">
        <v>32</v>
      </c>
      <c r="P114" s="42" t="s">
        <v>32</v>
      </c>
      <c r="Q114" s="2" t="s">
        <v>32</v>
      </c>
      <c r="R114" s="2" t="s">
        <v>32</v>
      </c>
      <c r="S114" s="2" t="s">
        <v>32</v>
      </c>
      <c r="T114" s="2" t="s">
        <v>32</v>
      </c>
      <c r="U114" s="2" t="s">
        <v>32</v>
      </c>
      <c r="V114" s="42" t="s">
        <v>32</v>
      </c>
    </row>
    <row r="115" spans="1:22" ht="50.1" customHeight="1" x14ac:dyDescent="0.25">
      <c r="A115" s="2" t="s">
        <v>499</v>
      </c>
      <c r="B115" s="2" t="s">
        <v>110</v>
      </c>
      <c r="C115" s="2" t="s">
        <v>541</v>
      </c>
      <c r="D115" s="2" t="s">
        <v>50</v>
      </c>
      <c r="E115" s="2">
        <v>131</v>
      </c>
      <c r="F115" s="2" t="s">
        <v>504</v>
      </c>
      <c r="G115" s="2" t="s">
        <v>505</v>
      </c>
      <c r="H115" s="2">
        <v>12</v>
      </c>
      <c r="I115" s="2" t="s">
        <v>31</v>
      </c>
      <c r="J115" s="14">
        <v>45292</v>
      </c>
      <c r="K115" s="2">
        <v>1</v>
      </c>
      <c r="L115" s="2">
        <v>1</v>
      </c>
      <c r="M115" s="2">
        <v>1</v>
      </c>
      <c r="N115" s="2">
        <v>3</v>
      </c>
      <c r="O115" s="2">
        <v>3</v>
      </c>
      <c r="P115" s="42">
        <v>1</v>
      </c>
      <c r="Q115" s="2">
        <v>1</v>
      </c>
      <c r="R115" s="2">
        <v>1</v>
      </c>
      <c r="S115" s="2">
        <v>1</v>
      </c>
      <c r="T115" s="2">
        <v>3</v>
      </c>
      <c r="U115" s="2">
        <v>3</v>
      </c>
      <c r="V115" s="42">
        <v>1</v>
      </c>
    </row>
    <row r="116" spans="1:22" ht="50.1" customHeight="1" x14ac:dyDescent="0.25">
      <c r="A116" s="2" t="s">
        <v>499</v>
      </c>
      <c r="B116" s="2" t="s">
        <v>91</v>
      </c>
      <c r="C116" s="2" t="s">
        <v>541</v>
      </c>
      <c r="D116" s="2" t="s">
        <v>43</v>
      </c>
      <c r="E116" s="2">
        <v>134</v>
      </c>
      <c r="F116" s="2" t="s">
        <v>506</v>
      </c>
      <c r="G116" s="2" t="s">
        <v>507</v>
      </c>
      <c r="H116" s="2">
        <v>4</v>
      </c>
      <c r="I116" s="2" t="s">
        <v>31</v>
      </c>
      <c r="J116" s="14">
        <v>45352</v>
      </c>
      <c r="K116" s="2" t="s">
        <v>32</v>
      </c>
      <c r="L116" s="2" t="s">
        <v>32</v>
      </c>
      <c r="M116" s="2">
        <v>1</v>
      </c>
      <c r="N116" s="2">
        <v>1</v>
      </c>
      <c r="O116" s="2">
        <v>1</v>
      </c>
      <c r="P116" s="42">
        <v>1</v>
      </c>
      <c r="Q116" s="2" t="s">
        <v>32</v>
      </c>
      <c r="R116" s="2" t="s">
        <v>32</v>
      </c>
      <c r="S116" s="2">
        <v>1</v>
      </c>
      <c r="T116" s="2">
        <v>1</v>
      </c>
      <c r="U116" s="2">
        <v>1</v>
      </c>
      <c r="V116" s="42">
        <v>1</v>
      </c>
    </row>
    <row r="117" spans="1:22" ht="50.1" customHeight="1" x14ac:dyDescent="0.25">
      <c r="A117" s="2" t="s">
        <v>499</v>
      </c>
      <c r="B117" s="2" t="s">
        <v>91</v>
      </c>
      <c r="C117" s="2" t="s">
        <v>541</v>
      </c>
      <c r="D117" s="2" t="s">
        <v>25</v>
      </c>
      <c r="E117" s="2">
        <v>137</v>
      </c>
      <c r="F117" s="2" t="s">
        <v>508</v>
      </c>
      <c r="G117" s="2" t="s">
        <v>509</v>
      </c>
      <c r="H117" s="2">
        <v>1</v>
      </c>
      <c r="I117" s="2" t="s">
        <v>31</v>
      </c>
      <c r="J117" s="14">
        <v>45444</v>
      </c>
      <c r="K117" s="2" t="s">
        <v>32</v>
      </c>
      <c r="L117" s="2" t="s">
        <v>32</v>
      </c>
      <c r="M117" s="2" t="s">
        <v>32</v>
      </c>
      <c r="N117" s="37" t="s">
        <v>32</v>
      </c>
      <c r="O117" s="2" t="s">
        <v>32</v>
      </c>
      <c r="P117" s="42" t="s">
        <v>32</v>
      </c>
      <c r="Q117" s="2" t="s">
        <v>32</v>
      </c>
      <c r="R117" s="2" t="s">
        <v>32</v>
      </c>
      <c r="S117" s="2">
        <v>1</v>
      </c>
      <c r="T117" s="2">
        <v>1</v>
      </c>
      <c r="U117" s="2">
        <v>1</v>
      </c>
      <c r="V117" s="42">
        <v>1</v>
      </c>
    </row>
    <row r="118" spans="1:22" ht="50.1" customHeight="1" x14ac:dyDescent="0.25">
      <c r="A118" s="2" t="s">
        <v>499</v>
      </c>
      <c r="B118" s="2" t="s">
        <v>91</v>
      </c>
      <c r="C118" s="2" t="s">
        <v>541</v>
      </c>
      <c r="D118" s="2" t="s">
        <v>50</v>
      </c>
      <c r="E118" s="2">
        <v>144</v>
      </c>
      <c r="F118" s="2" t="s">
        <v>510</v>
      </c>
      <c r="G118" s="2" t="s">
        <v>511</v>
      </c>
      <c r="H118" s="2">
        <v>4</v>
      </c>
      <c r="I118" s="2" t="s">
        <v>31</v>
      </c>
      <c r="J118" s="14">
        <v>45352</v>
      </c>
      <c r="K118" s="2" t="s">
        <v>32</v>
      </c>
      <c r="L118" s="2" t="s">
        <v>32</v>
      </c>
      <c r="M118" s="2">
        <v>1</v>
      </c>
      <c r="N118" s="2">
        <v>1</v>
      </c>
      <c r="O118" s="2">
        <v>1</v>
      </c>
      <c r="P118" s="42">
        <v>1</v>
      </c>
      <c r="Q118" s="2" t="s">
        <v>32</v>
      </c>
      <c r="R118" s="2" t="s">
        <v>32</v>
      </c>
      <c r="S118" s="2">
        <v>1</v>
      </c>
      <c r="T118" s="2">
        <v>1</v>
      </c>
      <c r="U118" s="2">
        <v>1</v>
      </c>
      <c r="V118" s="42">
        <v>1</v>
      </c>
    </row>
    <row r="119" spans="1:22" ht="50.1" customHeight="1" x14ac:dyDescent="0.25">
      <c r="A119" s="2" t="s">
        <v>499</v>
      </c>
      <c r="B119" s="2" t="s">
        <v>512</v>
      </c>
      <c r="C119" s="2" t="s">
        <v>541</v>
      </c>
      <c r="D119" s="2" t="s">
        <v>25</v>
      </c>
      <c r="E119" s="2">
        <v>146</v>
      </c>
      <c r="F119" s="2" t="s">
        <v>513</v>
      </c>
      <c r="G119" s="2" t="s">
        <v>514</v>
      </c>
      <c r="H119" s="3">
        <v>0.1</v>
      </c>
      <c r="I119" s="2" t="s">
        <v>41</v>
      </c>
      <c r="J119" s="14">
        <v>45474</v>
      </c>
      <c r="K119" s="42" t="s">
        <v>32</v>
      </c>
      <c r="L119" s="42" t="s">
        <v>32</v>
      </c>
      <c r="M119" s="42" t="s">
        <v>32</v>
      </c>
      <c r="N119" s="42" t="s">
        <v>32</v>
      </c>
      <c r="O119" s="42" t="s">
        <v>32</v>
      </c>
      <c r="P119" s="42" t="s">
        <v>32</v>
      </c>
      <c r="Q119" s="42" t="s">
        <v>32</v>
      </c>
      <c r="R119" s="42" t="s">
        <v>32</v>
      </c>
      <c r="S119" s="42" t="s">
        <v>32</v>
      </c>
      <c r="T119" s="42" t="s">
        <v>32</v>
      </c>
      <c r="U119" s="42" t="s">
        <v>32</v>
      </c>
      <c r="V119" s="42" t="s">
        <v>32</v>
      </c>
    </row>
    <row r="120" spans="1:22" ht="50.1" customHeight="1" x14ac:dyDescent="0.25">
      <c r="A120" s="37" t="s">
        <v>499</v>
      </c>
      <c r="B120" s="37" t="s">
        <v>512</v>
      </c>
      <c r="C120" s="2" t="s">
        <v>541</v>
      </c>
      <c r="D120" s="2" t="s">
        <v>25</v>
      </c>
      <c r="E120" s="2">
        <v>147</v>
      </c>
      <c r="F120" s="2" t="s">
        <v>128</v>
      </c>
      <c r="G120" s="37" t="s">
        <v>515</v>
      </c>
      <c r="H120" s="37">
        <v>50</v>
      </c>
      <c r="I120" s="2" t="s">
        <v>31</v>
      </c>
      <c r="J120" s="14">
        <v>45627</v>
      </c>
      <c r="K120" s="2" t="s">
        <v>32</v>
      </c>
      <c r="L120" s="2" t="s">
        <v>32</v>
      </c>
      <c r="M120" s="2" t="s">
        <v>32</v>
      </c>
      <c r="N120" s="2" t="s">
        <v>32</v>
      </c>
      <c r="O120" s="2" t="s">
        <v>32</v>
      </c>
      <c r="P120" s="42" t="s">
        <v>32</v>
      </c>
      <c r="Q120" s="2" t="s">
        <v>32</v>
      </c>
      <c r="R120" s="2" t="s">
        <v>32</v>
      </c>
      <c r="S120" s="2" t="s">
        <v>32</v>
      </c>
      <c r="T120" s="2" t="s">
        <v>32</v>
      </c>
      <c r="U120" s="2" t="s">
        <v>32</v>
      </c>
      <c r="V120" s="42" t="s">
        <v>32</v>
      </c>
    </row>
    <row r="121" spans="1:22" ht="50.1" customHeight="1" x14ac:dyDescent="0.25">
      <c r="A121" s="37" t="s">
        <v>499</v>
      </c>
      <c r="B121" s="37" t="s">
        <v>512</v>
      </c>
      <c r="C121" s="2" t="s">
        <v>541</v>
      </c>
      <c r="D121" s="2" t="s">
        <v>50</v>
      </c>
      <c r="E121" s="2">
        <v>149</v>
      </c>
      <c r="F121" s="2" t="s">
        <v>516</v>
      </c>
      <c r="G121" s="37" t="s">
        <v>517</v>
      </c>
      <c r="H121" s="37">
        <v>2</v>
      </c>
      <c r="I121" s="2" t="s">
        <v>31</v>
      </c>
      <c r="J121" s="14">
        <v>45444</v>
      </c>
      <c r="K121" s="2" t="s">
        <v>32</v>
      </c>
      <c r="L121" s="2" t="s">
        <v>32</v>
      </c>
      <c r="M121" s="2" t="s">
        <v>32</v>
      </c>
      <c r="N121" s="37" t="s">
        <v>32</v>
      </c>
      <c r="O121" s="2" t="s">
        <v>32</v>
      </c>
      <c r="P121" s="42" t="s">
        <v>32</v>
      </c>
      <c r="Q121" s="2" t="s">
        <v>32</v>
      </c>
      <c r="R121" s="2" t="s">
        <v>32</v>
      </c>
      <c r="S121" s="2">
        <v>1</v>
      </c>
      <c r="T121" s="2">
        <v>1</v>
      </c>
      <c r="U121" s="2">
        <v>1</v>
      </c>
      <c r="V121" s="42">
        <v>1</v>
      </c>
    </row>
    <row r="122" spans="1:22" ht="50.1" customHeight="1" x14ac:dyDescent="0.25">
      <c r="A122" s="2" t="s">
        <v>499</v>
      </c>
      <c r="B122" s="2" t="s">
        <v>512</v>
      </c>
      <c r="C122" s="2" t="s">
        <v>541</v>
      </c>
      <c r="D122" s="2" t="s">
        <v>50</v>
      </c>
      <c r="E122" s="2">
        <v>150</v>
      </c>
      <c r="F122" s="2" t="s">
        <v>518</v>
      </c>
      <c r="G122" s="2" t="s">
        <v>519</v>
      </c>
      <c r="H122" s="2">
        <v>2</v>
      </c>
      <c r="I122" s="2" t="s">
        <v>31</v>
      </c>
      <c r="J122" s="14">
        <v>45627</v>
      </c>
      <c r="K122" s="2" t="s">
        <v>32</v>
      </c>
      <c r="L122" s="2" t="s">
        <v>32</v>
      </c>
      <c r="M122" s="2" t="s">
        <v>32</v>
      </c>
      <c r="N122" s="2" t="s">
        <v>32</v>
      </c>
      <c r="O122" s="2" t="s">
        <v>32</v>
      </c>
      <c r="P122" s="42" t="s">
        <v>32</v>
      </c>
      <c r="Q122" s="2" t="s">
        <v>32</v>
      </c>
      <c r="R122" s="2" t="s">
        <v>32</v>
      </c>
      <c r="S122" s="2" t="s">
        <v>32</v>
      </c>
      <c r="T122" s="2" t="s">
        <v>32</v>
      </c>
      <c r="U122" s="2" t="s">
        <v>32</v>
      </c>
      <c r="V122" s="42" t="s">
        <v>32</v>
      </c>
    </row>
    <row r="123" spans="1:22" ht="50.1" customHeight="1" x14ac:dyDescent="0.25">
      <c r="A123" s="2" t="s">
        <v>499</v>
      </c>
      <c r="B123" s="2" t="s">
        <v>512</v>
      </c>
      <c r="C123" s="2" t="s">
        <v>541</v>
      </c>
      <c r="D123" s="2" t="s">
        <v>50</v>
      </c>
      <c r="E123" s="2">
        <v>152</v>
      </c>
      <c r="F123" s="2" t="s">
        <v>520</v>
      </c>
      <c r="G123" s="2" t="s">
        <v>521</v>
      </c>
      <c r="H123" s="2">
        <v>2</v>
      </c>
      <c r="I123" s="2" t="s">
        <v>31</v>
      </c>
      <c r="J123" s="14">
        <v>45597</v>
      </c>
      <c r="K123" s="2" t="s">
        <v>32</v>
      </c>
      <c r="L123" s="2" t="s">
        <v>32</v>
      </c>
      <c r="M123" s="2" t="s">
        <v>32</v>
      </c>
      <c r="N123" s="2" t="s">
        <v>32</v>
      </c>
      <c r="O123" s="2" t="s">
        <v>32</v>
      </c>
      <c r="P123" s="42" t="s">
        <v>32</v>
      </c>
      <c r="Q123" s="2" t="s">
        <v>32</v>
      </c>
      <c r="R123" s="2" t="s">
        <v>32</v>
      </c>
      <c r="S123" s="2" t="s">
        <v>32</v>
      </c>
      <c r="T123" s="2" t="s">
        <v>32</v>
      </c>
      <c r="U123" s="2" t="s">
        <v>32</v>
      </c>
      <c r="V123" s="42" t="s">
        <v>32</v>
      </c>
    </row>
    <row r="124" spans="1:22" ht="50.1" customHeight="1" x14ac:dyDescent="0.25">
      <c r="A124" s="2" t="s">
        <v>499</v>
      </c>
      <c r="B124" s="2" t="s">
        <v>86</v>
      </c>
      <c r="C124" s="2" t="s">
        <v>541</v>
      </c>
      <c r="D124" s="2" t="s">
        <v>50</v>
      </c>
      <c r="E124" s="2">
        <v>154</v>
      </c>
      <c r="F124" s="2" t="s">
        <v>522</v>
      </c>
      <c r="G124" s="2" t="s">
        <v>523</v>
      </c>
      <c r="H124" s="3">
        <v>1</v>
      </c>
      <c r="I124" s="2" t="s">
        <v>41</v>
      </c>
      <c r="J124" s="14">
        <v>45505</v>
      </c>
      <c r="K124" s="42" t="s">
        <v>32</v>
      </c>
      <c r="L124" s="42" t="s">
        <v>32</v>
      </c>
      <c r="M124" s="42" t="s">
        <v>32</v>
      </c>
      <c r="N124" s="42" t="s">
        <v>32</v>
      </c>
      <c r="O124" s="42" t="s">
        <v>32</v>
      </c>
      <c r="P124" s="42" t="s">
        <v>32</v>
      </c>
      <c r="Q124" s="42" t="s">
        <v>32</v>
      </c>
      <c r="R124" s="42" t="s">
        <v>32</v>
      </c>
      <c r="S124" s="42" t="s">
        <v>32</v>
      </c>
      <c r="T124" s="42" t="s">
        <v>32</v>
      </c>
      <c r="U124" s="42" t="s">
        <v>32</v>
      </c>
      <c r="V124" s="42" t="s">
        <v>32</v>
      </c>
    </row>
    <row r="125" spans="1:22" ht="50.1" customHeight="1" x14ac:dyDescent="0.25">
      <c r="A125" s="2" t="s">
        <v>319</v>
      </c>
      <c r="B125" s="37" t="s">
        <v>330</v>
      </c>
      <c r="C125" s="2" t="s">
        <v>541</v>
      </c>
      <c r="D125" s="2" t="s">
        <v>50</v>
      </c>
      <c r="E125" s="2">
        <v>165</v>
      </c>
      <c r="F125" s="2" t="s">
        <v>524</v>
      </c>
      <c r="G125" s="2" t="s">
        <v>525</v>
      </c>
      <c r="H125" s="2">
        <v>2</v>
      </c>
      <c r="I125" s="2" t="s">
        <v>31</v>
      </c>
      <c r="J125" s="14">
        <v>45444</v>
      </c>
      <c r="K125" s="2" t="s">
        <v>32</v>
      </c>
      <c r="L125" s="2" t="s">
        <v>32</v>
      </c>
      <c r="M125" s="2" t="s">
        <v>32</v>
      </c>
      <c r="N125" s="2" t="s">
        <v>32</v>
      </c>
      <c r="O125" s="2" t="s">
        <v>32</v>
      </c>
      <c r="P125" s="42" t="s">
        <v>32</v>
      </c>
      <c r="Q125" s="2" t="s">
        <v>32</v>
      </c>
      <c r="R125" s="2" t="s">
        <v>32</v>
      </c>
      <c r="S125" s="2">
        <v>4</v>
      </c>
      <c r="T125" s="2">
        <v>1</v>
      </c>
      <c r="U125" s="2">
        <v>4</v>
      </c>
      <c r="V125" s="42">
        <v>4</v>
      </c>
    </row>
    <row r="126" spans="1:22" ht="50.1" customHeight="1" x14ac:dyDescent="0.25">
      <c r="A126" s="37" t="s">
        <v>337</v>
      </c>
      <c r="B126" s="37" t="s">
        <v>347</v>
      </c>
      <c r="C126" s="2" t="s">
        <v>541</v>
      </c>
      <c r="D126" s="2" t="s">
        <v>50</v>
      </c>
      <c r="E126" s="2">
        <v>189</v>
      </c>
      <c r="F126" s="2" t="s">
        <v>526</v>
      </c>
      <c r="G126" s="2" t="s">
        <v>353</v>
      </c>
      <c r="H126" s="2">
        <v>3</v>
      </c>
      <c r="I126" s="2" t="s">
        <v>31</v>
      </c>
      <c r="J126" s="14">
        <v>45413</v>
      </c>
      <c r="K126" s="2" t="s">
        <v>32</v>
      </c>
      <c r="L126" s="2" t="s">
        <v>32</v>
      </c>
      <c r="M126" s="2" t="s">
        <v>32</v>
      </c>
      <c r="N126" s="2" t="s">
        <v>32</v>
      </c>
      <c r="O126" s="2" t="s">
        <v>32</v>
      </c>
      <c r="P126" s="2" t="s">
        <v>32</v>
      </c>
      <c r="Q126" s="2" t="s">
        <v>32</v>
      </c>
      <c r="R126" s="2">
        <v>1</v>
      </c>
      <c r="S126" s="2" t="s">
        <v>32</v>
      </c>
      <c r="T126" s="2">
        <v>1</v>
      </c>
      <c r="U126" s="2">
        <v>1</v>
      </c>
      <c r="V126" s="42">
        <v>1</v>
      </c>
    </row>
    <row r="127" spans="1:22" ht="50.1" customHeight="1" x14ac:dyDescent="0.25">
      <c r="A127" s="2" t="s">
        <v>428</v>
      </c>
      <c r="B127" s="2" t="s">
        <v>428</v>
      </c>
      <c r="C127" s="2" t="s">
        <v>541</v>
      </c>
      <c r="D127" s="2" t="s">
        <v>50</v>
      </c>
      <c r="E127" s="2">
        <v>209</v>
      </c>
      <c r="F127" s="2" t="s">
        <v>527</v>
      </c>
      <c r="G127" s="37" t="s">
        <v>528</v>
      </c>
      <c r="H127" s="3">
        <v>1</v>
      </c>
      <c r="I127" s="2" t="s">
        <v>41</v>
      </c>
      <c r="J127" s="14">
        <v>45444</v>
      </c>
      <c r="K127" s="42" t="s">
        <v>32</v>
      </c>
      <c r="L127" s="42" t="s">
        <v>32</v>
      </c>
      <c r="M127" s="42" t="s">
        <v>32</v>
      </c>
      <c r="N127" s="2" t="s">
        <v>32</v>
      </c>
      <c r="O127" s="42" t="s">
        <v>32</v>
      </c>
      <c r="P127" s="42" t="s">
        <v>32</v>
      </c>
      <c r="Q127" s="42" t="s">
        <v>32</v>
      </c>
      <c r="R127" s="42" t="s">
        <v>32</v>
      </c>
      <c r="S127" s="42">
        <v>0</v>
      </c>
      <c r="T127" s="42">
        <v>0.5</v>
      </c>
      <c r="U127" s="42">
        <v>0</v>
      </c>
      <c r="V127" s="42">
        <v>0</v>
      </c>
    </row>
    <row r="128" spans="1:22" ht="50.1" customHeight="1" x14ac:dyDescent="0.25">
      <c r="A128" s="2" t="s">
        <v>428</v>
      </c>
      <c r="B128" s="2" t="s">
        <v>436</v>
      </c>
      <c r="C128" s="2" t="s">
        <v>541</v>
      </c>
      <c r="D128" s="2" t="s">
        <v>50</v>
      </c>
      <c r="E128" s="2">
        <v>218</v>
      </c>
      <c r="F128" s="2" t="s">
        <v>529</v>
      </c>
      <c r="G128" s="2" t="s">
        <v>530</v>
      </c>
      <c r="H128" s="37">
        <v>60</v>
      </c>
      <c r="I128" s="2" t="s">
        <v>31</v>
      </c>
      <c r="J128" s="14">
        <v>45444</v>
      </c>
      <c r="K128" s="2" t="s">
        <v>32</v>
      </c>
      <c r="L128" s="2" t="s">
        <v>32</v>
      </c>
      <c r="M128" s="2" t="s">
        <v>32</v>
      </c>
      <c r="N128" s="37" t="s">
        <v>32</v>
      </c>
      <c r="O128" s="2" t="s">
        <v>32</v>
      </c>
      <c r="P128" s="42" t="s">
        <v>32</v>
      </c>
      <c r="Q128" s="2" t="s">
        <v>32</v>
      </c>
      <c r="R128" s="2" t="s">
        <v>32</v>
      </c>
      <c r="S128" s="2">
        <v>20</v>
      </c>
      <c r="T128" s="2">
        <v>20</v>
      </c>
      <c r="U128" s="2">
        <v>20</v>
      </c>
      <c r="V128" s="42">
        <v>1</v>
      </c>
    </row>
    <row r="129" spans="1:22" ht="50.1" customHeight="1" x14ac:dyDescent="0.25">
      <c r="A129" s="2" t="s">
        <v>428</v>
      </c>
      <c r="B129" s="2" t="s">
        <v>436</v>
      </c>
      <c r="C129" s="2" t="s">
        <v>541</v>
      </c>
      <c r="D129" s="2" t="s">
        <v>50</v>
      </c>
      <c r="E129" s="2">
        <v>219</v>
      </c>
      <c r="F129" s="2" t="s">
        <v>531</v>
      </c>
      <c r="G129" s="2" t="s">
        <v>532</v>
      </c>
      <c r="H129" s="37">
        <v>15</v>
      </c>
      <c r="I129" s="2" t="s">
        <v>31</v>
      </c>
      <c r="J129" s="14">
        <v>45536</v>
      </c>
      <c r="K129" s="2" t="s">
        <v>32</v>
      </c>
      <c r="L129" s="2" t="s">
        <v>32</v>
      </c>
      <c r="M129" s="2" t="s">
        <v>32</v>
      </c>
      <c r="N129" s="2" t="s">
        <v>32</v>
      </c>
      <c r="O129" s="2" t="s">
        <v>32</v>
      </c>
      <c r="P129" s="42" t="s">
        <v>32</v>
      </c>
      <c r="Q129" s="2" t="s">
        <v>32</v>
      </c>
      <c r="R129" s="2" t="s">
        <v>32</v>
      </c>
      <c r="S129" s="2" t="s">
        <v>32</v>
      </c>
      <c r="T129" s="2" t="s">
        <v>32</v>
      </c>
      <c r="U129" s="2" t="s">
        <v>32</v>
      </c>
      <c r="V129" s="42" t="s">
        <v>32</v>
      </c>
    </row>
    <row r="130" spans="1:22" ht="50.1" customHeight="1" x14ac:dyDescent="0.25">
      <c r="A130" s="2" t="s">
        <v>472</v>
      </c>
      <c r="B130" s="2" t="s">
        <v>244</v>
      </c>
      <c r="C130" s="2" t="s">
        <v>541</v>
      </c>
      <c r="D130" s="2" t="s">
        <v>50</v>
      </c>
      <c r="E130" s="2">
        <v>228</v>
      </c>
      <c r="F130" s="2" t="s">
        <v>533</v>
      </c>
      <c r="G130" s="2" t="s">
        <v>534</v>
      </c>
      <c r="H130" s="3">
        <v>1</v>
      </c>
      <c r="I130" s="2" t="s">
        <v>41</v>
      </c>
      <c r="J130" s="14">
        <v>45323</v>
      </c>
      <c r="K130" s="42" t="s">
        <v>32</v>
      </c>
      <c r="L130" s="42">
        <v>0</v>
      </c>
      <c r="M130" s="42">
        <v>2.7619047619047619</v>
      </c>
      <c r="N130" s="42">
        <v>1</v>
      </c>
      <c r="O130" s="42">
        <v>1</v>
      </c>
      <c r="P130" s="42">
        <v>1</v>
      </c>
      <c r="Q130" s="42">
        <v>1</v>
      </c>
      <c r="R130" s="42">
        <v>0.96739130434782605</v>
      </c>
      <c r="S130" s="42">
        <v>1.0545454545454545</v>
      </c>
      <c r="T130" s="42">
        <v>1</v>
      </c>
      <c r="U130" s="42">
        <v>1</v>
      </c>
      <c r="V130" s="42">
        <v>1</v>
      </c>
    </row>
    <row r="131" spans="1:22" ht="50.1" customHeight="1" x14ac:dyDescent="0.25">
      <c r="A131" s="4" t="s">
        <v>337</v>
      </c>
      <c r="B131" s="4" t="s">
        <v>347</v>
      </c>
      <c r="C131" s="4" t="s">
        <v>541</v>
      </c>
      <c r="D131" s="4" t="s">
        <v>50</v>
      </c>
      <c r="E131" s="4">
        <v>239</v>
      </c>
      <c r="F131" s="4" t="s">
        <v>535</v>
      </c>
      <c r="G131" s="4" t="s">
        <v>536</v>
      </c>
      <c r="H131" s="11">
        <v>1</v>
      </c>
      <c r="I131" s="4" t="s">
        <v>41</v>
      </c>
      <c r="J131" s="14">
        <v>45413</v>
      </c>
      <c r="K131" s="42" t="s">
        <v>32</v>
      </c>
      <c r="L131" s="42" t="s">
        <v>32</v>
      </c>
      <c r="M131" s="42" t="s">
        <v>32</v>
      </c>
      <c r="N131" s="42" t="s">
        <v>32</v>
      </c>
      <c r="O131" s="42" t="s">
        <v>32</v>
      </c>
      <c r="P131" s="42" t="s">
        <v>32</v>
      </c>
      <c r="Q131" s="42" t="s">
        <v>32</v>
      </c>
      <c r="R131" s="42">
        <v>1</v>
      </c>
      <c r="S131" s="42">
        <v>1</v>
      </c>
      <c r="T131" s="42">
        <v>1</v>
      </c>
      <c r="U131" s="42">
        <v>1</v>
      </c>
      <c r="V131" s="42">
        <v>1</v>
      </c>
    </row>
    <row r="132" spans="1:22" ht="50.1" customHeight="1" x14ac:dyDescent="0.25">
      <c r="A132" s="2" t="s">
        <v>456</v>
      </c>
      <c r="B132" s="2" t="s">
        <v>537</v>
      </c>
      <c r="C132" s="2" t="s">
        <v>541</v>
      </c>
      <c r="D132" s="2" t="s">
        <v>50</v>
      </c>
      <c r="E132" s="2">
        <v>243</v>
      </c>
      <c r="F132" s="2" t="s">
        <v>538</v>
      </c>
      <c r="G132" s="2" t="s">
        <v>539</v>
      </c>
      <c r="H132" s="3">
        <v>1</v>
      </c>
      <c r="I132" s="2" t="s">
        <v>41</v>
      </c>
      <c r="J132" s="14">
        <v>45474</v>
      </c>
      <c r="K132" s="42" t="s">
        <v>32</v>
      </c>
      <c r="L132" s="42" t="s">
        <v>32</v>
      </c>
      <c r="M132" s="42" t="s">
        <v>32</v>
      </c>
      <c r="N132" s="42" t="s">
        <v>32</v>
      </c>
      <c r="O132" s="42" t="s">
        <v>32</v>
      </c>
      <c r="P132" s="42" t="s">
        <v>32</v>
      </c>
      <c r="Q132" s="42" t="s">
        <v>32</v>
      </c>
      <c r="R132" s="42" t="s">
        <v>32</v>
      </c>
      <c r="S132" s="42" t="s">
        <v>32</v>
      </c>
      <c r="T132" s="42" t="s">
        <v>32</v>
      </c>
      <c r="U132" s="42" t="s">
        <v>32</v>
      </c>
      <c r="V132" s="42" t="s">
        <v>32</v>
      </c>
    </row>
    <row r="133" spans="1:22" ht="50.1" customHeight="1" x14ac:dyDescent="0.25">
      <c r="A133" s="2" t="s">
        <v>456</v>
      </c>
      <c r="B133" s="2" t="s">
        <v>212</v>
      </c>
      <c r="C133" s="2" t="s">
        <v>543</v>
      </c>
      <c r="D133" s="2" t="s">
        <v>50</v>
      </c>
      <c r="E133" s="2">
        <v>19</v>
      </c>
      <c r="F133" s="2" t="s">
        <v>458</v>
      </c>
      <c r="G133" s="2" t="s">
        <v>459</v>
      </c>
      <c r="H133" s="6">
        <v>55</v>
      </c>
      <c r="I133" s="2" t="s">
        <v>31</v>
      </c>
      <c r="J133" s="14">
        <v>45383</v>
      </c>
      <c r="K133" s="2" t="s">
        <v>32</v>
      </c>
      <c r="L133" s="2" t="s">
        <v>32</v>
      </c>
      <c r="M133" s="2" t="s">
        <v>32</v>
      </c>
      <c r="N133" s="37" t="s">
        <v>32</v>
      </c>
      <c r="O133" s="2" t="s">
        <v>32</v>
      </c>
      <c r="P133" s="42" t="s">
        <v>32</v>
      </c>
      <c r="Q133" s="2">
        <v>30</v>
      </c>
      <c r="R133" s="2">
        <v>14</v>
      </c>
      <c r="S133" s="2">
        <v>4</v>
      </c>
      <c r="T133" s="2">
        <v>28</v>
      </c>
      <c r="U133" s="2">
        <v>48</v>
      </c>
      <c r="V133" s="42">
        <v>1.7142857142857142</v>
      </c>
    </row>
    <row r="134" spans="1:22" ht="50.1" customHeight="1" x14ac:dyDescent="0.25">
      <c r="A134" s="2" t="s">
        <v>456</v>
      </c>
      <c r="B134" s="2" t="s">
        <v>212</v>
      </c>
      <c r="C134" s="2" t="s">
        <v>543</v>
      </c>
      <c r="D134" s="2" t="s">
        <v>50</v>
      </c>
      <c r="E134" s="2">
        <v>20</v>
      </c>
      <c r="F134" s="2" t="s">
        <v>460</v>
      </c>
      <c r="G134" s="2" t="s">
        <v>461</v>
      </c>
      <c r="H134" s="37">
        <v>55</v>
      </c>
      <c r="I134" s="2" t="s">
        <v>31</v>
      </c>
      <c r="J134" s="14">
        <v>45413</v>
      </c>
      <c r="K134" s="2" t="s">
        <v>32</v>
      </c>
      <c r="L134" s="2" t="s">
        <v>32</v>
      </c>
      <c r="M134" s="2" t="s">
        <v>32</v>
      </c>
      <c r="N134" s="37" t="s">
        <v>32</v>
      </c>
      <c r="O134" s="2" t="s">
        <v>32</v>
      </c>
      <c r="P134" s="42" t="s">
        <v>32</v>
      </c>
      <c r="Q134" s="2" t="s">
        <v>32</v>
      </c>
      <c r="R134" s="2">
        <v>10</v>
      </c>
      <c r="S134" s="2">
        <v>8</v>
      </c>
      <c r="T134" s="2">
        <v>26</v>
      </c>
      <c r="U134" s="2">
        <v>18</v>
      </c>
      <c r="V134" s="42">
        <v>0.69230769230769229</v>
      </c>
    </row>
    <row r="135" spans="1:22" ht="50.1" customHeight="1" x14ac:dyDescent="0.25">
      <c r="A135" s="4" t="s">
        <v>130</v>
      </c>
      <c r="B135" s="2" t="s">
        <v>462</v>
      </c>
      <c r="C135" s="2" t="s">
        <v>543</v>
      </c>
      <c r="D135" s="2" t="s">
        <v>50</v>
      </c>
      <c r="E135" s="2">
        <v>29</v>
      </c>
      <c r="F135" s="2" t="s">
        <v>463</v>
      </c>
      <c r="G135" s="2" t="s">
        <v>464</v>
      </c>
      <c r="H135" s="5">
        <v>1</v>
      </c>
      <c r="I135" s="2" t="s">
        <v>41</v>
      </c>
      <c r="J135" s="14">
        <v>45292</v>
      </c>
      <c r="K135" s="42" t="s">
        <v>32</v>
      </c>
      <c r="L135" s="42" t="s">
        <v>32</v>
      </c>
      <c r="M135" s="42">
        <v>0</v>
      </c>
      <c r="N135" s="42">
        <v>1</v>
      </c>
      <c r="O135" s="42">
        <v>0</v>
      </c>
      <c r="P135" s="42">
        <v>0</v>
      </c>
      <c r="Q135" s="54">
        <v>0</v>
      </c>
      <c r="R135" s="42">
        <v>1</v>
      </c>
      <c r="S135" s="42">
        <v>0</v>
      </c>
      <c r="T135" s="42">
        <v>1</v>
      </c>
      <c r="U135" s="42">
        <v>1</v>
      </c>
      <c r="V135" s="42">
        <v>1</v>
      </c>
    </row>
    <row r="136" spans="1:22" ht="50.1" customHeight="1" x14ac:dyDescent="0.25">
      <c r="A136" s="4" t="s">
        <v>130</v>
      </c>
      <c r="B136" s="2" t="s">
        <v>462</v>
      </c>
      <c r="C136" s="2" t="s">
        <v>543</v>
      </c>
      <c r="D136" s="2" t="s">
        <v>50</v>
      </c>
      <c r="E136" s="2">
        <v>31</v>
      </c>
      <c r="F136" s="2" t="s">
        <v>465</v>
      </c>
      <c r="G136" s="2" t="s">
        <v>466</v>
      </c>
      <c r="H136" s="5">
        <v>1</v>
      </c>
      <c r="I136" s="2" t="s">
        <v>41</v>
      </c>
      <c r="J136" s="14">
        <v>45444</v>
      </c>
      <c r="K136" s="42" t="s">
        <v>32</v>
      </c>
      <c r="L136" s="42" t="s">
        <v>32</v>
      </c>
      <c r="M136" s="42" t="s">
        <v>32</v>
      </c>
      <c r="N136" s="42" t="s">
        <v>32</v>
      </c>
      <c r="O136" s="42" t="s">
        <v>32</v>
      </c>
      <c r="P136" s="42" t="s">
        <v>32</v>
      </c>
      <c r="Q136" s="42" t="s">
        <v>32</v>
      </c>
      <c r="R136" s="42" t="s">
        <v>32</v>
      </c>
      <c r="S136" s="42">
        <v>0</v>
      </c>
      <c r="T136" s="42">
        <v>1</v>
      </c>
      <c r="U136" s="42">
        <v>0</v>
      </c>
      <c r="V136" s="42">
        <v>0</v>
      </c>
    </row>
    <row r="137" spans="1:22" ht="50.1" customHeight="1" x14ac:dyDescent="0.25">
      <c r="A137" s="4" t="s">
        <v>130</v>
      </c>
      <c r="B137" s="2" t="s">
        <v>462</v>
      </c>
      <c r="C137" s="2" t="s">
        <v>543</v>
      </c>
      <c r="D137" s="2" t="s">
        <v>50</v>
      </c>
      <c r="E137" s="2">
        <v>32</v>
      </c>
      <c r="F137" s="2" t="s">
        <v>467</v>
      </c>
      <c r="G137" s="4" t="s">
        <v>468</v>
      </c>
      <c r="H137" s="5">
        <v>1</v>
      </c>
      <c r="I137" s="2" t="s">
        <v>41</v>
      </c>
      <c r="J137" s="14">
        <v>45474</v>
      </c>
      <c r="K137" s="42" t="s">
        <v>32</v>
      </c>
      <c r="L137" s="42" t="s">
        <v>32</v>
      </c>
      <c r="M137" s="42" t="s">
        <v>32</v>
      </c>
      <c r="N137" s="42" t="s">
        <v>32</v>
      </c>
      <c r="O137" s="42" t="s">
        <v>32</v>
      </c>
      <c r="P137" s="42" t="s">
        <v>32</v>
      </c>
      <c r="Q137" s="42" t="s">
        <v>32</v>
      </c>
      <c r="R137" s="42" t="s">
        <v>32</v>
      </c>
      <c r="S137" s="42" t="s">
        <v>32</v>
      </c>
      <c r="T137" s="42" t="s">
        <v>32</v>
      </c>
      <c r="U137" s="42" t="s">
        <v>32</v>
      </c>
      <c r="V137" s="42" t="s">
        <v>32</v>
      </c>
    </row>
    <row r="138" spans="1:22" ht="50.1" customHeight="1" x14ac:dyDescent="0.25">
      <c r="A138" s="4" t="s">
        <v>130</v>
      </c>
      <c r="B138" s="37" t="s">
        <v>469</v>
      </c>
      <c r="C138" s="2" t="s">
        <v>543</v>
      </c>
      <c r="D138" s="2" t="s">
        <v>43</v>
      </c>
      <c r="E138" s="2">
        <v>39</v>
      </c>
      <c r="F138" s="2" t="s">
        <v>470</v>
      </c>
      <c r="G138" s="37" t="s">
        <v>471</v>
      </c>
      <c r="H138" s="39">
        <v>57</v>
      </c>
      <c r="I138" s="2" t="s">
        <v>31</v>
      </c>
      <c r="J138" s="14">
        <v>45352</v>
      </c>
      <c r="K138" s="2" t="s">
        <v>32</v>
      </c>
      <c r="L138" s="2" t="s">
        <v>32</v>
      </c>
      <c r="M138" s="2">
        <v>7</v>
      </c>
      <c r="N138" s="2">
        <v>7</v>
      </c>
      <c r="O138" s="2">
        <v>7</v>
      </c>
      <c r="P138" s="42">
        <v>1</v>
      </c>
      <c r="Q138" s="2" t="s">
        <v>32</v>
      </c>
      <c r="R138" s="2" t="s">
        <v>32</v>
      </c>
      <c r="S138" s="2">
        <v>24</v>
      </c>
      <c r="T138" s="2">
        <v>19</v>
      </c>
      <c r="U138" s="2">
        <v>24</v>
      </c>
      <c r="V138" s="42">
        <v>1.263157894736842</v>
      </c>
    </row>
    <row r="139" spans="1:22" ht="50.1" customHeight="1" x14ac:dyDescent="0.25">
      <c r="A139" s="2" t="s">
        <v>472</v>
      </c>
      <c r="B139" s="2" t="s">
        <v>306</v>
      </c>
      <c r="C139" s="2" t="s">
        <v>543</v>
      </c>
      <c r="D139" s="2" t="s">
        <v>37</v>
      </c>
      <c r="E139" s="2">
        <v>47</v>
      </c>
      <c r="F139" s="2" t="s">
        <v>473</v>
      </c>
      <c r="G139" s="2" t="s">
        <v>474</v>
      </c>
      <c r="H139" s="3">
        <v>0.9</v>
      </c>
      <c r="I139" s="2" t="s">
        <v>41</v>
      </c>
      <c r="J139" s="14">
        <v>45323</v>
      </c>
      <c r="K139" s="42" t="s">
        <v>32</v>
      </c>
      <c r="L139" s="42">
        <v>0.9460431654676259</v>
      </c>
      <c r="M139" s="42" t="s">
        <v>32</v>
      </c>
      <c r="N139" s="42">
        <v>0.9</v>
      </c>
      <c r="O139" s="42">
        <v>0.9460431654676259</v>
      </c>
      <c r="P139" s="42">
        <v>1.0511590727418065</v>
      </c>
      <c r="Q139" s="42">
        <v>0.96126255380200865</v>
      </c>
      <c r="R139" s="42" t="s">
        <v>32</v>
      </c>
      <c r="S139" s="42">
        <v>0.97780517879161533</v>
      </c>
      <c r="T139" s="42">
        <v>0.9</v>
      </c>
      <c r="U139" s="42">
        <v>0.9728331177231565</v>
      </c>
      <c r="V139" s="42">
        <v>1.0809256863590628</v>
      </c>
    </row>
    <row r="140" spans="1:22" ht="50.1" customHeight="1" x14ac:dyDescent="0.25">
      <c r="A140" s="37" t="s">
        <v>472</v>
      </c>
      <c r="B140" s="37" t="s">
        <v>268</v>
      </c>
      <c r="C140" s="2" t="s">
        <v>543</v>
      </c>
      <c r="D140" s="2" t="s">
        <v>37</v>
      </c>
      <c r="E140" s="2">
        <v>56</v>
      </c>
      <c r="F140" s="2" t="s">
        <v>475</v>
      </c>
      <c r="G140" s="37" t="s">
        <v>476</v>
      </c>
      <c r="H140" s="37">
        <v>6</v>
      </c>
      <c r="I140" s="2" t="s">
        <v>31</v>
      </c>
      <c r="J140" s="14">
        <v>45566</v>
      </c>
      <c r="K140" s="2" t="s">
        <v>32</v>
      </c>
      <c r="L140" s="2" t="s">
        <v>32</v>
      </c>
      <c r="M140" s="2" t="s">
        <v>32</v>
      </c>
      <c r="N140" s="2" t="s">
        <v>32</v>
      </c>
      <c r="O140" s="2" t="s">
        <v>32</v>
      </c>
      <c r="P140" s="42" t="s">
        <v>32</v>
      </c>
      <c r="Q140" s="2" t="s">
        <v>32</v>
      </c>
      <c r="R140" s="2" t="s">
        <v>32</v>
      </c>
      <c r="S140" s="2" t="s">
        <v>32</v>
      </c>
      <c r="T140" s="2" t="s">
        <v>32</v>
      </c>
      <c r="U140" s="2" t="s">
        <v>32</v>
      </c>
      <c r="V140" s="42" t="s">
        <v>32</v>
      </c>
    </row>
    <row r="141" spans="1:22" ht="50.1" customHeight="1" x14ac:dyDescent="0.25">
      <c r="A141" s="37" t="s">
        <v>472</v>
      </c>
      <c r="B141" s="37" t="s">
        <v>268</v>
      </c>
      <c r="C141" s="2" t="s">
        <v>543</v>
      </c>
      <c r="D141" s="2" t="s">
        <v>37</v>
      </c>
      <c r="E141" s="2">
        <v>57</v>
      </c>
      <c r="F141" s="2" t="s">
        <v>304</v>
      </c>
      <c r="G141" s="37" t="s">
        <v>305</v>
      </c>
      <c r="H141" s="37">
        <v>2</v>
      </c>
      <c r="I141" s="2" t="s">
        <v>31</v>
      </c>
      <c r="J141" s="14">
        <v>45474</v>
      </c>
      <c r="K141" s="2" t="s">
        <v>32</v>
      </c>
      <c r="L141" s="2" t="s">
        <v>32</v>
      </c>
      <c r="M141" s="2" t="s">
        <v>32</v>
      </c>
      <c r="N141" s="2" t="s">
        <v>32</v>
      </c>
      <c r="O141" s="2" t="s">
        <v>32</v>
      </c>
      <c r="P141" s="42" t="s">
        <v>32</v>
      </c>
      <c r="Q141" s="2" t="s">
        <v>32</v>
      </c>
      <c r="R141" s="2" t="s">
        <v>32</v>
      </c>
      <c r="S141" s="2" t="s">
        <v>32</v>
      </c>
      <c r="T141" s="2" t="s">
        <v>32</v>
      </c>
      <c r="U141" s="2" t="s">
        <v>32</v>
      </c>
      <c r="V141" s="42" t="s">
        <v>32</v>
      </c>
    </row>
    <row r="142" spans="1:22" ht="50.1" customHeight="1" x14ac:dyDescent="0.25">
      <c r="A142" s="37" t="s">
        <v>472</v>
      </c>
      <c r="B142" s="37" t="s">
        <v>268</v>
      </c>
      <c r="C142" s="2" t="s">
        <v>543</v>
      </c>
      <c r="D142" s="2" t="s">
        <v>25</v>
      </c>
      <c r="E142" s="2">
        <v>61</v>
      </c>
      <c r="F142" s="2" t="s">
        <v>477</v>
      </c>
      <c r="G142" s="37" t="s">
        <v>478</v>
      </c>
      <c r="H142" s="37">
        <v>2</v>
      </c>
      <c r="I142" s="2" t="s">
        <v>31</v>
      </c>
      <c r="J142" s="14">
        <v>45597</v>
      </c>
      <c r="K142" s="2" t="s">
        <v>32</v>
      </c>
      <c r="L142" s="2" t="s">
        <v>32</v>
      </c>
      <c r="M142" s="2" t="s">
        <v>32</v>
      </c>
      <c r="N142" s="2" t="s">
        <v>32</v>
      </c>
      <c r="O142" s="2" t="s">
        <v>32</v>
      </c>
      <c r="P142" s="42" t="s">
        <v>32</v>
      </c>
      <c r="Q142" s="2" t="s">
        <v>32</v>
      </c>
      <c r="R142" s="2" t="s">
        <v>32</v>
      </c>
      <c r="S142" s="2" t="s">
        <v>32</v>
      </c>
      <c r="T142" s="2" t="s">
        <v>32</v>
      </c>
      <c r="U142" s="2" t="s">
        <v>32</v>
      </c>
      <c r="V142" s="42" t="s">
        <v>32</v>
      </c>
    </row>
    <row r="143" spans="1:22" ht="50.1" customHeight="1" x14ac:dyDescent="0.25">
      <c r="A143" s="2" t="s">
        <v>472</v>
      </c>
      <c r="B143" s="2" t="s">
        <v>244</v>
      </c>
      <c r="C143" s="2" t="s">
        <v>543</v>
      </c>
      <c r="D143" s="2" t="s">
        <v>50</v>
      </c>
      <c r="E143" s="2">
        <v>74</v>
      </c>
      <c r="F143" s="2" t="s">
        <v>481</v>
      </c>
      <c r="G143" s="4" t="s">
        <v>482</v>
      </c>
      <c r="H143" s="2">
        <v>1</v>
      </c>
      <c r="I143" s="2" t="s">
        <v>31</v>
      </c>
      <c r="J143" s="14">
        <v>45597</v>
      </c>
      <c r="K143" s="2" t="s">
        <v>32</v>
      </c>
      <c r="L143" s="2" t="s">
        <v>32</v>
      </c>
      <c r="M143" s="2" t="s">
        <v>32</v>
      </c>
      <c r="N143" s="2" t="s">
        <v>32</v>
      </c>
      <c r="O143" s="2" t="s">
        <v>32</v>
      </c>
      <c r="P143" s="42" t="s">
        <v>32</v>
      </c>
      <c r="Q143" s="2" t="s">
        <v>32</v>
      </c>
      <c r="R143" s="2" t="s">
        <v>32</v>
      </c>
      <c r="S143" s="2" t="s">
        <v>32</v>
      </c>
      <c r="T143" s="2" t="s">
        <v>32</v>
      </c>
      <c r="U143" s="2" t="s">
        <v>32</v>
      </c>
      <c r="V143" s="42" t="s">
        <v>32</v>
      </c>
    </row>
    <row r="144" spans="1:22" ht="50.1" customHeight="1" x14ac:dyDescent="0.25">
      <c r="A144" s="2" t="s">
        <v>472</v>
      </c>
      <c r="B144" s="2" t="s">
        <v>244</v>
      </c>
      <c r="C144" s="2" t="s">
        <v>543</v>
      </c>
      <c r="D144" s="2" t="s">
        <v>25</v>
      </c>
      <c r="E144" s="2">
        <v>79</v>
      </c>
      <c r="F144" s="2" t="s">
        <v>483</v>
      </c>
      <c r="G144" s="2" t="s">
        <v>484</v>
      </c>
      <c r="H144" s="3">
        <v>1</v>
      </c>
      <c r="I144" s="2" t="s">
        <v>41</v>
      </c>
      <c r="J144" s="14">
        <v>45352</v>
      </c>
      <c r="K144" s="42" t="s">
        <v>32</v>
      </c>
      <c r="L144" s="42" t="s">
        <v>32</v>
      </c>
      <c r="M144" s="42">
        <v>0.9375</v>
      </c>
      <c r="N144" s="42">
        <v>1</v>
      </c>
      <c r="O144" s="42">
        <v>0.9375</v>
      </c>
      <c r="P144" s="42">
        <v>0.9375</v>
      </c>
      <c r="Q144" s="42">
        <v>1.0666666666666667</v>
      </c>
      <c r="R144" s="42">
        <v>1</v>
      </c>
      <c r="S144" s="42">
        <v>1</v>
      </c>
      <c r="T144" s="42">
        <v>1</v>
      </c>
      <c r="U144" s="42">
        <v>1.0166666666666666</v>
      </c>
      <c r="V144" s="42">
        <v>1.0166666666666666</v>
      </c>
    </row>
    <row r="145" spans="1:22" ht="50.1" customHeight="1" x14ac:dyDescent="0.25">
      <c r="A145" s="2" t="s">
        <v>472</v>
      </c>
      <c r="B145" s="2" t="s">
        <v>244</v>
      </c>
      <c r="C145" s="2" t="s">
        <v>543</v>
      </c>
      <c r="D145" s="2" t="s">
        <v>50</v>
      </c>
      <c r="E145" s="2">
        <v>84</v>
      </c>
      <c r="F145" s="2" t="s">
        <v>485</v>
      </c>
      <c r="G145" s="2" t="s">
        <v>486</v>
      </c>
      <c r="H145" s="2">
        <v>3</v>
      </c>
      <c r="I145" s="2" t="s">
        <v>31</v>
      </c>
      <c r="J145" s="14">
        <v>45505</v>
      </c>
      <c r="K145" s="2" t="s">
        <v>32</v>
      </c>
      <c r="L145" s="2" t="s">
        <v>32</v>
      </c>
      <c r="M145" s="2" t="s">
        <v>32</v>
      </c>
      <c r="N145" s="2" t="s">
        <v>32</v>
      </c>
      <c r="O145" s="2" t="s">
        <v>32</v>
      </c>
      <c r="P145" s="42" t="s">
        <v>32</v>
      </c>
      <c r="Q145" s="2" t="s">
        <v>32</v>
      </c>
      <c r="R145" s="2" t="s">
        <v>32</v>
      </c>
      <c r="S145" s="2" t="s">
        <v>32</v>
      </c>
      <c r="T145" s="2" t="s">
        <v>32</v>
      </c>
      <c r="U145" s="2" t="s">
        <v>32</v>
      </c>
      <c r="V145" s="42" t="s">
        <v>32</v>
      </c>
    </row>
    <row r="146" spans="1:22" ht="50.1" customHeight="1" x14ac:dyDescent="0.25">
      <c r="A146" s="2" t="s">
        <v>472</v>
      </c>
      <c r="B146" s="2" t="s">
        <v>232</v>
      </c>
      <c r="C146" s="2" t="s">
        <v>543</v>
      </c>
      <c r="D146" s="2" t="s">
        <v>43</v>
      </c>
      <c r="E146" s="2">
        <v>85</v>
      </c>
      <c r="F146" s="2" t="s">
        <v>487</v>
      </c>
      <c r="G146" s="2" t="s">
        <v>488</v>
      </c>
      <c r="H146" s="2">
        <v>1100</v>
      </c>
      <c r="I146" s="2" t="s">
        <v>31</v>
      </c>
      <c r="J146" s="14">
        <v>45444</v>
      </c>
      <c r="K146" s="2" t="s">
        <v>32</v>
      </c>
      <c r="L146" s="2" t="s">
        <v>32</v>
      </c>
      <c r="M146" s="2" t="s">
        <v>32</v>
      </c>
      <c r="N146" s="37" t="s">
        <v>32</v>
      </c>
      <c r="O146" s="2" t="s">
        <v>32</v>
      </c>
      <c r="P146" s="42" t="s">
        <v>32</v>
      </c>
      <c r="Q146" s="2" t="s">
        <v>32</v>
      </c>
      <c r="R146" s="2" t="s">
        <v>32</v>
      </c>
      <c r="S146" s="2">
        <v>514</v>
      </c>
      <c r="T146" s="2">
        <v>440</v>
      </c>
      <c r="U146" s="2">
        <v>514</v>
      </c>
      <c r="V146" s="42">
        <v>1.1681818181818182</v>
      </c>
    </row>
    <row r="147" spans="1:22" ht="50.1" customHeight="1" x14ac:dyDescent="0.25">
      <c r="A147" s="2" t="s">
        <v>472</v>
      </c>
      <c r="B147" s="2" t="s">
        <v>232</v>
      </c>
      <c r="C147" s="2" t="s">
        <v>543</v>
      </c>
      <c r="D147" s="2" t="s">
        <v>43</v>
      </c>
      <c r="E147" s="2">
        <v>88</v>
      </c>
      <c r="F147" s="2" t="s">
        <v>489</v>
      </c>
      <c r="G147" s="37" t="s">
        <v>490</v>
      </c>
      <c r="H147" s="3">
        <v>1</v>
      </c>
      <c r="I147" s="2" t="s">
        <v>41</v>
      </c>
      <c r="J147" s="14">
        <v>45444</v>
      </c>
      <c r="K147" s="42" t="s">
        <v>32</v>
      </c>
      <c r="L147" s="42" t="s">
        <v>32</v>
      </c>
      <c r="M147" s="42" t="s">
        <v>32</v>
      </c>
      <c r="N147" s="42" t="s">
        <v>32</v>
      </c>
      <c r="O147" s="42" t="s">
        <v>32</v>
      </c>
      <c r="P147" s="42" t="s">
        <v>32</v>
      </c>
      <c r="Q147" s="42" t="s">
        <v>32</v>
      </c>
      <c r="R147" s="42" t="s">
        <v>32</v>
      </c>
      <c r="S147" s="42">
        <v>0</v>
      </c>
      <c r="T147" s="42">
        <v>1</v>
      </c>
      <c r="U147" s="42">
        <v>0</v>
      </c>
      <c r="V147" s="42">
        <v>0</v>
      </c>
    </row>
    <row r="148" spans="1:22" ht="50.1" customHeight="1" x14ac:dyDescent="0.25">
      <c r="A148" s="2" t="s">
        <v>472</v>
      </c>
      <c r="B148" s="2" t="s">
        <v>232</v>
      </c>
      <c r="C148" s="2" t="s">
        <v>543</v>
      </c>
      <c r="D148" s="2" t="s">
        <v>43</v>
      </c>
      <c r="E148" s="2">
        <v>90</v>
      </c>
      <c r="F148" s="2" t="s">
        <v>491</v>
      </c>
      <c r="G148" s="2" t="s">
        <v>492</v>
      </c>
      <c r="H148" s="2">
        <v>3</v>
      </c>
      <c r="I148" s="2" t="s">
        <v>31</v>
      </c>
      <c r="J148" s="14">
        <v>45627</v>
      </c>
      <c r="K148" s="2" t="s">
        <v>32</v>
      </c>
      <c r="L148" s="2" t="s">
        <v>32</v>
      </c>
      <c r="M148" s="2" t="s">
        <v>32</v>
      </c>
      <c r="N148" s="2" t="s">
        <v>32</v>
      </c>
      <c r="O148" s="2" t="s">
        <v>32</v>
      </c>
      <c r="P148" s="42" t="s">
        <v>32</v>
      </c>
      <c r="Q148" s="2" t="s">
        <v>32</v>
      </c>
      <c r="R148" s="2" t="s">
        <v>32</v>
      </c>
      <c r="S148" s="2" t="s">
        <v>32</v>
      </c>
      <c r="T148" s="2" t="s">
        <v>32</v>
      </c>
      <c r="U148" s="2" t="s">
        <v>32</v>
      </c>
      <c r="V148" s="42" t="s">
        <v>32</v>
      </c>
    </row>
    <row r="149" spans="1:22" ht="50.1" customHeight="1" x14ac:dyDescent="0.25">
      <c r="A149" s="2" t="s">
        <v>472</v>
      </c>
      <c r="B149" s="37" t="s">
        <v>220</v>
      </c>
      <c r="C149" s="2" t="s">
        <v>543</v>
      </c>
      <c r="D149" s="2" t="s">
        <v>25</v>
      </c>
      <c r="E149" s="2">
        <v>93</v>
      </c>
      <c r="F149" s="2" t="s">
        <v>493</v>
      </c>
      <c r="G149" s="37" t="s">
        <v>494</v>
      </c>
      <c r="H149" s="37">
        <v>3</v>
      </c>
      <c r="I149" s="2" t="s">
        <v>31</v>
      </c>
      <c r="J149" s="14">
        <v>45597</v>
      </c>
      <c r="K149" s="2" t="s">
        <v>32</v>
      </c>
      <c r="L149" s="2" t="s">
        <v>32</v>
      </c>
      <c r="M149" s="2" t="s">
        <v>32</v>
      </c>
      <c r="N149" s="2" t="s">
        <v>32</v>
      </c>
      <c r="O149" s="2" t="s">
        <v>32</v>
      </c>
      <c r="P149" s="42" t="s">
        <v>32</v>
      </c>
      <c r="Q149" s="2" t="s">
        <v>32</v>
      </c>
      <c r="R149" s="2" t="s">
        <v>32</v>
      </c>
      <c r="S149" s="2" t="s">
        <v>32</v>
      </c>
      <c r="T149" s="2" t="s">
        <v>32</v>
      </c>
      <c r="U149" s="2" t="s">
        <v>32</v>
      </c>
      <c r="V149" s="42" t="s">
        <v>32</v>
      </c>
    </row>
    <row r="150" spans="1:22" ht="50.1" customHeight="1" x14ac:dyDescent="0.25">
      <c r="A150" s="2" t="s">
        <v>472</v>
      </c>
      <c r="B150" s="2" t="s">
        <v>220</v>
      </c>
      <c r="C150" s="2" t="s">
        <v>543</v>
      </c>
      <c r="D150" s="2" t="s">
        <v>25</v>
      </c>
      <c r="E150" s="2">
        <v>95</v>
      </c>
      <c r="F150" s="2" t="s">
        <v>223</v>
      </c>
      <c r="G150" s="2" t="s">
        <v>495</v>
      </c>
      <c r="H150" s="2">
        <v>10</v>
      </c>
      <c r="I150" s="2" t="s">
        <v>31</v>
      </c>
      <c r="J150" s="14">
        <v>45474</v>
      </c>
      <c r="K150" s="2" t="s">
        <v>32</v>
      </c>
      <c r="L150" s="2" t="s">
        <v>32</v>
      </c>
      <c r="M150" s="2" t="s">
        <v>32</v>
      </c>
      <c r="N150" s="2" t="s">
        <v>32</v>
      </c>
      <c r="O150" s="2" t="s">
        <v>32</v>
      </c>
      <c r="P150" s="2" t="s">
        <v>32</v>
      </c>
      <c r="Q150" s="2" t="s">
        <v>32</v>
      </c>
      <c r="R150" s="2" t="s">
        <v>32</v>
      </c>
      <c r="S150" s="2" t="s">
        <v>32</v>
      </c>
      <c r="T150" s="2" t="s">
        <v>32</v>
      </c>
      <c r="U150" s="2" t="s">
        <v>32</v>
      </c>
      <c r="V150" s="2" t="s">
        <v>32</v>
      </c>
    </row>
    <row r="151" spans="1:22" ht="50.1" customHeight="1" x14ac:dyDescent="0.25">
      <c r="A151" s="2" t="s">
        <v>472</v>
      </c>
      <c r="B151" s="2" t="s">
        <v>220</v>
      </c>
      <c r="C151" s="2" t="s">
        <v>543</v>
      </c>
      <c r="D151" s="2" t="s">
        <v>25</v>
      </c>
      <c r="E151" s="2">
        <v>98</v>
      </c>
      <c r="F151" s="2" t="s">
        <v>496</v>
      </c>
      <c r="G151" s="2" t="s">
        <v>497</v>
      </c>
      <c r="H151" s="2">
        <v>520</v>
      </c>
      <c r="I151" s="2" t="s">
        <v>31</v>
      </c>
      <c r="J151" s="14">
        <v>45474</v>
      </c>
      <c r="K151" s="2" t="s">
        <v>32</v>
      </c>
      <c r="L151" s="2" t="s">
        <v>32</v>
      </c>
      <c r="M151" s="2" t="s">
        <v>32</v>
      </c>
      <c r="N151" s="2" t="s">
        <v>32</v>
      </c>
      <c r="O151" s="2" t="s">
        <v>32</v>
      </c>
      <c r="P151" s="42" t="s">
        <v>32</v>
      </c>
      <c r="Q151" s="2" t="s">
        <v>32</v>
      </c>
      <c r="R151" s="2" t="s">
        <v>32</v>
      </c>
      <c r="S151" s="2" t="s">
        <v>32</v>
      </c>
      <c r="T151" s="2" t="s">
        <v>32</v>
      </c>
      <c r="U151" s="2" t="s">
        <v>32</v>
      </c>
      <c r="V151" s="42" t="s">
        <v>32</v>
      </c>
    </row>
    <row r="152" spans="1:22" ht="50.1" customHeight="1" x14ac:dyDescent="0.25">
      <c r="A152" s="4" t="s">
        <v>24</v>
      </c>
      <c r="B152" s="4" t="s">
        <v>24</v>
      </c>
      <c r="C152" s="2" t="s">
        <v>543</v>
      </c>
      <c r="D152" s="2" t="s">
        <v>25</v>
      </c>
      <c r="E152" s="2">
        <v>101</v>
      </c>
      <c r="F152" s="2" t="s">
        <v>35</v>
      </c>
      <c r="G152" s="37" t="s">
        <v>35</v>
      </c>
      <c r="H152" s="37">
        <v>8</v>
      </c>
      <c r="I152" s="2" t="s">
        <v>31</v>
      </c>
      <c r="J152" s="14">
        <v>45444</v>
      </c>
      <c r="K152" s="2" t="s">
        <v>32</v>
      </c>
      <c r="L152" s="2" t="s">
        <v>32</v>
      </c>
      <c r="M152" s="2" t="s">
        <v>32</v>
      </c>
      <c r="N152" s="37" t="s">
        <v>32</v>
      </c>
      <c r="O152" s="2" t="s">
        <v>32</v>
      </c>
      <c r="P152" s="42" t="s">
        <v>32</v>
      </c>
      <c r="Q152" s="2" t="s">
        <v>32</v>
      </c>
      <c r="R152" s="2" t="s">
        <v>32</v>
      </c>
      <c r="S152" s="2">
        <v>2</v>
      </c>
      <c r="T152" s="2">
        <v>2</v>
      </c>
      <c r="U152" s="2">
        <v>2</v>
      </c>
      <c r="V152" s="42">
        <v>1</v>
      </c>
    </row>
    <row r="153" spans="1:22" ht="50.1" customHeight="1" x14ac:dyDescent="0.25">
      <c r="A153" s="4" t="s">
        <v>24</v>
      </c>
      <c r="B153" s="4" t="s">
        <v>24</v>
      </c>
      <c r="C153" s="2" t="s">
        <v>543</v>
      </c>
      <c r="D153" s="2" t="s">
        <v>43</v>
      </c>
      <c r="E153" s="2">
        <v>105</v>
      </c>
      <c r="F153" s="2" t="s">
        <v>48</v>
      </c>
      <c r="G153" s="37" t="s">
        <v>48</v>
      </c>
      <c r="H153" s="37">
        <v>7</v>
      </c>
      <c r="I153" s="2" t="s">
        <v>31</v>
      </c>
      <c r="J153" s="14">
        <v>45352</v>
      </c>
      <c r="K153" s="2" t="s">
        <v>32</v>
      </c>
      <c r="L153" s="2" t="s">
        <v>32</v>
      </c>
      <c r="M153" s="2">
        <v>3</v>
      </c>
      <c r="N153" s="2">
        <v>3</v>
      </c>
      <c r="O153" s="2">
        <v>3</v>
      </c>
      <c r="P153" s="42">
        <v>1</v>
      </c>
      <c r="Q153" s="2">
        <v>4</v>
      </c>
      <c r="R153" s="2" t="s">
        <v>32</v>
      </c>
      <c r="S153" s="2" t="s">
        <v>32</v>
      </c>
      <c r="T153" s="2">
        <v>4</v>
      </c>
      <c r="U153" s="2">
        <v>4</v>
      </c>
      <c r="V153" s="42">
        <v>1</v>
      </c>
    </row>
    <row r="154" spans="1:22" ht="50.1" customHeight="1" x14ac:dyDescent="0.25">
      <c r="A154" s="4" t="s">
        <v>24</v>
      </c>
      <c r="B154" s="4" t="s">
        <v>24</v>
      </c>
      <c r="C154" s="2" t="s">
        <v>543</v>
      </c>
      <c r="D154" s="2" t="s">
        <v>50</v>
      </c>
      <c r="E154" s="2">
        <v>106</v>
      </c>
      <c r="F154" s="2" t="s">
        <v>51</v>
      </c>
      <c r="G154" s="37" t="s">
        <v>51</v>
      </c>
      <c r="H154" s="37">
        <v>1</v>
      </c>
      <c r="I154" s="2" t="s">
        <v>31</v>
      </c>
      <c r="J154" s="14">
        <v>45505</v>
      </c>
      <c r="K154" s="2" t="s">
        <v>32</v>
      </c>
      <c r="L154" s="2" t="s">
        <v>32</v>
      </c>
      <c r="M154" s="2" t="s">
        <v>32</v>
      </c>
      <c r="N154" s="2" t="s">
        <v>32</v>
      </c>
      <c r="O154" s="2" t="s">
        <v>32</v>
      </c>
      <c r="P154" s="42" t="s">
        <v>32</v>
      </c>
      <c r="Q154" s="2" t="s">
        <v>32</v>
      </c>
      <c r="R154" s="2" t="s">
        <v>32</v>
      </c>
      <c r="S154" s="2" t="s">
        <v>32</v>
      </c>
      <c r="T154" s="2" t="s">
        <v>32</v>
      </c>
      <c r="U154" s="2" t="s">
        <v>32</v>
      </c>
      <c r="V154" s="42" t="s">
        <v>32</v>
      </c>
    </row>
    <row r="155" spans="1:22" ht="50.1" customHeight="1" x14ac:dyDescent="0.25">
      <c r="A155" s="4" t="s">
        <v>24</v>
      </c>
      <c r="B155" s="4" t="s">
        <v>24</v>
      </c>
      <c r="C155" s="2" t="s">
        <v>543</v>
      </c>
      <c r="D155" s="2" t="s">
        <v>37</v>
      </c>
      <c r="E155" s="2">
        <v>107</v>
      </c>
      <c r="F155" s="2" t="s">
        <v>53</v>
      </c>
      <c r="G155" s="2" t="s">
        <v>54</v>
      </c>
      <c r="H155" s="6">
        <v>2</v>
      </c>
      <c r="I155" s="2" t="s">
        <v>31</v>
      </c>
      <c r="J155" s="14">
        <v>45505</v>
      </c>
      <c r="K155" s="2" t="s">
        <v>32</v>
      </c>
      <c r="L155" s="2" t="s">
        <v>32</v>
      </c>
      <c r="M155" s="2" t="s">
        <v>32</v>
      </c>
      <c r="N155" s="2" t="s">
        <v>32</v>
      </c>
      <c r="O155" s="2" t="s">
        <v>32</v>
      </c>
      <c r="P155" s="42" t="s">
        <v>32</v>
      </c>
      <c r="Q155" s="2" t="s">
        <v>32</v>
      </c>
      <c r="R155" s="2" t="s">
        <v>32</v>
      </c>
      <c r="S155" s="2" t="s">
        <v>32</v>
      </c>
      <c r="T155" s="2" t="s">
        <v>32</v>
      </c>
      <c r="U155" s="2" t="s">
        <v>32</v>
      </c>
      <c r="V155" s="42" t="s">
        <v>32</v>
      </c>
    </row>
    <row r="156" spans="1:22" ht="50.1" customHeight="1" x14ac:dyDescent="0.25">
      <c r="A156" s="4" t="s">
        <v>24</v>
      </c>
      <c r="B156" s="4" t="s">
        <v>24</v>
      </c>
      <c r="C156" s="2" t="s">
        <v>543</v>
      </c>
      <c r="D156" s="2" t="s">
        <v>37</v>
      </c>
      <c r="E156" s="2">
        <v>108</v>
      </c>
      <c r="F156" s="2" t="s">
        <v>544</v>
      </c>
      <c r="G156" s="37" t="s">
        <v>53</v>
      </c>
      <c r="H156" s="37">
        <v>2</v>
      </c>
      <c r="I156" s="2" t="s">
        <v>31</v>
      </c>
      <c r="J156" s="14">
        <v>45505</v>
      </c>
      <c r="K156" s="2" t="s">
        <v>32</v>
      </c>
      <c r="L156" s="2" t="s">
        <v>32</v>
      </c>
      <c r="M156" s="2" t="s">
        <v>32</v>
      </c>
      <c r="N156" s="2" t="s">
        <v>32</v>
      </c>
      <c r="O156" s="2" t="s">
        <v>32</v>
      </c>
      <c r="P156" s="42" t="s">
        <v>32</v>
      </c>
      <c r="Q156" s="2" t="s">
        <v>32</v>
      </c>
      <c r="R156" s="2" t="s">
        <v>32</v>
      </c>
      <c r="S156" s="2" t="s">
        <v>32</v>
      </c>
      <c r="T156" s="2" t="s">
        <v>32</v>
      </c>
      <c r="U156" s="2" t="s">
        <v>32</v>
      </c>
      <c r="V156" s="42" t="s">
        <v>32</v>
      </c>
    </row>
    <row r="157" spans="1:22" ht="50.1" customHeight="1" x14ac:dyDescent="0.25">
      <c r="A157" s="4" t="s">
        <v>24</v>
      </c>
      <c r="B157" s="4" t="s">
        <v>24</v>
      </c>
      <c r="C157" s="2" t="s">
        <v>543</v>
      </c>
      <c r="D157" s="2" t="s">
        <v>43</v>
      </c>
      <c r="E157" s="2">
        <v>109</v>
      </c>
      <c r="F157" s="4" t="s">
        <v>55</v>
      </c>
      <c r="G157" s="4" t="s">
        <v>56</v>
      </c>
      <c r="H157" s="6">
        <v>3</v>
      </c>
      <c r="I157" s="2" t="s">
        <v>31</v>
      </c>
      <c r="J157" s="14">
        <v>45474</v>
      </c>
      <c r="K157" s="2" t="s">
        <v>32</v>
      </c>
      <c r="L157" s="2" t="s">
        <v>32</v>
      </c>
      <c r="M157" s="2" t="s">
        <v>32</v>
      </c>
      <c r="N157" s="2" t="s">
        <v>32</v>
      </c>
      <c r="O157" s="2" t="s">
        <v>32</v>
      </c>
      <c r="P157" s="42" t="s">
        <v>32</v>
      </c>
      <c r="Q157" s="2" t="s">
        <v>32</v>
      </c>
      <c r="R157" s="2" t="s">
        <v>32</v>
      </c>
      <c r="S157" s="2" t="s">
        <v>32</v>
      </c>
      <c r="T157" s="2" t="s">
        <v>32</v>
      </c>
      <c r="U157" s="2" t="s">
        <v>32</v>
      </c>
      <c r="V157" s="42" t="s">
        <v>32</v>
      </c>
    </row>
    <row r="158" spans="1:22" ht="50.1" customHeight="1" x14ac:dyDescent="0.25">
      <c r="A158" s="2" t="s">
        <v>499</v>
      </c>
      <c r="B158" s="2" t="s">
        <v>65</v>
      </c>
      <c r="C158" s="2" t="s">
        <v>543</v>
      </c>
      <c r="D158" s="2" t="s">
        <v>37</v>
      </c>
      <c r="E158" s="2">
        <v>114</v>
      </c>
      <c r="F158" s="2" t="s">
        <v>500</v>
      </c>
      <c r="G158" s="2" t="s">
        <v>501</v>
      </c>
      <c r="H158" s="2">
        <v>4</v>
      </c>
      <c r="I158" s="2" t="s">
        <v>31</v>
      </c>
      <c r="J158" s="14">
        <v>45352</v>
      </c>
      <c r="K158" s="2" t="s">
        <v>32</v>
      </c>
      <c r="L158" s="2" t="s">
        <v>32</v>
      </c>
      <c r="M158" s="2">
        <v>1</v>
      </c>
      <c r="N158" s="2">
        <v>1</v>
      </c>
      <c r="O158" s="2">
        <v>1</v>
      </c>
      <c r="P158" s="42">
        <v>1</v>
      </c>
      <c r="Q158" s="2" t="s">
        <v>32</v>
      </c>
      <c r="R158" s="2" t="s">
        <v>32</v>
      </c>
      <c r="S158" s="2">
        <v>1</v>
      </c>
      <c r="T158" s="2">
        <v>1</v>
      </c>
      <c r="U158" s="2">
        <v>1</v>
      </c>
      <c r="V158" s="42">
        <v>1</v>
      </c>
    </row>
    <row r="159" spans="1:22" ht="50.1" customHeight="1" x14ac:dyDescent="0.25">
      <c r="A159" s="2" t="s">
        <v>499</v>
      </c>
      <c r="B159" s="2" t="s">
        <v>110</v>
      </c>
      <c r="C159" s="2" t="s">
        <v>543</v>
      </c>
      <c r="D159" s="2" t="s">
        <v>50</v>
      </c>
      <c r="E159" s="2">
        <v>130</v>
      </c>
      <c r="F159" s="2" t="s">
        <v>502</v>
      </c>
      <c r="G159" s="2" t="s">
        <v>503</v>
      </c>
      <c r="H159" s="2">
        <v>2</v>
      </c>
      <c r="I159" s="2" t="s">
        <v>31</v>
      </c>
      <c r="J159" s="14">
        <v>45627</v>
      </c>
      <c r="K159" s="2" t="s">
        <v>32</v>
      </c>
      <c r="L159" s="2" t="s">
        <v>32</v>
      </c>
      <c r="M159" s="2" t="s">
        <v>32</v>
      </c>
      <c r="N159" s="2" t="s">
        <v>32</v>
      </c>
      <c r="O159" s="2" t="s">
        <v>32</v>
      </c>
      <c r="P159" s="42" t="s">
        <v>32</v>
      </c>
      <c r="Q159" s="2" t="s">
        <v>32</v>
      </c>
      <c r="R159" s="2" t="s">
        <v>32</v>
      </c>
      <c r="S159" s="2" t="s">
        <v>32</v>
      </c>
      <c r="T159" s="2" t="s">
        <v>32</v>
      </c>
      <c r="U159" s="2" t="s">
        <v>32</v>
      </c>
      <c r="V159" s="42" t="s">
        <v>32</v>
      </c>
    </row>
    <row r="160" spans="1:22" ht="50.1" customHeight="1" x14ac:dyDescent="0.25">
      <c r="A160" s="2" t="s">
        <v>499</v>
      </c>
      <c r="B160" s="2" t="s">
        <v>110</v>
      </c>
      <c r="C160" s="2" t="s">
        <v>543</v>
      </c>
      <c r="D160" s="2" t="s">
        <v>50</v>
      </c>
      <c r="E160" s="2">
        <v>131</v>
      </c>
      <c r="F160" s="2" t="s">
        <v>504</v>
      </c>
      <c r="G160" s="2" t="s">
        <v>505</v>
      </c>
      <c r="H160" s="2">
        <v>12</v>
      </c>
      <c r="I160" s="2" t="s">
        <v>31</v>
      </c>
      <c r="J160" s="14">
        <v>45292</v>
      </c>
      <c r="K160" s="2">
        <v>1</v>
      </c>
      <c r="L160" s="2">
        <v>1</v>
      </c>
      <c r="M160" s="2">
        <v>1</v>
      </c>
      <c r="N160" s="2">
        <v>3</v>
      </c>
      <c r="O160" s="2">
        <v>3</v>
      </c>
      <c r="P160" s="42">
        <v>1</v>
      </c>
      <c r="Q160" s="2">
        <v>1</v>
      </c>
      <c r="R160" s="2">
        <v>1</v>
      </c>
      <c r="S160" s="2">
        <v>1</v>
      </c>
      <c r="T160" s="2">
        <v>3</v>
      </c>
      <c r="U160" s="2">
        <v>3</v>
      </c>
      <c r="V160" s="42">
        <v>1</v>
      </c>
    </row>
    <row r="161" spans="1:22" ht="50.1" customHeight="1" x14ac:dyDescent="0.25">
      <c r="A161" s="2" t="s">
        <v>499</v>
      </c>
      <c r="B161" s="2" t="s">
        <v>91</v>
      </c>
      <c r="C161" s="2" t="s">
        <v>543</v>
      </c>
      <c r="D161" s="2" t="s">
        <v>43</v>
      </c>
      <c r="E161" s="2">
        <v>134</v>
      </c>
      <c r="F161" s="2" t="s">
        <v>506</v>
      </c>
      <c r="G161" s="2" t="s">
        <v>507</v>
      </c>
      <c r="H161" s="2">
        <v>12</v>
      </c>
      <c r="I161" s="2" t="s">
        <v>31</v>
      </c>
      <c r="J161" s="14">
        <v>45352</v>
      </c>
      <c r="K161" s="2" t="s">
        <v>32</v>
      </c>
      <c r="L161" s="2" t="s">
        <v>32</v>
      </c>
      <c r="M161" s="2">
        <v>3</v>
      </c>
      <c r="N161" s="2">
        <v>3</v>
      </c>
      <c r="O161" s="2">
        <v>3</v>
      </c>
      <c r="P161" s="42">
        <v>1</v>
      </c>
      <c r="Q161" s="2" t="s">
        <v>32</v>
      </c>
      <c r="R161" s="2" t="s">
        <v>32</v>
      </c>
      <c r="S161" s="2">
        <v>3</v>
      </c>
      <c r="T161" s="2">
        <v>3</v>
      </c>
      <c r="U161" s="2">
        <v>3</v>
      </c>
      <c r="V161" s="42">
        <v>1</v>
      </c>
    </row>
    <row r="162" spans="1:22" ht="50.1" customHeight="1" x14ac:dyDescent="0.25">
      <c r="A162" s="2" t="s">
        <v>499</v>
      </c>
      <c r="B162" s="2" t="s">
        <v>91</v>
      </c>
      <c r="C162" s="2" t="s">
        <v>543</v>
      </c>
      <c r="D162" s="2" t="s">
        <v>25</v>
      </c>
      <c r="E162" s="2">
        <v>137</v>
      </c>
      <c r="F162" s="2" t="s">
        <v>508</v>
      </c>
      <c r="G162" s="2" t="s">
        <v>509</v>
      </c>
      <c r="H162" s="2">
        <v>1</v>
      </c>
      <c r="I162" s="2" t="s">
        <v>31</v>
      </c>
      <c r="J162" s="14">
        <v>45444</v>
      </c>
      <c r="K162" s="2" t="s">
        <v>32</v>
      </c>
      <c r="L162" s="2" t="s">
        <v>32</v>
      </c>
      <c r="M162" s="2" t="s">
        <v>32</v>
      </c>
      <c r="N162" s="37" t="s">
        <v>32</v>
      </c>
      <c r="O162" s="2" t="s">
        <v>32</v>
      </c>
      <c r="P162" s="42" t="s">
        <v>32</v>
      </c>
      <c r="Q162" s="2" t="s">
        <v>32</v>
      </c>
      <c r="R162" s="2" t="s">
        <v>32</v>
      </c>
      <c r="S162" s="2">
        <v>1</v>
      </c>
      <c r="T162" s="2">
        <v>1</v>
      </c>
      <c r="U162" s="2">
        <v>1</v>
      </c>
      <c r="V162" s="42">
        <v>1</v>
      </c>
    </row>
    <row r="163" spans="1:22" ht="50.1" customHeight="1" x14ac:dyDescent="0.25">
      <c r="A163" s="2" t="s">
        <v>499</v>
      </c>
      <c r="B163" s="2" t="s">
        <v>91</v>
      </c>
      <c r="C163" s="2" t="s">
        <v>543</v>
      </c>
      <c r="D163" s="2" t="s">
        <v>50</v>
      </c>
      <c r="E163" s="2">
        <v>144</v>
      </c>
      <c r="F163" s="2" t="s">
        <v>510</v>
      </c>
      <c r="G163" s="2" t="s">
        <v>511</v>
      </c>
      <c r="H163" s="2">
        <v>4</v>
      </c>
      <c r="I163" s="2" t="s">
        <v>31</v>
      </c>
      <c r="J163" s="14">
        <v>45352</v>
      </c>
      <c r="K163" s="2" t="s">
        <v>32</v>
      </c>
      <c r="L163" s="2" t="s">
        <v>32</v>
      </c>
      <c r="M163" s="2">
        <v>1</v>
      </c>
      <c r="N163" s="2">
        <v>1</v>
      </c>
      <c r="O163" s="2">
        <v>1</v>
      </c>
      <c r="P163" s="42">
        <v>1</v>
      </c>
      <c r="Q163" s="2" t="s">
        <v>32</v>
      </c>
      <c r="R163" s="2" t="s">
        <v>32</v>
      </c>
      <c r="S163" s="2">
        <v>1</v>
      </c>
      <c r="T163" s="2">
        <v>1</v>
      </c>
      <c r="U163" s="2">
        <v>1</v>
      </c>
      <c r="V163" s="42">
        <v>1</v>
      </c>
    </row>
    <row r="164" spans="1:22" ht="50.1" customHeight="1" x14ac:dyDescent="0.25">
      <c r="A164" s="2" t="s">
        <v>499</v>
      </c>
      <c r="B164" s="2" t="s">
        <v>512</v>
      </c>
      <c r="C164" s="2" t="s">
        <v>543</v>
      </c>
      <c r="D164" s="2" t="s">
        <v>25</v>
      </c>
      <c r="E164" s="2">
        <v>146</v>
      </c>
      <c r="F164" s="2" t="s">
        <v>513</v>
      </c>
      <c r="G164" s="2" t="s">
        <v>514</v>
      </c>
      <c r="H164" s="3">
        <v>0.1</v>
      </c>
      <c r="I164" s="2" t="s">
        <v>41</v>
      </c>
      <c r="J164" s="14">
        <v>45474</v>
      </c>
      <c r="K164" s="42" t="s">
        <v>32</v>
      </c>
      <c r="L164" s="42" t="s">
        <v>32</v>
      </c>
      <c r="M164" s="42" t="s">
        <v>32</v>
      </c>
      <c r="N164" s="42" t="s">
        <v>32</v>
      </c>
      <c r="O164" s="42" t="s">
        <v>32</v>
      </c>
      <c r="P164" s="42" t="s">
        <v>32</v>
      </c>
      <c r="Q164" s="42" t="s">
        <v>32</v>
      </c>
      <c r="R164" s="42" t="s">
        <v>32</v>
      </c>
      <c r="S164" s="42" t="s">
        <v>32</v>
      </c>
      <c r="T164" s="42" t="s">
        <v>32</v>
      </c>
      <c r="U164" s="42" t="s">
        <v>32</v>
      </c>
      <c r="V164" s="42" t="s">
        <v>32</v>
      </c>
    </row>
    <row r="165" spans="1:22" ht="50.1" customHeight="1" x14ac:dyDescent="0.25">
      <c r="A165" s="37" t="s">
        <v>499</v>
      </c>
      <c r="B165" s="37" t="s">
        <v>512</v>
      </c>
      <c r="C165" s="2" t="s">
        <v>543</v>
      </c>
      <c r="D165" s="2" t="s">
        <v>25</v>
      </c>
      <c r="E165" s="2">
        <v>147</v>
      </c>
      <c r="F165" s="2" t="s">
        <v>128</v>
      </c>
      <c r="G165" s="37" t="s">
        <v>515</v>
      </c>
      <c r="H165" s="37">
        <v>50</v>
      </c>
      <c r="I165" s="2" t="s">
        <v>31</v>
      </c>
      <c r="J165" s="14">
        <v>45627</v>
      </c>
      <c r="K165" s="2" t="s">
        <v>32</v>
      </c>
      <c r="L165" s="2" t="s">
        <v>32</v>
      </c>
      <c r="M165" s="2" t="s">
        <v>32</v>
      </c>
      <c r="N165" s="2" t="s">
        <v>32</v>
      </c>
      <c r="O165" s="2" t="s">
        <v>32</v>
      </c>
      <c r="P165" s="42" t="s">
        <v>32</v>
      </c>
      <c r="Q165" s="2" t="s">
        <v>32</v>
      </c>
      <c r="R165" s="2" t="s">
        <v>32</v>
      </c>
      <c r="S165" s="2" t="s">
        <v>32</v>
      </c>
      <c r="T165" s="2" t="s">
        <v>32</v>
      </c>
      <c r="U165" s="2" t="s">
        <v>32</v>
      </c>
      <c r="V165" s="42" t="s">
        <v>32</v>
      </c>
    </row>
    <row r="166" spans="1:22" ht="50.1" customHeight="1" x14ac:dyDescent="0.25">
      <c r="A166" s="37" t="s">
        <v>499</v>
      </c>
      <c r="B166" s="37" t="s">
        <v>512</v>
      </c>
      <c r="C166" s="2" t="s">
        <v>543</v>
      </c>
      <c r="D166" s="2" t="s">
        <v>50</v>
      </c>
      <c r="E166" s="2">
        <v>149</v>
      </c>
      <c r="F166" s="2" t="s">
        <v>516</v>
      </c>
      <c r="G166" s="37" t="s">
        <v>517</v>
      </c>
      <c r="H166" s="37">
        <v>2</v>
      </c>
      <c r="I166" s="2" t="s">
        <v>31</v>
      </c>
      <c r="J166" s="14">
        <v>45444</v>
      </c>
      <c r="K166" s="2" t="s">
        <v>32</v>
      </c>
      <c r="L166" s="2" t="s">
        <v>32</v>
      </c>
      <c r="M166" s="2" t="s">
        <v>32</v>
      </c>
      <c r="N166" s="37" t="s">
        <v>32</v>
      </c>
      <c r="O166" s="2" t="s">
        <v>32</v>
      </c>
      <c r="P166" s="42" t="s">
        <v>32</v>
      </c>
      <c r="Q166" s="2" t="s">
        <v>32</v>
      </c>
      <c r="R166" s="2" t="s">
        <v>32</v>
      </c>
      <c r="S166" s="2">
        <v>1</v>
      </c>
      <c r="T166" s="2">
        <v>1</v>
      </c>
      <c r="U166" s="2">
        <v>1</v>
      </c>
      <c r="V166" s="42">
        <v>1</v>
      </c>
    </row>
    <row r="167" spans="1:22" ht="50.1" customHeight="1" x14ac:dyDescent="0.25">
      <c r="A167" s="2" t="s">
        <v>499</v>
      </c>
      <c r="B167" s="2" t="s">
        <v>512</v>
      </c>
      <c r="C167" s="2" t="s">
        <v>543</v>
      </c>
      <c r="D167" s="2" t="s">
        <v>50</v>
      </c>
      <c r="E167" s="2">
        <v>150</v>
      </c>
      <c r="F167" s="2" t="s">
        <v>518</v>
      </c>
      <c r="G167" s="2" t="s">
        <v>519</v>
      </c>
      <c r="H167" s="2">
        <v>2</v>
      </c>
      <c r="I167" s="2" t="s">
        <v>31</v>
      </c>
      <c r="J167" s="14">
        <v>45627</v>
      </c>
      <c r="K167" s="2" t="s">
        <v>32</v>
      </c>
      <c r="L167" s="2" t="s">
        <v>32</v>
      </c>
      <c r="M167" s="2" t="s">
        <v>32</v>
      </c>
      <c r="N167" s="2" t="s">
        <v>32</v>
      </c>
      <c r="O167" s="2" t="s">
        <v>32</v>
      </c>
      <c r="P167" s="42" t="s">
        <v>32</v>
      </c>
      <c r="Q167" s="2" t="s">
        <v>32</v>
      </c>
      <c r="R167" s="2" t="s">
        <v>32</v>
      </c>
      <c r="S167" s="2" t="s">
        <v>32</v>
      </c>
      <c r="T167" s="2" t="s">
        <v>32</v>
      </c>
      <c r="U167" s="2" t="s">
        <v>32</v>
      </c>
      <c r="V167" s="42" t="s">
        <v>32</v>
      </c>
    </row>
    <row r="168" spans="1:22" ht="50.1" customHeight="1" x14ac:dyDescent="0.25">
      <c r="A168" s="2" t="s">
        <v>499</v>
      </c>
      <c r="B168" s="2" t="s">
        <v>512</v>
      </c>
      <c r="C168" s="2" t="s">
        <v>543</v>
      </c>
      <c r="D168" s="2" t="s">
        <v>50</v>
      </c>
      <c r="E168" s="2">
        <v>152</v>
      </c>
      <c r="F168" s="2" t="s">
        <v>520</v>
      </c>
      <c r="G168" s="2" t="s">
        <v>521</v>
      </c>
      <c r="H168" s="2">
        <v>6</v>
      </c>
      <c r="I168" s="2" t="s">
        <v>31</v>
      </c>
      <c r="J168" s="14">
        <v>45566</v>
      </c>
      <c r="K168" s="2" t="s">
        <v>32</v>
      </c>
      <c r="L168" s="2" t="s">
        <v>32</v>
      </c>
      <c r="M168" s="2" t="s">
        <v>32</v>
      </c>
      <c r="N168" s="2" t="s">
        <v>32</v>
      </c>
      <c r="O168" s="2" t="s">
        <v>32</v>
      </c>
      <c r="P168" s="42" t="s">
        <v>32</v>
      </c>
      <c r="Q168" s="2" t="s">
        <v>32</v>
      </c>
      <c r="R168" s="2" t="s">
        <v>32</v>
      </c>
      <c r="S168" s="2" t="s">
        <v>32</v>
      </c>
      <c r="T168" s="2" t="s">
        <v>32</v>
      </c>
      <c r="U168" s="2" t="s">
        <v>32</v>
      </c>
      <c r="V168" s="42" t="s">
        <v>32</v>
      </c>
    </row>
    <row r="169" spans="1:22" ht="50.1" customHeight="1" x14ac:dyDescent="0.25">
      <c r="A169" s="2" t="s">
        <v>499</v>
      </c>
      <c r="B169" s="2" t="s">
        <v>86</v>
      </c>
      <c r="C169" s="2" t="s">
        <v>543</v>
      </c>
      <c r="D169" s="2" t="s">
        <v>50</v>
      </c>
      <c r="E169" s="2">
        <v>154</v>
      </c>
      <c r="F169" s="2" t="s">
        <v>522</v>
      </c>
      <c r="G169" s="2" t="s">
        <v>523</v>
      </c>
      <c r="H169" s="3">
        <v>1</v>
      </c>
      <c r="I169" s="2" t="s">
        <v>41</v>
      </c>
      <c r="J169" s="14">
        <v>45505</v>
      </c>
      <c r="K169" s="42" t="s">
        <v>32</v>
      </c>
      <c r="L169" s="42" t="s">
        <v>32</v>
      </c>
      <c r="M169" s="42" t="s">
        <v>32</v>
      </c>
      <c r="N169" s="42" t="s">
        <v>32</v>
      </c>
      <c r="O169" s="42" t="s">
        <v>32</v>
      </c>
      <c r="P169" s="42" t="s">
        <v>32</v>
      </c>
      <c r="Q169" s="42" t="s">
        <v>32</v>
      </c>
      <c r="R169" s="42" t="s">
        <v>32</v>
      </c>
      <c r="S169" s="42" t="s">
        <v>32</v>
      </c>
      <c r="T169" s="42" t="s">
        <v>32</v>
      </c>
      <c r="U169" s="42" t="s">
        <v>32</v>
      </c>
      <c r="V169" s="42" t="s">
        <v>32</v>
      </c>
    </row>
    <row r="170" spans="1:22" ht="50.1" customHeight="1" x14ac:dyDescent="0.25">
      <c r="A170" s="2" t="s">
        <v>319</v>
      </c>
      <c r="B170" s="37" t="s">
        <v>330</v>
      </c>
      <c r="C170" s="2" t="s">
        <v>543</v>
      </c>
      <c r="D170" s="2" t="s">
        <v>50</v>
      </c>
      <c r="E170" s="2">
        <v>165</v>
      </c>
      <c r="F170" s="2" t="s">
        <v>524</v>
      </c>
      <c r="G170" s="2" t="s">
        <v>525</v>
      </c>
      <c r="H170" s="2">
        <v>10</v>
      </c>
      <c r="I170" s="2" t="s">
        <v>31</v>
      </c>
      <c r="J170" s="14">
        <v>45352</v>
      </c>
      <c r="K170" s="2" t="s">
        <v>32</v>
      </c>
      <c r="L170" s="2" t="s">
        <v>32</v>
      </c>
      <c r="M170" s="2">
        <v>5</v>
      </c>
      <c r="N170" s="2">
        <v>2</v>
      </c>
      <c r="O170" s="2">
        <v>5</v>
      </c>
      <c r="P170" s="42">
        <v>2.5</v>
      </c>
      <c r="Q170" s="2" t="s">
        <v>32</v>
      </c>
      <c r="R170" s="2" t="s">
        <v>32</v>
      </c>
      <c r="S170" s="2">
        <v>4</v>
      </c>
      <c r="T170" s="2">
        <v>3</v>
      </c>
      <c r="U170" s="2">
        <v>4</v>
      </c>
      <c r="V170" s="42">
        <v>1.3333333333333333</v>
      </c>
    </row>
    <row r="171" spans="1:22" ht="50.1" customHeight="1" x14ac:dyDescent="0.25">
      <c r="A171" s="37" t="s">
        <v>337</v>
      </c>
      <c r="B171" s="37" t="s">
        <v>347</v>
      </c>
      <c r="C171" s="2" t="s">
        <v>543</v>
      </c>
      <c r="D171" s="2" t="s">
        <v>50</v>
      </c>
      <c r="E171" s="2">
        <v>189</v>
      </c>
      <c r="F171" s="2" t="s">
        <v>526</v>
      </c>
      <c r="G171" s="2" t="s">
        <v>353</v>
      </c>
      <c r="H171" s="2">
        <v>3</v>
      </c>
      <c r="I171" s="2" t="s">
        <v>31</v>
      </c>
      <c r="J171" s="14">
        <v>45413</v>
      </c>
      <c r="K171" s="2" t="s">
        <v>32</v>
      </c>
      <c r="L171" s="2" t="s">
        <v>32</v>
      </c>
      <c r="M171" s="2" t="s">
        <v>32</v>
      </c>
      <c r="N171" s="2" t="s">
        <v>32</v>
      </c>
      <c r="O171" s="2" t="s">
        <v>32</v>
      </c>
      <c r="P171" s="2" t="s">
        <v>32</v>
      </c>
      <c r="Q171" s="2" t="s">
        <v>32</v>
      </c>
      <c r="R171" s="2">
        <v>1</v>
      </c>
      <c r="S171" s="2" t="s">
        <v>32</v>
      </c>
      <c r="T171" s="2">
        <v>1</v>
      </c>
      <c r="U171" s="2">
        <v>1</v>
      </c>
      <c r="V171" s="42">
        <v>1</v>
      </c>
    </row>
    <row r="172" spans="1:22" ht="50.1" customHeight="1" x14ac:dyDescent="0.25">
      <c r="A172" s="2" t="s">
        <v>428</v>
      </c>
      <c r="B172" s="2" t="s">
        <v>428</v>
      </c>
      <c r="C172" s="2" t="s">
        <v>543</v>
      </c>
      <c r="D172" s="2" t="s">
        <v>50</v>
      </c>
      <c r="E172" s="2">
        <v>209</v>
      </c>
      <c r="F172" s="2" t="s">
        <v>527</v>
      </c>
      <c r="G172" s="37" t="s">
        <v>528</v>
      </c>
      <c r="H172" s="3">
        <v>1</v>
      </c>
      <c r="I172" s="2" t="s">
        <v>41</v>
      </c>
      <c r="J172" s="14">
        <v>45444</v>
      </c>
      <c r="K172" s="42" t="s">
        <v>32</v>
      </c>
      <c r="L172" s="42" t="s">
        <v>32</v>
      </c>
      <c r="M172" s="42" t="s">
        <v>32</v>
      </c>
      <c r="N172" s="2" t="s">
        <v>32</v>
      </c>
      <c r="O172" s="42" t="s">
        <v>32</v>
      </c>
      <c r="P172" s="42" t="s">
        <v>32</v>
      </c>
      <c r="Q172" s="42" t="s">
        <v>32</v>
      </c>
      <c r="R172" s="42" t="s">
        <v>32</v>
      </c>
      <c r="S172" s="42">
        <v>0</v>
      </c>
      <c r="T172" s="42">
        <v>0.5</v>
      </c>
      <c r="U172" s="42">
        <v>0</v>
      </c>
      <c r="V172" s="42">
        <v>0</v>
      </c>
    </row>
    <row r="173" spans="1:22" ht="50.1" customHeight="1" x14ac:dyDescent="0.25">
      <c r="A173" s="2" t="s">
        <v>428</v>
      </c>
      <c r="B173" s="2" t="s">
        <v>436</v>
      </c>
      <c r="C173" s="37" t="s">
        <v>543</v>
      </c>
      <c r="D173" s="2" t="s">
        <v>50</v>
      </c>
      <c r="E173" s="2">
        <v>218</v>
      </c>
      <c r="F173" s="2" t="s">
        <v>529</v>
      </c>
      <c r="G173" s="2" t="s">
        <v>530</v>
      </c>
      <c r="H173" s="37">
        <v>60</v>
      </c>
      <c r="I173" s="2" t="s">
        <v>31</v>
      </c>
      <c r="J173" s="14">
        <v>45444</v>
      </c>
      <c r="K173" s="2" t="s">
        <v>32</v>
      </c>
      <c r="L173" s="2" t="s">
        <v>32</v>
      </c>
      <c r="M173" s="2" t="s">
        <v>32</v>
      </c>
      <c r="N173" s="37" t="s">
        <v>32</v>
      </c>
      <c r="O173" s="2" t="s">
        <v>32</v>
      </c>
      <c r="P173" s="42" t="s">
        <v>32</v>
      </c>
      <c r="Q173" s="2" t="s">
        <v>32</v>
      </c>
      <c r="R173" s="2" t="s">
        <v>32</v>
      </c>
      <c r="S173" s="2">
        <v>20</v>
      </c>
      <c r="T173" s="2">
        <v>20</v>
      </c>
      <c r="U173" s="2">
        <v>20</v>
      </c>
      <c r="V173" s="42">
        <v>1</v>
      </c>
    </row>
    <row r="174" spans="1:22" ht="50.1" customHeight="1" x14ac:dyDescent="0.25">
      <c r="A174" s="2" t="s">
        <v>428</v>
      </c>
      <c r="B174" s="2" t="s">
        <v>436</v>
      </c>
      <c r="C174" s="37" t="s">
        <v>543</v>
      </c>
      <c r="D174" s="2" t="s">
        <v>50</v>
      </c>
      <c r="E174" s="2">
        <v>219</v>
      </c>
      <c r="F174" s="2" t="s">
        <v>531</v>
      </c>
      <c r="G174" s="2" t="s">
        <v>532</v>
      </c>
      <c r="H174" s="37">
        <v>20</v>
      </c>
      <c r="I174" s="2" t="s">
        <v>31</v>
      </c>
      <c r="J174" s="14">
        <v>45536</v>
      </c>
      <c r="K174" s="2" t="s">
        <v>32</v>
      </c>
      <c r="L174" s="2" t="s">
        <v>32</v>
      </c>
      <c r="M174" s="2" t="s">
        <v>32</v>
      </c>
      <c r="N174" s="2" t="s">
        <v>32</v>
      </c>
      <c r="O174" s="2" t="s">
        <v>32</v>
      </c>
      <c r="P174" s="42" t="s">
        <v>32</v>
      </c>
      <c r="Q174" s="2" t="s">
        <v>32</v>
      </c>
      <c r="R174" s="2" t="s">
        <v>32</v>
      </c>
      <c r="S174" s="2" t="s">
        <v>32</v>
      </c>
      <c r="T174" s="2" t="s">
        <v>32</v>
      </c>
      <c r="U174" s="2" t="s">
        <v>32</v>
      </c>
      <c r="V174" s="42" t="s">
        <v>32</v>
      </c>
    </row>
    <row r="175" spans="1:22" ht="50.1" customHeight="1" x14ac:dyDescent="0.25">
      <c r="A175" s="2" t="s">
        <v>472</v>
      </c>
      <c r="B175" s="2" t="s">
        <v>244</v>
      </c>
      <c r="C175" s="2" t="s">
        <v>543</v>
      </c>
      <c r="D175" s="2" t="s">
        <v>50</v>
      </c>
      <c r="E175" s="2">
        <v>228</v>
      </c>
      <c r="F175" s="2" t="s">
        <v>533</v>
      </c>
      <c r="G175" s="2" t="s">
        <v>534</v>
      </c>
      <c r="H175" s="3">
        <v>1</v>
      </c>
      <c r="I175" s="2" t="s">
        <v>41</v>
      </c>
      <c r="J175" s="14">
        <v>45323</v>
      </c>
      <c r="K175" s="42" t="s">
        <v>32</v>
      </c>
      <c r="L175" s="42">
        <v>0</v>
      </c>
      <c r="M175" s="42">
        <v>2.6875</v>
      </c>
      <c r="N175" s="42">
        <v>1</v>
      </c>
      <c r="O175" s="42">
        <v>0.64661654135338342</v>
      </c>
      <c r="P175" s="42">
        <v>0.64661654135338342</v>
      </c>
      <c r="Q175" s="42">
        <v>1.546875</v>
      </c>
      <c r="R175" s="42">
        <v>1.1333333333333333</v>
      </c>
      <c r="S175" s="42">
        <v>1</v>
      </c>
      <c r="T175" s="42">
        <v>1</v>
      </c>
      <c r="U175" s="42">
        <v>1.210762331838565</v>
      </c>
      <c r="V175" s="42">
        <v>1.210762331838565</v>
      </c>
    </row>
    <row r="176" spans="1:22" ht="50.1" customHeight="1" x14ac:dyDescent="0.25">
      <c r="A176" s="4" t="s">
        <v>337</v>
      </c>
      <c r="B176" s="4" t="s">
        <v>347</v>
      </c>
      <c r="C176" s="4" t="s">
        <v>543</v>
      </c>
      <c r="D176" s="4" t="s">
        <v>50</v>
      </c>
      <c r="E176" s="4">
        <v>239</v>
      </c>
      <c r="F176" s="4" t="s">
        <v>535</v>
      </c>
      <c r="G176" s="4" t="s">
        <v>536</v>
      </c>
      <c r="H176" s="11">
        <v>1</v>
      </c>
      <c r="I176" s="4" t="s">
        <v>41</v>
      </c>
      <c r="J176" s="14">
        <v>45413</v>
      </c>
      <c r="K176" s="42" t="s">
        <v>32</v>
      </c>
      <c r="L176" s="42" t="s">
        <v>32</v>
      </c>
      <c r="M176" s="42" t="s">
        <v>32</v>
      </c>
      <c r="N176" s="42" t="s">
        <v>32</v>
      </c>
      <c r="O176" s="42" t="s">
        <v>32</v>
      </c>
      <c r="P176" s="42" t="s">
        <v>32</v>
      </c>
      <c r="Q176" s="42" t="s">
        <v>32</v>
      </c>
      <c r="R176" s="42">
        <v>1</v>
      </c>
      <c r="S176" s="42">
        <v>1</v>
      </c>
      <c r="T176" s="42">
        <v>1</v>
      </c>
      <c r="U176" s="42">
        <v>1</v>
      </c>
      <c r="V176" s="42">
        <v>1</v>
      </c>
    </row>
    <row r="177" spans="1:22" ht="50.1" customHeight="1" x14ac:dyDescent="0.25">
      <c r="A177" s="2" t="s">
        <v>456</v>
      </c>
      <c r="B177" s="2" t="s">
        <v>537</v>
      </c>
      <c r="C177" s="2" t="s">
        <v>543</v>
      </c>
      <c r="D177" s="2" t="s">
        <v>50</v>
      </c>
      <c r="E177" s="2">
        <v>243</v>
      </c>
      <c r="F177" s="2" t="s">
        <v>538</v>
      </c>
      <c r="G177" s="2" t="s">
        <v>539</v>
      </c>
      <c r="H177" s="3">
        <v>1</v>
      </c>
      <c r="I177" s="2" t="s">
        <v>41</v>
      </c>
      <c r="J177" s="14">
        <v>45474</v>
      </c>
      <c r="K177" s="42" t="s">
        <v>32</v>
      </c>
      <c r="L177" s="42" t="s">
        <v>32</v>
      </c>
      <c r="M177" s="42" t="s">
        <v>32</v>
      </c>
      <c r="N177" s="42" t="s">
        <v>32</v>
      </c>
      <c r="O177" s="42" t="s">
        <v>32</v>
      </c>
      <c r="P177" s="42" t="s">
        <v>32</v>
      </c>
      <c r="Q177" s="42" t="s">
        <v>32</v>
      </c>
      <c r="R177" s="42" t="s">
        <v>32</v>
      </c>
      <c r="S177" s="42" t="s">
        <v>32</v>
      </c>
      <c r="T177" s="42" t="s">
        <v>32</v>
      </c>
      <c r="U177" s="42" t="s">
        <v>32</v>
      </c>
      <c r="V177" s="42" t="s">
        <v>32</v>
      </c>
    </row>
    <row r="178" spans="1:22" ht="50.1" customHeight="1" x14ac:dyDescent="0.25">
      <c r="A178" s="2" t="s">
        <v>456</v>
      </c>
      <c r="B178" s="2" t="s">
        <v>212</v>
      </c>
      <c r="C178" s="2" t="s">
        <v>545</v>
      </c>
      <c r="D178" s="2" t="s">
        <v>50</v>
      </c>
      <c r="E178" s="2">
        <v>19</v>
      </c>
      <c r="F178" s="2" t="s">
        <v>458</v>
      </c>
      <c r="G178" s="2" t="s">
        <v>459</v>
      </c>
      <c r="H178" s="6">
        <v>43</v>
      </c>
      <c r="I178" s="2" t="s">
        <v>31</v>
      </c>
      <c r="J178" s="14">
        <v>45383</v>
      </c>
      <c r="K178" s="2" t="s">
        <v>32</v>
      </c>
      <c r="L178" s="2" t="s">
        <v>32</v>
      </c>
      <c r="M178" s="2" t="s">
        <v>32</v>
      </c>
      <c r="N178" s="37" t="s">
        <v>32</v>
      </c>
      <c r="O178" s="2" t="s">
        <v>32</v>
      </c>
      <c r="P178" s="42" t="s">
        <v>32</v>
      </c>
      <c r="Q178" s="2">
        <v>21</v>
      </c>
      <c r="R178" s="2">
        <v>1</v>
      </c>
      <c r="S178" s="2">
        <v>7</v>
      </c>
      <c r="T178" s="2">
        <v>42</v>
      </c>
      <c r="U178" s="2">
        <v>29</v>
      </c>
      <c r="V178" s="42">
        <v>0.69047619047619047</v>
      </c>
    </row>
    <row r="179" spans="1:22" ht="50.1" customHeight="1" x14ac:dyDescent="0.25">
      <c r="A179" s="2" t="s">
        <v>456</v>
      </c>
      <c r="B179" s="2" t="s">
        <v>212</v>
      </c>
      <c r="C179" s="2" t="s">
        <v>545</v>
      </c>
      <c r="D179" s="2" t="s">
        <v>50</v>
      </c>
      <c r="E179" s="2">
        <v>20</v>
      </c>
      <c r="F179" s="2" t="s">
        <v>460</v>
      </c>
      <c r="G179" s="2" t="s">
        <v>461</v>
      </c>
      <c r="H179" s="37">
        <v>43</v>
      </c>
      <c r="I179" s="2" t="s">
        <v>31</v>
      </c>
      <c r="J179" s="14">
        <v>45505</v>
      </c>
      <c r="K179" s="2" t="s">
        <v>32</v>
      </c>
      <c r="L179" s="2" t="s">
        <v>32</v>
      </c>
      <c r="M179" s="2" t="s">
        <v>32</v>
      </c>
      <c r="N179" s="2" t="s">
        <v>32</v>
      </c>
      <c r="O179" s="2" t="s">
        <v>32</v>
      </c>
      <c r="P179" s="42" t="s">
        <v>32</v>
      </c>
      <c r="Q179" s="2" t="s">
        <v>32</v>
      </c>
      <c r="R179" s="2" t="s">
        <v>32</v>
      </c>
      <c r="S179" s="2" t="s">
        <v>32</v>
      </c>
      <c r="T179" s="2" t="s">
        <v>32</v>
      </c>
      <c r="U179" s="2" t="s">
        <v>32</v>
      </c>
      <c r="V179" s="42" t="s">
        <v>32</v>
      </c>
    </row>
    <row r="180" spans="1:22" ht="50.1" customHeight="1" x14ac:dyDescent="0.25">
      <c r="A180" s="4" t="s">
        <v>130</v>
      </c>
      <c r="B180" s="2" t="s">
        <v>462</v>
      </c>
      <c r="C180" s="2" t="s">
        <v>545</v>
      </c>
      <c r="D180" s="2" t="s">
        <v>50</v>
      </c>
      <c r="E180" s="2">
        <v>29</v>
      </c>
      <c r="F180" s="2" t="s">
        <v>463</v>
      </c>
      <c r="G180" s="2" t="s">
        <v>464</v>
      </c>
      <c r="H180" s="5">
        <v>1</v>
      </c>
      <c r="I180" s="2" t="s">
        <v>41</v>
      </c>
      <c r="J180" s="14">
        <v>45292</v>
      </c>
      <c r="K180" s="42" t="s">
        <v>32</v>
      </c>
      <c r="L180" s="42" t="s">
        <v>32</v>
      </c>
      <c r="M180" s="42">
        <v>0</v>
      </c>
      <c r="N180" s="42">
        <v>1</v>
      </c>
      <c r="O180" s="42">
        <v>0</v>
      </c>
      <c r="P180" s="42">
        <v>0</v>
      </c>
      <c r="Q180" s="54">
        <v>0.25</v>
      </c>
      <c r="R180" s="54">
        <v>0</v>
      </c>
      <c r="S180" s="54">
        <v>1.7142999999999999</v>
      </c>
      <c r="T180" s="42">
        <v>1</v>
      </c>
      <c r="U180" s="42">
        <v>0.72222222222222221</v>
      </c>
      <c r="V180" s="42">
        <v>0.72222222222222221</v>
      </c>
    </row>
    <row r="181" spans="1:22" ht="50.1" customHeight="1" x14ac:dyDescent="0.25">
      <c r="A181" s="4" t="s">
        <v>130</v>
      </c>
      <c r="B181" s="2" t="s">
        <v>462</v>
      </c>
      <c r="C181" s="2" t="s">
        <v>545</v>
      </c>
      <c r="D181" s="2" t="s">
        <v>50</v>
      </c>
      <c r="E181" s="2">
        <v>31</v>
      </c>
      <c r="F181" s="2" t="s">
        <v>465</v>
      </c>
      <c r="G181" s="2" t="s">
        <v>466</v>
      </c>
      <c r="H181" s="5">
        <v>1</v>
      </c>
      <c r="I181" s="2" t="s">
        <v>41</v>
      </c>
      <c r="J181" s="14">
        <v>45444</v>
      </c>
      <c r="K181" s="42" t="s">
        <v>32</v>
      </c>
      <c r="L181" s="42" t="s">
        <v>32</v>
      </c>
      <c r="M181" s="42" t="s">
        <v>32</v>
      </c>
      <c r="N181" s="42" t="s">
        <v>32</v>
      </c>
      <c r="O181" s="42" t="s">
        <v>32</v>
      </c>
      <c r="P181" s="42" t="s">
        <v>32</v>
      </c>
      <c r="Q181" s="42" t="s">
        <v>32</v>
      </c>
      <c r="R181" s="42" t="s">
        <v>32</v>
      </c>
      <c r="S181" s="42">
        <v>0.94117647058823528</v>
      </c>
      <c r="T181" s="42">
        <v>1</v>
      </c>
      <c r="U181" s="42">
        <v>0.94117647058823528</v>
      </c>
      <c r="V181" s="42">
        <v>0.94117647058823528</v>
      </c>
    </row>
    <row r="182" spans="1:22" ht="50.1" customHeight="1" x14ac:dyDescent="0.25">
      <c r="A182" s="4" t="s">
        <v>130</v>
      </c>
      <c r="B182" s="2" t="s">
        <v>462</v>
      </c>
      <c r="C182" s="2" t="s">
        <v>545</v>
      </c>
      <c r="D182" s="2" t="s">
        <v>50</v>
      </c>
      <c r="E182" s="2">
        <v>32</v>
      </c>
      <c r="F182" s="2" t="s">
        <v>467</v>
      </c>
      <c r="G182" s="4" t="s">
        <v>468</v>
      </c>
      <c r="H182" s="5">
        <v>1</v>
      </c>
      <c r="I182" s="2" t="s">
        <v>41</v>
      </c>
      <c r="J182" s="14">
        <v>45474</v>
      </c>
      <c r="K182" s="42" t="s">
        <v>32</v>
      </c>
      <c r="L182" s="42" t="s">
        <v>32</v>
      </c>
      <c r="M182" s="42" t="s">
        <v>32</v>
      </c>
      <c r="N182" s="42" t="s">
        <v>32</v>
      </c>
      <c r="O182" s="42" t="s">
        <v>32</v>
      </c>
      <c r="P182" s="42" t="s">
        <v>32</v>
      </c>
      <c r="Q182" s="42" t="s">
        <v>32</v>
      </c>
      <c r="R182" s="42" t="s">
        <v>32</v>
      </c>
      <c r="S182" s="42" t="s">
        <v>32</v>
      </c>
      <c r="T182" s="42" t="s">
        <v>32</v>
      </c>
      <c r="U182" s="42" t="s">
        <v>32</v>
      </c>
      <c r="V182" s="42" t="s">
        <v>32</v>
      </c>
    </row>
    <row r="183" spans="1:22" ht="50.1" customHeight="1" x14ac:dyDescent="0.25">
      <c r="A183" s="4" t="s">
        <v>130</v>
      </c>
      <c r="B183" s="37" t="s">
        <v>469</v>
      </c>
      <c r="C183" s="37" t="s">
        <v>545</v>
      </c>
      <c r="D183" s="2" t="s">
        <v>43</v>
      </c>
      <c r="E183" s="2">
        <v>39</v>
      </c>
      <c r="F183" s="2" t="s">
        <v>470</v>
      </c>
      <c r="G183" s="37" t="s">
        <v>471</v>
      </c>
      <c r="H183" s="39">
        <v>45</v>
      </c>
      <c r="I183" s="2" t="s">
        <v>31</v>
      </c>
      <c r="J183" s="14">
        <v>45352</v>
      </c>
      <c r="K183" s="2" t="s">
        <v>32</v>
      </c>
      <c r="L183" s="2" t="s">
        <v>32</v>
      </c>
      <c r="M183" s="2">
        <v>10</v>
      </c>
      <c r="N183" s="2">
        <v>10</v>
      </c>
      <c r="O183" s="2">
        <v>10</v>
      </c>
      <c r="P183" s="42">
        <v>1</v>
      </c>
      <c r="Q183" s="2" t="s">
        <v>32</v>
      </c>
      <c r="R183" s="2" t="s">
        <v>32</v>
      </c>
      <c r="S183" s="2">
        <v>13</v>
      </c>
      <c r="T183" s="2">
        <v>13</v>
      </c>
      <c r="U183" s="2">
        <v>13</v>
      </c>
      <c r="V183" s="42">
        <v>1</v>
      </c>
    </row>
    <row r="184" spans="1:22" ht="50.1" customHeight="1" x14ac:dyDescent="0.25">
      <c r="A184" s="2" t="s">
        <v>472</v>
      </c>
      <c r="B184" s="2" t="s">
        <v>306</v>
      </c>
      <c r="C184" s="2" t="s">
        <v>545</v>
      </c>
      <c r="D184" s="2" t="s">
        <v>37</v>
      </c>
      <c r="E184" s="2">
        <v>47</v>
      </c>
      <c r="F184" s="2" t="s">
        <v>473</v>
      </c>
      <c r="G184" s="2" t="s">
        <v>474</v>
      </c>
      <c r="H184" s="3">
        <v>0.9</v>
      </c>
      <c r="I184" s="2" t="s">
        <v>41</v>
      </c>
      <c r="J184" s="14">
        <v>45323</v>
      </c>
      <c r="K184" s="42" t="s">
        <v>32</v>
      </c>
      <c r="L184" s="42">
        <v>0.92939099735216235</v>
      </c>
      <c r="M184" s="42" t="s">
        <v>32</v>
      </c>
      <c r="N184" s="42">
        <v>0.9</v>
      </c>
      <c r="O184" s="42">
        <v>0.92939099735216235</v>
      </c>
      <c r="P184" s="42">
        <v>1.0326566637246248</v>
      </c>
      <c r="Q184" s="42">
        <v>0.95213454075032344</v>
      </c>
      <c r="R184" s="42" t="s">
        <v>32</v>
      </c>
      <c r="S184" s="42">
        <v>0.90442477876106198</v>
      </c>
      <c r="T184" s="42">
        <v>0.9</v>
      </c>
      <c r="U184" s="42">
        <v>0.91936790923824963</v>
      </c>
      <c r="V184" s="42">
        <v>1.0215198991536107</v>
      </c>
    </row>
    <row r="185" spans="1:22" ht="50.1" customHeight="1" x14ac:dyDescent="0.25">
      <c r="A185" s="37" t="s">
        <v>472</v>
      </c>
      <c r="B185" s="37" t="s">
        <v>268</v>
      </c>
      <c r="C185" s="37" t="s">
        <v>545</v>
      </c>
      <c r="D185" s="2" t="s">
        <v>37</v>
      </c>
      <c r="E185" s="2">
        <v>56</v>
      </c>
      <c r="F185" s="2" t="s">
        <v>475</v>
      </c>
      <c r="G185" s="37" t="s">
        <v>476</v>
      </c>
      <c r="H185" s="37">
        <v>39</v>
      </c>
      <c r="I185" s="2" t="s">
        <v>31</v>
      </c>
      <c r="J185" s="14">
        <v>45444</v>
      </c>
      <c r="K185" s="2" t="s">
        <v>32</v>
      </c>
      <c r="L185" s="2" t="s">
        <v>32</v>
      </c>
      <c r="M185" s="2" t="s">
        <v>32</v>
      </c>
      <c r="N185" s="37" t="s">
        <v>32</v>
      </c>
      <c r="O185" s="2" t="s">
        <v>32</v>
      </c>
      <c r="P185" s="42" t="s">
        <v>32</v>
      </c>
      <c r="Q185" s="2" t="s">
        <v>32</v>
      </c>
      <c r="R185" s="2" t="s">
        <v>32</v>
      </c>
      <c r="S185" s="2">
        <v>3</v>
      </c>
      <c r="T185" s="2">
        <v>5</v>
      </c>
      <c r="U185" s="2">
        <v>3</v>
      </c>
      <c r="V185" s="42">
        <v>0.6</v>
      </c>
    </row>
    <row r="186" spans="1:22" ht="50.1" customHeight="1" x14ac:dyDescent="0.25">
      <c r="A186" s="37" t="s">
        <v>472</v>
      </c>
      <c r="B186" s="37" t="s">
        <v>268</v>
      </c>
      <c r="C186" s="37" t="s">
        <v>545</v>
      </c>
      <c r="D186" s="2" t="s">
        <v>37</v>
      </c>
      <c r="E186" s="2">
        <v>57</v>
      </c>
      <c r="F186" s="2" t="s">
        <v>304</v>
      </c>
      <c r="G186" s="37" t="s">
        <v>305</v>
      </c>
      <c r="H186" s="37">
        <v>14</v>
      </c>
      <c r="I186" s="2" t="s">
        <v>31</v>
      </c>
      <c r="J186" s="14">
        <v>45474</v>
      </c>
      <c r="K186" s="2" t="s">
        <v>32</v>
      </c>
      <c r="L186" s="2" t="s">
        <v>32</v>
      </c>
      <c r="M186" s="2" t="s">
        <v>32</v>
      </c>
      <c r="N186" s="2" t="s">
        <v>32</v>
      </c>
      <c r="O186" s="2" t="s">
        <v>32</v>
      </c>
      <c r="P186" s="42" t="s">
        <v>32</v>
      </c>
      <c r="Q186" s="2" t="s">
        <v>32</v>
      </c>
      <c r="R186" s="2" t="s">
        <v>32</v>
      </c>
      <c r="S186" s="2" t="s">
        <v>32</v>
      </c>
      <c r="T186" s="2" t="s">
        <v>32</v>
      </c>
      <c r="U186" s="2" t="s">
        <v>32</v>
      </c>
      <c r="V186" s="42" t="s">
        <v>32</v>
      </c>
    </row>
    <row r="187" spans="1:22" ht="50.1" customHeight="1" x14ac:dyDescent="0.25">
      <c r="A187" s="37" t="s">
        <v>472</v>
      </c>
      <c r="B187" s="37" t="s">
        <v>268</v>
      </c>
      <c r="C187" s="2" t="s">
        <v>545</v>
      </c>
      <c r="D187" s="2" t="s">
        <v>25</v>
      </c>
      <c r="E187" s="2">
        <v>70</v>
      </c>
      <c r="F187" s="2" t="s">
        <v>479</v>
      </c>
      <c r="G187" s="37" t="s">
        <v>480</v>
      </c>
      <c r="H187" s="37">
        <v>1</v>
      </c>
      <c r="I187" s="2" t="s">
        <v>31</v>
      </c>
      <c r="J187" s="14">
        <v>45566</v>
      </c>
      <c r="K187" s="2" t="s">
        <v>32</v>
      </c>
      <c r="L187" s="2" t="s">
        <v>32</v>
      </c>
      <c r="M187" s="2" t="s">
        <v>32</v>
      </c>
      <c r="N187" s="2" t="s">
        <v>32</v>
      </c>
      <c r="O187" s="2" t="s">
        <v>32</v>
      </c>
      <c r="P187" s="42" t="s">
        <v>32</v>
      </c>
      <c r="Q187" s="2" t="s">
        <v>32</v>
      </c>
      <c r="R187" s="2" t="s">
        <v>32</v>
      </c>
      <c r="S187" s="2" t="s">
        <v>32</v>
      </c>
      <c r="T187" s="2" t="s">
        <v>32</v>
      </c>
      <c r="U187" s="2" t="s">
        <v>32</v>
      </c>
      <c r="V187" s="42" t="s">
        <v>32</v>
      </c>
    </row>
    <row r="188" spans="1:22" ht="50.1" customHeight="1" x14ac:dyDescent="0.25">
      <c r="A188" s="2" t="s">
        <v>472</v>
      </c>
      <c r="B188" s="2" t="s">
        <v>244</v>
      </c>
      <c r="C188" s="2" t="s">
        <v>545</v>
      </c>
      <c r="D188" s="2" t="s">
        <v>50</v>
      </c>
      <c r="E188" s="2">
        <v>74</v>
      </c>
      <c r="F188" s="2" t="s">
        <v>481</v>
      </c>
      <c r="G188" s="4" t="s">
        <v>482</v>
      </c>
      <c r="H188" s="2">
        <v>1</v>
      </c>
      <c r="I188" s="2" t="s">
        <v>31</v>
      </c>
      <c r="J188" s="14">
        <v>45627</v>
      </c>
      <c r="K188" s="2" t="s">
        <v>32</v>
      </c>
      <c r="L188" s="2" t="s">
        <v>32</v>
      </c>
      <c r="M188" s="2" t="s">
        <v>32</v>
      </c>
      <c r="N188" s="2" t="s">
        <v>32</v>
      </c>
      <c r="O188" s="2" t="s">
        <v>32</v>
      </c>
      <c r="P188" s="42" t="s">
        <v>32</v>
      </c>
      <c r="Q188" s="2" t="s">
        <v>32</v>
      </c>
      <c r="R188" s="2" t="s">
        <v>32</v>
      </c>
      <c r="S188" s="2" t="s">
        <v>32</v>
      </c>
      <c r="T188" s="2" t="s">
        <v>32</v>
      </c>
      <c r="U188" s="2" t="s">
        <v>32</v>
      </c>
      <c r="V188" s="42" t="s">
        <v>32</v>
      </c>
    </row>
    <row r="189" spans="1:22" ht="50.1" customHeight="1" x14ac:dyDescent="0.25">
      <c r="A189" s="2" t="s">
        <v>472</v>
      </c>
      <c r="B189" s="2" t="s">
        <v>244</v>
      </c>
      <c r="C189" s="2" t="s">
        <v>545</v>
      </c>
      <c r="D189" s="2" t="s">
        <v>25</v>
      </c>
      <c r="E189" s="2">
        <v>79</v>
      </c>
      <c r="F189" s="2" t="s">
        <v>483</v>
      </c>
      <c r="G189" s="2" t="s">
        <v>484</v>
      </c>
      <c r="H189" s="3">
        <v>1</v>
      </c>
      <c r="I189" s="2" t="s">
        <v>41</v>
      </c>
      <c r="J189" s="14">
        <v>45352</v>
      </c>
      <c r="K189" s="42" t="s">
        <v>32</v>
      </c>
      <c r="L189" s="42" t="s">
        <v>32</v>
      </c>
      <c r="M189" s="42" t="s">
        <v>32</v>
      </c>
      <c r="N189" s="42">
        <v>1</v>
      </c>
      <c r="O189" s="42" t="s">
        <v>32</v>
      </c>
      <c r="P189" s="42" t="s">
        <v>32</v>
      </c>
      <c r="Q189" s="42">
        <v>1</v>
      </c>
      <c r="R189" s="42">
        <v>0.75</v>
      </c>
      <c r="S189" s="42">
        <v>1</v>
      </c>
      <c r="T189" s="42">
        <v>1</v>
      </c>
      <c r="U189" s="42">
        <v>0.91304347826086951</v>
      </c>
      <c r="V189" s="42">
        <v>0.91304347826086951</v>
      </c>
    </row>
    <row r="190" spans="1:22" ht="50.1" customHeight="1" x14ac:dyDescent="0.25">
      <c r="A190" s="2" t="s">
        <v>472</v>
      </c>
      <c r="B190" s="2" t="s">
        <v>244</v>
      </c>
      <c r="C190" s="2" t="s">
        <v>545</v>
      </c>
      <c r="D190" s="2" t="s">
        <v>50</v>
      </c>
      <c r="E190" s="2">
        <v>84</v>
      </c>
      <c r="F190" s="2" t="s">
        <v>485</v>
      </c>
      <c r="G190" s="2" t="s">
        <v>486</v>
      </c>
      <c r="H190" s="2">
        <v>2</v>
      </c>
      <c r="I190" s="2" t="s">
        <v>31</v>
      </c>
      <c r="J190" s="14">
        <v>45627</v>
      </c>
      <c r="K190" s="2" t="s">
        <v>32</v>
      </c>
      <c r="L190" s="2" t="s">
        <v>32</v>
      </c>
      <c r="M190" s="2" t="s">
        <v>32</v>
      </c>
      <c r="N190" s="2" t="s">
        <v>32</v>
      </c>
      <c r="O190" s="2" t="s">
        <v>32</v>
      </c>
      <c r="P190" s="42" t="s">
        <v>32</v>
      </c>
      <c r="Q190" s="2" t="s">
        <v>32</v>
      </c>
      <c r="R190" s="2" t="s">
        <v>32</v>
      </c>
      <c r="S190" s="2" t="s">
        <v>32</v>
      </c>
      <c r="T190" s="2" t="s">
        <v>32</v>
      </c>
      <c r="U190" s="2" t="s">
        <v>32</v>
      </c>
      <c r="V190" s="42" t="s">
        <v>32</v>
      </c>
    </row>
    <row r="191" spans="1:22" ht="50.1" customHeight="1" x14ac:dyDescent="0.25">
      <c r="A191" s="2" t="s">
        <v>472</v>
      </c>
      <c r="B191" s="2" t="s">
        <v>232</v>
      </c>
      <c r="C191" s="2" t="s">
        <v>545</v>
      </c>
      <c r="D191" s="2" t="s">
        <v>43</v>
      </c>
      <c r="E191" s="2">
        <v>85</v>
      </c>
      <c r="F191" s="2" t="s">
        <v>487</v>
      </c>
      <c r="G191" s="2" t="s">
        <v>488</v>
      </c>
      <c r="H191" s="2">
        <v>1000</v>
      </c>
      <c r="I191" s="2" t="s">
        <v>31</v>
      </c>
      <c r="J191" s="14">
        <v>45444</v>
      </c>
      <c r="K191" s="2" t="s">
        <v>32</v>
      </c>
      <c r="L191" s="2" t="s">
        <v>32</v>
      </c>
      <c r="M191" s="2" t="s">
        <v>32</v>
      </c>
      <c r="N191" s="37" t="s">
        <v>32</v>
      </c>
      <c r="O191" s="2" t="s">
        <v>32</v>
      </c>
      <c r="P191" s="42" t="s">
        <v>32</v>
      </c>
      <c r="Q191" s="2" t="s">
        <v>32</v>
      </c>
      <c r="R191" s="2" t="s">
        <v>32</v>
      </c>
      <c r="S191" s="2">
        <v>163</v>
      </c>
      <c r="T191" s="2">
        <v>400</v>
      </c>
      <c r="U191" s="2">
        <v>163</v>
      </c>
      <c r="V191" s="42">
        <v>0.40749999999999997</v>
      </c>
    </row>
    <row r="192" spans="1:22" ht="50.1" customHeight="1" x14ac:dyDescent="0.25">
      <c r="A192" s="2" t="s">
        <v>472</v>
      </c>
      <c r="B192" s="2" t="s">
        <v>232</v>
      </c>
      <c r="C192" s="2" t="s">
        <v>545</v>
      </c>
      <c r="D192" s="2" t="s">
        <v>43</v>
      </c>
      <c r="E192" s="2">
        <v>88</v>
      </c>
      <c r="F192" s="2" t="s">
        <v>489</v>
      </c>
      <c r="G192" s="37" t="s">
        <v>490</v>
      </c>
      <c r="H192" s="3">
        <v>1</v>
      </c>
      <c r="I192" s="2" t="s">
        <v>41</v>
      </c>
      <c r="J192" s="14">
        <v>45444</v>
      </c>
      <c r="K192" s="42" t="s">
        <v>32</v>
      </c>
      <c r="L192" s="42" t="s">
        <v>32</v>
      </c>
      <c r="M192" s="42" t="s">
        <v>32</v>
      </c>
      <c r="N192" s="42" t="s">
        <v>32</v>
      </c>
      <c r="O192" s="42" t="s">
        <v>32</v>
      </c>
      <c r="P192" s="42" t="s">
        <v>32</v>
      </c>
      <c r="Q192" s="42" t="s">
        <v>32</v>
      </c>
      <c r="R192" s="42" t="s">
        <v>32</v>
      </c>
      <c r="S192" s="42">
        <v>0.22857142857142856</v>
      </c>
      <c r="T192" s="42">
        <v>1</v>
      </c>
      <c r="U192" s="42">
        <v>0.22857142857142856</v>
      </c>
      <c r="V192" s="42">
        <v>0.22857142857142856</v>
      </c>
    </row>
    <row r="193" spans="1:22" ht="50.1" customHeight="1" x14ac:dyDescent="0.25">
      <c r="A193" s="2" t="s">
        <v>472</v>
      </c>
      <c r="B193" s="2" t="s">
        <v>232</v>
      </c>
      <c r="C193" s="2" t="s">
        <v>545</v>
      </c>
      <c r="D193" s="2" t="s">
        <v>43</v>
      </c>
      <c r="E193" s="2">
        <v>90</v>
      </c>
      <c r="F193" s="2" t="s">
        <v>491</v>
      </c>
      <c r="G193" s="2" t="s">
        <v>492</v>
      </c>
      <c r="H193" s="2">
        <v>2</v>
      </c>
      <c r="I193" s="2" t="s">
        <v>31</v>
      </c>
      <c r="J193" s="14">
        <v>45627</v>
      </c>
      <c r="K193" s="2" t="s">
        <v>32</v>
      </c>
      <c r="L193" s="2" t="s">
        <v>32</v>
      </c>
      <c r="M193" s="2" t="s">
        <v>32</v>
      </c>
      <c r="N193" s="2" t="s">
        <v>32</v>
      </c>
      <c r="O193" s="2" t="s">
        <v>32</v>
      </c>
      <c r="P193" s="42" t="s">
        <v>32</v>
      </c>
      <c r="Q193" s="2" t="s">
        <v>32</v>
      </c>
      <c r="R193" s="2" t="s">
        <v>32</v>
      </c>
      <c r="S193" s="2" t="s">
        <v>32</v>
      </c>
      <c r="T193" s="2" t="s">
        <v>32</v>
      </c>
      <c r="U193" s="2" t="s">
        <v>32</v>
      </c>
      <c r="V193" s="42" t="s">
        <v>32</v>
      </c>
    </row>
    <row r="194" spans="1:22" ht="50.1" customHeight="1" x14ac:dyDescent="0.25">
      <c r="A194" s="2" t="s">
        <v>472</v>
      </c>
      <c r="B194" s="37" t="s">
        <v>220</v>
      </c>
      <c r="C194" s="2" t="s">
        <v>545</v>
      </c>
      <c r="D194" s="2" t="s">
        <v>25</v>
      </c>
      <c r="E194" s="2">
        <v>93</v>
      </c>
      <c r="F194" s="2" t="s">
        <v>493</v>
      </c>
      <c r="G194" s="37" t="s">
        <v>494</v>
      </c>
      <c r="H194" s="37">
        <v>4</v>
      </c>
      <c r="I194" s="2" t="s">
        <v>31</v>
      </c>
      <c r="J194" s="14">
        <v>45597</v>
      </c>
      <c r="K194" s="2" t="s">
        <v>32</v>
      </c>
      <c r="L194" s="2" t="s">
        <v>32</v>
      </c>
      <c r="M194" s="2" t="s">
        <v>32</v>
      </c>
      <c r="N194" s="2" t="s">
        <v>32</v>
      </c>
      <c r="O194" s="2" t="s">
        <v>32</v>
      </c>
      <c r="P194" s="42" t="s">
        <v>32</v>
      </c>
      <c r="Q194" s="2" t="s">
        <v>32</v>
      </c>
      <c r="R194" s="2" t="s">
        <v>32</v>
      </c>
      <c r="S194" s="2" t="s">
        <v>32</v>
      </c>
      <c r="T194" s="2" t="s">
        <v>32</v>
      </c>
      <c r="U194" s="2" t="s">
        <v>32</v>
      </c>
      <c r="V194" s="42" t="s">
        <v>32</v>
      </c>
    </row>
    <row r="195" spans="1:22" ht="50.1" customHeight="1" x14ac:dyDescent="0.25">
      <c r="A195" s="2" t="s">
        <v>472</v>
      </c>
      <c r="B195" s="2" t="s">
        <v>220</v>
      </c>
      <c r="C195" s="2" t="s">
        <v>545</v>
      </c>
      <c r="D195" s="2" t="s">
        <v>25</v>
      </c>
      <c r="E195" s="2">
        <v>95</v>
      </c>
      <c r="F195" s="2" t="s">
        <v>223</v>
      </c>
      <c r="G195" s="2" t="s">
        <v>495</v>
      </c>
      <c r="H195" s="2">
        <v>10</v>
      </c>
      <c r="I195" s="2" t="s">
        <v>31</v>
      </c>
      <c r="J195" s="14">
        <v>45474</v>
      </c>
      <c r="K195" s="2" t="s">
        <v>32</v>
      </c>
      <c r="L195" s="2" t="s">
        <v>32</v>
      </c>
      <c r="M195" s="2" t="s">
        <v>32</v>
      </c>
      <c r="N195" s="2" t="s">
        <v>32</v>
      </c>
      <c r="O195" s="2" t="s">
        <v>32</v>
      </c>
      <c r="P195" s="2" t="s">
        <v>32</v>
      </c>
      <c r="Q195" s="2" t="s">
        <v>32</v>
      </c>
      <c r="R195" s="2" t="s">
        <v>32</v>
      </c>
      <c r="S195" s="2" t="s">
        <v>32</v>
      </c>
      <c r="T195" s="2" t="s">
        <v>32</v>
      </c>
      <c r="U195" s="2" t="s">
        <v>32</v>
      </c>
      <c r="V195" s="2" t="s">
        <v>32</v>
      </c>
    </row>
    <row r="196" spans="1:22" ht="50.1" customHeight="1" x14ac:dyDescent="0.25">
      <c r="A196" s="2" t="s">
        <v>472</v>
      </c>
      <c r="B196" s="2" t="s">
        <v>220</v>
      </c>
      <c r="C196" s="2" t="s">
        <v>545</v>
      </c>
      <c r="D196" s="2" t="s">
        <v>25</v>
      </c>
      <c r="E196" s="2">
        <v>98</v>
      </c>
      <c r="F196" s="2" t="s">
        <v>496</v>
      </c>
      <c r="G196" s="2" t="s">
        <v>497</v>
      </c>
      <c r="H196" s="2">
        <v>265</v>
      </c>
      <c r="I196" s="2" t="s">
        <v>31</v>
      </c>
      <c r="J196" s="14">
        <v>45474</v>
      </c>
      <c r="K196" s="2" t="s">
        <v>32</v>
      </c>
      <c r="L196" s="2" t="s">
        <v>32</v>
      </c>
      <c r="M196" s="2" t="s">
        <v>32</v>
      </c>
      <c r="N196" s="2" t="s">
        <v>32</v>
      </c>
      <c r="O196" s="2" t="s">
        <v>32</v>
      </c>
      <c r="P196" s="42" t="s">
        <v>32</v>
      </c>
      <c r="Q196" s="2" t="s">
        <v>32</v>
      </c>
      <c r="R196" s="2" t="s">
        <v>32</v>
      </c>
      <c r="S196" s="2" t="s">
        <v>32</v>
      </c>
      <c r="T196" s="2" t="s">
        <v>32</v>
      </c>
      <c r="U196" s="2" t="s">
        <v>32</v>
      </c>
      <c r="V196" s="42" t="s">
        <v>32</v>
      </c>
    </row>
    <row r="197" spans="1:22" ht="50.1" customHeight="1" x14ac:dyDescent="0.25">
      <c r="A197" s="4" t="s">
        <v>24</v>
      </c>
      <c r="B197" s="4" t="s">
        <v>24</v>
      </c>
      <c r="C197" s="2" t="s">
        <v>545</v>
      </c>
      <c r="D197" s="2" t="s">
        <v>25</v>
      </c>
      <c r="E197" s="2">
        <v>101</v>
      </c>
      <c r="F197" s="2" t="s">
        <v>35</v>
      </c>
      <c r="G197" s="37" t="s">
        <v>35</v>
      </c>
      <c r="H197" s="37">
        <v>18</v>
      </c>
      <c r="I197" s="2" t="s">
        <v>31</v>
      </c>
      <c r="J197" s="14">
        <v>45444</v>
      </c>
      <c r="K197" s="2" t="s">
        <v>32</v>
      </c>
      <c r="L197" s="2" t="s">
        <v>32</v>
      </c>
      <c r="M197" s="2" t="s">
        <v>32</v>
      </c>
      <c r="N197" s="37" t="s">
        <v>32</v>
      </c>
      <c r="O197" s="2" t="s">
        <v>32</v>
      </c>
      <c r="P197" s="42" t="s">
        <v>32</v>
      </c>
      <c r="Q197" s="2" t="s">
        <v>32</v>
      </c>
      <c r="R197" s="2" t="s">
        <v>32</v>
      </c>
      <c r="S197" s="2">
        <v>2</v>
      </c>
      <c r="T197" s="2">
        <v>2</v>
      </c>
      <c r="U197" s="2">
        <v>2</v>
      </c>
      <c r="V197" s="42">
        <v>1</v>
      </c>
    </row>
    <row r="198" spans="1:22" ht="50.1" customHeight="1" x14ac:dyDescent="0.25">
      <c r="A198" s="4" t="s">
        <v>24</v>
      </c>
      <c r="B198" s="4" t="s">
        <v>24</v>
      </c>
      <c r="C198" s="2" t="s">
        <v>545</v>
      </c>
      <c r="D198" s="2" t="s">
        <v>43</v>
      </c>
      <c r="E198" s="2">
        <v>104</v>
      </c>
      <c r="F198" s="2" t="s">
        <v>46</v>
      </c>
      <c r="G198" s="37" t="s">
        <v>542</v>
      </c>
      <c r="H198" s="38">
        <v>1</v>
      </c>
      <c r="I198" s="2" t="s">
        <v>41</v>
      </c>
      <c r="J198" s="14">
        <v>45352</v>
      </c>
      <c r="K198" s="42" t="s">
        <v>32</v>
      </c>
      <c r="L198" s="42" t="s">
        <v>32</v>
      </c>
      <c r="M198" s="42">
        <v>1</v>
      </c>
      <c r="N198" s="42">
        <v>1</v>
      </c>
      <c r="O198" s="42">
        <v>1</v>
      </c>
      <c r="P198" s="42">
        <v>1</v>
      </c>
      <c r="Q198" s="42" t="s">
        <v>32</v>
      </c>
      <c r="R198" s="42" t="s">
        <v>32</v>
      </c>
      <c r="S198" s="42" t="s">
        <v>32</v>
      </c>
      <c r="T198" s="42">
        <v>1</v>
      </c>
      <c r="U198" s="42" t="s">
        <v>32</v>
      </c>
      <c r="V198" s="42" t="s">
        <v>32</v>
      </c>
    </row>
    <row r="199" spans="1:22" ht="50.1" customHeight="1" x14ac:dyDescent="0.25">
      <c r="A199" s="4" t="s">
        <v>24</v>
      </c>
      <c r="B199" s="4" t="s">
        <v>24</v>
      </c>
      <c r="C199" s="2" t="s">
        <v>545</v>
      </c>
      <c r="D199" s="2" t="s">
        <v>43</v>
      </c>
      <c r="E199" s="2">
        <v>105</v>
      </c>
      <c r="F199" s="2" t="s">
        <v>48</v>
      </c>
      <c r="G199" s="37" t="s">
        <v>48</v>
      </c>
      <c r="H199" s="37">
        <v>20</v>
      </c>
      <c r="I199" s="2" t="s">
        <v>31</v>
      </c>
      <c r="J199" s="14">
        <v>45352</v>
      </c>
      <c r="K199" s="2" t="s">
        <v>32</v>
      </c>
      <c r="L199" s="2" t="s">
        <v>32</v>
      </c>
      <c r="M199" s="2">
        <v>20</v>
      </c>
      <c r="N199" s="2">
        <v>10</v>
      </c>
      <c r="O199" s="2">
        <v>20</v>
      </c>
      <c r="P199" s="42">
        <v>2</v>
      </c>
      <c r="Q199" s="2">
        <v>0</v>
      </c>
      <c r="R199" s="2" t="s">
        <v>32</v>
      </c>
      <c r="S199" s="2" t="s">
        <v>32</v>
      </c>
      <c r="T199" s="2">
        <v>10</v>
      </c>
      <c r="U199" s="2">
        <v>0</v>
      </c>
      <c r="V199" s="42">
        <v>0</v>
      </c>
    </row>
    <row r="200" spans="1:22" ht="50.1" customHeight="1" x14ac:dyDescent="0.25">
      <c r="A200" s="4" t="s">
        <v>24</v>
      </c>
      <c r="B200" s="4" t="s">
        <v>24</v>
      </c>
      <c r="C200" s="2" t="s">
        <v>545</v>
      </c>
      <c r="D200" s="2" t="s">
        <v>50</v>
      </c>
      <c r="E200" s="2">
        <v>106</v>
      </c>
      <c r="F200" s="2" t="s">
        <v>51</v>
      </c>
      <c r="G200" s="37" t="s">
        <v>51</v>
      </c>
      <c r="H200" s="37">
        <v>1</v>
      </c>
      <c r="I200" s="2" t="s">
        <v>31</v>
      </c>
      <c r="J200" s="14">
        <v>45505</v>
      </c>
      <c r="K200" s="2" t="s">
        <v>32</v>
      </c>
      <c r="L200" s="2" t="s">
        <v>32</v>
      </c>
      <c r="M200" s="2" t="s">
        <v>32</v>
      </c>
      <c r="N200" s="2" t="s">
        <v>32</v>
      </c>
      <c r="O200" s="2" t="s">
        <v>32</v>
      </c>
      <c r="P200" s="42" t="s">
        <v>32</v>
      </c>
      <c r="Q200" s="2" t="s">
        <v>32</v>
      </c>
      <c r="R200" s="2" t="s">
        <v>32</v>
      </c>
      <c r="S200" s="2" t="s">
        <v>32</v>
      </c>
      <c r="T200" s="2" t="s">
        <v>32</v>
      </c>
      <c r="U200" s="2" t="s">
        <v>32</v>
      </c>
      <c r="V200" s="42" t="s">
        <v>32</v>
      </c>
    </row>
    <row r="201" spans="1:22" ht="50.1" customHeight="1" x14ac:dyDescent="0.25">
      <c r="A201" s="4" t="s">
        <v>24</v>
      </c>
      <c r="B201" s="4" t="s">
        <v>24</v>
      </c>
      <c r="C201" s="2" t="s">
        <v>545</v>
      </c>
      <c r="D201" s="2" t="s">
        <v>37</v>
      </c>
      <c r="E201" s="2">
        <v>108</v>
      </c>
      <c r="F201" s="2" t="s">
        <v>544</v>
      </c>
      <c r="G201" s="37" t="s">
        <v>53</v>
      </c>
      <c r="H201" s="37">
        <v>10</v>
      </c>
      <c r="I201" s="2" t="s">
        <v>31</v>
      </c>
      <c r="J201" s="14">
        <v>45505</v>
      </c>
      <c r="K201" s="2" t="s">
        <v>32</v>
      </c>
      <c r="L201" s="2" t="s">
        <v>32</v>
      </c>
      <c r="M201" s="2" t="s">
        <v>32</v>
      </c>
      <c r="N201" s="2" t="s">
        <v>32</v>
      </c>
      <c r="O201" s="2" t="s">
        <v>32</v>
      </c>
      <c r="P201" s="42" t="s">
        <v>32</v>
      </c>
      <c r="Q201" s="2" t="s">
        <v>32</v>
      </c>
      <c r="R201" s="2" t="s">
        <v>32</v>
      </c>
      <c r="S201" s="2" t="s">
        <v>32</v>
      </c>
      <c r="T201" s="2" t="s">
        <v>32</v>
      </c>
      <c r="U201" s="2" t="s">
        <v>32</v>
      </c>
      <c r="V201" s="42" t="s">
        <v>32</v>
      </c>
    </row>
    <row r="202" spans="1:22" ht="50.1" customHeight="1" x14ac:dyDescent="0.25">
      <c r="A202" s="4" t="s">
        <v>24</v>
      </c>
      <c r="B202" s="4" t="s">
        <v>24</v>
      </c>
      <c r="C202" s="2" t="s">
        <v>545</v>
      </c>
      <c r="D202" s="2" t="s">
        <v>43</v>
      </c>
      <c r="E202" s="2">
        <v>110</v>
      </c>
      <c r="F202" s="2" t="s">
        <v>498</v>
      </c>
      <c r="G202" s="37" t="s">
        <v>55</v>
      </c>
      <c r="H202" s="37">
        <v>14</v>
      </c>
      <c r="I202" s="2" t="s">
        <v>31</v>
      </c>
      <c r="J202" s="14">
        <v>45444</v>
      </c>
      <c r="K202" s="2" t="s">
        <v>32</v>
      </c>
      <c r="L202" s="2" t="s">
        <v>32</v>
      </c>
      <c r="M202" s="2" t="s">
        <v>32</v>
      </c>
      <c r="N202" s="2" t="s">
        <v>32</v>
      </c>
      <c r="O202" s="2" t="s">
        <v>32</v>
      </c>
      <c r="P202" s="42" t="s">
        <v>32</v>
      </c>
      <c r="Q202" s="2" t="s">
        <v>32</v>
      </c>
      <c r="R202" s="2" t="s">
        <v>32</v>
      </c>
      <c r="S202" s="2">
        <v>0</v>
      </c>
      <c r="T202" s="2">
        <v>2</v>
      </c>
      <c r="U202" s="2">
        <v>0</v>
      </c>
      <c r="V202" s="42">
        <v>0</v>
      </c>
    </row>
    <row r="203" spans="1:22" ht="50.1" customHeight="1" x14ac:dyDescent="0.25">
      <c r="A203" s="2" t="s">
        <v>499</v>
      </c>
      <c r="B203" s="2" t="s">
        <v>65</v>
      </c>
      <c r="C203" s="2" t="s">
        <v>545</v>
      </c>
      <c r="D203" s="2" t="s">
        <v>37</v>
      </c>
      <c r="E203" s="2">
        <v>114</v>
      </c>
      <c r="F203" s="2" t="s">
        <v>500</v>
      </c>
      <c r="G203" s="2" t="s">
        <v>501</v>
      </c>
      <c r="H203" s="2">
        <v>4</v>
      </c>
      <c r="I203" s="2" t="s">
        <v>31</v>
      </c>
      <c r="J203" s="14">
        <v>45352</v>
      </c>
      <c r="K203" s="2" t="s">
        <v>32</v>
      </c>
      <c r="L203" s="2" t="s">
        <v>32</v>
      </c>
      <c r="M203" s="2">
        <v>1</v>
      </c>
      <c r="N203" s="2">
        <v>1</v>
      </c>
      <c r="O203" s="2">
        <v>1</v>
      </c>
      <c r="P203" s="42">
        <v>1</v>
      </c>
      <c r="Q203" s="2" t="s">
        <v>32</v>
      </c>
      <c r="R203" s="2" t="s">
        <v>32</v>
      </c>
      <c r="S203" s="2">
        <v>1</v>
      </c>
      <c r="T203" s="2">
        <v>1</v>
      </c>
      <c r="U203" s="2">
        <v>1</v>
      </c>
      <c r="V203" s="42">
        <v>1</v>
      </c>
    </row>
    <row r="204" spans="1:22" ht="50.1" customHeight="1" x14ac:dyDescent="0.25">
      <c r="A204" s="2" t="s">
        <v>499</v>
      </c>
      <c r="B204" s="2" t="s">
        <v>110</v>
      </c>
      <c r="C204" s="2" t="s">
        <v>545</v>
      </c>
      <c r="D204" s="2" t="s">
        <v>50</v>
      </c>
      <c r="E204" s="2">
        <v>130</v>
      </c>
      <c r="F204" s="2" t="s">
        <v>502</v>
      </c>
      <c r="G204" s="2" t="s">
        <v>503</v>
      </c>
      <c r="H204" s="2">
        <v>2</v>
      </c>
      <c r="I204" s="2" t="s">
        <v>31</v>
      </c>
      <c r="J204" s="14">
        <v>45627</v>
      </c>
      <c r="K204" s="2" t="s">
        <v>32</v>
      </c>
      <c r="L204" s="2" t="s">
        <v>32</v>
      </c>
      <c r="M204" s="2" t="s">
        <v>32</v>
      </c>
      <c r="N204" s="2" t="s">
        <v>32</v>
      </c>
      <c r="O204" s="2" t="s">
        <v>32</v>
      </c>
      <c r="P204" s="42" t="s">
        <v>32</v>
      </c>
      <c r="Q204" s="2" t="s">
        <v>32</v>
      </c>
      <c r="R204" s="2" t="s">
        <v>32</v>
      </c>
      <c r="S204" s="2" t="s">
        <v>32</v>
      </c>
      <c r="T204" s="2" t="s">
        <v>32</v>
      </c>
      <c r="U204" s="2" t="s">
        <v>32</v>
      </c>
      <c r="V204" s="42" t="s">
        <v>32</v>
      </c>
    </row>
    <row r="205" spans="1:22" ht="50.1" customHeight="1" x14ac:dyDescent="0.25">
      <c r="A205" s="2" t="s">
        <v>499</v>
      </c>
      <c r="B205" s="2" t="s">
        <v>110</v>
      </c>
      <c r="C205" s="2" t="s">
        <v>545</v>
      </c>
      <c r="D205" s="2" t="s">
        <v>50</v>
      </c>
      <c r="E205" s="2">
        <v>131</v>
      </c>
      <c r="F205" s="2" t="s">
        <v>504</v>
      </c>
      <c r="G205" s="2" t="s">
        <v>505</v>
      </c>
      <c r="H205" s="2">
        <v>12</v>
      </c>
      <c r="I205" s="2" t="s">
        <v>31</v>
      </c>
      <c r="J205" s="14">
        <v>45292</v>
      </c>
      <c r="K205" s="2">
        <v>1</v>
      </c>
      <c r="L205" s="2">
        <v>1</v>
      </c>
      <c r="M205" s="2">
        <v>1</v>
      </c>
      <c r="N205" s="2">
        <v>3</v>
      </c>
      <c r="O205" s="2">
        <v>3</v>
      </c>
      <c r="P205" s="42">
        <v>1</v>
      </c>
      <c r="Q205" s="2">
        <v>1</v>
      </c>
      <c r="R205" s="2">
        <v>1</v>
      </c>
      <c r="S205" s="2">
        <v>1</v>
      </c>
      <c r="T205" s="2">
        <v>3</v>
      </c>
      <c r="U205" s="2">
        <v>3</v>
      </c>
      <c r="V205" s="42">
        <v>1</v>
      </c>
    </row>
    <row r="206" spans="1:22" ht="50.1" customHeight="1" x14ac:dyDescent="0.25">
      <c r="A206" s="2" t="s">
        <v>499</v>
      </c>
      <c r="B206" s="2" t="s">
        <v>91</v>
      </c>
      <c r="C206" s="2" t="s">
        <v>545</v>
      </c>
      <c r="D206" s="2" t="s">
        <v>43</v>
      </c>
      <c r="E206" s="2">
        <v>134</v>
      </c>
      <c r="F206" s="2" t="s">
        <v>506</v>
      </c>
      <c r="G206" s="2" t="s">
        <v>507</v>
      </c>
      <c r="H206" s="2">
        <v>8</v>
      </c>
      <c r="I206" s="2" t="s">
        <v>31</v>
      </c>
      <c r="J206" s="14">
        <v>45352</v>
      </c>
      <c r="K206" s="2" t="s">
        <v>32</v>
      </c>
      <c r="L206" s="2" t="s">
        <v>32</v>
      </c>
      <c r="M206" s="2">
        <v>2</v>
      </c>
      <c r="N206" s="2">
        <v>2</v>
      </c>
      <c r="O206" s="2">
        <v>2</v>
      </c>
      <c r="P206" s="42">
        <v>1</v>
      </c>
      <c r="Q206" s="2" t="s">
        <v>32</v>
      </c>
      <c r="R206" s="2" t="s">
        <v>32</v>
      </c>
      <c r="S206" s="2">
        <v>2</v>
      </c>
      <c r="T206" s="2">
        <v>2</v>
      </c>
      <c r="U206" s="2">
        <v>2</v>
      </c>
      <c r="V206" s="42">
        <v>1</v>
      </c>
    </row>
    <row r="207" spans="1:22" ht="50.1" customHeight="1" x14ac:dyDescent="0.25">
      <c r="A207" s="2" t="s">
        <v>499</v>
      </c>
      <c r="B207" s="2" t="s">
        <v>91</v>
      </c>
      <c r="C207" s="2" t="s">
        <v>545</v>
      </c>
      <c r="D207" s="2" t="s">
        <v>25</v>
      </c>
      <c r="E207" s="2">
        <v>137</v>
      </c>
      <c r="F207" s="2" t="s">
        <v>508</v>
      </c>
      <c r="G207" s="2" t="s">
        <v>509</v>
      </c>
      <c r="H207" s="2">
        <v>1</v>
      </c>
      <c r="I207" s="2" t="s">
        <v>31</v>
      </c>
      <c r="J207" s="14">
        <v>45444</v>
      </c>
      <c r="K207" s="2" t="s">
        <v>32</v>
      </c>
      <c r="L207" s="2" t="s">
        <v>32</v>
      </c>
      <c r="M207" s="2" t="s">
        <v>32</v>
      </c>
      <c r="N207" s="37" t="s">
        <v>32</v>
      </c>
      <c r="O207" s="2" t="s">
        <v>32</v>
      </c>
      <c r="P207" s="42" t="s">
        <v>32</v>
      </c>
      <c r="Q207" s="2" t="s">
        <v>32</v>
      </c>
      <c r="R207" s="2" t="s">
        <v>32</v>
      </c>
      <c r="S207" s="2">
        <v>1</v>
      </c>
      <c r="T207" s="2">
        <v>1</v>
      </c>
      <c r="U207" s="2">
        <v>1</v>
      </c>
      <c r="V207" s="42">
        <v>1</v>
      </c>
    </row>
    <row r="208" spans="1:22" ht="50.1" customHeight="1" x14ac:dyDescent="0.25">
      <c r="A208" s="2" t="s">
        <v>499</v>
      </c>
      <c r="B208" s="2" t="s">
        <v>91</v>
      </c>
      <c r="C208" s="2" t="s">
        <v>545</v>
      </c>
      <c r="D208" s="2" t="s">
        <v>50</v>
      </c>
      <c r="E208" s="2">
        <v>144</v>
      </c>
      <c r="F208" s="2" t="s">
        <v>510</v>
      </c>
      <c r="G208" s="2" t="s">
        <v>511</v>
      </c>
      <c r="H208" s="2">
        <v>4</v>
      </c>
      <c r="I208" s="2" t="s">
        <v>31</v>
      </c>
      <c r="J208" s="14">
        <v>45352</v>
      </c>
      <c r="K208" s="2" t="s">
        <v>32</v>
      </c>
      <c r="L208" s="2" t="s">
        <v>32</v>
      </c>
      <c r="M208" s="2">
        <v>1</v>
      </c>
      <c r="N208" s="2">
        <v>1</v>
      </c>
      <c r="O208" s="2">
        <v>1</v>
      </c>
      <c r="P208" s="42">
        <v>1</v>
      </c>
      <c r="Q208" s="2" t="s">
        <v>32</v>
      </c>
      <c r="R208" s="2" t="s">
        <v>32</v>
      </c>
      <c r="S208" s="2">
        <v>1</v>
      </c>
      <c r="T208" s="2">
        <v>1</v>
      </c>
      <c r="U208" s="2">
        <v>1</v>
      </c>
      <c r="V208" s="42">
        <v>1</v>
      </c>
    </row>
    <row r="209" spans="1:22" ht="50.1" customHeight="1" x14ac:dyDescent="0.25">
      <c r="A209" s="2" t="s">
        <v>499</v>
      </c>
      <c r="B209" s="2" t="s">
        <v>512</v>
      </c>
      <c r="C209" s="2" t="s">
        <v>545</v>
      </c>
      <c r="D209" s="2" t="s">
        <v>25</v>
      </c>
      <c r="E209" s="2">
        <v>146</v>
      </c>
      <c r="F209" s="2" t="s">
        <v>513</v>
      </c>
      <c r="G209" s="2" t="s">
        <v>514</v>
      </c>
      <c r="H209" s="3">
        <v>0.1</v>
      </c>
      <c r="I209" s="2" t="s">
        <v>41</v>
      </c>
      <c r="J209" s="14">
        <v>45474</v>
      </c>
      <c r="K209" s="42" t="s">
        <v>32</v>
      </c>
      <c r="L209" s="42" t="s">
        <v>32</v>
      </c>
      <c r="M209" s="42" t="s">
        <v>32</v>
      </c>
      <c r="N209" s="42" t="s">
        <v>32</v>
      </c>
      <c r="O209" s="42" t="s">
        <v>32</v>
      </c>
      <c r="P209" s="42" t="s">
        <v>32</v>
      </c>
      <c r="Q209" s="42" t="s">
        <v>32</v>
      </c>
      <c r="R209" s="42" t="s">
        <v>32</v>
      </c>
      <c r="S209" s="42" t="s">
        <v>32</v>
      </c>
      <c r="T209" s="42" t="s">
        <v>32</v>
      </c>
      <c r="U209" s="42" t="s">
        <v>32</v>
      </c>
      <c r="V209" s="42" t="s">
        <v>32</v>
      </c>
    </row>
    <row r="210" spans="1:22" ht="50.1" customHeight="1" x14ac:dyDescent="0.25">
      <c r="A210" s="37" t="s">
        <v>499</v>
      </c>
      <c r="B210" s="37" t="s">
        <v>512</v>
      </c>
      <c r="C210" s="2" t="s">
        <v>545</v>
      </c>
      <c r="D210" s="2" t="s">
        <v>25</v>
      </c>
      <c r="E210" s="2">
        <v>147</v>
      </c>
      <c r="F210" s="2" t="s">
        <v>128</v>
      </c>
      <c r="G210" s="37" t="s">
        <v>515</v>
      </c>
      <c r="H210" s="37">
        <v>50</v>
      </c>
      <c r="I210" s="2" t="s">
        <v>31</v>
      </c>
      <c r="J210" s="14">
        <v>45627</v>
      </c>
      <c r="K210" s="2" t="s">
        <v>32</v>
      </c>
      <c r="L210" s="2" t="s">
        <v>32</v>
      </c>
      <c r="M210" s="2" t="s">
        <v>32</v>
      </c>
      <c r="N210" s="2" t="s">
        <v>32</v>
      </c>
      <c r="O210" s="2" t="s">
        <v>32</v>
      </c>
      <c r="P210" s="42" t="s">
        <v>32</v>
      </c>
      <c r="Q210" s="2" t="s">
        <v>32</v>
      </c>
      <c r="R210" s="2" t="s">
        <v>32</v>
      </c>
      <c r="S210" s="2" t="s">
        <v>32</v>
      </c>
      <c r="T210" s="2" t="s">
        <v>32</v>
      </c>
      <c r="U210" s="2" t="s">
        <v>32</v>
      </c>
      <c r="V210" s="42" t="s">
        <v>32</v>
      </c>
    </row>
    <row r="211" spans="1:22" ht="50.1" customHeight="1" x14ac:dyDescent="0.25">
      <c r="A211" s="37" t="s">
        <v>499</v>
      </c>
      <c r="B211" s="37" t="s">
        <v>512</v>
      </c>
      <c r="C211" s="2" t="s">
        <v>545</v>
      </c>
      <c r="D211" s="2" t="s">
        <v>50</v>
      </c>
      <c r="E211" s="2">
        <v>149</v>
      </c>
      <c r="F211" s="2" t="s">
        <v>516</v>
      </c>
      <c r="G211" s="37" t="s">
        <v>517</v>
      </c>
      <c r="H211" s="37">
        <v>2</v>
      </c>
      <c r="I211" s="2" t="s">
        <v>31</v>
      </c>
      <c r="J211" s="14">
        <v>45444</v>
      </c>
      <c r="K211" s="2" t="s">
        <v>32</v>
      </c>
      <c r="L211" s="2" t="s">
        <v>32</v>
      </c>
      <c r="M211" s="2" t="s">
        <v>32</v>
      </c>
      <c r="N211" s="37" t="s">
        <v>32</v>
      </c>
      <c r="O211" s="2" t="s">
        <v>32</v>
      </c>
      <c r="P211" s="42" t="s">
        <v>32</v>
      </c>
      <c r="Q211" s="2" t="s">
        <v>32</v>
      </c>
      <c r="R211" s="2" t="s">
        <v>32</v>
      </c>
      <c r="S211" s="2">
        <v>1</v>
      </c>
      <c r="T211" s="2">
        <v>1</v>
      </c>
      <c r="U211" s="2">
        <v>1</v>
      </c>
      <c r="V211" s="42">
        <v>1</v>
      </c>
    </row>
    <row r="212" spans="1:22" ht="50.1" customHeight="1" x14ac:dyDescent="0.25">
      <c r="A212" s="2" t="s">
        <v>499</v>
      </c>
      <c r="B212" s="2" t="s">
        <v>512</v>
      </c>
      <c r="C212" s="2" t="s">
        <v>545</v>
      </c>
      <c r="D212" s="2" t="s">
        <v>50</v>
      </c>
      <c r="E212" s="2">
        <v>150</v>
      </c>
      <c r="F212" s="2" t="s">
        <v>518</v>
      </c>
      <c r="G212" s="2" t="s">
        <v>519</v>
      </c>
      <c r="H212" s="2">
        <v>1</v>
      </c>
      <c r="I212" s="2" t="s">
        <v>31</v>
      </c>
      <c r="J212" s="14">
        <v>45627</v>
      </c>
      <c r="K212" s="2" t="s">
        <v>32</v>
      </c>
      <c r="L212" s="2" t="s">
        <v>32</v>
      </c>
      <c r="M212" s="2" t="s">
        <v>32</v>
      </c>
      <c r="N212" s="2" t="s">
        <v>32</v>
      </c>
      <c r="O212" s="2" t="s">
        <v>32</v>
      </c>
      <c r="P212" s="42" t="s">
        <v>32</v>
      </c>
      <c r="Q212" s="2" t="s">
        <v>32</v>
      </c>
      <c r="R212" s="2" t="s">
        <v>32</v>
      </c>
      <c r="S212" s="2" t="s">
        <v>32</v>
      </c>
      <c r="T212" s="2" t="s">
        <v>32</v>
      </c>
      <c r="U212" s="2" t="s">
        <v>32</v>
      </c>
      <c r="V212" s="42" t="s">
        <v>32</v>
      </c>
    </row>
    <row r="213" spans="1:22" ht="50.1" customHeight="1" x14ac:dyDescent="0.25">
      <c r="A213" s="2" t="s">
        <v>499</v>
      </c>
      <c r="B213" s="2" t="s">
        <v>512</v>
      </c>
      <c r="C213" s="2" t="s">
        <v>545</v>
      </c>
      <c r="D213" s="2" t="s">
        <v>50</v>
      </c>
      <c r="E213" s="2">
        <v>152</v>
      </c>
      <c r="F213" s="2" t="s">
        <v>520</v>
      </c>
      <c r="G213" s="2" t="s">
        <v>521</v>
      </c>
      <c r="H213" s="2">
        <v>5</v>
      </c>
      <c r="I213" s="2" t="s">
        <v>31</v>
      </c>
      <c r="J213" s="14">
        <v>45566</v>
      </c>
      <c r="K213" s="2" t="s">
        <v>32</v>
      </c>
      <c r="L213" s="2" t="s">
        <v>32</v>
      </c>
      <c r="M213" s="2" t="s">
        <v>32</v>
      </c>
      <c r="N213" s="2" t="s">
        <v>32</v>
      </c>
      <c r="O213" s="2" t="s">
        <v>32</v>
      </c>
      <c r="P213" s="42" t="s">
        <v>32</v>
      </c>
      <c r="Q213" s="2" t="s">
        <v>32</v>
      </c>
      <c r="R213" s="2" t="s">
        <v>32</v>
      </c>
      <c r="S213" s="2" t="s">
        <v>32</v>
      </c>
      <c r="T213" s="2" t="s">
        <v>32</v>
      </c>
      <c r="U213" s="2" t="s">
        <v>32</v>
      </c>
      <c r="V213" s="42" t="s">
        <v>32</v>
      </c>
    </row>
    <row r="214" spans="1:22" ht="50.1" customHeight="1" x14ac:dyDescent="0.25">
      <c r="A214" s="2" t="s">
        <v>499</v>
      </c>
      <c r="B214" s="2" t="s">
        <v>86</v>
      </c>
      <c r="C214" s="2" t="s">
        <v>545</v>
      </c>
      <c r="D214" s="2" t="s">
        <v>50</v>
      </c>
      <c r="E214" s="2">
        <v>154</v>
      </c>
      <c r="F214" s="2" t="s">
        <v>522</v>
      </c>
      <c r="G214" s="2" t="s">
        <v>523</v>
      </c>
      <c r="H214" s="3">
        <v>1</v>
      </c>
      <c r="I214" s="2" t="s">
        <v>41</v>
      </c>
      <c r="J214" s="14">
        <v>45505</v>
      </c>
      <c r="K214" s="42" t="s">
        <v>32</v>
      </c>
      <c r="L214" s="42" t="s">
        <v>32</v>
      </c>
      <c r="M214" s="42" t="s">
        <v>32</v>
      </c>
      <c r="N214" s="42" t="s">
        <v>32</v>
      </c>
      <c r="O214" s="42" t="s">
        <v>32</v>
      </c>
      <c r="P214" s="42" t="s">
        <v>32</v>
      </c>
      <c r="Q214" s="42" t="s">
        <v>32</v>
      </c>
      <c r="R214" s="42" t="s">
        <v>32</v>
      </c>
      <c r="S214" s="42" t="s">
        <v>32</v>
      </c>
      <c r="T214" s="42" t="s">
        <v>32</v>
      </c>
      <c r="U214" s="42" t="s">
        <v>32</v>
      </c>
      <c r="V214" s="42" t="s">
        <v>32</v>
      </c>
    </row>
    <row r="215" spans="1:22" ht="50.1" customHeight="1" x14ac:dyDescent="0.25">
      <c r="A215" s="2" t="s">
        <v>319</v>
      </c>
      <c r="B215" s="37" t="s">
        <v>330</v>
      </c>
      <c r="C215" s="2" t="s">
        <v>545</v>
      </c>
      <c r="D215" s="2" t="s">
        <v>50</v>
      </c>
      <c r="E215" s="2">
        <v>165</v>
      </c>
      <c r="F215" s="2" t="s">
        <v>524</v>
      </c>
      <c r="G215" s="2" t="s">
        <v>525</v>
      </c>
      <c r="H215" s="2">
        <v>20</v>
      </c>
      <c r="I215" s="2" t="s">
        <v>31</v>
      </c>
      <c r="J215" s="14">
        <v>45352</v>
      </c>
      <c r="K215" s="2" t="s">
        <v>32</v>
      </c>
      <c r="L215" s="2" t="s">
        <v>32</v>
      </c>
      <c r="M215" s="2">
        <v>5</v>
      </c>
      <c r="N215" s="2">
        <v>5</v>
      </c>
      <c r="O215" s="2">
        <v>5</v>
      </c>
      <c r="P215" s="42">
        <v>1</v>
      </c>
      <c r="Q215" s="2" t="s">
        <v>32</v>
      </c>
      <c r="R215" s="2" t="s">
        <v>32</v>
      </c>
      <c r="S215" s="2">
        <v>5</v>
      </c>
      <c r="T215" s="2">
        <v>5</v>
      </c>
      <c r="U215" s="2">
        <v>5</v>
      </c>
      <c r="V215" s="42">
        <v>1</v>
      </c>
    </row>
    <row r="216" spans="1:22" ht="50.1" customHeight="1" x14ac:dyDescent="0.25">
      <c r="A216" s="37" t="s">
        <v>337</v>
      </c>
      <c r="B216" s="37" t="s">
        <v>347</v>
      </c>
      <c r="C216" s="2" t="s">
        <v>545</v>
      </c>
      <c r="D216" s="2" t="s">
        <v>50</v>
      </c>
      <c r="E216" s="2">
        <v>189</v>
      </c>
      <c r="F216" s="2" t="s">
        <v>526</v>
      </c>
      <c r="G216" s="2" t="s">
        <v>353</v>
      </c>
      <c r="H216" s="2">
        <v>3</v>
      </c>
      <c r="I216" s="2" t="s">
        <v>31</v>
      </c>
      <c r="J216" s="14">
        <v>45413</v>
      </c>
      <c r="K216" s="2" t="s">
        <v>32</v>
      </c>
      <c r="L216" s="2" t="s">
        <v>32</v>
      </c>
      <c r="M216" s="2" t="s">
        <v>32</v>
      </c>
      <c r="N216" s="2" t="s">
        <v>32</v>
      </c>
      <c r="O216" s="2" t="s">
        <v>32</v>
      </c>
      <c r="P216" s="2" t="s">
        <v>32</v>
      </c>
      <c r="Q216" s="2" t="s">
        <v>32</v>
      </c>
      <c r="R216" s="2">
        <v>1</v>
      </c>
      <c r="S216" s="2" t="s">
        <v>32</v>
      </c>
      <c r="T216" s="2">
        <v>1</v>
      </c>
      <c r="U216" s="2">
        <v>1</v>
      </c>
      <c r="V216" s="42">
        <v>1</v>
      </c>
    </row>
    <row r="217" spans="1:22" ht="50.1" customHeight="1" x14ac:dyDescent="0.25">
      <c r="A217" s="2" t="s">
        <v>428</v>
      </c>
      <c r="B217" s="2" t="s">
        <v>428</v>
      </c>
      <c r="C217" s="2" t="s">
        <v>545</v>
      </c>
      <c r="D217" s="2" t="s">
        <v>50</v>
      </c>
      <c r="E217" s="2">
        <v>209</v>
      </c>
      <c r="F217" s="2" t="s">
        <v>527</v>
      </c>
      <c r="G217" s="37" t="s">
        <v>528</v>
      </c>
      <c r="H217" s="3">
        <v>1</v>
      </c>
      <c r="I217" s="2" t="s">
        <v>41</v>
      </c>
      <c r="J217" s="14">
        <v>45444</v>
      </c>
      <c r="K217" s="42" t="s">
        <v>32</v>
      </c>
      <c r="L217" s="42" t="s">
        <v>32</v>
      </c>
      <c r="M217" s="42" t="s">
        <v>32</v>
      </c>
      <c r="N217" s="2" t="s">
        <v>32</v>
      </c>
      <c r="O217" s="42" t="s">
        <v>32</v>
      </c>
      <c r="P217" s="42" t="s">
        <v>32</v>
      </c>
      <c r="Q217" s="42" t="s">
        <v>32</v>
      </c>
      <c r="R217" s="42" t="s">
        <v>32</v>
      </c>
      <c r="S217" s="42">
        <v>0</v>
      </c>
      <c r="T217" s="42">
        <v>0.5</v>
      </c>
      <c r="U217" s="42">
        <v>0</v>
      </c>
      <c r="V217" s="42">
        <v>0</v>
      </c>
    </row>
    <row r="218" spans="1:22" ht="50.1" customHeight="1" x14ac:dyDescent="0.25">
      <c r="A218" s="2" t="s">
        <v>428</v>
      </c>
      <c r="B218" s="2" t="s">
        <v>436</v>
      </c>
      <c r="C218" s="37" t="s">
        <v>545</v>
      </c>
      <c r="D218" s="2" t="s">
        <v>50</v>
      </c>
      <c r="E218" s="2">
        <v>218</v>
      </c>
      <c r="F218" s="2" t="s">
        <v>529</v>
      </c>
      <c r="G218" s="2" t="s">
        <v>530</v>
      </c>
      <c r="H218" s="37">
        <v>100</v>
      </c>
      <c r="I218" s="2" t="s">
        <v>31</v>
      </c>
      <c r="J218" s="14">
        <v>45444</v>
      </c>
      <c r="K218" s="2" t="s">
        <v>32</v>
      </c>
      <c r="L218" s="2" t="s">
        <v>32</v>
      </c>
      <c r="M218" s="2" t="s">
        <v>32</v>
      </c>
      <c r="N218" s="37" t="s">
        <v>32</v>
      </c>
      <c r="O218" s="2" t="s">
        <v>32</v>
      </c>
      <c r="P218" s="42" t="s">
        <v>32</v>
      </c>
      <c r="Q218" s="2" t="s">
        <v>32</v>
      </c>
      <c r="R218" s="2" t="s">
        <v>32</v>
      </c>
      <c r="S218" s="2">
        <v>30</v>
      </c>
      <c r="T218" s="2">
        <v>30</v>
      </c>
      <c r="U218" s="2">
        <v>30</v>
      </c>
      <c r="V218" s="42">
        <v>1</v>
      </c>
    </row>
    <row r="219" spans="1:22" ht="50.1" customHeight="1" x14ac:dyDescent="0.25">
      <c r="A219" s="2" t="s">
        <v>428</v>
      </c>
      <c r="B219" s="2" t="s">
        <v>436</v>
      </c>
      <c r="C219" s="37" t="s">
        <v>545</v>
      </c>
      <c r="D219" s="2" t="s">
        <v>50</v>
      </c>
      <c r="E219" s="2">
        <v>219</v>
      </c>
      <c r="F219" s="2" t="s">
        <v>531</v>
      </c>
      <c r="G219" s="2" t="s">
        <v>532</v>
      </c>
      <c r="H219" s="37">
        <v>20</v>
      </c>
      <c r="I219" s="2" t="s">
        <v>31</v>
      </c>
      <c r="J219" s="14">
        <v>45536</v>
      </c>
      <c r="K219" s="2" t="s">
        <v>32</v>
      </c>
      <c r="L219" s="2" t="s">
        <v>32</v>
      </c>
      <c r="M219" s="2" t="s">
        <v>32</v>
      </c>
      <c r="N219" s="2" t="s">
        <v>32</v>
      </c>
      <c r="O219" s="2" t="s">
        <v>32</v>
      </c>
      <c r="P219" s="42" t="s">
        <v>32</v>
      </c>
      <c r="Q219" s="2" t="s">
        <v>32</v>
      </c>
      <c r="R219" s="2" t="s">
        <v>32</v>
      </c>
      <c r="S219" s="2" t="s">
        <v>32</v>
      </c>
      <c r="T219" s="2" t="s">
        <v>32</v>
      </c>
      <c r="U219" s="2" t="s">
        <v>32</v>
      </c>
      <c r="V219" s="42" t="s">
        <v>32</v>
      </c>
    </row>
    <row r="220" spans="1:22" ht="50.1" customHeight="1" x14ac:dyDescent="0.25">
      <c r="A220" s="2" t="s">
        <v>472</v>
      </c>
      <c r="B220" s="2" t="s">
        <v>244</v>
      </c>
      <c r="C220" s="2" t="s">
        <v>545</v>
      </c>
      <c r="D220" s="2" t="s">
        <v>50</v>
      </c>
      <c r="E220" s="2">
        <v>228</v>
      </c>
      <c r="F220" s="2" t="s">
        <v>533</v>
      </c>
      <c r="G220" s="2" t="s">
        <v>534</v>
      </c>
      <c r="H220" s="3">
        <v>1</v>
      </c>
      <c r="I220" s="2" t="s">
        <v>41</v>
      </c>
      <c r="J220" s="14">
        <v>45323</v>
      </c>
      <c r="K220" s="42" t="s">
        <v>32</v>
      </c>
      <c r="L220" s="42">
        <v>0</v>
      </c>
      <c r="M220" s="42">
        <v>6</v>
      </c>
      <c r="N220" s="42">
        <v>1</v>
      </c>
      <c r="O220" s="42">
        <v>0.81081081081081086</v>
      </c>
      <c r="P220" s="42">
        <v>0.81081081081081086</v>
      </c>
      <c r="Q220" s="42">
        <v>1.2352941176470589</v>
      </c>
      <c r="R220" s="42">
        <v>1.0571428571428572</v>
      </c>
      <c r="S220" s="42">
        <v>1.0227272727272727</v>
      </c>
      <c r="T220" s="42">
        <v>1</v>
      </c>
      <c r="U220" s="42">
        <v>1.0729166666666667</v>
      </c>
      <c r="V220" s="42">
        <v>1.0729166666666667</v>
      </c>
    </row>
    <row r="221" spans="1:22" ht="50.1" customHeight="1" x14ac:dyDescent="0.25">
      <c r="A221" s="4" t="s">
        <v>337</v>
      </c>
      <c r="B221" s="4" t="s">
        <v>347</v>
      </c>
      <c r="C221" s="4" t="s">
        <v>545</v>
      </c>
      <c r="D221" s="4" t="s">
        <v>50</v>
      </c>
      <c r="E221" s="4">
        <v>239</v>
      </c>
      <c r="F221" s="4" t="s">
        <v>535</v>
      </c>
      <c r="G221" s="4" t="s">
        <v>536</v>
      </c>
      <c r="H221" s="11">
        <v>1</v>
      </c>
      <c r="I221" s="4" t="s">
        <v>41</v>
      </c>
      <c r="J221" s="14">
        <v>45413</v>
      </c>
      <c r="K221" s="42" t="s">
        <v>32</v>
      </c>
      <c r="L221" s="42" t="s">
        <v>32</v>
      </c>
      <c r="M221" s="42" t="s">
        <v>32</v>
      </c>
      <c r="N221" s="42" t="s">
        <v>32</v>
      </c>
      <c r="O221" s="42" t="s">
        <v>32</v>
      </c>
      <c r="P221" s="42" t="s">
        <v>32</v>
      </c>
      <c r="Q221" s="42" t="s">
        <v>32</v>
      </c>
      <c r="R221" s="42">
        <v>1</v>
      </c>
      <c r="S221" s="42">
        <v>1</v>
      </c>
      <c r="T221" s="42">
        <v>1</v>
      </c>
      <c r="U221" s="42">
        <v>1</v>
      </c>
      <c r="V221" s="42">
        <v>1</v>
      </c>
    </row>
    <row r="222" spans="1:22" ht="50.1" customHeight="1" x14ac:dyDescent="0.25">
      <c r="A222" s="2" t="s">
        <v>456</v>
      </c>
      <c r="B222" s="2" t="s">
        <v>537</v>
      </c>
      <c r="C222" s="2" t="s">
        <v>545</v>
      </c>
      <c r="D222" s="2" t="s">
        <v>50</v>
      </c>
      <c r="E222" s="2">
        <v>243</v>
      </c>
      <c r="F222" s="2" t="s">
        <v>538</v>
      </c>
      <c r="G222" s="2" t="s">
        <v>539</v>
      </c>
      <c r="H222" s="3">
        <v>1</v>
      </c>
      <c r="I222" s="2" t="s">
        <v>41</v>
      </c>
      <c r="J222" s="14">
        <v>45474</v>
      </c>
      <c r="K222" s="42" t="s">
        <v>32</v>
      </c>
      <c r="L222" s="42" t="s">
        <v>32</v>
      </c>
      <c r="M222" s="42" t="s">
        <v>32</v>
      </c>
      <c r="N222" s="42" t="s">
        <v>32</v>
      </c>
      <c r="O222" s="42" t="s">
        <v>32</v>
      </c>
      <c r="P222" s="42" t="s">
        <v>32</v>
      </c>
      <c r="Q222" s="42" t="s">
        <v>32</v>
      </c>
      <c r="R222" s="42" t="s">
        <v>32</v>
      </c>
      <c r="S222" s="42" t="s">
        <v>32</v>
      </c>
      <c r="T222" s="42" t="s">
        <v>32</v>
      </c>
      <c r="U222" s="42" t="s">
        <v>32</v>
      </c>
      <c r="V222" s="42" t="s">
        <v>32</v>
      </c>
    </row>
    <row r="223" spans="1:22" ht="50.1" customHeight="1" x14ac:dyDescent="0.25">
      <c r="A223" s="2" t="s">
        <v>456</v>
      </c>
      <c r="B223" s="2" t="s">
        <v>212</v>
      </c>
      <c r="C223" s="2" t="s">
        <v>546</v>
      </c>
      <c r="D223" s="2" t="s">
        <v>50</v>
      </c>
      <c r="E223" s="2">
        <v>19</v>
      </c>
      <c r="F223" s="2" t="s">
        <v>458</v>
      </c>
      <c r="G223" s="2" t="s">
        <v>459</v>
      </c>
      <c r="H223" s="6">
        <v>218</v>
      </c>
      <c r="I223" s="2" t="s">
        <v>31</v>
      </c>
      <c r="J223" s="14">
        <v>45444</v>
      </c>
      <c r="K223" s="2" t="s">
        <v>32</v>
      </c>
      <c r="L223" s="2" t="s">
        <v>32</v>
      </c>
      <c r="M223" s="2" t="s">
        <v>32</v>
      </c>
      <c r="N223" s="37" t="s">
        <v>32</v>
      </c>
      <c r="O223" s="2" t="s">
        <v>32</v>
      </c>
      <c r="P223" s="42" t="s">
        <v>32</v>
      </c>
      <c r="Q223" s="2" t="s">
        <v>32</v>
      </c>
      <c r="R223" s="2" t="s">
        <v>32</v>
      </c>
      <c r="S223" s="2">
        <v>203</v>
      </c>
      <c r="T223" s="2">
        <v>218</v>
      </c>
      <c r="U223" s="2">
        <v>203</v>
      </c>
      <c r="V223" s="42">
        <v>0.93119266055045868</v>
      </c>
    </row>
    <row r="224" spans="1:22" ht="50.1" customHeight="1" x14ac:dyDescent="0.25">
      <c r="A224" s="2" t="s">
        <v>456</v>
      </c>
      <c r="B224" s="2" t="s">
        <v>212</v>
      </c>
      <c r="C224" s="2" t="s">
        <v>546</v>
      </c>
      <c r="D224" s="2" t="s">
        <v>50</v>
      </c>
      <c r="E224" s="2">
        <v>20</v>
      </c>
      <c r="F224" s="2" t="s">
        <v>460</v>
      </c>
      <c r="G224" s="2" t="s">
        <v>461</v>
      </c>
      <c r="H224" s="37">
        <v>289</v>
      </c>
      <c r="I224" s="2" t="s">
        <v>31</v>
      </c>
      <c r="J224" s="14">
        <v>45413</v>
      </c>
      <c r="K224" s="2" t="s">
        <v>32</v>
      </c>
      <c r="L224" s="2" t="s">
        <v>32</v>
      </c>
      <c r="M224" s="2" t="s">
        <v>32</v>
      </c>
      <c r="N224" s="37" t="s">
        <v>32</v>
      </c>
      <c r="O224" s="2" t="s">
        <v>32</v>
      </c>
      <c r="P224" s="42" t="s">
        <v>32</v>
      </c>
      <c r="Q224" s="2" t="s">
        <v>32</v>
      </c>
      <c r="R224" s="2" t="s">
        <v>32</v>
      </c>
      <c r="S224" s="2">
        <v>67</v>
      </c>
      <c r="T224" s="2">
        <v>123</v>
      </c>
      <c r="U224" s="2">
        <v>67</v>
      </c>
      <c r="V224" s="42">
        <v>0.54471544715447151</v>
      </c>
    </row>
    <row r="225" spans="1:22" ht="50.1" customHeight="1" x14ac:dyDescent="0.25">
      <c r="A225" s="4" t="s">
        <v>130</v>
      </c>
      <c r="B225" s="2" t="s">
        <v>462</v>
      </c>
      <c r="C225" s="2" t="s">
        <v>546</v>
      </c>
      <c r="D225" s="2" t="s">
        <v>50</v>
      </c>
      <c r="E225" s="2">
        <v>29</v>
      </c>
      <c r="F225" s="2" t="s">
        <v>463</v>
      </c>
      <c r="G225" s="2" t="s">
        <v>464</v>
      </c>
      <c r="H225" s="5">
        <v>1</v>
      </c>
      <c r="I225" s="2" t="s">
        <v>41</v>
      </c>
      <c r="J225" s="14">
        <v>45292</v>
      </c>
      <c r="K225" s="42" t="s">
        <v>32</v>
      </c>
      <c r="L225" s="42" t="s">
        <v>32</v>
      </c>
      <c r="M225" s="42" t="s">
        <v>32</v>
      </c>
      <c r="N225" s="42">
        <v>1</v>
      </c>
      <c r="O225" s="42" t="s">
        <v>32</v>
      </c>
      <c r="P225" s="42" t="s">
        <v>32</v>
      </c>
      <c r="Q225" s="42" t="s">
        <v>32</v>
      </c>
      <c r="R225" s="42" t="s">
        <v>32</v>
      </c>
      <c r="S225" s="42" t="s">
        <v>32</v>
      </c>
      <c r="T225" s="42">
        <v>1</v>
      </c>
      <c r="U225" s="42" t="s">
        <v>32</v>
      </c>
      <c r="V225" s="42" t="s">
        <v>32</v>
      </c>
    </row>
    <row r="226" spans="1:22" ht="50.1" customHeight="1" x14ac:dyDescent="0.25">
      <c r="A226" s="4" t="s">
        <v>130</v>
      </c>
      <c r="B226" s="2" t="s">
        <v>462</v>
      </c>
      <c r="C226" s="2" t="s">
        <v>546</v>
      </c>
      <c r="D226" s="2" t="s">
        <v>50</v>
      </c>
      <c r="E226" s="2">
        <v>31</v>
      </c>
      <c r="F226" s="2" t="s">
        <v>465</v>
      </c>
      <c r="G226" s="2" t="s">
        <v>466</v>
      </c>
      <c r="H226" s="5">
        <v>1</v>
      </c>
      <c r="I226" s="2" t="s">
        <v>41</v>
      </c>
      <c r="J226" s="14">
        <v>45444</v>
      </c>
      <c r="K226" s="42" t="s">
        <v>32</v>
      </c>
      <c r="L226" s="42" t="s">
        <v>32</v>
      </c>
      <c r="M226" s="42" t="s">
        <v>32</v>
      </c>
      <c r="N226" s="42" t="s">
        <v>32</v>
      </c>
      <c r="O226" s="42" t="s">
        <v>32</v>
      </c>
      <c r="P226" s="42" t="s">
        <v>32</v>
      </c>
      <c r="Q226" s="42" t="s">
        <v>32</v>
      </c>
      <c r="R226" s="42" t="s">
        <v>32</v>
      </c>
      <c r="S226" s="42">
        <v>0.93333333333333335</v>
      </c>
      <c r="T226" s="42">
        <v>1</v>
      </c>
      <c r="U226" s="42">
        <v>0.93333333333333335</v>
      </c>
      <c r="V226" s="42">
        <v>0.93333333333333335</v>
      </c>
    </row>
    <row r="227" spans="1:22" ht="50.1" customHeight="1" x14ac:dyDescent="0.25">
      <c r="A227" s="4" t="s">
        <v>130</v>
      </c>
      <c r="B227" s="2" t="s">
        <v>462</v>
      </c>
      <c r="C227" s="2" t="s">
        <v>546</v>
      </c>
      <c r="D227" s="2" t="s">
        <v>50</v>
      </c>
      <c r="E227" s="2">
        <v>32</v>
      </c>
      <c r="F227" s="2" t="s">
        <v>467</v>
      </c>
      <c r="G227" s="4" t="s">
        <v>468</v>
      </c>
      <c r="H227" s="5">
        <v>1</v>
      </c>
      <c r="I227" s="2" t="s">
        <v>41</v>
      </c>
      <c r="J227" s="14">
        <v>45474</v>
      </c>
      <c r="K227" s="42" t="s">
        <v>32</v>
      </c>
      <c r="L227" s="42" t="s">
        <v>32</v>
      </c>
      <c r="M227" s="42" t="s">
        <v>32</v>
      </c>
      <c r="N227" s="42" t="s">
        <v>32</v>
      </c>
      <c r="O227" s="42" t="s">
        <v>32</v>
      </c>
      <c r="P227" s="42" t="s">
        <v>32</v>
      </c>
      <c r="Q227" s="42" t="s">
        <v>32</v>
      </c>
      <c r="R227" s="42" t="s">
        <v>32</v>
      </c>
      <c r="S227" s="42" t="s">
        <v>32</v>
      </c>
      <c r="T227" s="42" t="s">
        <v>32</v>
      </c>
      <c r="U227" s="42" t="s">
        <v>32</v>
      </c>
      <c r="V227" s="42" t="s">
        <v>32</v>
      </c>
    </row>
    <row r="228" spans="1:22" ht="50.1" customHeight="1" x14ac:dyDescent="0.25">
      <c r="A228" s="4" t="s">
        <v>130</v>
      </c>
      <c r="B228" s="37" t="s">
        <v>469</v>
      </c>
      <c r="C228" s="2" t="s">
        <v>546</v>
      </c>
      <c r="D228" s="2" t="s">
        <v>43</v>
      </c>
      <c r="E228" s="2">
        <v>39</v>
      </c>
      <c r="F228" s="2" t="s">
        <v>470</v>
      </c>
      <c r="G228" s="37" t="s">
        <v>471</v>
      </c>
      <c r="H228" s="39">
        <v>90</v>
      </c>
      <c r="I228" s="2" t="s">
        <v>31</v>
      </c>
      <c r="J228" s="14">
        <v>45352</v>
      </c>
      <c r="K228" s="2" t="s">
        <v>32</v>
      </c>
      <c r="L228" s="2" t="s">
        <v>32</v>
      </c>
      <c r="M228" s="2">
        <v>15</v>
      </c>
      <c r="N228" s="2">
        <v>14</v>
      </c>
      <c r="O228" s="2">
        <v>15</v>
      </c>
      <c r="P228" s="42">
        <v>1.0714285714285714</v>
      </c>
      <c r="Q228" s="2" t="s">
        <v>32</v>
      </c>
      <c r="R228" s="2" t="s">
        <v>32</v>
      </c>
      <c r="S228" s="2">
        <v>31</v>
      </c>
      <c r="T228" s="2">
        <v>29</v>
      </c>
      <c r="U228" s="2">
        <v>31</v>
      </c>
      <c r="V228" s="42">
        <v>1.0689655172413792</v>
      </c>
    </row>
    <row r="229" spans="1:22" ht="50.1" customHeight="1" x14ac:dyDescent="0.25">
      <c r="A229" s="2" t="s">
        <v>472</v>
      </c>
      <c r="B229" s="2" t="s">
        <v>306</v>
      </c>
      <c r="C229" s="2" t="s">
        <v>546</v>
      </c>
      <c r="D229" s="2" t="s">
        <v>37</v>
      </c>
      <c r="E229" s="2">
        <v>47</v>
      </c>
      <c r="F229" s="2" t="s">
        <v>473</v>
      </c>
      <c r="G229" s="2" t="s">
        <v>474</v>
      </c>
      <c r="H229" s="3">
        <v>0.9</v>
      </c>
      <c r="I229" s="2" t="s">
        <v>41</v>
      </c>
      <c r="J229" s="14">
        <v>45323</v>
      </c>
      <c r="K229" s="42" t="s">
        <v>32</v>
      </c>
      <c r="L229" s="42">
        <v>0.7585865257595773</v>
      </c>
      <c r="M229" s="42" t="s">
        <v>32</v>
      </c>
      <c r="N229" s="42">
        <v>0.9</v>
      </c>
      <c r="O229" s="42">
        <v>0.7585865257595773</v>
      </c>
      <c r="P229" s="42">
        <v>0.84287391751064145</v>
      </c>
      <c r="Q229" s="42">
        <v>0.90540540540540537</v>
      </c>
      <c r="R229" s="42" t="s">
        <v>32</v>
      </c>
      <c r="S229" s="42">
        <v>0.90587288817377309</v>
      </c>
      <c r="T229" s="42">
        <v>0.9</v>
      </c>
      <c r="U229" s="42">
        <v>0.90574488802336905</v>
      </c>
      <c r="V229" s="42">
        <v>1.0063832089148546</v>
      </c>
    </row>
    <row r="230" spans="1:22" ht="50.1" customHeight="1" x14ac:dyDescent="0.25">
      <c r="A230" s="37" t="s">
        <v>472</v>
      </c>
      <c r="B230" s="37" t="s">
        <v>268</v>
      </c>
      <c r="C230" s="2" t="s">
        <v>546</v>
      </c>
      <c r="D230" s="2" t="s">
        <v>37</v>
      </c>
      <c r="E230" s="2">
        <v>57</v>
      </c>
      <c r="F230" s="2" t="s">
        <v>304</v>
      </c>
      <c r="G230" s="37" t="s">
        <v>305</v>
      </c>
      <c r="H230" s="37">
        <v>1</v>
      </c>
      <c r="I230" s="2" t="s">
        <v>31</v>
      </c>
      <c r="J230" s="14">
        <v>45597</v>
      </c>
      <c r="K230" s="2" t="s">
        <v>32</v>
      </c>
      <c r="L230" s="2" t="s">
        <v>32</v>
      </c>
      <c r="M230" s="2" t="s">
        <v>32</v>
      </c>
      <c r="N230" s="2" t="s">
        <v>32</v>
      </c>
      <c r="O230" s="2" t="s">
        <v>32</v>
      </c>
      <c r="P230" s="42" t="s">
        <v>32</v>
      </c>
      <c r="Q230" s="2" t="s">
        <v>32</v>
      </c>
      <c r="R230" s="2" t="s">
        <v>32</v>
      </c>
      <c r="S230" s="2" t="s">
        <v>32</v>
      </c>
      <c r="T230" s="2" t="s">
        <v>32</v>
      </c>
      <c r="U230" s="2" t="s">
        <v>32</v>
      </c>
      <c r="V230" s="42" t="s">
        <v>32</v>
      </c>
    </row>
    <row r="231" spans="1:22" ht="50.1" customHeight="1" x14ac:dyDescent="0.25">
      <c r="A231" s="37" t="s">
        <v>472</v>
      </c>
      <c r="B231" s="37" t="s">
        <v>268</v>
      </c>
      <c r="C231" s="2" t="s">
        <v>546</v>
      </c>
      <c r="D231" s="2" t="s">
        <v>25</v>
      </c>
      <c r="E231" s="2">
        <v>70</v>
      </c>
      <c r="F231" s="2" t="s">
        <v>479</v>
      </c>
      <c r="G231" s="37" t="s">
        <v>480</v>
      </c>
      <c r="H231" s="37">
        <v>1</v>
      </c>
      <c r="I231" s="2" t="s">
        <v>31</v>
      </c>
      <c r="J231" s="14">
        <v>45536</v>
      </c>
      <c r="K231" s="2" t="s">
        <v>32</v>
      </c>
      <c r="L231" s="2" t="s">
        <v>32</v>
      </c>
      <c r="M231" s="2" t="s">
        <v>32</v>
      </c>
      <c r="N231" s="2" t="s">
        <v>32</v>
      </c>
      <c r="O231" s="2" t="s">
        <v>32</v>
      </c>
      <c r="P231" s="42" t="s">
        <v>32</v>
      </c>
      <c r="Q231" s="2" t="s">
        <v>32</v>
      </c>
      <c r="R231" s="2" t="s">
        <v>32</v>
      </c>
      <c r="S231" s="2" t="s">
        <v>32</v>
      </c>
      <c r="T231" s="2" t="s">
        <v>32</v>
      </c>
      <c r="U231" s="2" t="s">
        <v>32</v>
      </c>
      <c r="V231" s="42" t="s">
        <v>32</v>
      </c>
    </row>
    <row r="232" spans="1:22" ht="50.1" customHeight="1" x14ac:dyDescent="0.25">
      <c r="A232" s="2" t="s">
        <v>472</v>
      </c>
      <c r="B232" s="2" t="s">
        <v>244</v>
      </c>
      <c r="C232" s="2" t="s">
        <v>546</v>
      </c>
      <c r="D232" s="2" t="s">
        <v>50</v>
      </c>
      <c r="E232" s="2">
        <v>74</v>
      </c>
      <c r="F232" s="2" t="s">
        <v>481</v>
      </c>
      <c r="G232" s="4" t="s">
        <v>482</v>
      </c>
      <c r="H232" s="2">
        <v>1</v>
      </c>
      <c r="I232" s="2" t="s">
        <v>31</v>
      </c>
      <c r="J232" s="14">
        <v>45627</v>
      </c>
      <c r="K232" s="2" t="s">
        <v>32</v>
      </c>
      <c r="L232" s="2" t="s">
        <v>32</v>
      </c>
      <c r="M232" s="2" t="s">
        <v>32</v>
      </c>
      <c r="N232" s="2" t="s">
        <v>32</v>
      </c>
      <c r="O232" s="2" t="s">
        <v>32</v>
      </c>
      <c r="P232" s="42" t="s">
        <v>32</v>
      </c>
      <c r="Q232" s="2" t="s">
        <v>32</v>
      </c>
      <c r="R232" s="2" t="s">
        <v>32</v>
      </c>
      <c r="S232" s="2" t="s">
        <v>32</v>
      </c>
      <c r="T232" s="2" t="s">
        <v>32</v>
      </c>
      <c r="U232" s="2" t="s">
        <v>32</v>
      </c>
      <c r="V232" s="42" t="s">
        <v>32</v>
      </c>
    </row>
    <row r="233" spans="1:22" ht="50.1" customHeight="1" x14ac:dyDescent="0.25">
      <c r="A233" s="2" t="s">
        <v>472</v>
      </c>
      <c r="B233" s="2" t="s">
        <v>244</v>
      </c>
      <c r="C233" s="2" t="s">
        <v>546</v>
      </c>
      <c r="D233" s="2" t="s">
        <v>25</v>
      </c>
      <c r="E233" s="2">
        <v>79</v>
      </c>
      <c r="F233" s="2" t="s">
        <v>483</v>
      </c>
      <c r="G233" s="2" t="s">
        <v>484</v>
      </c>
      <c r="H233" s="3">
        <v>1</v>
      </c>
      <c r="I233" s="2" t="s">
        <v>41</v>
      </c>
      <c r="J233" s="14">
        <v>45352</v>
      </c>
      <c r="K233" s="42" t="s">
        <v>32</v>
      </c>
      <c r="L233" s="42" t="s">
        <v>32</v>
      </c>
      <c r="M233" s="42">
        <v>1</v>
      </c>
      <c r="N233" s="42">
        <v>1</v>
      </c>
      <c r="O233" s="42">
        <v>1</v>
      </c>
      <c r="P233" s="42">
        <v>1</v>
      </c>
      <c r="Q233" s="42">
        <v>1</v>
      </c>
      <c r="R233" s="42">
        <v>1</v>
      </c>
      <c r="S233" s="42">
        <v>1</v>
      </c>
      <c r="T233" s="42">
        <v>1</v>
      </c>
      <c r="U233" s="42">
        <v>1</v>
      </c>
      <c r="V233" s="42">
        <v>1</v>
      </c>
    </row>
    <row r="234" spans="1:22" ht="50.1" customHeight="1" x14ac:dyDescent="0.25">
      <c r="A234" s="2" t="s">
        <v>472</v>
      </c>
      <c r="B234" s="2" t="s">
        <v>244</v>
      </c>
      <c r="C234" s="2" t="s">
        <v>546</v>
      </c>
      <c r="D234" s="2" t="s">
        <v>50</v>
      </c>
      <c r="E234" s="2">
        <v>84</v>
      </c>
      <c r="F234" s="2" t="s">
        <v>485</v>
      </c>
      <c r="G234" s="2" t="s">
        <v>486</v>
      </c>
      <c r="H234" s="2">
        <v>2</v>
      </c>
      <c r="I234" s="2" t="s">
        <v>31</v>
      </c>
      <c r="J234" s="14">
        <v>45627</v>
      </c>
      <c r="K234" s="2" t="s">
        <v>32</v>
      </c>
      <c r="L234" s="2" t="s">
        <v>32</v>
      </c>
      <c r="M234" s="2" t="s">
        <v>32</v>
      </c>
      <c r="N234" s="2" t="s">
        <v>32</v>
      </c>
      <c r="O234" s="2" t="s">
        <v>32</v>
      </c>
      <c r="P234" s="42" t="s">
        <v>32</v>
      </c>
      <c r="Q234" s="2" t="s">
        <v>32</v>
      </c>
      <c r="R234" s="2" t="s">
        <v>32</v>
      </c>
      <c r="S234" s="2" t="s">
        <v>32</v>
      </c>
      <c r="T234" s="2" t="s">
        <v>32</v>
      </c>
      <c r="U234" s="2" t="s">
        <v>32</v>
      </c>
      <c r="V234" s="42" t="s">
        <v>32</v>
      </c>
    </row>
    <row r="235" spans="1:22" ht="50.1" customHeight="1" x14ac:dyDescent="0.25">
      <c r="A235" s="2" t="s">
        <v>472</v>
      </c>
      <c r="B235" s="2" t="s">
        <v>232</v>
      </c>
      <c r="C235" s="2" t="s">
        <v>546</v>
      </c>
      <c r="D235" s="2" t="s">
        <v>43</v>
      </c>
      <c r="E235" s="2">
        <v>85</v>
      </c>
      <c r="F235" s="2" t="s">
        <v>487</v>
      </c>
      <c r="G235" s="2" t="s">
        <v>488</v>
      </c>
      <c r="H235" s="2">
        <v>1100</v>
      </c>
      <c r="I235" s="2" t="s">
        <v>31</v>
      </c>
      <c r="J235" s="14">
        <v>45444</v>
      </c>
      <c r="K235" s="2" t="s">
        <v>32</v>
      </c>
      <c r="L235" s="2" t="s">
        <v>32</v>
      </c>
      <c r="M235" s="2" t="s">
        <v>32</v>
      </c>
      <c r="N235" s="2" t="s">
        <v>32</v>
      </c>
      <c r="O235" s="2" t="s">
        <v>32</v>
      </c>
      <c r="P235" s="42" t="s">
        <v>32</v>
      </c>
      <c r="Q235" s="2" t="s">
        <v>32</v>
      </c>
      <c r="R235" s="2" t="s">
        <v>32</v>
      </c>
      <c r="S235" s="2">
        <v>0</v>
      </c>
      <c r="T235" s="2">
        <v>440</v>
      </c>
      <c r="U235" s="2">
        <v>0</v>
      </c>
      <c r="V235" s="42">
        <v>0</v>
      </c>
    </row>
    <row r="236" spans="1:22" ht="50.1" customHeight="1" x14ac:dyDescent="0.25">
      <c r="A236" s="2" t="s">
        <v>472</v>
      </c>
      <c r="B236" s="2" t="s">
        <v>232</v>
      </c>
      <c r="C236" s="2" t="s">
        <v>546</v>
      </c>
      <c r="D236" s="2" t="s">
        <v>43</v>
      </c>
      <c r="E236" s="2">
        <v>88</v>
      </c>
      <c r="F236" s="2" t="s">
        <v>489</v>
      </c>
      <c r="G236" s="37" t="s">
        <v>490</v>
      </c>
      <c r="H236" s="3">
        <v>1</v>
      </c>
      <c r="I236" s="2" t="s">
        <v>41</v>
      </c>
      <c r="J236" s="14">
        <v>45444</v>
      </c>
      <c r="K236" s="42" t="s">
        <v>32</v>
      </c>
      <c r="L236" s="42" t="s">
        <v>32</v>
      </c>
      <c r="M236" s="42" t="s">
        <v>32</v>
      </c>
      <c r="N236" s="42" t="s">
        <v>32</v>
      </c>
      <c r="O236" s="42" t="s">
        <v>32</v>
      </c>
      <c r="P236" s="42" t="s">
        <v>32</v>
      </c>
      <c r="Q236" s="42" t="s">
        <v>32</v>
      </c>
      <c r="R236" s="42" t="s">
        <v>32</v>
      </c>
      <c r="S236" s="42">
        <v>0</v>
      </c>
      <c r="T236" s="42">
        <v>1</v>
      </c>
      <c r="U236" s="42">
        <v>0</v>
      </c>
      <c r="V236" s="42">
        <v>0</v>
      </c>
    </row>
    <row r="237" spans="1:22" ht="50.1" customHeight="1" x14ac:dyDescent="0.25">
      <c r="A237" s="2" t="s">
        <v>472</v>
      </c>
      <c r="B237" s="2" t="s">
        <v>232</v>
      </c>
      <c r="C237" s="2" t="s">
        <v>546</v>
      </c>
      <c r="D237" s="2" t="s">
        <v>43</v>
      </c>
      <c r="E237" s="2">
        <v>90</v>
      </c>
      <c r="F237" s="2" t="s">
        <v>491</v>
      </c>
      <c r="G237" s="2" t="s">
        <v>492</v>
      </c>
      <c r="H237" s="2">
        <v>3</v>
      </c>
      <c r="I237" s="2" t="s">
        <v>31</v>
      </c>
      <c r="J237" s="14">
        <v>45627</v>
      </c>
      <c r="K237" s="2" t="s">
        <v>32</v>
      </c>
      <c r="L237" s="2" t="s">
        <v>32</v>
      </c>
      <c r="M237" s="2" t="s">
        <v>32</v>
      </c>
      <c r="N237" s="2" t="s">
        <v>32</v>
      </c>
      <c r="O237" s="2" t="s">
        <v>32</v>
      </c>
      <c r="P237" s="42" t="s">
        <v>32</v>
      </c>
      <c r="Q237" s="2" t="s">
        <v>32</v>
      </c>
      <c r="R237" s="2" t="s">
        <v>32</v>
      </c>
      <c r="S237" s="2" t="s">
        <v>32</v>
      </c>
      <c r="T237" s="2" t="s">
        <v>32</v>
      </c>
      <c r="U237" s="2" t="s">
        <v>32</v>
      </c>
      <c r="V237" s="42" t="s">
        <v>32</v>
      </c>
    </row>
    <row r="238" spans="1:22" ht="50.1" customHeight="1" x14ac:dyDescent="0.25">
      <c r="A238" s="2" t="s">
        <v>472</v>
      </c>
      <c r="B238" s="37" t="s">
        <v>220</v>
      </c>
      <c r="C238" s="2" t="s">
        <v>546</v>
      </c>
      <c r="D238" s="2" t="s">
        <v>25</v>
      </c>
      <c r="E238" s="2">
        <v>93</v>
      </c>
      <c r="F238" s="2" t="s">
        <v>493</v>
      </c>
      <c r="G238" s="37" t="s">
        <v>494</v>
      </c>
      <c r="H238" s="37">
        <v>2</v>
      </c>
      <c r="I238" s="2" t="s">
        <v>31</v>
      </c>
      <c r="J238" s="14">
        <v>45597</v>
      </c>
      <c r="K238" s="2" t="s">
        <v>32</v>
      </c>
      <c r="L238" s="2" t="s">
        <v>32</v>
      </c>
      <c r="M238" s="2" t="s">
        <v>32</v>
      </c>
      <c r="N238" s="2" t="s">
        <v>32</v>
      </c>
      <c r="O238" s="2" t="s">
        <v>32</v>
      </c>
      <c r="P238" s="42" t="s">
        <v>32</v>
      </c>
      <c r="Q238" s="2" t="s">
        <v>32</v>
      </c>
      <c r="R238" s="2" t="s">
        <v>32</v>
      </c>
      <c r="S238" s="2" t="s">
        <v>32</v>
      </c>
      <c r="T238" s="2" t="s">
        <v>32</v>
      </c>
      <c r="U238" s="2" t="s">
        <v>32</v>
      </c>
      <c r="V238" s="42" t="s">
        <v>32</v>
      </c>
    </row>
    <row r="239" spans="1:22" ht="50.1" customHeight="1" x14ac:dyDescent="0.25">
      <c r="A239" s="2" t="s">
        <v>472</v>
      </c>
      <c r="B239" s="2" t="s">
        <v>220</v>
      </c>
      <c r="C239" s="2" t="s">
        <v>546</v>
      </c>
      <c r="D239" s="2" t="s">
        <v>25</v>
      </c>
      <c r="E239" s="2">
        <v>95</v>
      </c>
      <c r="F239" s="2" t="s">
        <v>223</v>
      </c>
      <c r="G239" s="2" t="s">
        <v>495</v>
      </c>
      <c r="H239" s="2">
        <v>10</v>
      </c>
      <c r="I239" s="2" t="s">
        <v>31</v>
      </c>
      <c r="J239" s="14">
        <v>45474</v>
      </c>
      <c r="K239" s="2" t="s">
        <v>32</v>
      </c>
      <c r="L239" s="2" t="s">
        <v>32</v>
      </c>
      <c r="M239" s="2" t="s">
        <v>32</v>
      </c>
      <c r="N239" s="2" t="s">
        <v>32</v>
      </c>
      <c r="O239" s="2" t="s">
        <v>32</v>
      </c>
      <c r="P239" s="2" t="s">
        <v>32</v>
      </c>
      <c r="Q239" s="2" t="s">
        <v>32</v>
      </c>
      <c r="R239" s="2" t="s">
        <v>32</v>
      </c>
      <c r="S239" s="2" t="s">
        <v>32</v>
      </c>
      <c r="T239" s="2" t="s">
        <v>32</v>
      </c>
      <c r="U239" s="2" t="s">
        <v>32</v>
      </c>
      <c r="V239" s="2" t="s">
        <v>32</v>
      </c>
    </row>
    <row r="240" spans="1:22" ht="50.1" customHeight="1" x14ac:dyDescent="0.25">
      <c r="A240" s="2" t="s">
        <v>472</v>
      </c>
      <c r="B240" s="2" t="s">
        <v>220</v>
      </c>
      <c r="C240" s="2" t="s">
        <v>546</v>
      </c>
      <c r="D240" s="2" t="s">
        <v>25</v>
      </c>
      <c r="E240" s="2">
        <v>98</v>
      </c>
      <c r="F240" s="2" t="s">
        <v>496</v>
      </c>
      <c r="G240" s="2" t="s">
        <v>497</v>
      </c>
      <c r="H240" s="2">
        <v>980</v>
      </c>
      <c r="I240" s="2" t="s">
        <v>31</v>
      </c>
      <c r="J240" s="14">
        <v>45474</v>
      </c>
      <c r="K240" s="2" t="s">
        <v>32</v>
      </c>
      <c r="L240" s="2" t="s">
        <v>32</v>
      </c>
      <c r="M240" s="2" t="s">
        <v>32</v>
      </c>
      <c r="N240" s="2" t="s">
        <v>32</v>
      </c>
      <c r="O240" s="2" t="s">
        <v>32</v>
      </c>
      <c r="P240" s="42" t="s">
        <v>32</v>
      </c>
      <c r="Q240" s="2" t="s">
        <v>32</v>
      </c>
      <c r="R240" s="2" t="s">
        <v>32</v>
      </c>
      <c r="S240" s="2" t="s">
        <v>32</v>
      </c>
      <c r="T240" s="2" t="s">
        <v>32</v>
      </c>
      <c r="U240" s="2" t="s">
        <v>32</v>
      </c>
      <c r="V240" s="42" t="s">
        <v>32</v>
      </c>
    </row>
    <row r="241" spans="1:22" ht="50.1" customHeight="1" x14ac:dyDescent="0.25">
      <c r="A241" s="4" t="s">
        <v>24</v>
      </c>
      <c r="B241" s="4" t="s">
        <v>24</v>
      </c>
      <c r="C241" s="2" t="s">
        <v>546</v>
      </c>
      <c r="D241" s="2" t="s">
        <v>25</v>
      </c>
      <c r="E241" s="2">
        <v>101</v>
      </c>
      <c r="F241" s="2" t="s">
        <v>35</v>
      </c>
      <c r="G241" s="37" t="s">
        <v>35</v>
      </c>
      <c r="H241" s="37">
        <v>1</v>
      </c>
      <c r="I241" s="2" t="s">
        <v>31</v>
      </c>
      <c r="J241" s="14">
        <v>45474</v>
      </c>
      <c r="K241" s="2" t="s">
        <v>32</v>
      </c>
      <c r="L241" s="2" t="s">
        <v>32</v>
      </c>
      <c r="M241" s="2" t="s">
        <v>32</v>
      </c>
      <c r="N241" s="2" t="s">
        <v>32</v>
      </c>
      <c r="O241" s="2" t="s">
        <v>32</v>
      </c>
      <c r="P241" s="42" t="s">
        <v>32</v>
      </c>
      <c r="Q241" s="2" t="s">
        <v>32</v>
      </c>
      <c r="R241" s="2" t="s">
        <v>32</v>
      </c>
      <c r="S241" s="2" t="s">
        <v>32</v>
      </c>
      <c r="T241" s="2" t="s">
        <v>32</v>
      </c>
      <c r="U241" s="2" t="s">
        <v>32</v>
      </c>
      <c r="V241" s="42" t="s">
        <v>32</v>
      </c>
    </row>
    <row r="242" spans="1:22" ht="50.1" customHeight="1" x14ac:dyDescent="0.25">
      <c r="A242" s="4" t="s">
        <v>24</v>
      </c>
      <c r="B242" s="4" t="s">
        <v>24</v>
      </c>
      <c r="C242" s="2" t="s">
        <v>546</v>
      </c>
      <c r="D242" s="2" t="s">
        <v>43</v>
      </c>
      <c r="E242" s="2">
        <v>105</v>
      </c>
      <c r="F242" s="2" t="s">
        <v>48</v>
      </c>
      <c r="G242" s="37" t="s">
        <v>48</v>
      </c>
      <c r="H242" s="37">
        <v>1</v>
      </c>
      <c r="I242" s="2" t="s">
        <v>31</v>
      </c>
      <c r="J242" s="14">
        <v>45383</v>
      </c>
      <c r="K242" s="2" t="s">
        <v>32</v>
      </c>
      <c r="L242" s="2" t="s">
        <v>32</v>
      </c>
      <c r="M242" s="2" t="s">
        <v>32</v>
      </c>
      <c r="N242" s="37" t="s">
        <v>32</v>
      </c>
      <c r="O242" s="2" t="s">
        <v>32</v>
      </c>
      <c r="P242" s="42" t="s">
        <v>32</v>
      </c>
      <c r="Q242" s="2">
        <v>1</v>
      </c>
      <c r="R242" s="2" t="s">
        <v>32</v>
      </c>
      <c r="S242" s="2" t="s">
        <v>32</v>
      </c>
      <c r="T242" s="2">
        <v>1</v>
      </c>
      <c r="U242" s="2">
        <v>1</v>
      </c>
      <c r="V242" s="42">
        <v>1</v>
      </c>
    </row>
    <row r="243" spans="1:22" ht="50.1" customHeight="1" x14ac:dyDescent="0.25">
      <c r="A243" s="4" t="s">
        <v>24</v>
      </c>
      <c r="B243" s="4" t="s">
        <v>24</v>
      </c>
      <c r="C243" s="2" t="s">
        <v>546</v>
      </c>
      <c r="D243" s="2" t="s">
        <v>50</v>
      </c>
      <c r="E243" s="2">
        <v>106</v>
      </c>
      <c r="F243" s="2" t="s">
        <v>51</v>
      </c>
      <c r="G243" s="37" t="s">
        <v>51</v>
      </c>
      <c r="H243" s="37">
        <v>1</v>
      </c>
      <c r="I243" s="2" t="s">
        <v>31</v>
      </c>
      <c r="J243" s="14">
        <v>45566</v>
      </c>
      <c r="K243" s="2" t="s">
        <v>32</v>
      </c>
      <c r="L243" s="2" t="s">
        <v>32</v>
      </c>
      <c r="M243" s="2" t="s">
        <v>32</v>
      </c>
      <c r="N243" s="2" t="s">
        <v>32</v>
      </c>
      <c r="O243" s="2" t="s">
        <v>32</v>
      </c>
      <c r="P243" s="42" t="s">
        <v>32</v>
      </c>
      <c r="Q243" s="2" t="s">
        <v>32</v>
      </c>
      <c r="R243" s="2" t="s">
        <v>32</v>
      </c>
      <c r="S243" s="2" t="s">
        <v>32</v>
      </c>
      <c r="T243" s="2" t="s">
        <v>32</v>
      </c>
      <c r="U243" s="2" t="s">
        <v>32</v>
      </c>
      <c r="V243" s="42" t="s">
        <v>32</v>
      </c>
    </row>
    <row r="244" spans="1:22" ht="50.1" customHeight="1" x14ac:dyDescent="0.25">
      <c r="A244" s="4" t="s">
        <v>24</v>
      </c>
      <c r="B244" s="4" t="s">
        <v>24</v>
      </c>
      <c r="C244" s="2" t="s">
        <v>546</v>
      </c>
      <c r="D244" s="2" t="s">
        <v>43</v>
      </c>
      <c r="E244" s="2">
        <v>110</v>
      </c>
      <c r="F244" s="2" t="s">
        <v>498</v>
      </c>
      <c r="G244" s="37" t="s">
        <v>55</v>
      </c>
      <c r="H244" s="37">
        <v>1</v>
      </c>
      <c r="I244" s="2" t="s">
        <v>31</v>
      </c>
      <c r="J244" s="14">
        <v>45505</v>
      </c>
      <c r="K244" s="2" t="s">
        <v>32</v>
      </c>
      <c r="L244" s="2" t="s">
        <v>32</v>
      </c>
      <c r="M244" s="2" t="s">
        <v>32</v>
      </c>
      <c r="N244" s="2" t="s">
        <v>32</v>
      </c>
      <c r="O244" s="2" t="s">
        <v>32</v>
      </c>
      <c r="P244" s="42" t="s">
        <v>32</v>
      </c>
      <c r="Q244" s="2" t="s">
        <v>32</v>
      </c>
      <c r="R244" s="2" t="s">
        <v>32</v>
      </c>
      <c r="S244" s="2" t="s">
        <v>32</v>
      </c>
      <c r="T244" s="2" t="s">
        <v>32</v>
      </c>
      <c r="U244" s="2" t="s">
        <v>32</v>
      </c>
      <c r="V244" s="42" t="s">
        <v>32</v>
      </c>
    </row>
    <row r="245" spans="1:22" ht="50.1" customHeight="1" x14ac:dyDescent="0.25">
      <c r="A245" s="2" t="s">
        <v>499</v>
      </c>
      <c r="B245" s="2" t="s">
        <v>65</v>
      </c>
      <c r="C245" s="2" t="s">
        <v>546</v>
      </c>
      <c r="D245" s="2" t="s">
        <v>37</v>
      </c>
      <c r="E245" s="2">
        <v>114</v>
      </c>
      <c r="F245" s="2" t="s">
        <v>500</v>
      </c>
      <c r="G245" s="2" t="s">
        <v>501</v>
      </c>
      <c r="H245" s="2">
        <v>4</v>
      </c>
      <c r="I245" s="2" t="s">
        <v>31</v>
      </c>
      <c r="J245" s="14">
        <v>45352</v>
      </c>
      <c r="K245" s="2" t="s">
        <v>32</v>
      </c>
      <c r="L245" s="2" t="s">
        <v>32</v>
      </c>
      <c r="M245" s="2">
        <v>1</v>
      </c>
      <c r="N245" s="2">
        <v>1</v>
      </c>
      <c r="O245" s="2">
        <v>1</v>
      </c>
      <c r="P245" s="42">
        <v>1</v>
      </c>
      <c r="Q245" s="2" t="s">
        <v>32</v>
      </c>
      <c r="R245" s="2" t="s">
        <v>32</v>
      </c>
      <c r="S245" s="2">
        <v>1</v>
      </c>
      <c r="T245" s="2">
        <v>1</v>
      </c>
      <c r="U245" s="2">
        <v>1</v>
      </c>
      <c r="V245" s="42">
        <v>1</v>
      </c>
    </row>
    <row r="246" spans="1:22" ht="50.1" customHeight="1" x14ac:dyDescent="0.25">
      <c r="A246" s="2" t="s">
        <v>499</v>
      </c>
      <c r="B246" s="2" t="s">
        <v>110</v>
      </c>
      <c r="C246" s="2" t="s">
        <v>546</v>
      </c>
      <c r="D246" s="2" t="s">
        <v>50</v>
      </c>
      <c r="E246" s="2">
        <v>130</v>
      </c>
      <c r="F246" s="2" t="s">
        <v>502</v>
      </c>
      <c r="G246" s="2" t="s">
        <v>503</v>
      </c>
      <c r="H246" s="2">
        <v>5</v>
      </c>
      <c r="I246" s="2" t="s">
        <v>31</v>
      </c>
      <c r="J246" s="14">
        <v>45627</v>
      </c>
      <c r="K246" s="2" t="s">
        <v>32</v>
      </c>
      <c r="L246" s="2" t="s">
        <v>32</v>
      </c>
      <c r="M246" s="2" t="s">
        <v>32</v>
      </c>
      <c r="N246" s="2" t="s">
        <v>32</v>
      </c>
      <c r="O246" s="2" t="s">
        <v>32</v>
      </c>
      <c r="P246" s="42" t="s">
        <v>32</v>
      </c>
      <c r="Q246" s="2" t="s">
        <v>32</v>
      </c>
      <c r="R246" s="2" t="s">
        <v>32</v>
      </c>
      <c r="S246" s="2" t="s">
        <v>32</v>
      </c>
      <c r="T246" s="2" t="s">
        <v>32</v>
      </c>
      <c r="U246" s="2" t="s">
        <v>32</v>
      </c>
      <c r="V246" s="42" t="s">
        <v>32</v>
      </c>
    </row>
    <row r="247" spans="1:22" ht="50.1" customHeight="1" x14ac:dyDescent="0.25">
      <c r="A247" s="2" t="s">
        <v>499</v>
      </c>
      <c r="B247" s="2" t="s">
        <v>110</v>
      </c>
      <c r="C247" s="2" t="s">
        <v>546</v>
      </c>
      <c r="D247" s="2" t="s">
        <v>50</v>
      </c>
      <c r="E247" s="2">
        <v>131</v>
      </c>
      <c r="F247" s="2" t="s">
        <v>504</v>
      </c>
      <c r="G247" s="2" t="s">
        <v>505</v>
      </c>
      <c r="H247" s="2">
        <v>12</v>
      </c>
      <c r="I247" s="2" t="s">
        <v>31</v>
      </c>
      <c r="J247" s="14">
        <v>45292</v>
      </c>
      <c r="K247" s="2">
        <v>1</v>
      </c>
      <c r="L247" s="2">
        <v>1</v>
      </c>
      <c r="M247" s="2">
        <v>1</v>
      </c>
      <c r="N247" s="2">
        <v>3</v>
      </c>
      <c r="O247" s="2">
        <v>3</v>
      </c>
      <c r="P247" s="42">
        <v>1</v>
      </c>
      <c r="Q247" s="2">
        <v>1</v>
      </c>
      <c r="R247" s="2">
        <v>1</v>
      </c>
      <c r="S247" s="2">
        <v>1</v>
      </c>
      <c r="T247" s="2">
        <v>3</v>
      </c>
      <c r="U247" s="2">
        <v>3</v>
      </c>
      <c r="V247" s="42">
        <v>1</v>
      </c>
    </row>
    <row r="248" spans="1:22" ht="50.1" customHeight="1" x14ac:dyDescent="0.25">
      <c r="A248" s="2" t="s">
        <v>499</v>
      </c>
      <c r="B248" s="2" t="s">
        <v>91</v>
      </c>
      <c r="C248" s="2" t="s">
        <v>546</v>
      </c>
      <c r="D248" s="2" t="s">
        <v>43</v>
      </c>
      <c r="E248" s="2">
        <v>134</v>
      </c>
      <c r="F248" s="2" t="s">
        <v>506</v>
      </c>
      <c r="G248" s="2" t="s">
        <v>507</v>
      </c>
      <c r="H248" s="2">
        <v>12</v>
      </c>
      <c r="I248" s="2" t="s">
        <v>31</v>
      </c>
      <c r="J248" s="14">
        <v>45352</v>
      </c>
      <c r="K248" s="2" t="s">
        <v>32</v>
      </c>
      <c r="L248" s="2" t="s">
        <v>32</v>
      </c>
      <c r="M248" s="2">
        <v>3</v>
      </c>
      <c r="N248" s="2">
        <v>3</v>
      </c>
      <c r="O248" s="2">
        <v>3</v>
      </c>
      <c r="P248" s="42">
        <v>1</v>
      </c>
      <c r="Q248" s="2" t="s">
        <v>32</v>
      </c>
      <c r="R248" s="2" t="s">
        <v>32</v>
      </c>
      <c r="S248" s="2">
        <v>3</v>
      </c>
      <c r="T248" s="2">
        <v>3</v>
      </c>
      <c r="U248" s="2">
        <v>3</v>
      </c>
      <c r="V248" s="42">
        <v>1</v>
      </c>
    </row>
    <row r="249" spans="1:22" ht="50.1" customHeight="1" x14ac:dyDescent="0.25">
      <c r="A249" s="2" t="s">
        <v>499</v>
      </c>
      <c r="B249" s="2" t="s">
        <v>91</v>
      </c>
      <c r="C249" s="2" t="s">
        <v>546</v>
      </c>
      <c r="D249" s="2" t="s">
        <v>25</v>
      </c>
      <c r="E249" s="2">
        <v>137</v>
      </c>
      <c r="F249" s="2" t="s">
        <v>508</v>
      </c>
      <c r="G249" s="2" t="s">
        <v>509</v>
      </c>
      <c r="H249" s="2">
        <v>1</v>
      </c>
      <c r="I249" s="2" t="s">
        <v>31</v>
      </c>
      <c r="J249" s="14">
        <v>45444</v>
      </c>
      <c r="K249" s="2" t="s">
        <v>32</v>
      </c>
      <c r="L249" s="2" t="s">
        <v>32</v>
      </c>
      <c r="M249" s="2" t="s">
        <v>32</v>
      </c>
      <c r="N249" s="2" t="s">
        <v>32</v>
      </c>
      <c r="O249" s="2" t="s">
        <v>32</v>
      </c>
      <c r="P249" s="42" t="s">
        <v>32</v>
      </c>
      <c r="Q249" s="2" t="s">
        <v>32</v>
      </c>
      <c r="R249" s="2" t="s">
        <v>32</v>
      </c>
      <c r="S249" s="2">
        <v>0</v>
      </c>
      <c r="T249" s="2">
        <v>1</v>
      </c>
      <c r="U249" s="2">
        <v>0</v>
      </c>
      <c r="V249" s="42">
        <v>0</v>
      </c>
    </row>
    <row r="250" spans="1:22" ht="50.1" customHeight="1" x14ac:dyDescent="0.25">
      <c r="A250" s="2" t="s">
        <v>499</v>
      </c>
      <c r="B250" s="2" t="s">
        <v>91</v>
      </c>
      <c r="C250" s="2" t="s">
        <v>546</v>
      </c>
      <c r="D250" s="2" t="s">
        <v>50</v>
      </c>
      <c r="E250" s="2">
        <v>144</v>
      </c>
      <c r="F250" s="2" t="s">
        <v>510</v>
      </c>
      <c r="G250" s="2" t="s">
        <v>511</v>
      </c>
      <c r="H250" s="2">
        <v>4</v>
      </c>
      <c r="I250" s="2" t="s">
        <v>31</v>
      </c>
      <c r="J250" s="14">
        <v>45352</v>
      </c>
      <c r="K250" s="2" t="s">
        <v>32</v>
      </c>
      <c r="L250" s="2" t="s">
        <v>32</v>
      </c>
      <c r="M250" s="2">
        <v>1</v>
      </c>
      <c r="N250" s="2">
        <v>1</v>
      </c>
      <c r="O250" s="2">
        <v>1</v>
      </c>
      <c r="P250" s="42">
        <v>1</v>
      </c>
      <c r="Q250" s="2" t="s">
        <v>32</v>
      </c>
      <c r="R250" s="2" t="s">
        <v>32</v>
      </c>
      <c r="S250" s="2">
        <v>0</v>
      </c>
      <c r="T250" s="2">
        <v>1</v>
      </c>
      <c r="U250" s="2">
        <v>0</v>
      </c>
      <c r="V250" s="42">
        <v>0</v>
      </c>
    </row>
    <row r="251" spans="1:22" ht="50.1" customHeight="1" x14ac:dyDescent="0.25">
      <c r="A251" s="2" t="s">
        <v>499</v>
      </c>
      <c r="B251" s="2" t="s">
        <v>512</v>
      </c>
      <c r="C251" s="2" t="s">
        <v>546</v>
      </c>
      <c r="D251" s="2" t="s">
        <v>25</v>
      </c>
      <c r="E251" s="2">
        <v>146</v>
      </c>
      <c r="F251" s="2" t="s">
        <v>513</v>
      </c>
      <c r="G251" s="2" t="s">
        <v>514</v>
      </c>
      <c r="H251" s="3">
        <v>0.1</v>
      </c>
      <c r="I251" s="2" t="s">
        <v>41</v>
      </c>
      <c r="J251" s="14">
        <v>45474</v>
      </c>
      <c r="K251" s="42" t="s">
        <v>32</v>
      </c>
      <c r="L251" s="42" t="s">
        <v>32</v>
      </c>
      <c r="M251" s="42" t="s">
        <v>32</v>
      </c>
      <c r="N251" s="42" t="s">
        <v>32</v>
      </c>
      <c r="O251" s="42" t="s">
        <v>32</v>
      </c>
      <c r="P251" s="42" t="s">
        <v>32</v>
      </c>
      <c r="Q251" s="42" t="s">
        <v>32</v>
      </c>
      <c r="R251" s="42" t="s">
        <v>32</v>
      </c>
      <c r="S251" s="42" t="s">
        <v>32</v>
      </c>
      <c r="T251" s="42" t="s">
        <v>32</v>
      </c>
      <c r="U251" s="42" t="s">
        <v>32</v>
      </c>
      <c r="V251" s="42" t="s">
        <v>32</v>
      </c>
    </row>
    <row r="252" spans="1:22" ht="50.1" customHeight="1" x14ac:dyDescent="0.25">
      <c r="A252" s="37" t="s">
        <v>499</v>
      </c>
      <c r="B252" s="37" t="s">
        <v>512</v>
      </c>
      <c r="C252" s="2" t="s">
        <v>546</v>
      </c>
      <c r="D252" s="2" t="s">
        <v>25</v>
      </c>
      <c r="E252" s="2">
        <v>147</v>
      </c>
      <c r="F252" s="2" t="s">
        <v>128</v>
      </c>
      <c r="G252" s="37" t="s">
        <v>515</v>
      </c>
      <c r="H252" s="37">
        <v>50</v>
      </c>
      <c r="I252" s="2" t="s">
        <v>31</v>
      </c>
      <c r="J252" s="14">
        <v>45627</v>
      </c>
      <c r="K252" s="2" t="s">
        <v>32</v>
      </c>
      <c r="L252" s="2" t="s">
        <v>32</v>
      </c>
      <c r="M252" s="2" t="s">
        <v>32</v>
      </c>
      <c r="N252" s="2" t="s">
        <v>32</v>
      </c>
      <c r="O252" s="2" t="s">
        <v>32</v>
      </c>
      <c r="P252" s="42" t="s">
        <v>32</v>
      </c>
      <c r="Q252" s="2" t="s">
        <v>32</v>
      </c>
      <c r="R252" s="2" t="s">
        <v>32</v>
      </c>
      <c r="S252" s="2" t="s">
        <v>32</v>
      </c>
      <c r="T252" s="2" t="s">
        <v>32</v>
      </c>
      <c r="U252" s="2" t="s">
        <v>32</v>
      </c>
      <c r="V252" s="42" t="s">
        <v>32</v>
      </c>
    </row>
    <row r="253" spans="1:22" ht="50.1" customHeight="1" x14ac:dyDescent="0.25">
      <c r="A253" s="37" t="s">
        <v>499</v>
      </c>
      <c r="B253" s="37" t="s">
        <v>512</v>
      </c>
      <c r="C253" s="2" t="s">
        <v>546</v>
      </c>
      <c r="D253" s="2" t="s">
        <v>50</v>
      </c>
      <c r="E253" s="2">
        <v>149</v>
      </c>
      <c r="F253" s="2" t="s">
        <v>516</v>
      </c>
      <c r="G253" s="37" t="s">
        <v>517</v>
      </c>
      <c r="H253" s="37">
        <v>2</v>
      </c>
      <c r="I253" s="2" t="s">
        <v>31</v>
      </c>
      <c r="J253" s="14">
        <v>45444</v>
      </c>
      <c r="K253" s="2" t="s">
        <v>32</v>
      </c>
      <c r="L253" s="2" t="s">
        <v>32</v>
      </c>
      <c r="M253" s="2" t="s">
        <v>32</v>
      </c>
      <c r="N253" s="37" t="s">
        <v>32</v>
      </c>
      <c r="O253" s="2" t="s">
        <v>32</v>
      </c>
      <c r="P253" s="42" t="s">
        <v>32</v>
      </c>
      <c r="Q253" s="2" t="s">
        <v>32</v>
      </c>
      <c r="R253" s="2" t="s">
        <v>32</v>
      </c>
      <c r="S253" s="2">
        <v>1</v>
      </c>
      <c r="T253" s="2">
        <v>1</v>
      </c>
      <c r="U253" s="2">
        <v>1</v>
      </c>
      <c r="V253" s="42">
        <v>1</v>
      </c>
    </row>
    <row r="254" spans="1:22" ht="50.1" customHeight="1" x14ac:dyDescent="0.25">
      <c r="A254" s="2" t="s">
        <v>499</v>
      </c>
      <c r="B254" s="2" t="s">
        <v>512</v>
      </c>
      <c r="C254" s="2" t="s">
        <v>546</v>
      </c>
      <c r="D254" s="2" t="s">
        <v>50</v>
      </c>
      <c r="E254" s="2">
        <v>150</v>
      </c>
      <c r="F254" s="2" t="s">
        <v>518</v>
      </c>
      <c r="G254" s="2" t="s">
        <v>519</v>
      </c>
      <c r="H254" s="2">
        <v>4</v>
      </c>
      <c r="I254" s="2" t="s">
        <v>31</v>
      </c>
      <c r="J254" s="14">
        <v>45627</v>
      </c>
      <c r="K254" s="2" t="s">
        <v>32</v>
      </c>
      <c r="L254" s="2" t="s">
        <v>32</v>
      </c>
      <c r="M254" s="2" t="s">
        <v>32</v>
      </c>
      <c r="N254" s="2" t="s">
        <v>32</v>
      </c>
      <c r="O254" s="2" t="s">
        <v>32</v>
      </c>
      <c r="P254" s="42" t="s">
        <v>32</v>
      </c>
      <c r="Q254" s="2" t="s">
        <v>32</v>
      </c>
      <c r="R254" s="2" t="s">
        <v>32</v>
      </c>
      <c r="S254" s="2" t="s">
        <v>32</v>
      </c>
      <c r="T254" s="2" t="s">
        <v>32</v>
      </c>
      <c r="U254" s="2" t="s">
        <v>32</v>
      </c>
      <c r="V254" s="42" t="s">
        <v>32</v>
      </c>
    </row>
    <row r="255" spans="1:22" ht="50.1" customHeight="1" x14ac:dyDescent="0.25">
      <c r="A255" s="2" t="s">
        <v>499</v>
      </c>
      <c r="B255" s="2" t="s">
        <v>512</v>
      </c>
      <c r="C255" s="2" t="s">
        <v>546</v>
      </c>
      <c r="D255" s="2" t="s">
        <v>50</v>
      </c>
      <c r="E255" s="2">
        <v>152</v>
      </c>
      <c r="F255" s="2" t="s">
        <v>520</v>
      </c>
      <c r="G255" s="2" t="s">
        <v>521</v>
      </c>
      <c r="H255" s="2">
        <v>31</v>
      </c>
      <c r="I255" s="2" t="s">
        <v>31</v>
      </c>
      <c r="J255" s="14">
        <v>45566</v>
      </c>
      <c r="K255" s="2" t="s">
        <v>32</v>
      </c>
      <c r="L255" s="2" t="s">
        <v>32</v>
      </c>
      <c r="M255" s="2" t="s">
        <v>32</v>
      </c>
      <c r="N255" s="2" t="s">
        <v>32</v>
      </c>
      <c r="O255" s="2" t="s">
        <v>32</v>
      </c>
      <c r="P255" s="42" t="s">
        <v>32</v>
      </c>
      <c r="Q255" s="2" t="s">
        <v>32</v>
      </c>
      <c r="R255" s="2" t="s">
        <v>32</v>
      </c>
      <c r="S255" s="2" t="s">
        <v>32</v>
      </c>
      <c r="T255" s="2" t="s">
        <v>32</v>
      </c>
      <c r="U255" s="2" t="s">
        <v>32</v>
      </c>
      <c r="V255" s="42" t="s">
        <v>32</v>
      </c>
    </row>
    <row r="256" spans="1:22" ht="50.1" customHeight="1" x14ac:dyDescent="0.25">
      <c r="A256" s="2" t="s">
        <v>499</v>
      </c>
      <c r="B256" s="2" t="s">
        <v>86</v>
      </c>
      <c r="C256" s="2" t="s">
        <v>546</v>
      </c>
      <c r="D256" s="2" t="s">
        <v>50</v>
      </c>
      <c r="E256" s="2">
        <v>154</v>
      </c>
      <c r="F256" s="2" t="s">
        <v>522</v>
      </c>
      <c r="G256" s="2" t="s">
        <v>523</v>
      </c>
      <c r="H256" s="3">
        <v>1</v>
      </c>
      <c r="I256" s="2" t="s">
        <v>41</v>
      </c>
      <c r="J256" s="14">
        <v>45505</v>
      </c>
      <c r="K256" s="42" t="s">
        <v>32</v>
      </c>
      <c r="L256" s="42" t="s">
        <v>32</v>
      </c>
      <c r="M256" s="42" t="s">
        <v>32</v>
      </c>
      <c r="N256" s="42" t="s">
        <v>32</v>
      </c>
      <c r="O256" s="42" t="s">
        <v>32</v>
      </c>
      <c r="P256" s="42" t="s">
        <v>32</v>
      </c>
      <c r="Q256" s="42" t="s">
        <v>32</v>
      </c>
      <c r="R256" s="42" t="s">
        <v>32</v>
      </c>
      <c r="S256" s="42" t="s">
        <v>32</v>
      </c>
      <c r="T256" s="42" t="s">
        <v>32</v>
      </c>
      <c r="U256" s="42" t="s">
        <v>32</v>
      </c>
      <c r="V256" s="42" t="s">
        <v>32</v>
      </c>
    </row>
    <row r="257" spans="1:22" ht="50.1" customHeight="1" x14ac:dyDescent="0.25">
      <c r="A257" s="2" t="s">
        <v>319</v>
      </c>
      <c r="B257" s="37" t="s">
        <v>330</v>
      </c>
      <c r="C257" s="2" t="s">
        <v>546</v>
      </c>
      <c r="D257" s="2" t="s">
        <v>50</v>
      </c>
      <c r="E257" s="2">
        <v>165</v>
      </c>
      <c r="F257" s="2" t="s">
        <v>524</v>
      </c>
      <c r="G257" s="2" t="s">
        <v>525</v>
      </c>
      <c r="H257" s="2">
        <v>20</v>
      </c>
      <c r="I257" s="2" t="s">
        <v>31</v>
      </c>
      <c r="J257" s="14">
        <v>45352</v>
      </c>
      <c r="K257" s="2" t="s">
        <v>32</v>
      </c>
      <c r="L257" s="2" t="s">
        <v>32</v>
      </c>
      <c r="M257" s="2">
        <v>5</v>
      </c>
      <c r="N257" s="2">
        <v>5</v>
      </c>
      <c r="O257" s="2">
        <v>5</v>
      </c>
      <c r="P257" s="42">
        <v>1</v>
      </c>
      <c r="Q257" s="2" t="s">
        <v>32</v>
      </c>
      <c r="R257" s="2" t="s">
        <v>32</v>
      </c>
      <c r="S257" s="2">
        <v>5</v>
      </c>
      <c r="T257" s="2">
        <v>5</v>
      </c>
      <c r="U257" s="2">
        <v>5</v>
      </c>
      <c r="V257" s="42">
        <v>1</v>
      </c>
    </row>
    <row r="258" spans="1:22" ht="50.1" customHeight="1" x14ac:dyDescent="0.25">
      <c r="A258" s="37" t="s">
        <v>337</v>
      </c>
      <c r="B258" s="37" t="s">
        <v>347</v>
      </c>
      <c r="C258" s="2" t="s">
        <v>546</v>
      </c>
      <c r="D258" s="2" t="s">
        <v>50</v>
      </c>
      <c r="E258" s="2">
        <v>189</v>
      </c>
      <c r="F258" s="2" t="s">
        <v>526</v>
      </c>
      <c r="G258" s="2" t="s">
        <v>353</v>
      </c>
      <c r="H258" s="2">
        <v>3</v>
      </c>
      <c r="I258" s="2" t="s">
        <v>31</v>
      </c>
      <c r="J258" s="14">
        <v>45413</v>
      </c>
      <c r="K258" s="2" t="s">
        <v>32</v>
      </c>
      <c r="L258" s="2" t="s">
        <v>32</v>
      </c>
      <c r="M258" s="2" t="s">
        <v>32</v>
      </c>
      <c r="N258" s="2" t="s">
        <v>32</v>
      </c>
      <c r="O258" s="2" t="s">
        <v>32</v>
      </c>
      <c r="P258" s="2" t="s">
        <v>32</v>
      </c>
      <c r="Q258" s="2" t="s">
        <v>32</v>
      </c>
      <c r="R258" s="2">
        <v>1</v>
      </c>
      <c r="S258" s="2" t="s">
        <v>32</v>
      </c>
      <c r="T258" s="2">
        <v>1</v>
      </c>
      <c r="U258" s="2">
        <v>1</v>
      </c>
      <c r="V258" s="42">
        <v>1</v>
      </c>
    </row>
    <row r="259" spans="1:22" ht="50.1" customHeight="1" x14ac:dyDescent="0.25">
      <c r="A259" s="2" t="s">
        <v>428</v>
      </c>
      <c r="B259" s="2" t="s">
        <v>428</v>
      </c>
      <c r="C259" s="2" t="s">
        <v>546</v>
      </c>
      <c r="D259" s="2" t="s">
        <v>50</v>
      </c>
      <c r="E259" s="2">
        <v>209</v>
      </c>
      <c r="F259" s="2" t="s">
        <v>527</v>
      </c>
      <c r="G259" s="37" t="s">
        <v>528</v>
      </c>
      <c r="H259" s="3">
        <v>1</v>
      </c>
      <c r="I259" s="2" t="s">
        <v>41</v>
      </c>
      <c r="J259" s="14">
        <v>45444</v>
      </c>
      <c r="K259" s="42" t="s">
        <v>32</v>
      </c>
      <c r="L259" s="42" t="s">
        <v>32</v>
      </c>
      <c r="M259" s="42" t="s">
        <v>32</v>
      </c>
      <c r="N259" s="2" t="s">
        <v>32</v>
      </c>
      <c r="O259" s="42" t="s">
        <v>32</v>
      </c>
      <c r="P259" s="42" t="s">
        <v>32</v>
      </c>
      <c r="Q259" s="42" t="s">
        <v>32</v>
      </c>
      <c r="R259" s="42" t="s">
        <v>32</v>
      </c>
      <c r="S259" s="42">
        <v>0</v>
      </c>
      <c r="T259" s="42">
        <v>0.5</v>
      </c>
      <c r="U259" s="42">
        <v>0</v>
      </c>
      <c r="V259" s="42">
        <v>0</v>
      </c>
    </row>
    <row r="260" spans="1:22" ht="50.1" customHeight="1" x14ac:dyDescent="0.25">
      <c r="A260" s="2" t="s">
        <v>428</v>
      </c>
      <c r="B260" s="2" t="s">
        <v>436</v>
      </c>
      <c r="C260" s="2" t="s">
        <v>546</v>
      </c>
      <c r="D260" s="2" t="s">
        <v>50</v>
      </c>
      <c r="E260" s="2">
        <v>218</v>
      </c>
      <c r="F260" s="2" t="s">
        <v>529</v>
      </c>
      <c r="G260" s="2" t="s">
        <v>530</v>
      </c>
      <c r="H260" s="37">
        <v>115</v>
      </c>
      <c r="I260" s="2" t="s">
        <v>31</v>
      </c>
      <c r="J260" s="14">
        <v>45352</v>
      </c>
      <c r="K260" s="2" t="s">
        <v>32</v>
      </c>
      <c r="L260" s="2" t="s">
        <v>32</v>
      </c>
      <c r="M260" s="2">
        <v>28</v>
      </c>
      <c r="N260" s="2">
        <v>28</v>
      </c>
      <c r="O260" s="2">
        <v>28</v>
      </c>
      <c r="P260" s="42">
        <v>1</v>
      </c>
      <c r="Q260" s="2" t="s">
        <v>32</v>
      </c>
      <c r="R260" s="2" t="s">
        <v>32</v>
      </c>
      <c r="S260" s="2">
        <v>29</v>
      </c>
      <c r="T260" s="2">
        <v>29</v>
      </c>
      <c r="U260" s="2">
        <v>29</v>
      </c>
      <c r="V260" s="42">
        <v>1</v>
      </c>
    </row>
    <row r="261" spans="1:22" ht="50.1" customHeight="1" x14ac:dyDescent="0.25">
      <c r="A261" s="2" t="s">
        <v>428</v>
      </c>
      <c r="B261" s="2" t="s">
        <v>436</v>
      </c>
      <c r="C261" s="2" t="s">
        <v>546</v>
      </c>
      <c r="D261" s="2" t="s">
        <v>50</v>
      </c>
      <c r="E261" s="2">
        <v>219</v>
      </c>
      <c r="F261" s="2" t="s">
        <v>531</v>
      </c>
      <c r="G261" s="2" t="s">
        <v>532</v>
      </c>
      <c r="H261" s="37">
        <v>50</v>
      </c>
      <c r="I261" s="2" t="s">
        <v>31</v>
      </c>
      <c r="J261" s="14">
        <v>45536</v>
      </c>
      <c r="K261" s="2" t="s">
        <v>32</v>
      </c>
      <c r="L261" s="2" t="s">
        <v>32</v>
      </c>
      <c r="M261" s="2" t="s">
        <v>32</v>
      </c>
      <c r="N261" s="2" t="s">
        <v>32</v>
      </c>
      <c r="O261" s="2" t="s">
        <v>32</v>
      </c>
      <c r="P261" s="42" t="s">
        <v>32</v>
      </c>
      <c r="Q261" s="2" t="s">
        <v>32</v>
      </c>
      <c r="R261" s="2" t="s">
        <v>32</v>
      </c>
      <c r="S261" s="2" t="s">
        <v>32</v>
      </c>
      <c r="T261" s="2" t="s">
        <v>32</v>
      </c>
      <c r="U261" s="2" t="s">
        <v>32</v>
      </c>
      <c r="V261" s="42" t="s">
        <v>32</v>
      </c>
    </row>
    <row r="262" spans="1:22" ht="50.1" customHeight="1" x14ac:dyDescent="0.25">
      <c r="A262" s="2" t="s">
        <v>472</v>
      </c>
      <c r="B262" s="2" t="s">
        <v>244</v>
      </c>
      <c r="C262" s="2" t="s">
        <v>546</v>
      </c>
      <c r="D262" s="2" t="s">
        <v>50</v>
      </c>
      <c r="E262" s="2">
        <v>228</v>
      </c>
      <c r="F262" s="2" t="s">
        <v>533</v>
      </c>
      <c r="G262" s="2" t="s">
        <v>534</v>
      </c>
      <c r="H262" s="3">
        <v>1</v>
      </c>
      <c r="I262" s="2" t="s">
        <v>41</v>
      </c>
      <c r="J262" s="14">
        <v>45323</v>
      </c>
      <c r="K262" s="42" t="s">
        <v>32</v>
      </c>
      <c r="L262" s="42">
        <v>0.97653958944281527</v>
      </c>
      <c r="M262" s="42">
        <v>1.0714285714285714</v>
      </c>
      <c r="N262" s="42">
        <v>1</v>
      </c>
      <c r="O262" s="42">
        <v>1</v>
      </c>
      <c r="P262" s="42">
        <v>1</v>
      </c>
      <c r="Q262" s="42">
        <v>0.99333333333333329</v>
      </c>
      <c r="R262" s="42">
        <v>0.95</v>
      </c>
      <c r="S262" s="42">
        <v>1.0534124629080119</v>
      </c>
      <c r="T262" s="42">
        <v>1</v>
      </c>
      <c r="U262" s="42">
        <v>0.99526963103122046</v>
      </c>
      <c r="V262" s="42">
        <v>0.99526963103122046</v>
      </c>
    </row>
    <row r="263" spans="1:22" ht="50.1" customHeight="1" x14ac:dyDescent="0.25">
      <c r="A263" s="4" t="s">
        <v>337</v>
      </c>
      <c r="B263" s="4" t="s">
        <v>347</v>
      </c>
      <c r="C263" s="4" t="s">
        <v>546</v>
      </c>
      <c r="D263" s="4" t="s">
        <v>50</v>
      </c>
      <c r="E263" s="4">
        <v>239</v>
      </c>
      <c r="F263" s="4" t="s">
        <v>535</v>
      </c>
      <c r="G263" s="4" t="s">
        <v>536</v>
      </c>
      <c r="H263" s="11">
        <v>1</v>
      </c>
      <c r="I263" s="4" t="s">
        <v>41</v>
      </c>
      <c r="J263" s="14">
        <v>45413</v>
      </c>
      <c r="K263" s="42" t="s">
        <v>32</v>
      </c>
      <c r="L263" s="42" t="s">
        <v>32</v>
      </c>
      <c r="M263" s="42" t="s">
        <v>32</v>
      </c>
      <c r="N263" s="42" t="s">
        <v>32</v>
      </c>
      <c r="O263" s="42" t="s">
        <v>32</v>
      </c>
      <c r="P263" s="42" t="s">
        <v>32</v>
      </c>
      <c r="Q263" s="42" t="s">
        <v>32</v>
      </c>
      <c r="R263" s="42">
        <v>1</v>
      </c>
      <c r="S263" s="42">
        <v>0.875</v>
      </c>
      <c r="T263" s="42">
        <v>1</v>
      </c>
      <c r="U263" s="42">
        <v>0.9375</v>
      </c>
      <c r="V263" s="42">
        <v>0.9375</v>
      </c>
    </row>
    <row r="264" spans="1:22" ht="50.1" customHeight="1" x14ac:dyDescent="0.25">
      <c r="A264" s="2" t="s">
        <v>456</v>
      </c>
      <c r="B264" s="2" t="s">
        <v>537</v>
      </c>
      <c r="C264" s="2" t="s">
        <v>546</v>
      </c>
      <c r="D264" s="2" t="s">
        <v>50</v>
      </c>
      <c r="E264" s="2">
        <v>243</v>
      </c>
      <c r="F264" s="2" t="s">
        <v>538</v>
      </c>
      <c r="G264" s="2" t="s">
        <v>539</v>
      </c>
      <c r="H264" s="3">
        <v>1</v>
      </c>
      <c r="I264" s="2" t="s">
        <v>41</v>
      </c>
      <c r="J264" s="14">
        <v>45474</v>
      </c>
      <c r="K264" s="42" t="s">
        <v>32</v>
      </c>
      <c r="L264" s="42" t="s">
        <v>32</v>
      </c>
      <c r="M264" s="42" t="s">
        <v>32</v>
      </c>
      <c r="N264" s="42" t="s">
        <v>32</v>
      </c>
      <c r="O264" s="42" t="s">
        <v>32</v>
      </c>
      <c r="P264" s="42" t="s">
        <v>32</v>
      </c>
      <c r="Q264" s="42" t="s">
        <v>32</v>
      </c>
      <c r="R264" s="42" t="s">
        <v>32</v>
      </c>
      <c r="S264" s="42" t="s">
        <v>32</v>
      </c>
      <c r="T264" s="42" t="s">
        <v>32</v>
      </c>
      <c r="U264" s="42" t="s">
        <v>32</v>
      </c>
      <c r="V264" s="42" t="s">
        <v>32</v>
      </c>
    </row>
    <row r="265" spans="1:22" ht="50.1" customHeight="1" x14ac:dyDescent="0.25">
      <c r="A265" s="2" t="s">
        <v>456</v>
      </c>
      <c r="B265" s="2" t="s">
        <v>212</v>
      </c>
      <c r="C265" s="2" t="s">
        <v>547</v>
      </c>
      <c r="D265" s="2" t="s">
        <v>50</v>
      </c>
      <c r="E265" s="2">
        <v>19</v>
      </c>
      <c r="F265" s="2" t="s">
        <v>458</v>
      </c>
      <c r="G265" s="2" t="s">
        <v>459</v>
      </c>
      <c r="H265" s="6">
        <v>39</v>
      </c>
      <c r="I265" s="2" t="s">
        <v>31</v>
      </c>
      <c r="J265" s="14">
        <v>45383</v>
      </c>
      <c r="K265" s="2" t="s">
        <v>32</v>
      </c>
      <c r="L265" s="2" t="s">
        <v>32</v>
      </c>
      <c r="M265" s="2" t="s">
        <v>32</v>
      </c>
      <c r="N265" s="37" t="s">
        <v>32</v>
      </c>
      <c r="O265" s="2" t="s">
        <v>32</v>
      </c>
      <c r="P265" s="42" t="s">
        <v>32</v>
      </c>
      <c r="Q265" s="2">
        <v>15</v>
      </c>
      <c r="R265" s="2">
        <v>10</v>
      </c>
      <c r="S265" s="2">
        <v>14</v>
      </c>
      <c r="T265" s="2">
        <v>39</v>
      </c>
      <c r="U265" s="2">
        <v>39</v>
      </c>
      <c r="V265" s="42">
        <v>1</v>
      </c>
    </row>
    <row r="266" spans="1:22" ht="50.1" customHeight="1" x14ac:dyDescent="0.25">
      <c r="A266" s="2" t="s">
        <v>456</v>
      </c>
      <c r="B266" s="2" t="s">
        <v>212</v>
      </c>
      <c r="C266" s="2" t="s">
        <v>547</v>
      </c>
      <c r="D266" s="2" t="s">
        <v>50</v>
      </c>
      <c r="E266" s="2">
        <v>20</v>
      </c>
      <c r="F266" s="2" t="s">
        <v>460</v>
      </c>
      <c r="G266" s="2" t="s">
        <v>461</v>
      </c>
      <c r="H266" s="37">
        <v>39</v>
      </c>
      <c r="I266" s="2" t="s">
        <v>31</v>
      </c>
      <c r="J266" s="14">
        <v>45413</v>
      </c>
      <c r="K266" s="2" t="s">
        <v>32</v>
      </c>
      <c r="L266" s="2" t="s">
        <v>32</v>
      </c>
      <c r="M266" s="2" t="s">
        <v>32</v>
      </c>
      <c r="N266" s="37" t="s">
        <v>32</v>
      </c>
      <c r="O266" s="2" t="s">
        <v>32</v>
      </c>
      <c r="P266" s="42" t="s">
        <v>32</v>
      </c>
      <c r="Q266" s="2" t="s">
        <v>32</v>
      </c>
      <c r="R266" s="2">
        <v>4</v>
      </c>
      <c r="S266" s="2" t="s">
        <v>32</v>
      </c>
      <c r="T266" s="2">
        <v>12</v>
      </c>
      <c r="U266" s="2">
        <v>4</v>
      </c>
      <c r="V266" s="42">
        <v>0.33333333333333331</v>
      </c>
    </row>
    <row r="267" spans="1:22" ht="50.1" customHeight="1" x14ac:dyDescent="0.25">
      <c r="A267" s="4" t="s">
        <v>130</v>
      </c>
      <c r="B267" s="2" t="s">
        <v>462</v>
      </c>
      <c r="C267" s="2" t="s">
        <v>547</v>
      </c>
      <c r="D267" s="2" t="s">
        <v>50</v>
      </c>
      <c r="E267" s="2">
        <v>29</v>
      </c>
      <c r="F267" s="2" t="s">
        <v>463</v>
      </c>
      <c r="G267" s="2" t="s">
        <v>464</v>
      </c>
      <c r="H267" s="5">
        <v>1</v>
      </c>
      <c r="I267" s="2" t="s">
        <v>41</v>
      </c>
      <c r="J267" s="14">
        <v>45292</v>
      </c>
      <c r="K267" s="42" t="s">
        <v>32</v>
      </c>
      <c r="L267" s="42" t="s">
        <v>32</v>
      </c>
      <c r="M267" s="42">
        <v>0</v>
      </c>
      <c r="N267" s="42">
        <v>1</v>
      </c>
      <c r="O267" s="42">
        <v>0</v>
      </c>
      <c r="P267" s="42">
        <v>0</v>
      </c>
      <c r="Q267" s="42">
        <v>0</v>
      </c>
      <c r="R267" s="42">
        <v>0</v>
      </c>
      <c r="S267" s="42">
        <v>0</v>
      </c>
      <c r="T267" s="42">
        <v>1</v>
      </c>
      <c r="U267" s="42">
        <v>0</v>
      </c>
      <c r="V267" s="42">
        <v>0</v>
      </c>
    </row>
    <row r="268" spans="1:22" ht="50.1" customHeight="1" x14ac:dyDescent="0.25">
      <c r="A268" s="4" t="s">
        <v>130</v>
      </c>
      <c r="B268" s="2" t="s">
        <v>462</v>
      </c>
      <c r="C268" s="2" t="s">
        <v>547</v>
      </c>
      <c r="D268" s="2" t="s">
        <v>50</v>
      </c>
      <c r="E268" s="2">
        <v>31</v>
      </c>
      <c r="F268" s="2" t="s">
        <v>465</v>
      </c>
      <c r="G268" s="2" t="s">
        <v>466</v>
      </c>
      <c r="H268" s="5">
        <v>1</v>
      </c>
      <c r="I268" s="2" t="s">
        <v>41</v>
      </c>
      <c r="J268" s="14">
        <v>45444</v>
      </c>
      <c r="K268" s="42" t="s">
        <v>32</v>
      </c>
      <c r="L268" s="42" t="s">
        <v>32</v>
      </c>
      <c r="M268" s="42" t="s">
        <v>32</v>
      </c>
      <c r="N268" s="42" t="s">
        <v>32</v>
      </c>
      <c r="O268" s="42" t="s">
        <v>32</v>
      </c>
      <c r="P268" s="42" t="s">
        <v>32</v>
      </c>
      <c r="Q268" s="42" t="s">
        <v>32</v>
      </c>
      <c r="R268" s="42" t="s">
        <v>32</v>
      </c>
      <c r="S268" s="42">
        <v>1</v>
      </c>
      <c r="T268" s="42">
        <v>1</v>
      </c>
      <c r="U268" s="42">
        <v>1</v>
      </c>
      <c r="V268" s="42">
        <v>1</v>
      </c>
    </row>
    <row r="269" spans="1:22" ht="50.1" customHeight="1" x14ac:dyDescent="0.25">
      <c r="A269" s="4" t="s">
        <v>130</v>
      </c>
      <c r="B269" s="2" t="s">
        <v>462</v>
      </c>
      <c r="C269" s="2" t="s">
        <v>547</v>
      </c>
      <c r="D269" s="2" t="s">
        <v>50</v>
      </c>
      <c r="E269" s="2">
        <v>32</v>
      </c>
      <c r="F269" s="2" t="s">
        <v>467</v>
      </c>
      <c r="G269" s="4" t="s">
        <v>468</v>
      </c>
      <c r="H269" s="5">
        <v>1</v>
      </c>
      <c r="I269" s="2" t="s">
        <v>41</v>
      </c>
      <c r="J269" s="14">
        <v>45474</v>
      </c>
      <c r="K269" s="42" t="s">
        <v>32</v>
      </c>
      <c r="L269" s="42" t="s">
        <v>32</v>
      </c>
      <c r="M269" s="42" t="s">
        <v>32</v>
      </c>
      <c r="N269" s="42" t="s">
        <v>32</v>
      </c>
      <c r="O269" s="42" t="s">
        <v>32</v>
      </c>
      <c r="P269" s="42" t="s">
        <v>32</v>
      </c>
      <c r="Q269" s="42" t="s">
        <v>32</v>
      </c>
      <c r="R269" s="42" t="s">
        <v>32</v>
      </c>
      <c r="S269" s="42" t="s">
        <v>32</v>
      </c>
      <c r="T269" s="42" t="s">
        <v>32</v>
      </c>
      <c r="U269" s="42" t="s">
        <v>32</v>
      </c>
      <c r="V269" s="42" t="s">
        <v>32</v>
      </c>
    </row>
    <row r="270" spans="1:22" ht="50.1" customHeight="1" x14ac:dyDescent="0.25">
      <c r="A270" s="4" t="s">
        <v>130</v>
      </c>
      <c r="B270" s="37" t="s">
        <v>469</v>
      </c>
      <c r="C270" s="2" t="s">
        <v>547</v>
      </c>
      <c r="D270" s="2" t="s">
        <v>43</v>
      </c>
      <c r="E270" s="2">
        <v>39</v>
      </c>
      <c r="F270" s="2" t="s">
        <v>470</v>
      </c>
      <c r="G270" s="37" t="s">
        <v>471</v>
      </c>
      <c r="H270" s="39">
        <v>103</v>
      </c>
      <c r="I270" s="2" t="s">
        <v>31</v>
      </c>
      <c r="J270" s="14">
        <v>45352</v>
      </c>
      <c r="K270" s="2" t="s">
        <v>32</v>
      </c>
      <c r="L270" s="2" t="s">
        <v>32</v>
      </c>
      <c r="M270" s="2">
        <v>22</v>
      </c>
      <c r="N270" s="2">
        <v>22</v>
      </c>
      <c r="O270" s="2">
        <v>22</v>
      </c>
      <c r="P270" s="42">
        <v>1</v>
      </c>
      <c r="Q270" s="2" t="s">
        <v>32</v>
      </c>
      <c r="R270" s="2" t="s">
        <v>32</v>
      </c>
      <c r="S270" s="2">
        <v>27</v>
      </c>
      <c r="T270" s="2">
        <v>27</v>
      </c>
      <c r="U270" s="2">
        <v>27</v>
      </c>
      <c r="V270" s="42">
        <v>1</v>
      </c>
    </row>
    <row r="271" spans="1:22" ht="50.1" customHeight="1" x14ac:dyDescent="0.25">
      <c r="A271" s="2" t="s">
        <v>472</v>
      </c>
      <c r="B271" s="2" t="s">
        <v>306</v>
      </c>
      <c r="C271" s="2" t="s">
        <v>547</v>
      </c>
      <c r="D271" s="2" t="s">
        <v>37</v>
      </c>
      <c r="E271" s="2">
        <v>47</v>
      </c>
      <c r="F271" s="2" t="s">
        <v>473</v>
      </c>
      <c r="G271" s="2" t="s">
        <v>474</v>
      </c>
      <c r="H271" s="3">
        <v>0.9</v>
      </c>
      <c r="I271" s="2" t="s">
        <v>41</v>
      </c>
      <c r="J271" s="14">
        <v>45323</v>
      </c>
      <c r="K271" s="42" t="s">
        <v>32</v>
      </c>
      <c r="L271" s="42">
        <v>1</v>
      </c>
      <c r="M271" s="42" t="s">
        <v>32</v>
      </c>
      <c r="N271" s="42">
        <v>0.9</v>
      </c>
      <c r="O271" s="42">
        <v>1</v>
      </c>
      <c r="P271" s="42">
        <v>1.1111111111111112</v>
      </c>
      <c r="Q271" s="42">
        <v>0.9913419913419913</v>
      </c>
      <c r="R271" s="42" t="s">
        <v>32</v>
      </c>
      <c r="S271" s="42">
        <v>0.98237885462555063</v>
      </c>
      <c r="T271" s="42">
        <v>0.9</v>
      </c>
      <c r="U271" s="42">
        <v>0.98540145985401462</v>
      </c>
      <c r="V271" s="42">
        <v>1.0948905109489051</v>
      </c>
    </row>
    <row r="272" spans="1:22" ht="50.1" customHeight="1" x14ac:dyDescent="0.25">
      <c r="A272" s="37" t="s">
        <v>472</v>
      </c>
      <c r="B272" s="37" t="s">
        <v>268</v>
      </c>
      <c r="C272" s="2" t="s">
        <v>547</v>
      </c>
      <c r="D272" s="2" t="s">
        <v>37</v>
      </c>
      <c r="E272" s="2">
        <v>56</v>
      </c>
      <c r="F272" s="2" t="s">
        <v>475</v>
      </c>
      <c r="G272" s="37" t="s">
        <v>476</v>
      </c>
      <c r="H272" s="37">
        <v>11</v>
      </c>
      <c r="I272" s="2" t="s">
        <v>31</v>
      </c>
      <c r="J272" s="14">
        <v>45474</v>
      </c>
      <c r="K272" s="2" t="s">
        <v>32</v>
      </c>
      <c r="L272" s="2" t="s">
        <v>32</v>
      </c>
      <c r="M272" s="2" t="s">
        <v>32</v>
      </c>
      <c r="N272" s="2" t="s">
        <v>32</v>
      </c>
      <c r="O272" s="2" t="s">
        <v>32</v>
      </c>
      <c r="P272" s="42" t="s">
        <v>32</v>
      </c>
      <c r="Q272" s="2" t="s">
        <v>32</v>
      </c>
      <c r="R272" s="2" t="s">
        <v>32</v>
      </c>
      <c r="S272" s="2" t="s">
        <v>32</v>
      </c>
      <c r="T272" s="2" t="s">
        <v>32</v>
      </c>
      <c r="U272" s="2" t="s">
        <v>32</v>
      </c>
      <c r="V272" s="42" t="s">
        <v>32</v>
      </c>
    </row>
    <row r="273" spans="1:22" ht="50.1" customHeight="1" x14ac:dyDescent="0.25">
      <c r="A273" s="37" t="s">
        <v>472</v>
      </c>
      <c r="B273" s="37" t="s">
        <v>268</v>
      </c>
      <c r="C273" s="2" t="s">
        <v>547</v>
      </c>
      <c r="D273" s="2" t="s">
        <v>37</v>
      </c>
      <c r="E273" s="2">
        <v>57</v>
      </c>
      <c r="F273" s="2" t="s">
        <v>304</v>
      </c>
      <c r="G273" s="37" t="s">
        <v>305</v>
      </c>
      <c r="H273" s="37">
        <v>7</v>
      </c>
      <c r="I273" s="2" t="s">
        <v>31</v>
      </c>
      <c r="J273" s="14">
        <v>45505</v>
      </c>
      <c r="K273" s="2" t="s">
        <v>32</v>
      </c>
      <c r="L273" s="2" t="s">
        <v>32</v>
      </c>
      <c r="M273" s="2" t="s">
        <v>32</v>
      </c>
      <c r="N273" s="2" t="s">
        <v>32</v>
      </c>
      <c r="O273" s="2" t="s">
        <v>32</v>
      </c>
      <c r="P273" s="42" t="s">
        <v>32</v>
      </c>
      <c r="Q273" s="2" t="s">
        <v>32</v>
      </c>
      <c r="R273" s="2" t="s">
        <v>32</v>
      </c>
      <c r="S273" s="2" t="s">
        <v>32</v>
      </c>
      <c r="T273" s="2" t="s">
        <v>32</v>
      </c>
      <c r="U273" s="2" t="s">
        <v>32</v>
      </c>
      <c r="V273" s="42" t="s">
        <v>32</v>
      </c>
    </row>
    <row r="274" spans="1:22" ht="50.1" customHeight="1" x14ac:dyDescent="0.25">
      <c r="A274" s="37" t="s">
        <v>472</v>
      </c>
      <c r="B274" s="37" t="s">
        <v>268</v>
      </c>
      <c r="C274" s="2" t="s">
        <v>547</v>
      </c>
      <c r="D274" s="2" t="s">
        <v>25</v>
      </c>
      <c r="E274" s="2">
        <v>61</v>
      </c>
      <c r="F274" s="2" t="s">
        <v>477</v>
      </c>
      <c r="G274" s="37" t="s">
        <v>478</v>
      </c>
      <c r="H274" s="37">
        <v>1</v>
      </c>
      <c r="I274" s="2" t="s">
        <v>31</v>
      </c>
      <c r="J274" s="14">
        <v>45627</v>
      </c>
      <c r="K274" s="2" t="s">
        <v>32</v>
      </c>
      <c r="L274" s="2" t="s">
        <v>32</v>
      </c>
      <c r="M274" s="2" t="s">
        <v>32</v>
      </c>
      <c r="N274" s="2" t="s">
        <v>32</v>
      </c>
      <c r="O274" s="2" t="s">
        <v>32</v>
      </c>
      <c r="P274" s="42" t="s">
        <v>32</v>
      </c>
      <c r="Q274" s="2" t="s">
        <v>32</v>
      </c>
      <c r="R274" s="2" t="s">
        <v>32</v>
      </c>
      <c r="S274" s="2" t="s">
        <v>32</v>
      </c>
      <c r="T274" s="2" t="s">
        <v>32</v>
      </c>
      <c r="U274" s="2" t="s">
        <v>32</v>
      </c>
      <c r="V274" s="42" t="s">
        <v>32</v>
      </c>
    </row>
    <row r="275" spans="1:22" ht="50.1" customHeight="1" x14ac:dyDescent="0.25">
      <c r="A275" s="2" t="s">
        <v>472</v>
      </c>
      <c r="B275" s="2" t="s">
        <v>244</v>
      </c>
      <c r="C275" s="2" t="s">
        <v>547</v>
      </c>
      <c r="D275" s="2" t="s">
        <v>50</v>
      </c>
      <c r="E275" s="2">
        <v>74</v>
      </c>
      <c r="F275" s="2" t="s">
        <v>481</v>
      </c>
      <c r="G275" s="4" t="s">
        <v>482</v>
      </c>
      <c r="H275" s="2">
        <v>28</v>
      </c>
      <c r="I275" s="2" t="s">
        <v>31</v>
      </c>
      <c r="J275" s="14">
        <v>45413</v>
      </c>
      <c r="K275" s="2" t="s">
        <v>32</v>
      </c>
      <c r="L275" s="2" t="s">
        <v>32</v>
      </c>
      <c r="M275" s="2" t="s">
        <v>32</v>
      </c>
      <c r="N275" s="37" t="s">
        <v>32</v>
      </c>
      <c r="O275" s="2" t="s">
        <v>32</v>
      </c>
      <c r="P275" s="42" t="s">
        <v>32</v>
      </c>
      <c r="Q275" s="2" t="s">
        <v>32</v>
      </c>
      <c r="R275" s="2">
        <v>5</v>
      </c>
      <c r="S275" s="2">
        <v>0</v>
      </c>
      <c r="T275" s="2">
        <v>9</v>
      </c>
      <c r="U275" s="2">
        <v>5</v>
      </c>
      <c r="V275" s="42">
        <v>0.55555555555555558</v>
      </c>
    </row>
    <row r="276" spans="1:22" ht="50.1" customHeight="1" x14ac:dyDescent="0.25">
      <c r="A276" s="2" t="s">
        <v>472</v>
      </c>
      <c r="B276" s="2" t="s">
        <v>244</v>
      </c>
      <c r="C276" s="2" t="s">
        <v>547</v>
      </c>
      <c r="D276" s="2" t="s">
        <v>25</v>
      </c>
      <c r="E276" s="2">
        <v>79</v>
      </c>
      <c r="F276" s="2" t="s">
        <v>483</v>
      </c>
      <c r="G276" s="2" t="s">
        <v>484</v>
      </c>
      <c r="H276" s="3">
        <v>1</v>
      </c>
      <c r="I276" s="2" t="s">
        <v>41</v>
      </c>
      <c r="J276" s="14">
        <v>45352</v>
      </c>
      <c r="K276" s="42" t="s">
        <v>32</v>
      </c>
      <c r="L276" s="42" t="s">
        <v>32</v>
      </c>
      <c r="M276" s="42">
        <v>1</v>
      </c>
      <c r="N276" s="42">
        <v>1</v>
      </c>
      <c r="O276" s="42">
        <v>1</v>
      </c>
      <c r="P276" s="42">
        <v>1</v>
      </c>
      <c r="Q276" s="42">
        <v>1</v>
      </c>
      <c r="R276" s="42">
        <v>1</v>
      </c>
      <c r="S276" s="42">
        <v>1</v>
      </c>
      <c r="T276" s="42">
        <v>1</v>
      </c>
      <c r="U276" s="42">
        <v>1</v>
      </c>
      <c r="V276" s="42">
        <v>1</v>
      </c>
    </row>
    <row r="277" spans="1:22" ht="50.1" customHeight="1" x14ac:dyDescent="0.25">
      <c r="A277" s="2" t="s">
        <v>472</v>
      </c>
      <c r="B277" s="2" t="s">
        <v>244</v>
      </c>
      <c r="C277" s="2" t="s">
        <v>547</v>
      </c>
      <c r="D277" s="2" t="s">
        <v>50</v>
      </c>
      <c r="E277" s="2">
        <v>84</v>
      </c>
      <c r="F277" s="2" t="s">
        <v>485</v>
      </c>
      <c r="G277" s="2" t="s">
        <v>486</v>
      </c>
      <c r="H277" s="2">
        <v>3</v>
      </c>
      <c r="I277" s="2" t="s">
        <v>31</v>
      </c>
      <c r="J277" s="14">
        <v>45597</v>
      </c>
      <c r="K277" s="2" t="s">
        <v>32</v>
      </c>
      <c r="L277" s="2" t="s">
        <v>32</v>
      </c>
      <c r="M277" s="2" t="s">
        <v>32</v>
      </c>
      <c r="N277" s="2" t="s">
        <v>32</v>
      </c>
      <c r="O277" s="2" t="s">
        <v>32</v>
      </c>
      <c r="P277" s="42" t="s">
        <v>32</v>
      </c>
      <c r="Q277" s="2" t="s">
        <v>32</v>
      </c>
      <c r="R277" s="2" t="s">
        <v>32</v>
      </c>
      <c r="S277" s="2" t="s">
        <v>32</v>
      </c>
      <c r="T277" s="2" t="s">
        <v>32</v>
      </c>
      <c r="U277" s="2" t="s">
        <v>32</v>
      </c>
      <c r="V277" s="42" t="s">
        <v>32</v>
      </c>
    </row>
    <row r="278" spans="1:22" ht="50.1" customHeight="1" x14ac:dyDescent="0.25">
      <c r="A278" s="2" t="s">
        <v>472</v>
      </c>
      <c r="B278" s="2" t="s">
        <v>232</v>
      </c>
      <c r="C278" s="2" t="s">
        <v>547</v>
      </c>
      <c r="D278" s="2" t="s">
        <v>43</v>
      </c>
      <c r="E278" s="2">
        <v>85</v>
      </c>
      <c r="F278" s="2" t="s">
        <v>487</v>
      </c>
      <c r="G278" s="2" t="s">
        <v>488</v>
      </c>
      <c r="H278" s="2">
        <v>1200</v>
      </c>
      <c r="I278" s="2" t="s">
        <v>31</v>
      </c>
      <c r="J278" s="14">
        <v>45444</v>
      </c>
      <c r="K278" s="2" t="s">
        <v>32</v>
      </c>
      <c r="L278" s="2" t="s">
        <v>32</v>
      </c>
      <c r="M278" s="2" t="s">
        <v>32</v>
      </c>
      <c r="N278" s="37" t="s">
        <v>32</v>
      </c>
      <c r="O278" s="2" t="s">
        <v>32</v>
      </c>
      <c r="P278" s="42" t="s">
        <v>32</v>
      </c>
      <c r="Q278" s="2" t="s">
        <v>32</v>
      </c>
      <c r="R278" s="2" t="s">
        <v>32</v>
      </c>
      <c r="S278" s="2">
        <v>545</v>
      </c>
      <c r="T278" s="2">
        <v>480</v>
      </c>
      <c r="U278" s="2">
        <v>545</v>
      </c>
      <c r="V278" s="42">
        <v>1.1354166666666667</v>
      </c>
    </row>
    <row r="279" spans="1:22" ht="50.1" customHeight="1" x14ac:dyDescent="0.25">
      <c r="A279" s="2" t="s">
        <v>472</v>
      </c>
      <c r="B279" s="2" t="s">
        <v>232</v>
      </c>
      <c r="C279" s="2" t="s">
        <v>547</v>
      </c>
      <c r="D279" s="2" t="s">
        <v>43</v>
      </c>
      <c r="E279" s="2">
        <v>88</v>
      </c>
      <c r="F279" s="2" t="s">
        <v>489</v>
      </c>
      <c r="G279" s="37" t="s">
        <v>490</v>
      </c>
      <c r="H279" s="3">
        <v>1</v>
      </c>
      <c r="I279" s="2" t="s">
        <v>41</v>
      </c>
      <c r="J279" s="14">
        <v>45444</v>
      </c>
      <c r="K279" s="42" t="s">
        <v>32</v>
      </c>
      <c r="L279" s="42" t="s">
        <v>32</v>
      </c>
      <c r="M279" s="42" t="s">
        <v>32</v>
      </c>
      <c r="N279" s="42" t="s">
        <v>32</v>
      </c>
      <c r="O279" s="42" t="s">
        <v>32</v>
      </c>
      <c r="P279" s="42" t="s">
        <v>32</v>
      </c>
      <c r="Q279" s="42" t="s">
        <v>32</v>
      </c>
      <c r="R279" s="42" t="s">
        <v>32</v>
      </c>
      <c r="S279" s="42">
        <v>0.7142857142857143</v>
      </c>
      <c r="T279" s="42">
        <v>1</v>
      </c>
      <c r="U279" s="42">
        <v>0.7142857142857143</v>
      </c>
      <c r="V279" s="42">
        <v>0.7142857142857143</v>
      </c>
    </row>
    <row r="280" spans="1:22" ht="50.1" customHeight="1" x14ac:dyDescent="0.25">
      <c r="A280" s="2" t="s">
        <v>472</v>
      </c>
      <c r="B280" s="2" t="s">
        <v>232</v>
      </c>
      <c r="C280" s="2" t="s">
        <v>547</v>
      </c>
      <c r="D280" s="2" t="s">
        <v>43</v>
      </c>
      <c r="E280" s="2">
        <v>90</v>
      </c>
      <c r="F280" s="2" t="s">
        <v>491</v>
      </c>
      <c r="G280" s="2" t="s">
        <v>492</v>
      </c>
      <c r="H280" s="2">
        <v>4</v>
      </c>
      <c r="I280" s="2" t="s">
        <v>31</v>
      </c>
      <c r="J280" s="14">
        <v>45627</v>
      </c>
      <c r="K280" s="2" t="s">
        <v>32</v>
      </c>
      <c r="L280" s="2" t="s">
        <v>32</v>
      </c>
      <c r="M280" s="2" t="s">
        <v>32</v>
      </c>
      <c r="N280" s="2" t="s">
        <v>32</v>
      </c>
      <c r="O280" s="2" t="s">
        <v>32</v>
      </c>
      <c r="P280" s="42" t="s">
        <v>32</v>
      </c>
      <c r="Q280" s="2" t="s">
        <v>32</v>
      </c>
      <c r="R280" s="2" t="s">
        <v>32</v>
      </c>
      <c r="S280" s="2" t="s">
        <v>32</v>
      </c>
      <c r="T280" s="2" t="s">
        <v>32</v>
      </c>
      <c r="U280" s="2" t="s">
        <v>32</v>
      </c>
      <c r="V280" s="42" t="s">
        <v>32</v>
      </c>
    </row>
    <row r="281" spans="1:22" ht="50.1" customHeight="1" x14ac:dyDescent="0.25">
      <c r="A281" s="2" t="s">
        <v>472</v>
      </c>
      <c r="B281" s="37" t="s">
        <v>220</v>
      </c>
      <c r="C281" s="2" t="s">
        <v>547</v>
      </c>
      <c r="D281" s="2" t="s">
        <v>25</v>
      </c>
      <c r="E281" s="2">
        <v>93</v>
      </c>
      <c r="F281" s="2" t="s">
        <v>493</v>
      </c>
      <c r="G281" s="37" t="s">
        <v>494</v>
      </c>
      <c r="H281" s="37">
        <v>3</v>
      </c>
      <c r="I281" s="2" t="s">
        <v>31</v>
      </c>
      <c r="J281" s="14">
        <v>45597</v>
      </c>
      <c r="K281" s="2" t="s">
        <v>32</v>
      </c>
      <c r="L281" s="2" t="s">
        <v>32</v>
      </c>
      <c r="M281" s="2" t="s">
        <v>32</v>
      </c>
      <c r="N281" s="2" t="s">
        <v>32</v>
      </c>
      <c r="O281" s="2" t="s">
        <v>32</v>
      </c>
      <c r="P281" s="42" t="s">
        <v>32</v>
      </c>
      <c r="Q281" s="2" t="s">
        <v>32</v>
      </c>
      <c r="R281" s="2" t="s">
        <v>32</v>
      </c>
      <c r="S281" s="2" t="s">
        <v>32</v>
      </c>
      <c r="T281" s="2" t="s">
        <v>32</v>
      </c>
      <c r="U281" s="2" t="s">
        <v>32</v>
      </c>
      <c r="V281" s="42" t="s">
        <v>32</v>
      </c>
    </row>
    <row r="282" spans="1:22" ht="50.1" customHeight="1" x14ac:dyDescent="0.25">
      <c r="A282" s="2" t="s">
        <v>472</v>
      </c>
      <c r="B282" s="2" t="s">
        <v>220</v>
      </c>
      <c r="C282" s="2" t="s">
        <v>547</v>
      </c>
      <c r="D282" s="2" t="s">
        <v>25</v>
      </c>
      <c r="E282" s="2">
        <v>95</v>
      </c>
      <c r="F282" s="2" t="s">
        <v>223</v>
      </c>
      <c r="G282" s="2" t="s">
        <v>495</v>
      </c>
      <c r="H282" s="2">
        <v>10</v>
      </c>
      <c r="I282" s="2" t="s">
        <v>31</v>
      </c>
      <c r="J282" s="14">
        <v>45474</v>
      </c>
      <c r="K282" s="2" t="s">
        <v>32</v>
      </c>
      <c r="L282" s="2" t="s">
        <v>32</v>
      </c>
      <c r="M282" s="2" t="s">
        <v>32</v>
      </c>
      <c r="N282" s="2" t="s">
        <v>32</v>
      </c>
      <c r="O282" s="2" t="s">
        <v>32</v>
      </c>
      <c r="P282" s="2" t="s">
        <v>32</v>
      </c>
      <c r="Q282" s="2" t="s">
        <v>32</v>
      </c>
      <c r="R282" s="2" t="s">
        <v>32</v>
      </c>
      <c r="S282" s="2" t="s">
        <v>32</v>
      </c>
      <c r="T282" s="2" t="s">
        <v>32</v>
      </c>
      <c r="U282" s="2" t="s">
        <v>32</v>
      </c>
      <c r="V282" s="2" t="s">
        <v>32</v>
      </c>
    </row>
    <row r="283" spans="1:22" ht="50.1" customHeight="1" x14ac:dyDescent="0.25">
      <c r="A283" s="2" t="s">
        <v>472</v>
      </c>
      <c r="B283" s="2" t="s">
        <v>220</v>
      </c>
      <c r="C283" s="2" t="s">
        <v>547</v>
      </c>
      <c r="D283" s="2" t="s">
        <v>25</v>
      </c>
      <c r="E283" s="2">
        <v>98</v>
      </c>
      <c r="F283" s="2" t="s">
        <v>496</v>
      </c>
      <c r="G283" s="2" t="s">
        <v>497</v>
      </c>
      <c r="H283" s="2">
        <v>520</v>
      </c>
      <c r="I283" s="2" t="s">
        <v>31</v>
      </c>
      <c r="J283" s="14">
        <v>45474</v>
      </c>
      <c r="K283" s="2" t="s">
        <v>32</v>
      </c>
      <c r="L283" s="2" t="s">
        <v>32</v>
      </c>
      <c r="M283" s="2" t="s">
        <v>32</v>
      </c>
      <c r="N283" s="2" t="s">
        <v>32</v>
      </c>
      <c r="O283" s="2" t="s">
        <v>32</v>
      </c>
      <c r="P283" s="42" t="s">
        <v>32</v>
      </c>
      <c r="Q283" s="2" t="s">
        <v>32</v>
      </c>
      <c r="R283" s="2" t="s">
        <v>32</v>
      </c>
      <c r="S283" s="2" t="s">
        <v>32</v>
      </c>
      <c r="T283" s="2" t="s">
        <v>32</v>
      </c>
      <c r="U283" s="2" t="s">
        <v>32</v>
      </c>
      <c r="V283" s="42" t="s">
        <v>32</v>
      </c>
    </row>
    <row r="284" spans="1:22" ht="50.1" customHeight="1" x14ac:dyDescent="0.25">
      <c r="A284" s="4" t="s">
        <v>24</v>
      </c>
      <c r="B284" s="4" t="s">
        <v>24</v>
      </c>
      <c r="C284" s="2" t="s">
        <v>547</v>
      </c>
      <c r="D284" s="2" t="s">
        <v>25</v>
      </c>
      <c r="E284" s="2">
        <v>101</v>
      </c>
      <c r="F284" s="2" t="s">
        <v>35</v>
      </c>
      <c r="G284" s="37" t="s">
        <v>35</v>
      </c>
      <c r="H284" s="37">
        <v>9</v>
      </c>
      <c r="I284" s="2" t="s">
        <v>31</v>
      </c>
      <c r="J284" s="14">
        <v>45474</v>
      </c>
      <c r="K284" s="2" t="s">
        <v>32</v>
      </c>
      <c r="L284" s="2" t="s">
        <v>32</v>
      </c>
      <c r="M284" s="2" t="s">
        <v>32</v>
      </c>
      <c r="N284" s="2" t="s">
        <v>32</v>
      </c>
      <c r="O284" s="2" t="s">
        <v>32</v>
      </c>
      <c r="P284" s="42" t="s">
        <v>32</v>
      </c>
      <c r="Q284" s="2" t="s">
        <v>32</v>
      </c>
      <c r="R284" s="2" t="s">
        <v>32</v>
      </c>
      <c r="S284" s="2" t="s">
        <v>32</v>
      </c>
      <c r="T284" s="2" t="s">
        <v>32</v>
      </c>
      <c r="U284" s="2" t="s">
        <v>32</v>
      </c>
      <c r="V284" s="42" t="s">
        <v>32</v>
      </c>
    </row>
    <row r="285" spans="1:22" ht="50.1" customHeight="1" x14ac:dyDescent="0.25">
      <c r="A285" s="4" t="s">
        <v>24</v>
      </c>
      <c r="B285" s="4" t="s">
        <v>24</v>
      </c>
      <c r="C285" s="2" t="s">
        <v>547</v>
      </c>
      <c r="D285" s="2" t="s">
        <v>43</v>
      </c>
      <c r="E285" s="2">
        <v>104</v>
      </c>
      <c r="F285" s="2" t="s">
        <v>46</v>
      </c>
      <c r="G285" s="37" t="s">
        <v>542</v>
      </c>
      <c r="H285" s="38">
        <v>1</v>
      </c>
      <c r="I285" s="2" t="s">
        <v>41</v>
      </c>
      <c r="J285" s="14">
        <v>45352</v>
      </c>
      <c r="K285" s="42" t="s">
        <v>32</v>
      </c>
      <c r="L285" s="42" t="s">
        <v>32</v>
      </c>
      <c r="M285" s="42">
        <v>1</v>
      </c>
      <c r="N285" s="42">
        <v>1</v>
      </c>
      <c r="O285" s="42">
        <v>1</v>
      </c>
      <c r="P285" s="42">
        <v>1</v>
      </c>
      <c r="Q285" s="42" t="s">
        <v>32</v>
      </c>
      <c r="R285" s="42" t="s">
        <v>32</v>
      </c>
      <c r="S285" s="42" t="s">
        <v>32</v>
      </c>
      <c r="T285" s="42">
        <v>1</v>
      </c>
      <c r="U285" s="42" t="s">
        <v>32</v>
      </c>
      <c r="V285" s="42" t="s">
        <v>32</v>
      </c>
    </row>
    <row r="286" spans="1:22" ht="50.1" customHeight="1" x14ac:dyDescent="0.25">
      <c r="A286" s="4" t="s">
        <v>24</v>
      </c>
      <c r="B286" s="4" t="s">
        <v>24</v>
      </c>
      <c r="C286" s="2" t="s">
        <v>547</v>
      </c>
      <c r="D286" s="2" t="s">
        <v>43</v>
      </c>
      <c r="E286" s="2">
        <v>105</v>
      </c>
      <c r="F286" s="2" t="s">
        <v>48</v>
      </c>
      <c r="G286" s="37" t="s">
        <v>48</v>
      </c>
      <c r="H286" s="37">
        <v>3</v>
      </c>
      <c r="I286" s="2" t="s">
        <v>31</v>
      </c>
      <c r="J286" s="14">
        <v>45352</v>
      </c>
      <c r="K286" s="2" t="s">
        <v>32</v>
      </c>
      <c r="L286" s="2" t="s">
        <v>32</v>
      </c>
      <c r="M286" s="2">
        <v>3</v>
      </c>
      <c r="N286" s="2">
        <v>2</v>
      </c>
      <c r="O286" s="2">
        <v>3</v>
      </c>
      <c r="P286" s="42">
        <v>1.5</v>
      </c>
      <c r="Q286" s="2">
        <v>0</v>
      </c>
      <c r="R286" s="2" t="s">
        <v>32</v>
      </c>
      <c r="S286" s="2" t="s">
        <v>32</v>
      </c>
      <c r="T286" s="2">
        <v>1</v>
      </c>
      <c r="U286" s="2">
        <v>0</v>
      </c>
      <c r="V286" s="42">
        <v>0</v>
      </c>
    </row>
    <row r="287" spans="1:22" ht="50.1" customHeight="1" x14ac:dyDescent="0.25">
      <c r="A287" s="4" t="s">
        <v>24</v>
      </c>
      <c r="B287" s="4" t="s">
        <v>24</v>
      </c>
      <c r="C287" s="2" t="s">
        <v>547</v>
      </c>
      <c r="D287" s="2" t="s">
        <v>50</v>
      </c>
      <c r="E287" s="2">
        <v>106</v>
      </c>
      <c r="F287" s="2" t="s">
        <v>51</v>
      </c>
      <c r="G287" s="37" t="s">
        <v>51</v>
      </c>
      <c r="H287" s="37">
        <v>1</v>
      </c>
      <c r="I287" s="2" t="s">
        <v>31</v>
      </c>
      <c r="J287" s="14">
        <v>45536</v>
      </c>
      <c r="K287" s="2" t="s">
        <v>32</v>
      </c>
      <c r="L287" s="2" t="s">
        <v>32</v>
      </c>
      <c r="M287" s="2" t="s">
        <v>32</v>
      </c>
      <c r="N287" s="2" t="s">
        <v>32</v>
      </c>
      <c r="O287" s="2" t="s">
        <v>32</v>
      </c>
      <c r="P287" s="42" t="s">
        <v>32</v>
      </c>
      <c r="Q287" s="2" t="s">
        <v>32</v>
      </c>
      <c r="R287" s="2" t="s">
        <v>32</v>
      </c>
      <c r="S287" s="2" t="s">
        <v>32</v>
      </c>
      <c r="T287" s="2" t="s">
        <v>32</v>
      </c>
      <c r="U287" s="2" t="s">
        <v>32</v>
      </c>
      <c r="V287" s="42" t="s">
        <v>32</v>
      </c>
    </row>
    <row r="288" spans="1:22" ht="50.1" customHeight="1" x14ac:dyDescent="0.25">
      <c r="A288" s="4" t="s">
        <v>24</v>
      </c>
      <c r="B288" s="4" t="s">
        <v>24</v>
      </c>
      <c r="C288" s="2" t="s">
        <v>547</v>
      </c>
      <c r="D288" s="2" t="s">
        <v>43</v>
      </c>
      <c r="E288" s="2">
        <v>110</v>
      </c>
      <c r="F288" s="2" t="s">
        <v>498</v>
      </c>
      <c r="G288" s="37" t="s">
        <v>55</v>
      </c>
      <c r="H288" s="37">
        <v>8</v>
      </c>
      <c r="I288" s="2" t="s">
        <v>31</v>
      </c>
      <c r="J288" s="14">
        <v>45474</v>
      </c>
      <c r="K288" s="2" t="s">
        <v>32</v>
      </c>
      <c r="L288" s="2" t="s">
        <v>32</v>
      </c>
      <c r="M288" s="2" t="s">
        <v>32</v>
      </c>
      <c r="N288" s="2" t="s">
        <v>32</v>
      </c>
      <c r="O288" s="2" t="s">
        <v>32</v>
      </c>
      <c r="P288" s="42" t="s">
        <v>32</v>
      </c>
      <c r="Q288" s="2" t="s">
        <v>32</v>
      </c>
      <c r="R288" s="2" t="s">
        <v>32</v>
      </c>
      <c r="S288" s="2" t="s">
        <v>32</v>
      </c>
      <c r="T288" s="2" t="s">
        <v>32</v>
      </c>
      <c r="U288" s="2" t="s">
        <v>32</v>
      </c>
      <c r="V288" s="42" t="s">
        <v>32</v>
      </c>
    </row>
    <row r="289" spans="1:22" ht="50.1" customHeight="1" x14ac:dyDescent="0.25">
      <c r="A289" s="2" t="s">
        <v>499</v>
      </c>
      <c r="B289" s="2" t="s">
        <v>65</v>
      </c>
      <c r="C289" s="2" t="s">
        <v>547</v>
      </c>
      <c r="D289" s="2" t="s">
        <v>37</v>
      </c>
      <c r="E289" s="2">
        <v>114</v>
      </c>
      <c r="F289" s="2" t="s">
        <v>500</v>
      </c>
      <c r="G289" s="2" t="s">
        <v>501</v>
      </c>
      <c r="H289" s="2">
        <v>4</v>
      </c>
      <c r="I289" s="2" t="s">
        <v>31</v>
      </c>
      <c r="J289" s="14">
        <v>45352</v>
      </c>
      <c r="K289" s="2" t="s">
        <v>32</v>
      </c>
      <c r="L289" s="2" t="s">
        <v>32</v>
      </c>
      <c r="M289" s="2">
        <v>1</v>
      </c>
      <c r="N289" s="2">
        <v>1</v>
      </c>
      <c r="O289" s="2">
        <v>1</v>
      </c>
      <c r="P289" s="42">
        <v>1</v>
      </c>
      <c r="Q289" s="2" t="s">
        <v>32</v>
      </c>
      <c r="R289" s="2" t="s">
        <v>32</v>
      </c>
      <c r="S289" s="2">
        <v>1</v>
      </c>
      <c r="T289" s="2">
        <v>1</v>
      </c>
      <c r="U289" s="2">
        <v>1</v>
      </c>
      <c r="V289" s="42">
        <v>1</v>
      </c>
    </row>
    <row r="290" spans="1:22" ht="50.1" customHeight="1" x14ac:dyDescent="0.25">
      <c r="A290" s="2" t="s">
        <v>499</v>
      </c>
      <c r="B290" s="2" t="s">
        <v>110</v>
      </c>
      <c r="C290" s="2" t="s">
        <v>547</v>
      </c>
      <c r="D290" s="2" t="s">
        <v>50</v>
      </c>
      <c r="E290" s="2">
        <v>130</v>
      </c>
      <c r="F290" s="2" t="s">
        <v>502</v>
      </c>
      <c r="G290" s="2" t="s">
        <v>503</v>
      </c>
      <c r="H290" s="2">
        <v>2</v>
      </c>
      <c r="I290" s="2" t="s">
        <v>31</v>
      </c>
      <c r="J290" s="14">
        <v>45627</v>
      </c>
      <c r="K290" s="2" t="s">
        <v>32</v>
      </c>
      <c r="L290" s="2" t="s">
        <v>32</v>
      </c>
      <c r="M290" s="2" t="s">
        <v>32</v>
      </c>
      <c r="N290" s="2" t="s">
        <v>32</v>
      </c>
      <c r="O290" s="2" t="s">
        <v>32</v>
      </c>
      <c r="P290" s="42" t="s">
        <v>32</v>
      </c>
      <c r="Q290" s="2" t="s">
        <v>32</v>
      </c>
      <c r="R290" s="2" t="s">
        <v>32</v>
      </c>
      <c r="S290" s="2" t="s">
        <v>32</v>
      </c>
      <c r="T290" s="2" t="s">
        <v>32</v>
      </c>
      <c r="U290" s="2" t="s">
        <v>32</v>
      </c>
      <c r="V290" s="42" t="s">
        <v>32</v>
      </c>
    </row>
    <row r="291" spans="1:22" ht="50.1" customHeight="1" x14ac:dyDescent="0.25">
      <c r="A291" s="2" t="s">
        <v>499</v>
      </c>
      <c r="B291" s="2" t="s">
        <v>110</v>
      </c>
      <c r="C291" s="2" t="s">
        <v>547</v>
      </c>
      <c r="D291" s="2" t="s">
        <v>50</v>
      </c>
      <c r="E291" s="2">
        <v>131</v>
      </c>
      <c r="F291" s="2" t="s">
        <v>504</v>
      </c>
      <c r="G291" s="2" t="s">
        <v>505</v>
      </c>
      <c r="H291" s="2">
        <v>12</v>
      </c>
      <c r="I291" s="2" t="s">
        <v>31</v>
      </c>
      <c r="J291" s="14">
        <v>45292</v>
      </c>
      <c r="K291" s="2">
        <v>1</v>
      </c>
      <c r="L291" s="2">
        <v>1</v>
      </c>
      <c r="M291" s="2">
        <v>1</v>
      </c>
      <c r="N291" s="2">
        <v>3</v>
      </c>
      <c r="O291" s="2">
        <v>3</v>
      </c>
      <c r="P291" s="42">
        <v>1</v>
      </c>
      <c r="Q291" s="2">
        <v>1</v>
      </c>
      <c r="R291" s="2">
        <v>1</v>
      </c>
      <c r="S291" s="2">
        <v>1</v>
      </c>
      <c r="T291" s="2">
        <v>3</v>
      </c>
      <c r="U291" s="2">
        <v>3</v>
      </c>
      <c r="V291" s="42">
        <v>1</v>
      </c>
    </row>
    <row r="292" spans="1:22" ht="50.1" customHeight="1" x14ac:dyDescent="0.25">
      <c r="A292" s="2" t="s">
        <v>499</v>
      </c>
      <c r="B292" s="2" t="s">
        <v>91</v>
      </c>
      <c r="C292" s="2" t="s">
        <v>547</v>
      </c>
      <c r="D292" s="2" t="s">
        <v>43</v>
      </c>
      <c r="E292" s="2">
        <v>134</v>
      </c>
      <c r="F292" s="2" t="s">
        <v>506</v>
      </c>
      <c r="G292" s="2" t="s">
        <v>507</v>
      </c>
      <c r="H292" s="2">
        <v>16</v>
      </c>
      <c r="I292" s="2" t="s">
        <v>31</v>
      </c>
      <c r="J292" s="14">
        <v>45352</v>
      </c>
      <c r="K292" s="2" t="s">
        <v>32</v>
      </c>
      <c r="L292" s="2" t="s">
        <v>32</v>
      </c>
      <c r="M292" s="2">
        <v>4</v>
      </c>
      <c r="N292" s="2">
        <v>4</v>
      </c>
      <c r="O292" s="2">
        <v>4</v>
      </c>
      <c r="P292" s="42">
        <v>1</v>
      </c>
      <c r="Q292" s="2" t="s">
        <v>32</v>
      </c>
      <c r="R292" s="2" t="s">
        <v>32</v>
      </c>
      <c r="S292" s="2">
        <v>4</v>
      </c>
      <c r="T292" s="2">
        <v>4</v>
      </c>
      <c r="U292" s="2">
        <v>4</v>
      </c>
      <c r="V292" s="42">
        <v>1</v>
      </c>
    </row>
    <row r="293" spans="1:22" ht="50.1" customHeight="1" x14ac:dyDescent="0.25">
      <c r="A293" s="2" t="s">
        <v>499</v>
      </c>
      <c r="B293" s="2" t="s">
        <v>91</v>
      </c>
      <c r="C293" s="2" t="s">
        <v>547</v>
      </c>
      <c r="D293" s="2" t="s">
        <v>25</v>
      </c>
      <c r="E293" s="2">
        <v>137</v>
      </c>
      <c r="F293" s="2" t="s">
        <v>508</v>
      </c>
      <c r="G293" s="2" t="s">
        <v>509</v>
      </c>
      <c r="H293" s="2">
        <v>1</v>
      </c>
      <c r="I293" s="2" t="s">
        <v>31</v>
      </c>
      <c r="J293" s="14">
        <v>45444</v>
      </c>
      <c r="K293" s="2" t="s">
        <v>32</v>
      </c>
      <c r="L293" s="2" t="s">
        <v>32</v>
      </c>
      <c r="M293" s="2" t="s">
        <v>32</v>
      </c>
      <c r="N293" s="37" t="s">
        <v>32</v>
      </c>
      <c r="O293" s="2" t="s">
        <v>32</v>
      </c>
      <c r="P293" s="42" t="s">
        <v>32</v>
      </c>
      <c r="Q293" s="2" t="s">
        <v>32</v>
      </c>
      <c r="R293" s="2" t="s">
        <v>32</v>
      </c>
      <c r="S293" s="2">
        <v>1</v>
      </c>
      <c r="T293" s="2">
        <v>1</v>
      </c>
      <c r="U293" s="2">
        <v>1</v>
      </c>
      <c r="V293" s="42">
        <v>1</v>
      </c>
    </row>
    <row r="294" spans="1:22" ht="50.1" customHeight="1" x14ac:dyDescent="0.25">
      <c r="A294" s="2" t="s">
        <v>499</v>
      </c>
      <c r="B294" s="2" t="s">
        <v>91</v>
      </c>
      <c r="C294" s="2" t="s">
        <v>547</v>
      </c>
      <c r="D294" s="2" t="s">
        <v>50</v>
      </c>
      <c r="E294" s="2">
        <v>144</v>
      </c>
      <c r="F294" s="2" t="s">
        <v>510</v>
      </c>
      <c r="G294" s="2" t="s">
        <v>511</v>
      </c>
      <c r="H294" s="2">
        <v>4</v>
      </c>
      <c r="I294" s="2" t="s">
        <v>31</v>
      </c>
      <c r="J294" s="14">
        <v>45352</v>
      </c>
      <c r="K294" s="2" t="s">
        <v>32</v>
      </c>
      <c r="L294" s="2" t="s">
        <v>32</v>
      </c>
      <c r="M294" s="2">
        <v>1</v>
      </c>
      <c r="N294" s="2">
        <v>1</v>
      </c>
      <c r="O294" s="2">
        <v>1</v>
      </c>
      <c r="P294" s="42">
        <v>1</v>
      </c>
      <c r="Q294" s="2" t="s">
        <v>32</v>
      </c>
      <c r="R294" s="2" t="s">
        <v>32</v>
      </c>
      <c r="S294" s="2">
        <v>1</v>
      </c>
      <c r="T294" s="2">
        <v>1</v>
      </c>
      <c r="U294" s="2">
        <v>1</v>
      </c>
      <c r="V294" s="42">
        <v>1</v>
      </c>
    </row>
    <row r="295" spans="1:22" ht="50.1" customHeight="1" x14ac:dyDescent="0.25">
      <c r="A295" s="2" t="s">
        <v>499</v>
      </c>
      <c r="B295" s="2" t="s">
        <v>512</v>
      </c>
      <c r="C295" s="2" t="s">
        <v>547</v>
      </c>
      <c r="D295" s="2" t="s">
        <v>25</v>
      </c>
      <c r="E295" s="2">
        <v>146</v>
      </c>
      <c r="F295" s="2" t="s">
        <v>513</v>
      </c>
      <c r="G295" s="2" t="s">
        <v>514</v>
      </c>
      <c r="H295" s="3">
        <v>0.1</v>
      </c>
      <c r="I295" s="2" t="s">
        <v>41</v>
      </c>
      <c r="J295" s="14">
        <v>45474</v>
      </c>
      <c r="K295" s="42" t="s">
        <v>32</v>
      </c>
      <c r="L295" s="42" t="s">
        <v>32</v>
      </c>
      <c r="M295" s="42" t="s">
        <v>32</v>
      </c>
      <c r="N295" s="42" t="s">
        <v>32</v>
      </c>
      <c r="O295" s="42" t="s">
        <v>32</v>
      </c>
      <c r="P295" s="42" t="s">
        <v>32</v>
      </c>
      <c r="Q295" s="42" t="s">
        <v>32</v>
      </c>
      <c r="R295" s="42" t="s">
        <v>32</v>
      </c>
      <c r="S295" s="42" t="s">
        <v>32</v>
      </c>
      <c r="T295" s="42" t="s">
        <v>32</v>
      </c>
      <c r="U295" s="42" t="s">
        <v>32</v>
      </c>
      <c r="V295" s="42" t="s">
        <v>32</v>
      </c>
    </row>
    <row r="296" spans="1:22" ht="50.1" customHeight="1" x14ac:dyDescent="0.25">
      <c r="A296" s="37" t="s">
        <v>499</v>
      </c>
      <c r="B296" s="37" t="s">
        <v>512</v>
      </c>
      <c r="C296" s="2" t="s">
        <v>547</v>
      </c>
      <c r="D296" s="2" t="s">
        <v>25</v>
      </c>
      <c r="E296" s="2">
        <v>147</v>
      </c>
      <c r="F296" s="2" t="s">
        <v>128</v>
      </c>
      <c r="G296" s="37" t="s">
        <v>515</v>
      </c>
      <c r="H296" s="37">
        <v>50</v>
      </c>
      <c r="I296" s="2" t="s">
        <v>31</v>
      </c>
      <c r="J296" s="14">
        <v>45627</v>
      </c>
      <c r="K296" s="2" t="s">
        <v>32</v>
      </c>
      <c r="L296" s="2" t="s">
        <v>32</v>
      </c>
      <c r="M296" s="2" t="s">
        <v>32</v>
      </c>
      <c r="N296" s="2" t="s">
        <v>32</v>
      </c>
      <c r="O296" s="2" t="s">
        <v>32</v>
      </c>
      <c r="P296" s="42" t="s">
        <v>32</v>
      </c>
      <c r="Q296" s="2" t="s">
        <v>32</v>
      </c>
      <c r="R296" s="2" t="s">
        <v>32</v>
      </c>
      <c r="S296" s="2" t="s">
        <v>32</v>
      </c>
      <c r="T296" s="2" t="s">
        <v>32</v>
      </c>
      <c r="U296" s="2" t="s">
        <v>32</v>
      </c>
      <c r="V296" s="42" t="s">
        <v>32</v>
      </c>
    </row>
    <row r="297" spans="1:22" ht="50.1" customHeight="1" x14ac:dyDescent="0.25">
      <c r="A297" s="37" t="s">
        <v>499</v>
      </c>
      <c r="B297" s="37" t="s">
        <v>512</v>
      </c>
      <c r="C297" s="2" t="s">
        <v>547</v>
      </c>
      <c r="D297" s="2" t="s">
        <v>50</v>
      </c>
      <c r="E297" s="2">
        <v>149</v>
      </c>
      <c r="F297" s="2" t="s">
        <v>516</v>
      </c>
      <c r="G297" s="37" t="s">
        <v>517</v>
      </c>
      <c r="H297" s="37">
        <v>2</v>
      </c>
      <c r="I297" s="2" t="s">
        <v>31</v>
      </c>
      <c r="J297" s="14">
        <v>45444</v>
      </c>
      <c r="K297" s="2" t="s">
        <v>32</v>
      </c>
      <c r="L297" s="2" t="s">
        <v>32</v>
      </c>
      <c r="M297" s="2" t="s">
        <v>32</v>
      </c>
      <c r="N297" s="37" t="s">
        <v>32</v>
      </c>
      <c r="O297" s="2" t="s">
        <v>32</v>
      </c>
      <c r="P297" s="42" t="s">
        <v>32</v>
      </c>
      <c r="Q297" s="2" t="s">
        <v>32</v>
      </c>
      <c r="R297" s="2" t="s">
        <v>32</v>
      </c>
      <c r="S297" s="2">
        <v>1</v>
      </c>
      <c r="T297" s="2">
        <v>1</v>
      </c>
      <c r="U297" s="2">
        <v>1</v>
      </c>
      <c r="V297" s="42">
        <v>1</v>
      </c>
    </row>
    <row r="298" spans="1:22" ht="50.1" customHeight="1" x14ac:dyDescent="0.25">
      <c r="A298" s="2" t="s">
        <v>499</v>
      </c>
      <c r="B298" s="2" t="s">
        <v>512</v>
      </c>
      <c r="C298" s="2" t="s">
        <v>547</v>
      </c>
      <c r="D298" s="2" t="s">
        <v>50</v>
      </c>
      <c r="E298" s="2">
        <v>150</v>
      </c>
      <c r="F298" s="2" t="s">
        <v>518</v>
      </c>
      <c r="G298" s="2" t="s">
        <v>519</v>
      </c>
      <c r="H298" s="2">
        <v>2</v>
      </c>
      <c r="I298" s="2" t="s">
        <v>31</v>
      </c>
      <c r="J298" s="14">
        <v>45627</v>
      </c>
      <c r="K298" s="2" t="s">
        <v>32</v>
      </c>
      <c r="L298" s="2" t="s">
        <v>32</v>
      </c>
      <c r="M298" s="2" t="s">
        <v>32</v>
      </c>
      <c r="N298" s="2" t="s">
        <v>32</v>
      </c>
      <c r="O298" s="2" t="s">
        <v>32</v>
      </c>
      <c r="P298" s="42" t="s">
        <v>32</v>
      </c>
      <c r="Q298" s="2" t="s">
        <v>32</v>
      </c>
      <c r="R298" s="2" t="s">
        <v>32</v>
      </c>
      <c r="S298" s="2" t="s">
        <v>32</v>
      </c>
      <c r="T298" s="2" t="s">
        <v>32</v>
      </c>
      <c r="U298" s="2" t="s">
        <v>32</v>
      </c>
      <c r="V298" s="42" t="s">
        <v>32</v>
      </c>
    </row>
    <row r="299" spans="1:22" ht="50.1" customHeight="1" x14ac:dyDescent="0.25">
      <c r="A299" s="2" t="s">
        <v>499</v>
      </c>
      <c r="B299" s="2" t="s">
        <v>512</v>
      </c>
      <c r="C299" s="2" t="s">
        <v>547</v>
      </c>
      <c r="D299" s="2" t="s">
        <v>50</v>
      </c>
      <c r="E299" s="2">
        <v>152</v>
      </c>
      <c r="F299" s="2" t="s">
        <v>520</v>
      </c>
      <c r="G299" s="2" t="s">
        <v>521</v>
      </c>
      <c r="H299" s="2">
        <v>6</v>
      </c>
      <c r="I299" s="2" t="s">
        <v>31</v>
      </c>
      <c r="J299" s="14">
        <v>45566</v>
      </c>
      <c r="K299" s="2" t="s">
        <v>32</v>
      </c>
      <c r="L299" s="2" t="s">
        <v>32</v>
      </c>
      <c r="M299" s="2" t="s">
        <v>32</v>
      </c>
      <c r="N299" s="2" t="s">
        <v>32</v>
      </c>
      <c r="O299" s="2" t="s">
        <v>32</v>
      </c>
      <c r="P299" s="42" t="s">
        <v>32</v>
      </c>
      <c r="Q299" s="2" t="s">
        <v>32</v>
      </c>
      <c r="R299" s="2" t="s">
        <v>32</v>
      </c>
      <c r="S299" s="2" t="s">
        <v>32</v>
      </c>
      <c r="T299" s="2" t="s">
        <v>32</v>
      </c>
      <c r="U299" s="2" t="s">
        <v>32</v>
      </c>
      <c r="V299" s="42" t="s">
        <v>32</v>
      </c>
    </row>
    <row r="300" spans="1:22" ht="50.1" customHeight="1" x14ac:dyDescent="0.25">
      <c r="A300" s="2" t="s">
        <v>499</v>
      </c>
      <c r="B300" s="2" t="s">
        <v>86</v>
      </c>
      <c r="C300" s="2" t="s">
        <v>547</v>
      </c>
      <c r="D300" s="2" t="s">
        <v>50</v>
      </c>
      <c r="E300" s="2">
        <v>154</v>
      </c>
      <c r="F300" s="2" t="s">
        <v>522</v>
      </c>
      <c r="G300" s="2" t="s">
        <v>523</v>
      </c>
      <c r="H300" s="3">
        <v>1</v>
      </c>
      <c r="I300" s="2" t="s">
        <v>41</v>
      </c>
      <c r="J300" s="14">
        <v>45505</v>
      </c>
      <c r="K300" s="42" t="s">
        <v>32</v>
      </c>
      <c r="L300" s="42" t="s">
        <v>32</v>
      </c>
      <c r="M300" s="42" t="s">
        <v>32</v>
      </c>
      <c r="N300" s="42" t="s">
        <v>32</v>
      </c>
      <c r="O300" s="42" t="s">
        <v>32</v>
      </c>
      <c r="P300" s="42" t="s">
        <v>32</v>
      </c>
      <c r="Q300" s="42" t="s">
        <v>32</v>
      </c>
      <c r="R300" s="42" t="s">
        <v>32</v>
      </c>
      <c r="S300" s="42" t="s">
        <v>32</v>
      </c>
      <c r="T300" s="42" t="s">
        <v>32</v>
      </c>
      <c r="U300" s="42" t="s">
        <v>32</v>
      </c>
      <c r="V300" s="42" t="s">
        <v>32</v>
      </c>
    </row>
    <row r="301" spans="1:22" ht="50.1" customHeight="1" x14ac:dyDescent="0.25">
      <c r="A301" s="2" t="s">
        <v>319</v>
      </c>
      <c r="B301" s="37" t="s">
        <v>330</v>
      </c>
      <c r="C301" s="2" t="s">
        <v>547</v>
      </c>
      <c r="D301" s="2" t="s">
        <v>50</v>
      </c>
      <c r="E301" s="2">
        <v>165</v>
      </c>
      <c r="F301" s="2" t="s">
        <v>524</v>
      </c>
      <c r="G301" s="2" t="s">
        <v>525</v>
      </c>
      <c r="H301" s="2">
        <v>3</v>
      </c>
      <c r="I301" s="2" t="s">
        <v>31</v>
      </c>
      <c r="J301" s="14">
        <v>45444</v>
      </c>
      <c r="K301" s="2" t="s">
        <v>32</v>
      </c>
      <c r="L301" s="2" t="s">
        <v>32</v>
      </c>
      <c r="M301" s="2" t="s">
        <v>32</v>
      </c>
      <c r="N301" s="2" t="s">
        <v>32</v>
      </c>
      <c r="O301" s="2" t="s">
        <v>32</v>
      </c>
      <c r="P301" s="42" t="s">
        <v>32</v>
      </c>
      <c r="Q301" s="2" t="s">
        <v>32</v>
      </c>
      <c r="R301" s="2" t="s">
        <v>32</v>
      </c>
      <c r="S301" s="2">
        <v>2</v>
      </c>
      <c r="T301" s="2">
        <v>1</v>
      </c>
      <c r="U301" s="2">
        <v>2</v>
      </c>
      <c r="V301" s="42">
        <v>2</v>
      </c>
    </row>
    <row r="302" spans="1:22" ht="50.1" customHeight="1" x14ac:dyDescent="0.25">
      <c r="A302" s="37" t="s">
        <v>337</v>
      </c>
      <c r="B302" s="37" t="s">
        <v>347</v>
      </c>
      <c r="C302" s="2" t="s">
        <v>547</v>
      </c>
      <c r="D302" s="2" t="s">
        <v>50</v>
      </c>
      <c r="E302" s="2">
        <v>189</v>
      </c>
      <c r="F302" s="2" t="s">
        <v>526</v>
      </c>
      <c r="G302" s="2" t="s">
        <v>353</v>
      </c>
      <c r="H302" s="2">
        <v>3</v>
      </c>
      <c r="I302" s="2" t="s">
        <v>31</v>
      </c>
      <c r="J302" s="14">
        <v>45413</v>
      </c>
      <c r="K302" s="2" t="s">
        <v>32</v>
      </c>
      <c r="L302" s="2" t="s">
        <v>32</v>
      </c>
      <c r="M302" s="2" t="s">
        <v>32</v>
      </c>
      <c r="N302" s="2" t="s">
        <v>32</v>
      </c>
      <c r="O302" s="2" t="s">
        <v>32</v>
      </c>
      <c r="P302" s="2" t="s">
        <v>32</v>
      </c>
      <c r="Q302" s="2" t="s">
        <v>32</v>
      </c>
      <c r="R302" s="2">
        <v>1</v>
      </c>
      <c r="S302" s="2" t="s">
        <v>32</v>
      </c>
      <c r="T302" s="2">
        <v>1</v>
      </c>
      <c r="U302" s="2">
        <v>1</v>
      </c>
      <c r="V302" s="42">
        <v>1</v>
      </c>
    </row>
    <row r="303" spans="1:22" ht="50.1" customHeight="1" x14ac:dyDescent="0.25">
      <c r="A303" s="2" t="s">
        <v>428</v>
      </c>
      <c r="B303" s="2" t="s">
        <v>428</v>
      </c>
      <c r="C303" s="2" t="s">
        <v>547</v>
      </c>
      <c r="D303" s="2" t="s">
        <v>50</v>
      </c>
      <c r="E303" s="2">
        <v>209</v>
      </c>
      <c r="F303" s="2" t="s">
        <v>527</v>
      </c>
      <c r="G303" s="37" t="s">
        <v>528</v>
      </c>
      <c r="H303" s="3">
        <v>1</v>
      </c>
      <c r="I303" s="2" t="s">
        <v>41</v>
      </c>
      <c r="J303" s="14">
        <v>45444</v>
      </c>
      <c r="K303" s="42" t="s">
        <v>32</v>
      </c>
      <c r="L303" s="42" t="s">
        <v>32</v>
      </c>
      <c r="M303" s="42" t="s">
        <v>32</v>
      </c>
      <c r="N303" s="2" t="s">
        <v>32</v>
      </c>
      <c r="O303" s="42" t="s">
        <v>32</v>
      </c>
      <c r="P303" s="42" t="s">
        <v>32</v>
      </c>
      <c r="Q303" s="42" t="s">
        <v>32</v>
      </c>
      <c r="R303" s="42" t="s">
        <v>32</v>
      </c>
      <c r="S303" s="42">
        <v>0</v>
      </c>
      <c r="T303" s="42">
        <v>0.5</v>
      </c>
      <c r="U303" s="42">
        <v>0</v>
      </c>
      <c r="V303" s="42">
        <v>0</v>
      </c>
    </row>
    <row r="304" spans="1:22" ht="50.1" customHeight="1" x14ac:dyDescent="0.25">
      <c r="A304" s="2" t="s">
        <v>428</v>
      </c>
      <c r="B304" s="2" t="s">
        <v>436</v>
      </c>
      <c r="C304" s="37" t="s">
        <v>547</v>
      </c>
      <c r="D304" s="2" t="s">
        <v>50</v>
      </c>
      <c r="E304" s="2">
        <v>218</v>
      </c>
      <c r="F304" s="2" t="s">
        <v>529</v>
      </c>
      <c r="G304" s="2" t="s">
        <v>530</v>
      </c>
      <c r="H304" s="37">
        <v>60</v>
      </c>
      <c r="I304" s="2" t="s">
        <v>31</v>
      </c>
      <c r="J304" s="14">
        <v>45352</v>
      </c>
      <c r="K304" s="2" t="s">
        <v>32</v>
      </c>
      <c r="L304" s="2" t="s">
        <v>32</v>
      </c>
      <c r="M304" s="2">
        <v>5</v>
      </c>
      <c r="N304" s="2">
        <v>5</v>
      </c>
      <c r="O304" s="2">
        <v>5</v>
      </c>
      <c r="P304" s="42">
        <v>1</v>
      </c>
      <c r="Q304" s="2" t="s">
        <v>32</v>
      </c>
      <c r="R304" s="2" t="s">
        <v>32</v>
      </c>
      <c r="S304" s="2">
        <v>15</v>
      </c>
      <c r="T304" s="2">
        <v>15</v>
      </c>
      <c r="U304" s="2">
        <v>15</v>
      </c>
      <c r="V304" s="42">
        <v>1</v>
      </c>
    </row>
    <row r="305" spans="1:22" ht="50.1" customHeight="1" x14ac:dyDescent="0.25">
      <c r="A305" s="2" t="s">
        <v>428</v>
      </c>
      <c r="B305" s="2" t="s">
        <v>436</v>
      </c>
      <c r="C305" s="37" t="s">
        <v>547</v>
      </c>
      <c r="D305" s="2" t="s">
        <v>50</v>
      </c>
      <c r="E305" s="2">
        <v>219</v>
      </c>
      <c r="F305" s="2" t="s">
        <v>531</v>
      </c>
      <c r="G305" s="2" t="s">
        <v>532</v>
      </c>
      <c r="H305" s="37">
        <v>15</v>
      </c>
      <c r="I305" s="2" t="s">
        <v>31</v>
      </c>
      <c r="J305" s="14">
        <v>45444</v>
      </c>
      <c r="K305" s="2" t="s">
        <v>32</v>
      </c>
      <c r="L305" s="2" t="s">
        <v>32</v>
      </c>
      <c r="M305" s="2" t="s">
        <v>32</v>
      </c>
      <c r="N305" s="37" t="s">
        <v>32</v>
      </c>
      <c r="O305" s="2" t="s">
        <v>32</v>
      </c>
      <c r="P305" s="42" t="s">
        <v>32</v>
      </c>
      <c r="Q305" s="2" t="s">
        <v>32</v>
      </c>
      <c r="R305" s="2" t="s">
        <v>32</v>
      </c>
      <c r="S305" s="2">
        <v>2</v>
      </c>
      <c r="T305" s="2">
        <v>2</v>
      </c>
      <c r="U305" s="2">
        <v>2</v>
      </c>
      <c r="V305" s="42">
        <v>1</v>
      </c>
    </row>
    <row r="306" spans="1:22" ht="50.1" customHeight="1" x14ac:dyDescent="0.25">
      <c r="A306" s="2" t="s">
        <v>472</v>
      </c>
      <c r="B306" s="2" t="s">
        <v>244</v>
      </c>
      <c r="C306" s="2" t="s">
        <v>547</v>
      </c>
      <c r="D306" s="2" t="s">
        <v>50</v>
      </c>
      <c r="E306" s="2">
        <v>228</v>
      </c>
      <c r="F306" s="2" t="s">
        <v>533</v>
      </c>
      <c r="G306" s="2" t="s">
        <v>534</v>
      </c>
      <c r="H306" s="3">
        <v>1</v>
      </c>
      <c r="I306" s="2" t="s">
        <v>41</v>
      </c>
      <c r="J306" s="14">
        <v>45323</v>
      </c>
      <c r="K306" s="42" t="s">
        <v>32</v>
      </c>
      <c r="L306" s="42">
        <v>0</v>
      </c>
      <c r="M306" s="42">
        <v>4.5882352941176467</v>
      </c>
      <c r="N306" s="42">
        <v>1</v>
      </c>
      <c r="O306" s="42">
        <v>0.89655172413793105</v>
      </c>
      <c r="P306" s="42">
        <v>0.89655172413793105</v>
      </c>
      <c r="Q306" s="42">
        <v>0.98026315789473684</v>
      </c>
      <c r="R306" s="42">
        <v>1.0063694267515924</v>
      </c>
      <c r="S306" s="42">
        <v>1.0940170940170941</v>
      </c>
      <c r="T306" s="42">
        <v>1</v>
      </c>
      <c r="U306" s="42">
        <v>1.0211267605633803</v>
      </c>
      <c r="V306" s="42">
        <v>1.0211267605633803</v>
      </c>
    </row>
    <row r="307" spans="1:22" ht="50.1" customHeight="1" x14ac:dyDescent="0.25">
      <c r="A307" s="4" t="s">
        <v>337</v>
      </c>
      <c r="B307" s="4" t="s">
        <v>347</v>
      </c>
      <c r="C307" s="4" t="s">
        <v>547</v>
      </c>
      <c r="D307" s="4" t="s">
        <v>50</v>
      </c>
      <c r="E307" s="4">
        <v>239</v>
      </c>
      <c r="F307" s="4" t="s">
        <v>535</v>
      </c>
      <c r="G307" s="4" t="s">
        <v>536</v>
      </c>
      <c r="H307" s="11">
        <v>1</v>
      </c>
      <c r="I307" s="4" t="s">
        <v>41</v>
      </c>
      <c r="J307" s="14">
        <v>45413</v>
      </c>
      <c r="K307" s="42" t="s">
        <v>32</v>
      </c>
      <c r="L307" s="42" t="s">
        <v>32</v>
      </c>
      <c r="M307" s="42" t="s">
        <v>32</v>
      </c>
      <c r="N307" s="42" t="s">
        <v>32</v>
      </c>
      <c r="O307" s="42" t="s">
        <v>32</v>
      </c>
      <c r="P307" s="42" t="s">
        <v>32</v>
      </c>
      <c r="Q307" s="42" t="s">
        <v>32</v>
      </c>
      <c r="R307" s="42">
        <v>1</v>
      </c>
      <c r="S307" s="42">
        <v>1</v>
      </c>
      <c r="T307" s="42">
        <v>1</v>
      </c>
      <c r="U307" s="42">
        <v>1</v>
      </c>
      <c r="V307" s="42">
        <v>1</v>
      </c>
    </row>
    <row r="308" spans="1:22" ht="50.1" customHeight="1" x14ac:dyDescent="0.25">
      <c r="A308" s="2" t="s">
        <v>456</v>
      </c>
      <c r="B308" s="2" t="s">
        <v>537</v>
      </c>
      <c r="C308" s="2" t="s">
        <v>547</v>
      </c>
      <c r="D308" s="2" t="s">
        <v>50</v>
      </c>
      <c r="E308" s="2">
        <v>243</v>
      </c>
      <c r="F308" s="2" t="s">
        <v>538</v>
      </c>
      <c r="G308" s="2" t="s">
        <v>539</v>
      </c>
      <c r="H308" s="3">
        <v>1</v>
      </c>
      <c r="I308" s="2" t="s">
        <v>41</v>
      </c>
      <c r="J308" s="14">
        <v>45474</v>
      </c>
      <c r="K308" s="42" t="s">
        <v>32</v>
      </c>
      <c r="L308" s="42" t="s">
        <v>32</v>
      </c>
      <c r="M308" s="42" t="s">
        <v>32</v>
      </c>
      <c r="N308" s="42" t="s">
        <v>32</v>
      </c>
      <c r="O308" s="42" t="s">
        <v>32</v>
      </c>
      <c r="P308" s="42" t="s">
        <v>32</v>
      </c>
      <c r="Q308" s="42" t="s">
        <v>32</v>
      </c>
      <c r="R308" s="42" t="s">
        <v>32</v>
      </c>
      <c r="S308" s="42" t="s">
        <v>32</v>
      </c>
      <c r="T308" s="42" t="s">
        <v>32</v>
      </c>
      <c r="U308" s="42" t="s">
        <v>32</v>
      </c>
      <c r="V308" s="42" t="s">
        <v>32</v>
      </c>
    </row>
    <row r="309" spans="1:22" ht="50.1" customHeight="1" x14ac:dyDescent="0.25">
      <c r="A309" s="2" t="s">
        <v>456</v>
      </c>
      <c r="B309" s="2" t="s">
        <v>212</v>
      </c>
      <c r="C309" s="2" t="s">
        <v>548</v>
      </c>
      <c r="D309" s="2" t="s">
        <v>50</v>
      </c>
      <c r="E309" s="2">
        <v>19</v>
      </c>
      <c r="F309" s="2" t="s">
        <v>458</v>
      </c>
      <c r="G309" s="2" t="s">
        <v>459</v>
      </c>
      <c r="H309" s="6">
        <v>28</v>
      </c>
      <c r="I309" s="2" t="s">
        <v>31</v>
      </c>
      <c r="J309" s="14">
        <v>45383</v>
      </c>
      <c r="K309" s="2" t="s">
        <v>32</v>
      </c>
      <c r="L309" s="2" t="s">
        <v>32</v>
      </c>
      <c r="M309" s="2" t="s">
        <v>32</v>
      </c>
      <c r="N309" s="37" t="s">
        <v>32</v>
      </c>
      <c r="O309" s="2" t="s">
        <v>32</v>
      </c>
      <c r="P309" s="42" t="s">
        <v>32</v>
      </c>
      <c r="Q309" s="2">
        <v>13</v>
      </c>
      <c r="R309" s="2">
        <v>0</v>
      </c>
      <c r="S309" s="2" t="s">
        <v>32</v>
      </c>
      <c r="T309" s="2">
        <v>18</v>
      </c>
      <c r="U309" s="2">
        <v>13</v>
      </c>
      <c r="V309" s="42">
        <v>0.72222222222222221</v>
      </c>
    </row>
    <row r="310" spans="1:22" ht="50.1" customHeight="1" x14ac:dyDescent="0.25">
      <c r="A310" s="2" t="s">
        <v>456</v>
      </c>
      <c r="B310" s="2" t="s">
        <v>212</v>
      </c>
      <c r="C310" s="2" t="s">
        <v>548</v>
      </c>
      <c r="D310" s="2" t="s">
        <v>50</v>
      </c>
      <c r="E310" s="2">
        <v>20</v>
      </c>
      <c r="F310" s="2" t="s">
        <v>460</v>
      </c>
      <c r="G310" s="2" t="s">
        <v>461</v>
      </c>
      <c r="H310" s="37">
        <v>28</v>
      </c>
      <c r="I310" s="2" t="s">
        <v>31</v>
      </c>
      <c r="J310" s="14">
        <v>45413</v>
      </c>
      <c r="K310" s="2" t="s">
        <v>32</v>
      </c>
      <c r="L310" s="2" t="s">
        <v>32</v>
      </c>
      <c r="M310" s="2" t="s">
        <v>32</v>
      </c>
      <c r="N310" s="37" t="s">
        <v>32</v>
      </c>
      <c r="O310" s="2" t="s">
        <v>32</v>
      </c>
      <c r="P310" s="42" t="s">
        <v>32</v>
      </c>
      <c r="Q310" s="2" t="s">
        <v>32</v>
      </c>
      <c r="R310" s="2">
        <v>0</v>
      </c>
      <c r="S310" s="2">
        <v>10</v>
      </c>
      <c r="T310" s="2">
        <v>17</v>
      </c>
      <c r="U310" s="2">
        <v>10</v>
      </c>
      <c r="V310" s="42">
        <v>0.58823529411764708</v>
      </c>
    </row>
    <row r="311" spans="1:22" ht="50.1" customHeight="1" x14ac:dyDescent="0.25">
      <c r="A311" s="4" t="s">
        <v>130</v>
      </c>
      <c r="B311" s="2" t="s">
        <v>462</v>
      </c>
      <c r="C311" s="2" t="s">
        <v>548</v>
      </c>
      <c r="D311" s="2" t="s">
        <v>50</v>
      </c>
      <c r="E311" s="2">
        <v>29</v>
      </c>
      <c r="F311" s="2" t="s">
        <v>463</v>
      </c>
      <c r="G311" s="2" t="s">
        <v>464</v>
      </c>
      <c r="H311" s="5">
        <v>1</v>
      </c>
      <c r="I311" s="2" t="s">
        <v>41</v>
      </c>
      <c r="J311" s="14">
        <v>45292</v>
      </c>
      <c r="K311" s="42" t="s">
        <v>32</v>
      </c>
      <c r="L311" s="42" t="s">
        <v>32</v>
      </c>
      <c r="M311" s="42" t="s">
        <v>32</v>
      </c>
      <c r="N311" s="42">
        <v>1</v>
      </c>
      <c r="O311" s="42" t="s">
        <v>32</v>
      </c>
      <c r="P311" s="42" t="s">
        <v>32</v>
      </c>
      <c r="Q311" s="42">
        <v>0</v>
      </c>
      <c r="R311" s="42">
        <v>1</v>
      </c>
      <c r="S311" s="42">
        <v>0.58330000000000004</v>
      </c>
      <c r="T311" s="42">
        <v>1</v>
      </c>
      <c r="U311" s="42">
        <v>0.75</v>
      </c>
      <c r="V311" s="42">
        <v>0.75</v>
      </c>
    </row>
    <row r="312" spans="1:22" ht="50.1" customHeight="1" x14ac:dyDescent="0.25">
      <c r="A312" s="4" t="s">
        <v>130</v>
      </c>
      <c r="B312" s="2" t="s">
        <v>462</v>
      </c>
      <c r="C312" s="2" t="s">
        <v>548</v>
      </c>
      <c r="D312" s="2" t="s">
        <v>50</v>
      </c>
      <c r="E312" s="2">
        <v>31</v>
      </c>
      <c r="F312" s="2" t="s">
        <v>465</v>
      </c>
      <c r="G312" s="2" t="s">
        <v>466</v>
      </c>
      <c r="H312" s="5">
        <v>1</v>
      </c>
      <c r="I312" s="2" t="s">
        <v>41</v>
      </c>
      <c r="J312" s="14">
        <v>45444</v>
      </c>
      <c r="K312" s="42" t="s">
        <v>32</v>
      </c>
      <c r="L312" s="42" t="s">
        <v>32</v>
      </c>
      <c r="M312" s="42" t="s">
        <v>32</v>
      </c>
      <c r="N312" s="42" t="s">
        <v>32</v>
      </c>
      <c r="O312" s="42" t="s">
        <v>32</v>
      </c>
      <c r="P312" s="42" t="s">
        <v>32</v>
      </c>
      <c r="Q312" s="42" t="s">
        <v>32</v>
      </c>
      <c r="R312" s="42" t="s">
        <v>32</v>
      </c>
      <c r="S312" s="42">
        <v>1</v>
      </c>
      <c r="T312" s="42">
        <v>1</v>
      </c>
      <c r="U312" s="42">
        <v>1</v>
      </c>
      <c r="V312" s="42">
        <v>1</v>
      </c>
    </row>
    <row r="313" spans="1:22" ht="50.1" customHeight="1" x14ac:dyDescent="0.25">
      <c r="A313" s="4" t="s">
        <v>130</v>
      </c>
      <c r="B313" s="2" t="s">
        <v>462</v>
      </c>
      <c r="C313" s="2" t="s">
        <v>548</v>
      </c>
      <c r="D313" s="2" t="s">
        <v>50</v>
      </c>
      <c r="E313" s="2">
        <v>32</v>
      </c>
      <c r="F313" s="2" t="s">
        <v>467</v>
      </c>
      <c r="G313" s="4" t="s">
        <v>468</v>
      </c>
      <c r="H313" s="5">
        <v>1</v>
      </c>
      <c r="I313" s="2" t="s">
        <v>41</v>
      </c>
      <c r="J313" s="14">
        <v>45474</v>
      </c>
      <c r="K313" s="42" t="s">
        <v>32</v>
      </c>
      <c r="L313" s="42" t="s">
        <v>32</v>
      </c>
      <c r="M313" s="42" t="s">
        <v>32</v>
      </c>
      <c r="N313" s="42" t="s">
        <v>32</v>
      </c>
      <c r="O313" s="42" t="s">
        <v>32</v>
      </c>
      <c r="P313" s="42" t="s">
        <v>32</v>
      </c>
      <c r="Q313" s="42" t="s">
        <v>32</v>
      </c>
      <c r="R313" s="42" t="s">
        <v>32</v>
      </c>
      <c r="S313" s="42" t="s">
        <v>32</v>
      </c>
      <c r="T313" s="42" t="s">
        <v>32</v>
      </c>
      <c r="U313" s="42" t="s">
        <v>32</v>
      </c>
      <c r="V313" s="42" t="s">
        <v>32</v>
      </c>
    </row>
    <row r="314" spans="1:22" ht="50.1" customHeight="1" x14ac:dyDescent="0.25">
      <c r="A314" s="4" t="s">
        <v>130</v>
      </c>
      <c r="B314" s="37" t="s">
        <v>469</v>
      </c>
      <c r="C314" s="2" t="s">
        <v>548</v>
      </c>
      <c r="D314" s="2" t="s">
        <v>43</v>
      </c>
      <c r="E314" s="2">
        <v>39</v>
      </c>
      <c r="F314" s="2" t="s">
        <v>470</v>
      </c>
      <c r="G314" s="37" t="s">
        <v>471</v>
      </c>
      <c r="H314" s="39">
        <v>50</v>
      </c>
      <c r="I314" s="2" t="s">
        <v>31</v>
      </c>
      <c r="J314" s="14">
        <v>45352</v>
      </c>
      <c r="K314" s="2" t="s">
        <v>32</v>
      </c>
      <c r="L314" s="2" t="s">
        <v>32</v>
      </c>
      <c r="M314" s="2">
        <v>5</v>
      </c>
      <c r="N314" s="2">
        <v>5</v>
      </c>
      <c r="O314" s="2">
        <v>5</v>
      </c>
      <c r="P314" s="42">
        <v>1</v>
      </c>
      <c r="Q314" s="2" t="s">
        <v>32</v>
      </c>
      <c r="R314" s="2" t="s">
        <v>32</v>
      </c>
      <c r="S314" s="2">
        <v>17</v>
      </c>
      <c r="T314" s="2">
        <v>17</v>
      </c>
      <c r="U314" s="2">
        <v>17</v>
      </c>
      <c r="V314" s="42">
        <v>1</v>
      </c>
    </row>
    <row r="315" spans="1:22" ht="50.1" customHeight="1" x14ac:dyDescent="0.25">
      <c r="A315" s="2" t="s">
        <v>472</v>
      </c>
      <c r="B315" s="2" t="s">
        <v>306</v>
      </c>
      <c r="C315" s="2" t="s">
        <v>548</v>
      </c>
      <c r="D315" s="2" t="s">
        <v>37</v>
      </c>
      <c r="E315" s="2">
        <v>47</v>
      </c>
      <c r="F315" s="2" t="s">
        <v>473</v>
      </c>
      <c r="G315" s="2" t="s">
        <v>474</v>
      </c>
      <c r="H315" s="3">
        <v>0.9</v>
      </c>
      <c r="I315" s="2" t="s">
        <v>41</v>
      </c>
      <c r="J315" s="14">
        <v>45323</v>
      </c>
      <c r="K315" s="42" t="s">
        <v>32</v>
      </c>
      <c r="L315" s="42">
        <v>0.87138263665594851</v>
      </c>
      <c r="M315" s="42" t="s">
        <v>32</v>
      </c>
      <c r="N315" s="42">
        <v>0.9</v>
      </c>
      <c r="O315" s="42">
        <v>0.87138263665594851</v>
      </c>
      <c r="P315" s="42">
        <v>0.96820292961772059</v>
      </c>
      <c r="Q315" s="42">
        <v>0.93939393939393945</v>
      </c>
      <c r="R315" s="42" t="s">
        <v>32</v>
      </c>
      <c r="S315" s="42">
        <v>0.94851657940663181</v>
      </c>
      <c r="T315" s="42">
        <v>0.9</v>
      </c>
      <c r="U315" s="42">
        <v>0.94563918757467147</v>
      </c>
      <c r="V315" s="42">
        <v>1.0507102084163016</v>
      </c>
    </row>
    <row r="316" spans="1:22" ht="50.1" customHeight="1" x14ac:dyDescent="0.25">
      <c r="A316" s="37" t="s">
        <v>472</v>
      </c>
      <c r="B316" s="37" t="s">
        <v>268</v>
      </c>
      <c r="C316" s="2" t="s">
        <v>548</v>
      </c>
      <c r="D316" s="2" t="s">
        <v>37</v>
      </c>
      <c r="E316" s="2">
        <v>56</v>
      </c>
      <c r="F316" s="2" t="s">
        <v>475</v>
      </c>
      <c r="G316" s="37" t="s">
        <v>476</v>
      </c>
      <c r="H316" s="37">
        <v>20</v>
      </c>
      <c r="I316" s="2" t="s">
        <v>31</v>
      </c>
      <c r="J316" s="14">
        <v>45474</v>
      </c>
      <c r="K316" s="2" t="s">
        <v>32</v>
      </c>
      <c r="L316" s="2" t="s">
        <v>32</v>
      </c>
      <c r="M316" s="2" t="s">
        <v>32</v>
      </c>
      <c r="N316" s="2" t="s">
        <v>32</v>
      </c>
      <c r="O316" s="2" t="s">
        <v>32</v>
      </c>
      <c r="P316" s="42" t="s">
        <v>32</v>
      </c>
      <c r="Q316" s="2" t="s">
        <v>32</v>
      </c>
      <c r="R316" s="2" t="s">
        <v>32</v>
      </c>
      <c r="S316" s="2" t="s">
        <v>32</v>
      </c>
      <c r="T316" s="2" t="s">
        <v>32</v>
      </c>
      <c r="U316" s="2" t="s">
        <v>32</v>
      </c>
      <c r="V316" s="42" t="s">
        <v>32</v>
      </c>
    </row>
    <row r="317" spans="1:22" ht="50.1" customHeight="1" x14ac:dyDescent="0.25">
      <c r="A317" s="37" t="s">
        <v>472</v>
      </c>
      <c r="B317" s="37" t="s">
        <v>268</v>
      </c>
      <c r="C317" s="2" t="s">
        <v>548</v>
      </c>
      <c r="D317" s="2" t="s">
        <v>37</v>
      </c>
      <c r="E317" s="2">
        <v>57</v>
      </c>
      <c r="F317" s="2" t="s">
        <v>304</v>
      </c>
      <c r="G317" s="37" t="s">
        <v>305</v>
      </c>
      <c r="H317" s="37">
        <v>1</v>
      </c>
      <c r="I317" s="2" t="s">
        <v>31</v>
      </c>
      <c r="J317" s="14">
        <v>45536</v>
      </c>
      <c r="K317" s="2" t="s">
        <v>32</v>
      </c>
      <c r="L317" s="2" t="s">
        <v>32</v>
      </c>
      <c r="M317" s="2" t="s">
        <v>32</v>
      </c>
      <c r="N317" s="2" t="s">
        <v>32</v>
      </c>
      <c r="O317" s="2" t="s">
        <v>32</v>
      </c>
      <c r="P317" s="42" t="s">
        <v>32</v>
      </c>
      <c r="Q317" s="2" t="s">
        <v>32</v>
      </c>
      <c r="R317" s="2" t="s">
        <v>32</v>
      </c>
      <c r="S317" s="2" t="s">
        <v>32</v>
      </c>
      <c r="T317" s="2" t="s">
        <v>32</v>
      </c>
      <c r="U317" s="2" t="s">
        <v>32</v>
      </c>
      <c r="V317" s="42" t="s">
        <v>32</v>
      </c>
    </row>
    <row r="318" spans="1:22" ht="50.1" customHeight="1" x14ac:dyDescent="0.25">
      <c r="A318" s="37" t="s">
        <v>472</v>
      </c>
      <c r="B318" s="37" t="s">
        <v>268</v>
      </c>
      <c r="C318" s="2" t="s">
        <v>548</v>
      </c>
      <c r="D318" s="2" t="s">
        <v>25</v>
      </c>
      <c r="E318" s="2">
        <v>61</v>
      </c>
      <c r="F318" s="2" t="s">
        <v>477</v>
      </c>
      <c r="G318" s="37" t="s">
        <v>478</v>
      </c>
      <c r="H318" s="37">
        <v>2</v>
      </c>
      <c r="I318" s="2" t="s">
        <v>31</v>
      </c>
      <c r="J318" s="14">
        <v>45566</v>
      </c>
      <c r="K318" s="2" t="s">
        <v>32</v>
      </c>
      <c r="L318" s="2" t="s">
        <v>32</v>
      </c>
      <c r="M318" s="2" t="s">
        <v>32</v>
      </c>
      <c r="N318" s="2" t="s">
        <v>32</v>
      </c>
      <c r="O318" s="2" t="s">
        <v>32</v>
      </c>
      <c r="P318" s="42" t="s">
        <v>32</v>
      </c>
      <c r="Q318" s="2" t="s">
        <v>32</v>
      </c>
      <c r="R318" s="2" t="s">
        <v>32</v>
      </c>
      <c r="S318" s="2" t="s">
        <v>32</v>
      </c>
      <c r="T318" s="2" t="s">
        <v>32</v>
      </c>
      <c r="U318" s="2" t="s">
        <v>32</v>
      </c>
      <c r="V318" s="42" t="s">
        <v>32</v>
      </c>
    </row>
    <row r="319" spans="1:22" ht="50.1" customHeight="1" x14ac:dyDescent="0.25">
      <c r="A319" s="37" t="s">
        <v>472</v>
      </c>
      <c r="B319" s="37" t="s">
        <v>268</v>
      </c>
      <c r="C319" s="2" t="s">
        <v>548</v>
      </c>
      <c r="D319" s="2" t="s">
        <v>25</v>
      </c>
      <c r="E319" s="2">
        <v>70</v>
      </c>
      <c r="F319" s="2" t="s">
        <v>479</v>
      </c>
      <c r="G319" s="37" t="s">
        <v>480</v>
      </c>
      <c r="H319" s="37">
        <v>1</v>
      </c>
      <c r="I319" s="2" t="s">
        <v>31</v>
      </c>
      <c r="J319" s="14">
        <v>45505</v>
      </c>
      <c r="K319" s="2" t="s">
        <v>32</v>
      </c>
      <c r="L319" s="2" t="s">
        <v>32</v>
      </c>
      <c r="M319" s="2" t="s">
        <v>32</v>
      </c>
      <c r="N319" s="2" t="s">
        <v>32</v>
      </c>
      <c r="O319" s="2" t="s">
        <v>32</v>
      </c>
      <c r="P319" s="42" t="s">
        <v>32</v>
      </c>
      <c r="Q319" s="2" t="s">
        <v>32</v>
      </c>
      <c r="R319" s="2" t="s">
        <v>32</v>
      </c>
      <c r="S319" s="2" t="s">
        <v>32</v>
      </c>
      <c r="T319" s="2" t="s">
        <v>32</v>
      </c>
      <c r="U319" s="2" t="s">
        <v>32</v>
      </c>
      <c r="V319" s="42" t="s">
        <v>32</v>
      </c>
    </row>
    <row r="320" spans="1:22" ht="50.1" customHeight="1" x14ac:dyDescent="0.25">
      <c r="A320" s="2" t="s">
        <v>472</v>
      </c>
      <c r="B320" s="2" t="s">
        <v>244</v>
      </c>
      <c r="C320" s="2" t="s">
        <v>548</v>
      </c>
      <c r="D320" s="2" t="s">
        <v>25</v>
      </c>
      <c r="E320" s="2">
        <v>79</v>
      </c>
      <c r="F320" s="2" t="s">
        <v>483</v>
      </c>
      <c r="G320" s="2" t="s">
        <v>484</v>
      </c>
      <c r="H320" s="3">
        <v>1</v>
      </c>
      <c r="I320" s="2" t="s">
        <v>41</v>
      </c>
      <c r="J320" s="14">
        <v>45352</v>
      </c>
      <c r="K320" s="42" t="s">
        <v>32</v>
      </c>
      <c r="L320" s="42" t="s">
        <v>32</v>
      </c>
      <c r="M320" s="42">
        <v>1</v>
      </c>
      <c r="N320" s="42">
        <v>1</v>
      </c>
      <c r="O320" s="42">
        <v>1</v>
      </c>
      <c r="P320" s="42">
        <v>1</v>
      </c>
      <c r="Q320" s="42">
        <v>1</v>
      </c>
      <c r="R320" s="42">
        <v>0.875</v>
      </c>
      <c r="S320" s="42">
        <v>1</v>
      </c>
      <c r="T320" s="42">
        <v>1</v>
      </c>
      <c r="U320" s="42">
        <v>0.95652173913043481</v>
      </c>
      <c r="V320" s="42">
        <v>0.95652173913043481</v>
      </c>
    </row>
    <row r="321" spans="1:22" ht="50.1" customHeight="1" x14ac:dyDescent="0.25">
      <c r="A321" s="2" t="s">
        <v>472</v>
      </c>
      <c r="B321" s="2" t="s">
        <v>244</v>
      </c>
      <c r="C321" s="2" t="s">
        <v>548</v>
      </c>
      <c r="D321" s="2" t="s">
        <v>50</v>
      </c>
      <c r="E321" s="2">
        <v>84</v>
      </c>
      <c r="F321" s="2" t="s">
        <v>485</v>
      </c>
      <c r="G321" s="2" t="s">
        <v>486</v>
      </c>
      <c r="H321" s="2">
        <v>2</v>
      </c>
      <c r="I321" s="2" t="s">
        <v>31</v>
      </c>
      <c r="J321" s="14">
        <v>45627</v>
      </c>
      <c r="K321" s="2" t="s">
        <v>32</v>
      </c>
      <c r="L321" s="2" t="s">
        <v>32</v>
      </c>
      <c r="M321" s="2" t="s">
        <v>32</v>
      </c>
      <c r="N321" s="2" t="s">
        <v>32</v>
      </c>
      <c r="O321" s="2" t="s">
        <v>32</v>
      </c>
      <c r="P321" s="42" t="s">
        <v>32</v>
      </c>
      <c r="Q321" s="2" t="s">
        <v>32</v>
      </c>
      <c r="R321" s="2" t="s">
        <v>32</v>
      </c>
      <c r="S321" s="2" t="s">
        <v>32</v>
      </c>
      <c r="T321" s="2" t="s">
        <v>32</v>
      </c>
      <c r="U321" s="2" t="s">
        <v>32</v>
      </c>
      <c r="V321" s="42" t="s">
        <v>32</v>
      </c>
    </row>
    <row r="322" spans="1:22" ht="50.1" customHeight="1" x14ac:dyDescent="0.25">
      <c r="A322" s="2" t="s">
        <v>472</v>
      </c>
      <c r="B322" s="2" t="s">
        <v>232</v>
      </c>
      <c r="C322" s="2" t="s">
        <v>548</v>
      </c>
      <c r="D322" s="2" t="s">
        <v>43</v>
      </c>
      <c r="E322" s="2">
        <v>85</v>
      </c>
      <c r="F322" s="2" t="s">
        <v>487</v>
      </c>
      <c r="G322" s="2" t="s">
        <v>488</v>
      </c>
      <c r="H322" s="2">
        <v>900</v>
      </c>
      <c r="I322" s="2" t="s">
        <v>31</v>
      </c>
      <c r="J322" s="14">
        <v>45444</v>
      </c>
      <c r="K322" s="2" t="s">
        <v>32</v>
      </c>
      <c r="L322" s="2" t="s">
        <v>32</v>
      </c>
      <c r="M322" s="2" t="s">
        <v>32</v>
      </c>
      <c r="N322" s="37" t="s">
        <v>32</v>
      </c>
      <c r="O322" s="2" t="s">
        <v>32</v>
      </c>
      <c r="P322" s="42" t="s">
        <v>32</v>
      </c>
      <c r="Q322" s="2" t="s">
        <v>32</v>
      </c>
      <c r="R322" s="2" t="s">
        <v>32</v>
      </c>
      <c r="S322" s="2">
        <v>415</v>
      </c>
      <c r="T322" s="2">
        <v>360</v>
      </c>
      <c r="U322" s="2">
        <v>415</v>
      </c>
      <c r="V322" s="42">
        <v>1.1527777777777777</v>
      </c>
    </row>
    <row r="323" spans="1:22" ht="50.1" customHeight="1" x14ac:dyDescent="0.25">
      <c r="A323" s="2" t="s">
        <v>472</v>
      </c>
      <c r="B323" s="2" t="s">
        <v>232</v>
      </c>
      <c r="C323" s="2" t="s">
        <v>548</v>
      </c>
      <c r="D323" s="2" t="s">
        <v>43</v>
      </c>
      <c r="E323" s="2">
        <v>88</v>
      </c>
      <c r="F323" s="2" t="s">
        <v>489</v>
      </c>
      <c r="G323" s="37" t="s">
        <v>490</v>
      </c>
      <c r="H323" s="3">
        <v>1</v>
      </c>
      <c r="I323" s="2" t="s">
        <v>41</v>
      </c>
      <c r="J323" s="14">
        <v>45444</v>
      </c>
      <c r="K323" s="42" t="s">
        <v>32</v>
      </c>
      <c r="L323" s="42" t="s">
        <v>32</v>
      </c>
      <c r="M323" s="42" t="s">
        <v>32</v>
      </c>
      <c r="N323" s="42" t="s">
        <v>32</v>
      </c>
      <c r="O323" s="42" t="s">
        <v>32</v>
      </c>
      <c r="P323" s="42" t="s">
        <v>32</v>
      </c>
      <c r="Q323" s="42" t="s">
        <v>32</v>
      </c>
      <c r="R323" s="42" t="s">
        <v>32</v>
      </c>
      <c r="S323" s="42">
        <v>0</v>
      </c>
      <c r="T323" s="42">
        <v>1</v>
      </c>
      <c r="U323" s="42">
        <v>0</v>
      </c>
      <c r="V323" s="42">
        <v>0</v>
      </c>
    </row>
    <row r="324" spans="1:22" ht="50.1" customHeight="1" x14ac:dyDescent="0.25">
      <c r="A324" s="2" t="s">
        <v>472</v>
      </c>
      <c r="B324" s="2" t="s">
        <v>232</v>
      </c>
      <c r="C324" s="2" t="s">
        <v>548</v>
      </c>
      <c r="D324" s="2" t="s">
        <v>43</v>
      </c>
      <c r="E324" s="2">
        <v>90</v>
      </c>
      <c r="F324" s="2" t="s">
        <v>491</v>
      </c>
      <c r="G324" s="2" t="s">
        <v>492</v>
      </c>
      <c r="H324" s="2">
        <v>1</v>
      </c>
      <c r="I324" s="2" t="s">
        <v>31</v>
      </c>
      <c r="J324" s="14">
        <v>45627</v>
      </c>
      <c r="K324" s="2" t="s">
        <v>32</v>
      </c>
      <c r="L324" s="2" t="s">
        <v>32</v>
      </c>
      <c r="M324" s="2" t="s">
        <v>32</v>
      </c>
      <c r="N324" s="2" t="s">
        <v>32</v>
      </c>
      <c r="O324" s="2" t="s">
        <v>32</v>
      </c>
      <c r="P324" s="42" t="s">
        <v>32</v>
      </c>
      <c r="Q324" s="2" t="s">
        <v>32</v>
      </c>
      <c r="R324" s="2" t="s">
        <v>32</v>
      </c>
      <c r="S324" s="2" t="s">
        <v>32</v>
      </c>
      <c r="T324" s="2" t="s">
        <v>32</v>
      </c>
      <c r="U324" s="2" t="s">
        <v>32</v>
      </c>
      <c r="V324" s="42" t="s">
        <v>32</v>
      </c>
    </row>
    <row r="325" spans="1:22" ht="50.1" customHeight="1" x14ac:dyDescent="0.25">
      <c r="A325" s="2" t="s">
        <v>472</v>
      </c>
      <c r="B325" s="2" t="s">
        <v>220</v>
      </c>
      <c r="C325" s="2" t="s">
        <v>548</v>
      </c>
      <c r="D325" s="2" t="s">
        <v>25</v>
      </c>
      <c r="E325" s="2">
        <v>95</v>
      </c>
      <c r="F325" s="2" t="s">
        <v>223</v>
      </c>
      <c r="G325" s="2" t="s">
        <v>495</v>
      </c>
      <c r="H325" s="2">
        <v>10</v>
      </c>
      <c r="I325" s="2" t="s">
        <v>31</v>
      </c>
      <c r="J325" s="14">
        <v>45474</v>
      </c>
      <c r="K325" s="2" t="s">
        <v>32</v>
      </c>
      <c r="L325" s="2" t="s">
        <v>32</v>
      </c>
      <c r="M325" s="2" t="s">
        <v>32</v>
      </c>
      <c r="N325" s="2" t="s">
        <v>32</v>
      </c>
      <c r="O325" s="2" t="s">
        <v>32</v>
      </c>
      <c r="P325" s="3" t="s">
        <v>32</v>
      </c>
      <c r="Q325" s="2" t="s">
        <v>32</v>
      </c>
      <c r="R325" s="2" t="s">
        <v>32</v>
      </c>
      <c r="S325" s="2" t="s">
        <v>32</v>
      </c>
      <c r="T325" s="2" t="s">
        <v>32</v>
      </c>
      <c r="U325" s="2" t="s">
        <v>32</v>
      </c>
      <c r="V325" s="2" t="s">
        <v>32</v>
      </c>
    </row>
    <row r="326" spans="1:22" ht="50.1" customHeight="1" x14ac:dyDescent="0.25">
      <c r="A326" s="2" t="s">
        <v>472</v>
      </c>
      <c r="B326" s="2" t="s">
        <v>220</v>
      </c>
      <c r="C326" s="2" t="s">
        <v>548</v>
      </c>
      <c r="D326" s="2" t="s">
        <v>25</v>
      </c>
      <c r="E326" s="2">
        <v>98</v>
      </c>
      <c r="F326" s="2" t="s">
        <v>496</v>
      </c>
      <c r="G326" s="2" t="s">
        <v>497</v>
      </c>
      <c r="H326" s="2">
        <v>265</v>
      </c>
      <c r="I326" s="2" t="s">
        <v>31</v>
      </c>
      <c r="J326" s="14">
        <v>45323</v>
      </c>
      <c r="K326" s="2" t="s">
        <v>32</v>
      </c>
      <c r="L326" s="2">
        <v>0</v>
      </c>
      <c r="M326" s="2" t="s">
        <v>32</v>
      </c>
      <c r="N326" s="2">
        <v>21</v>
      </c>
      <c r="O326" s="2">
        <v>0</v>
      </c>
      <c r="P326" s="42">
        <v>0</v>
      </c>
      <c r="Q326" s="2" t="s">
        <v>32</v>
      </c>
      <c r="R326" s="2" t="s">
        <v>32</v>
      </c>
      <c r="S326" s="2" t="s">
        <v>32</v>
      </c>
      <c r="T326" s="2" t="s">
        <v>32</v>
      </c>
      <c r="U326" s="2" t="s">
        <v>32</v>
      </c>
      <c r="V326" s="42" t="s">
        <v>32</v>
      </c>
    </row>
    <row r="327" spans="1:22" ht="50.1" customHeight="1" x14ac:dyDescent="0.25">
      <c r="A327" s="4" t="s">
        <v>24</v>
      </c>
      <c r="B327" s="4" t="s">
        <v>24</v>
      </c>
      <c r="C327" s="2" t="s">
        <v>548</v>
      </c>
      <c r="D327" s="2" t="s">
        <v>25</v>
      </c>
      <c r="E327" s="2">
        <v>99</v>
      </c>
      <c r="F327" s="2" t="s">
        <v>29</v>
      </c>
      <c r="G327" s="37" t="s">
        <v>29</v>
      </c>
      <c r="H327" s="37">
        <v>3</v>
      </c>
      <c r="I327" s="2" t="s">
        <v>31</v>
      </c>
      <c r="J327" s="14">
        <v>45566</v>
      </c>
      <c r="K327" s="2" t="s">
        <v>32</v>
      </c>
      <c r="L327" s="2" t="s">
        <v>32</v>
      </c>
      <c r="M327" s="2" t="s">
        <v>32</v>
      </c>
      <c r="N327" s="2" t="s">
        <v>32</v>
      </c>
      <c r="O327" s="2" t="s">
        <v>32</v>
      </c>
      <c r="P327" s="42" t="s">
        <v>32</v>
      </c>
      <c r="Q327" s="2" t="s">
        <v>32</v>
      </c>
      <c r="R327" s="2" t="s">
        <v>32</v>
      </c>
      <c r="S327" s="2" t="s">
        <v>32</v>
      </c>
      <c r="T327" s="2" t="s">
        <v>32</v>
      </c>
      <c r="U327" s="2" t="s">
        <v>32</v>
      </c>
      <c r="V327" s="42" t="s">
        <v>32</v>
      </c>
    </row>
    <row r="328" spans="1:22" ht="50.1" customHeight="1" x14ac:dyDescent="0.25">
      <c r="A328" s="4" t="s">
        <v>24</v>
      </c>
      <c r="B328" s="4" t="s">
        <v>24</v>
      </c>
      <c r="C328" s="2" t="s">
        <v>548</v>
      </c>
      <c r="D328" s="2" t="s">
        <v>25</v>
      </c>
      <c r="E328" s="2">
        <v>100</v>
      </c>
      <c r="F328" s="2" t="s">
        <v>33</v>
      </c>
      <c r="G328" s="37" t="s">
        <v>33</v>
      </c>
      <c r="H328" s="37">
        <v>10</v>
      </c>
      <c r="I328" s="2" t="s">
        <v>31</v>
      </c>
      <c r="J328" s="14">
        <v>45505</v>
      </c>
      <c r="K328" s="2" t="s">
        <v>32</v>
      </c>
      <c r="L328" s="2" t="s">
        <v>32</v>
      </c>
      <c r="M328" s="2" t="s">
        <v>32</v>
      </c>
      <c r="N328" s="2" t="s">
        <v>32</v>
      </c>
      <c r="O328" s="2" t="s">
        <v>32</v>
      </c>
      <c r="P328" s="42" t="s">
        <v>32</v>
      </c>
      <c r="Q328" s="2" t="s">
        <v>32</v>
      </c>
      <c r="R328" s="2" t="s">
        <v>32</v>
      </c>
      <c r="S328" s="2" t="s">
        <v>32</v>
      </c>
      <c r="T328" s="2" t="s">
        <v>32</v>
      </c>
      <c r="U328" s="2" t="s">
        <v>32</v>
      </c>
      <c r="V328" s="42" t="s">
        <v>32</v>
      </c>
    </row>
    <row r="329" spans="1:22" ht="50.1" customHeight="1" x14ac:dyDescent="0.25">
      <c r="A329" s="4" t="s">
        <v>24</v>
      </c>
      <c r="B329" s="4" t="s">
        <v>24</v>
      </c>
      <c r="C329" s="2" t="s">
        <v>548</v>
      </c>
      <c r="D329" s="2" t="s">
        <v>25</v>
      </c>
      <c r="E329" s="2">
        <v>101</v>
      </c>
      <c r="F329" s="2" t="s">
        <v>35</v>
      </c>
      <c r="G329" s="37" t="s">
        <v>35</v>
      </c>
      <c r="H329" s="37">
        <v>4</v>
      </c>
      <c r="I329" s="2" t="s">
        <v>31</v>
      </c>
      <c r="J329" s="14">
        <v>45474</v>
      </c>
      <c r="K329" s="2" t="s">
        <v>32</v>
      </c>
      <c r="L329" s="2" t="s">
        <v>32</v>
      </c>
      <c r="M329" s="2" t="s">
        <v>32</v>
      </c>
      <c r="N329" s="2" t="s">
        <v>32</v>
      </c>
      <c r="O329" s="2" t="s">
        <v>32</v>
      </c>
      <c r="P329" s="42" t="s">
        <v>32</v>
      </c>
      <c r="Q329" s="2" t="s">
        <v>32</v>
      </c>
      <c r="R329" s="2" t="s">
        <v>32</v>
      </c>
      <c r="S329" s="2" t="s">
        <v>32</v>
      </c>
      <c r="T329" s="2" t="s">
        <v>32</v>
      </c>
      <c r="U329" s="2" t="s">
        <v>32</v>
      </c>
      <c r="V329" s="42" t="s">
        <v>32</v>
      </c>
    </row>
    <row r="330" spans="1:22" ht="50.1" customHeight="1" x14ac:dyDescent="0.25">
      <c r="A330" s="4" t="s">
        <v>24</v>
      </c>
      <c r="B330" s="4" t="s">
        <v>24</v>
      </c>
      <c r="C330" s="2" t="s">
        <v>548</v>
      </c>
      <c r="D330" s="2" t="s">
        <v>43</v>
      </c>
      <c r="E330" s="2">
        <v>104</v>
      </c>
      <c r="F330" s="2" t="s">
        <v>46</v>
      </c>
      <c r="G330" s="37" t="s">
        <v>542</v>
      </c>
      <c r="H330" s="38">
        <v>1</v>
      </c>
      <c r="I330" s="2" t="s">
        <v>41</v>
      </c>
      <c r="J330" s="14">
        <v>45352</v>
      </c>
      <c r="K330" s="42" t="s">
        <v>32</v>
      </c>
      <c r="L330" s="42" t="s">
        <v>32</v>
      </c>
      <c r="M330" s="42">
        <v>1</v>
      </c>
      <c r="N330" s="42">
        <v>1</v>
      </c>
      <c r="O330" s="42">
        <v>1</v>
      </c>
      <c r="P330" s="42">
        <v>1</v>
      </c>
      <c r="Q330" s="42" t="s">
        <v>32</v>
      </c>
      <c r="R330" s="42" t="s">
        <v>32</v>
      </c>
      <c r="S330" s="42" t="s">
        <v>32</v>
      </c>
      <c r="T330" s="42">
        <v>1</v>
      </c>
      <c r="U330" s="42" t="s">
        <v>32</v>
      </c>
      <c r="V330" s="42" t="s">
        <v>32</v>
      </c>
    </row>
    <row r="331" spans="1:22" ht="50.1" customHeight="1" x14ac:dyDescent="0.25">
      <c r="A331" s="4" t="s">
        <v>24</v>
      </c>
      <c r="B331" s="4" t="s">
        <v>24</v>
      </c>
      <c r="C331" s="2" t="s">
        <v>548</v>
      </c>
      <c r="D331" s="2" t="s">
        <v>43</v>
      </c>
      <c r="E331" s="2">
        <v>105</v>
      </c>
      <c r="F331" s="2" t="s">
        <v>48</v>
      </c>
      <c r="G331" s="37" t="s">
        <v>48</v>
      </c>
      <c r="H331" s="37">
        <v>26</v>
      </c>
      <c r="I331" s="2" t="s">
        <v>31</v>
      </c>
      <c r="J331" s="14">
        <v>45352</v>
      </c>
      <c r="K331" s="2" t="s">
        <v>32</v>
      </c>
      <c r="L331" s="2" t="s">
        <v>32</v>
      </c>
      <c r="M331" s="2">
        <v>0</v>
      </c>
      <c r="N331" s="2">
        <v>13</v>
      </c>
      <c r="O331" s="2">
        <v>0</v>
      </c>
      <c r="P331" s="42">
        <v>0</v>
      </c>
      <c r="Q331" s="2" t="s">
        <v>32</v>
      </c>
      <c r="R331" s="2" t="s">
        <v>32</v>
      </c>
      <c r="S331" s="2" t="s">
        <v>32</v>
      </c>
      <c r="T331" s="2">
        <v>13</v>
      </c>
      <c r="U331" s="2">
        <v>0</v>
      </c>
      <c r="V331" s="42">
        <v>0</v>
      </c>
    </row>
    <row r="332" spans="1:22" ht="50.1" customHeight="1" x14ac:dyDescent="0.25">
      <c r="A332" s="4" t="s">
        <v>24</v>
      </c>
      <c r="B332" s="4" t="s">
        <v>24</v>
      </c>
      <c r="C332" s="2" t="s">
        <v>548</v>
      </c>
      <c r="D332" s="2" t="s">
        <v>50</v>
      </c>
      <c r="E332" s="2">
        <v>106</v>
      </c>
      <c r="F332" s="2" t="s">
        <v>51</v>
      </c>
      <c r="G332" s="37" t="s">
        <v>51</v>
      </c>
      <c r="H332" s="37">
        <v>1</v>
      </c>
      <c r="I332" s="2" t="s">
        <v>31</v>
      </c>
      <c r="J332" s="14">
        <v>45536</v>
      </c>
      <c r="K332" s="2" t="s">
        <v>32</v>
      </c>
      <c r="L332" s="2" t="s">
        <v>32</v>
      </c>
      <c r="M332" s="2" t="s">
        <v>32</v>
      </c>
      <c r="N332" s="2" t="s">
        <v>32</v>
      </c>
      <c r="O332" s="2" t="s">
        <v>32</v>
      </c>
      <c r="P332" s="42" t="s">
        <v>32</v>
      </c>
      <c r="Q332" s="2" t="s">
        <v>32</v>
      </c>
      <c r="R332" s="2" t="s">
        <v>32</v>
      </c>
      <c r="S332" s="2" t="s">
        <v>32</v>
      </c>
      <c r="T332" s="2" t="s">
        <v>32</v>
      </c>
      <c r="U332" s="2" t="s">
        <v>32</v>
      </c>
      <c r="V332" s="42" t="s">
        <v>32</v>
      </c>
    </row>
    <row r="333" spans="1:22" ht="50.1" customHeight="1" x14ac:dyDescent="0.25">
      <c r="A333" s="4" t="s">
        <v>24</v>
      </c>
      <c r="B333" s="4" t="s">
        <v>24</v>
      </c>
      <c r="C333" s="2" t="s">
        <v>548</v>
      </c>
      <c r="D333" s="2" t="s">
        <v>37</v>
      </c>
      <c r="E333" s="2">
        <v>108</v>
      </c>
      <c r="F333" s="2" t="s">
        <v>544</v>
      </c>
      <c r="G333" s="37" t="s">
        <v>53</v>
      </c>
      <c r="H333" s="37">
        <v>5</v>
      </c>
      <c r="I333" s="2" t="s">
        <v>31</v>
      </c>
      <c r="J333" s="14">
        <v>45474</v>
      </c>
      <c r="K333" s="2" t="s">
        <v>32</v>
      </c>
      <c r="L333" s="2" t="s">
        <v>32</v>
      </c>
      <c r="M333" s="2" t="s">
        <v>32</v>
      </c>
      <c r="N333" s="2" t="s">
        <v>32</v>
      </c>
      <c r="O333" s="2" t="s">
        <v>32</v>
      </c>
      <c r="P333" s="42" t="s">
        <v>32</v>
      </c>
      <c r="Q333" s="2" t="s">
        <v>32</v>
      </c>
      <c r="R333" s="2" t="s">
        <v>32</v>
      </c>
      <c r="S333" s="2" t="s">
        <v>32</v>
      </c>
      <c r="T333" s="2" t="s">
        <v>32</v>
      </c>
      <c r="U333" s="2" t="s">
        <v>32</v>
      </c>
      <c r="V333" s="42" t="s">
        <v>32</v>
      </c>
    </row>
    <row r="334" spans="1:22" ht="50.1" customHeight="1" x14ac:dyDescent="0.25">
      <c r="A334" s="2" t="s">
        <v>499</v>
      </c>
      <c r="B334" s="2" t="s">
        <v>65</v>
      </c>
      <c r="C334" s="2" t="s">
        <v>548</v>
      </c>
      <c r="D334" s="2" t="s">
        <v>37</v>
      </c>
      <c r="E334" s="2">
        <v>114</v>
      </c>
      <c r="F334" s="2" t="s">
        <v>500</v>
      </c>
      <c r="G334" s="2" t="s">
        <v>501</v>
      </c>
      <c r="H334" s="2">
        <v>4</v>
      </c>
      <c r="I334" s="2" t="s">
        <v>31</v>
      </c>
      <c r="J334" s="14">
        <v>45352</v>
      </c>
      <c r="K334" s="2" t="s">
        <v>32</v>
      </c>
      <c r="L334" s="2" t="s">
        <v>32</v>
      </c>
      <c r="M334" s="2">
        <v>0</v>
      </c>
      <c r="N334" s="2">
        <v>1</v>
      </c>
      <c r="O334" s="2">
        <v>0</v>
      </c>
      <c r="P334" s="42">
        <v>0</v>
      </c>
      <c r="Q334" s="2" t="s">
        <v>32</v>
      </c>
      <c r="R334" s="2" t="s">
        <v>32</v>
      </c>
      <c r="S334" s="2">
        <v>1</v>
      </c>
      <c r="T334" s="2">
        <v>1</v>
      </c>
      <c r="U334" s="2">
        <v>1</v>
      </c>
      <c r="V334" s="42">
        <v>1</v>
      </c>
    </row>
    <row r="335" spans="1:22" ht="50.1" customHeight="1" x14ac:dyDescent="0.25">
      <c r="A335" s="2" t="s">
        <v>499</v>
      </c>
      <c r="B335" s="2" t="s">
        <v>110</v>
      </c>
      <c r="C335" s="2" t="s">
        <v>548</v>
      </c>
      <c r="D335" s="2" t="s">
        <v>50</v>
      </c>
      <c r="E335" s="2">
        <v>131</v>
      </c>
      <c r="F335" s="2" t="s">
        <v>504</v>
      </c>
      <c r="G335" s="2" t="s">
        <v>505</v>
      </c>
      <c r="H335" s="2">
        <v>12</v>
      </c>
      <c r="I335" s="2" t="s">
        <v>31</v>
      </c>
      <c r="J335" s="14">
        <v>45292</v>
      </c>
      <c r="K335" s="2">
        <v>1</v>
      </c>
      <c r="L335" s="2">
        <v>1</v>
      </c>
      <c r="M335" s="2">
        <v>1</v>
      </c>
      <c r="N335" s="2">
        <v>3</v>
      </c>
      <c r="O335" s="2">
        <v>3</v>
      </c>
      <c r="P335" s="42">
        <v>1</v>
      </c>
      <c r="Q335" s="2">
        <v>1</v>
      </c>
      <c r="R335" s="2">
        <v>1</v>
      </c>
      <c r="S335" s="2">
        <v>1</v>
      </c>
      <c r="T335" s="2">
        <v>3</v>
      </c>
      <c r="U335" s="2">
        <v>3</v>
      </c>
      <c r="V335" s="42">
        <v>1</v>
      </c>
    </row>
    <row r="336" spans="1:22" ht="50.1" customHeight="1" x14ac:dyDescent="0.25">
      <c r="A336" s="2" t="s">
        <v>499</v>
      </c>
      <c r="B336" s="2" t="s">
        <v>91</v>
      </c>
      <c r="C336" s="2" t="s">
        <v>548</v>
      </c>
      <c r="D336" s="2" t="s">
        <v>43</v>
      </c>
      <c r="E336" s="2">
        <v>134</v>
      </c>
      <c r="F336" s="2" t="s">
        <v>506</v>
      </c>
      <c r="G336" s="2" t="s">
        <v>507</v>
      </c>
      <c r="H336" s="2">
        <v>4</v>
      </c>
      <c r="I336" s="2" t="s">
        <v>31</v>
      </c>
      <c r="J336" s="14">
        <v>45352</v>
      </c>
      <c r="K336" s="2" t="s">
        <v>32</v>
      </c>
      <c r="L336" s="2" t="s">
        <v>32</v>
      </c>
      <c r="M336" s="2">
        <v>1</v>
      </c>
      <c r="N336" s="2">
        <v>1</v>
      </c>
      <c r="O336" s="2">
        <v>1</v>
      </c>
      <c r="P336" s="42">
        <v>1</v>
      </c>
      <c r="Q336" s="2" t="s">
        <v>32</v>
      </c>
      <c r="R336" s="2" t="s">
        <v>32</v>
      </c>
      <c r="S336" s="2">
        <v>1</v>
      </c>
      <c r="T336" s="2">
        <v>1</v>
      </c>
      <c r="U336" s="2">
        <v>1</v>
      </c>
      <c r="V336" s="42">
        <v>1</v>
      </c>
    </row>
    <row r="337" spans="1:22" ht="50.1" customHeight="1" x14ac:dyDescent="0.25">
      <c r="A337" s="2" t="s">
        <v>499</v>
      </c>
      <c r="B337" s="2" t="s">
        <v>91</v>
      </c>
      <c r="C337" s="2" t="s">
        <v>548</v>
      </c>
      <c r="D337" s="2" t="s">
        <v>25</v>
      </c>
      <c r="E337" s="2">
        <v>137</v>
      </c>
      <c r="F337" s="2" t="s">
        <v>508</v>
      </c>
      <c r="G337" s="2" t="s">
        <v>509</v>
      </c>
      <c r="H337" s="2">
        <v>1</v>
      </c>
      <c r="I337" s="2" t="s">
        <v>31</v>
      </c>
      <c r="J337" s="14">
        <v>45444</v>
      </c>
      <c r="K337" s="2" t="s">
        <v>32</v>
      </c>
      <c r="L337" s="2" t="s">
        <v>32</v>
      </c>
      <c r="M337" s="2" t="s">
        <v>32</v>
      </c>
      <c r="N337" s="37" t="s">
        <v>32</v>
      </c>
      <c r="O337" s="2" t="s">
        <v>32</v>
      </c>
      <c r="P337" s="42" t="s">
        <v>32</v>
      </c>
      <c r="Q337" s="2" t="s">
        <v>32</v>
      </c>
      <c r="R337" s="2" t="s">
        <v>32</v>
      </c>
      <c r="S337" s="2">
        <v>1</v>
      </c>
      <c r="T337" s="2">
        <v>1</v>
      </c>
      <c r="U337" s="2">
        <v>1</v>
      </c>
      <c r="V337" s="42">
        <v>1</v>
      </c>
    </row>
    <row r="338" spans="1:22" ht="50.1" customHeight="1" x14ac:dyDescent="0.25">
      <c r="A338" s="2" t="s">
        <v>499</v>
      </c>
      <c r="B338" s="2" t="s">
        <v>91</v>
      </c>
      <c r="C338" s="2" t="s">
        <v>548</v>
      </c>
      <c r="D338" s="2" t="s">
        <v>50</v>
      </c>
      <c r="E338" s="2">
        <v>144</v>
      </c>
      <c r="F338" s="2" t="s">
        <v>510</v>
      </c>
      <c r="G338" s="2" t="s">
        <v>511</v>
      </c>
      <c r="H338" s="2">
        <v>4</v>
      </c>
      <c r="I338" s="2" t="s">
        <v>31</v>
      </c>
      <c r="J338" s="14">
        <v>45352</v>
      </c>
      <c r="K338" s="2" t="s">
        <v>32</v>
      </c>
      <c r="L338" s="2" t="s">
        <v>32</v>
      </c>
      <c r="M338" s="2">
        <v>1</v>
      </c>
      <c r="N338" s="2">
        <v>1</v>
      </c>
      <c r="O338" s="2">
        <v>1</v>
      </c>
      <c r="P338" s="42">
        <v>1</v>
      </c>
      <c r="Q338" s="2" t="s">
        <v>32</v>
      </c>
      <c r="R338" s="2" t="s">
        <v>32</v>
      </c>
      <c r="S338" s="2">
        <v>1</v>
      </c>
      <c r="T338" s="2">
        <v>1</v>
      </c>
      <c r="U338" s="2">
        <v>1</v>
      </c>
      <c r="V338" s="42">
        <v>1</v>
      </c>
    </row>
    <row r="339" spans="1:22" ht="50.1" customHeight="1" x14ac:dyDescent="0.25">
      <c r="A339" s="2" t="s">
        <v>499</v>
      </c>
      <c r="B339" s="2" t="s">
        <v>512</v>
      </c>
      <c r="C339" s="2" t="s">
        <v>548</v>
      </c>
      <c r="D339" s="2" t="s">
        <v>25</v>
      </c>
      <c r="E339" s="2">
        <v>146</v>
      </c>
      <c r="F339" s="2" t="s">
        <v>513</v>
      </c>
      <c r="G339" s="2" t="s">
        <v>514</v>
      </c>
      <c r="H339" s="3">
        <v>0.1</v>
      </c>
      <c r="I339" s="2" t="s">
        <v>41</v>
      </c>
      <c r="J339" s="14">
        <v>45474</v>
      </c>
      <c r="K339" s="42" t="s">
        <v>32</v>
      </c>
      <c r="L339" s="42" t="s">
        <v>32</v>
      </c>
      <c r="M339" s="42" t="s">
        <v>32</v>
      </c>
      <c r="N339" s="42" t="s">
        <v>32</v>
      </c>
      <c r="O339" s="42" t="s">
        <v>32</v>
      </c>
      <c r="P339" s="42" t="s">
        <v>32</v>
      </c>
      <c r="Q339" s="42" t="s">
        <v>32</v>
      </c>
      <c r="R339" s="42" t="s">
        <v>32</v>
      </c>
      <c r="S339" s="42" t="s">
        <v>32</v>
      </c>
      <c r="T339" s="42" t="s">
        <v>32</v>
      </c>
      <c r="U339" s="42" t="s">
        <v>32</v>
      </c>
      <c r="V339" s="42" t="s">
        <v>32</v>
      </c>
    </row>
    <row r="340" spans="1:22" ht="50.1" customHeight="1" x14ac:dyDescent="0.25">
      <c r="A340" s="37" t="s">
        <v>499</v>
      </c>
      <c r="B340" s="37" t="s">
        <v>512</v>
      </c>
      <c r="C340" s="2" t="s">
        <v>548</v>
      </c>
      <c r="D340" s="2" t="s">
        <v>25</v>
      </c>
      <c r="E340" s="2">
        <v>147</v>
      </c>
      <c r="F340" s="2" t="s">
        <v>128</v>
      </c>
      <c r="G340" s="37" t="s">
        <v>515</v>
      </c>
      <c r="H340" s="37">
        <v>50</v>
      </c>
      <c r="I340" s="2" t="s">
        <v>31</v>
      </c>
      <c r="J340" s="14">
        <v>45627</v>
      </c>
      <c r="K340" s="2" t="s">
        <v>32</v>
      </c>
      <c r="L340" s="2" t="s">
        <v>32</v>
      </c>
      <c r="M340" s="2" t="s">
        <v>32</v>
      </c>
      <c r="N340" s="2" t="s">
        <v>32</v>
      </c>
      <c r="O340" s="2" t="s">
        <v>32</v>
      </c>
      <c r="P340" s="42" t="s">
        <v>32</v>
      </c>
      <c r="Q340" s="2" t="s">
        <v>32</v>
      </c>
      <c r="R340" s="2" t="s">
        <v>32</v>
      </c>
      <c r="S340" s="2" t="s">
        <v>32</v>
      </c>
      <c r="T340" s="2" t="s">
        <v>32</v>
      </c>
      <c r="U340" s="2" t="s">
        <v>32</v>
      </c>
      <c r="V340" s="42" t="s">
        <v>32</v>
      </c>
    </row>
    <row r="341" spans="1:22" ht="50.1" customHeight="1" x14ac:dyDescent="0.25">
      <c r="A341" s="37" t="s">
        <v>499</v>
      </c>
      <c r="B341" s="37" t="s">
        <v>512</v>
      </c>
      <c r="C341" s="2" t="s">
        <v>548</v>
      </c>
      <c r="D341" s="2" t="s">
        <v>50</v>
      </c>
      <c r="E341" s="2">
        <v>149</v>
      </c>
      <c r="F341" s="2" t="s">
        <v>516</v>
      </c>
      <c r="G341" s="37" t="s">
        <v>517</v>
      </c>
      <c r="H341" s="37">
        <v>2</v>
      </c>
      <c r="I341" s="2" t="s">
        <v>31</v>
      </c>
      <c r="J341" s="14">
        <v>45444</v>
      </c>
      <c r="K341" s="2" t="s">
        <v>32</v>
      </c>
      <c r="L341" s="2" t="s">
        <v>32</v>
      </c>
      <c r="M341" s="2" t="s">
        <v>32</v>
      </c>
      <c r="N341" s="37" t="s">
        <v>32</v>
      </c>
      <c r="O341" s="2" t="s">
        <v>32</v>
      </c>
      <c r="P341" s="42" t="s">
        <v>32</v>
      </c>
      <c r="Q341" s="2" t="s">
        <v>32</v>
      </c>
      <c r="R341" s="2" t="s">
        <v>32</v>
      </c>
      <c r="S341" s="2">
        <v>1</v>
      </c>
      <c r="T341" s="2">
        <v>1</v>
      </c>
      <c r="U341" s="2">
        <v>1</v>
      </c>
      <c r="V341" s="42">
        <v>1</v>
      </c>
    </row>
    <row r="342" spans="1:22" ht="50.1" customHeight="1" x14ac:dyDescent="0.25">
      <c r="A342" s="2" t="s">
        <v>499</v>
      </c>
      <c r="B342" s="2" t="s">
        <v>512</v>
      </c>
      <c r="C342" s="2" t="s">
        <v>548</v>
      </c>
      <c r="D342" s="2" t="s">
        <v>50</v>
      </c>
      <c r="E342" s="2">
        <v>150</v>
      </c>
      <c r="F342" s="2" t="s">
        <v>518</v>
      </c>
      <c r="G342" s="2" t="s">
        <v>519</v>
      </c>
      <c r="H342" s="2">
        <v>1</v>
      </c>
      <c r="I342" s="2" t="s">
        <v>31</v>
      </c>
      <c r="J342" s="14">
        <v>45627</v>
      </c>
      <c r="K342" s="2" t="s">
        <v>32</v>
      </c>
      <c r="L342" s="2" t="s">
        <v>32</v>
      </c>
      <c r="M342" s="2" t="s">
        <v>32</v>
      </c>
      <c r="N342" s="2" t="s">
        <v>32</v>
      </c>
      <c r="O342" s="2" t="s">
        <v>32</v>
      </c>
      <c r="P342" s="42" t="s">
        <v>32</v>
      </c>
      <c r="Q342" s="2" t="s">
        <v>32</v>
      </c>
      <c r="R342" s="2" t="s">
        <v>32</v>
      </c>
      <c r="S342" s="2" t="s">
        <v>32</v>
      </c>
      <c r="T342" s="2" t="s">
        <v>32</v>
      </c>
      <c r="U342" s="2" t="s">
        <v>32</v>
      </c>
      <c r="V342" s="42" t="s">
        <v>32</v>
      </c>
    </row>
    <row r="343" spans="1:22" ht="50.1" customHeight="1" x14ac:dyDescent="0.25">
      <c r="A343" s="2" t="s">
        <v>499</v>
      </c>
      <c r="B343" s="2" t="s">
        <v>512</v>
      </c>
      <c r="C343" s="2" t="s">
        <v>548</v>
      </c>
      <c r="D343" s="2" t="s">
        <v>50</v>
      </c>
      <c r="E343" s="2">
        <v>152</v>
      </c>
      <c r="F343" s="2" t="s">
        <v>520</v>
      </c>
      <c r="G343" s="2" t="s">
        <v>521</v>
      </c>
      <c r="H343" s="2">
        <v>4</v>
      </c>
      <c r="I343" s="2" t="s">
        <v>31</v>
      </c>
      <c r="J343" s="14">
        <v>45566</v>
      </c>
      <c r="K343" s="2" t="s">
        <v>32</v>
      </c>
      <c r="L343" s="2" t="s">
        <v>32</v>
      </c>
      <c r="M343" s="2" t="s">
        <v>32</v>
      </c>
      <c r="N343" s="2" t="s">
        <v>32</v>
      </c>
      <c r="O343" s="2" t="s">
        <v>32</v>
      </c>
      <c r="P343" s="42" t="s">
        <v>32</v>
      </c>
      <c r="Q343" s="2" t="s">
        <v>32</v>
      </c>
      <c r="R343" s="2" t="s">
        <v>32</v>
      </c>
      <c r="S343" s="2" t="s">
        <v>32</v>
      </c>
      <c r="T343" s="2" t="s">
        <v>32</v>
      </c>
      <c r="U343" s="2" t="s">
        <v>32</v>
      </c>
      <c r="V343" s="42" t="s">
        <v>32</v>
      </c>
    </row>
    <row r="344" spans="1:22" ht="50.1" customHeight="1" x14ac:dyDescent="0.25">
      <c r="A344" s="2" t="s">
        <v>499</v>
      </c>
      <c r="B344" s="2" t="s">
        <v>86</v>
      </c>
      <c r="C344" s="2" t="s">
        <v>548</v>
      </c>
      <c r="D344" s="2" t="s">
        <v>50</v>
      </c>
      <c r="E344" s="2">
        <v>154</v>
      </c>
      <c r="F344" s="2" t="s">
        <v>522</v>
      </c>
      <c r="G344" s="2" t="s">
        <v>523</v>
      </c>
      <c r="H344" s="3">
        <v>1</v>
      </c>
      <c r="I344" s="2" t="s">
        <v>41</v>
      </c>
      <c r="J344" s="14">
        <v>45505</v>
      </c>
      <c r="K344" s="42" t="s">
        <v>32</v>
      </c>
      <c r="L344" s="42" t="s">
        <v>32</v>
      </c>
      <c r="M344" s="42" t="s">
        <v>32</v>
      </c>
      <c r="N344" s="42" t="s">
        <v>32</v>
      </c>
      <c r="O344" s="42" t="s">
        <v>32</v>
      </c>
      <c r="P344" s="42" t="s">
        <v>32</v>
      </c>
      <c r="Q344" s="42" t="s">
        <v>32</v>
      </c>
      <c r="R344" s="42" t="s">
        <v>32</v>
      </c>
      <c r="S344" s="42" t="s">
        <v>32</v>
      </c>
      <c r="T344" s="42" t="s">
        <v>32</v>
      </c>
      <c r="U344" s="42" t="s">
        <v>32</v>
      </c>
      <c r="V344" s="42" t="s">
        <v>32</v>
      </c>
    </row>
    <row r="345" spans="1:22" ht="50.1" customHeight="1" x14ac:dyDescent="0.25">
      <c r="A345" s="2" t="s">
        <v>319</v>
      </c>
      <c r="B345" s="37" t="s">
        <v>330</v>
      </c>
      <c r="C345" s="2" t="s">
        <v>548</v>
      </c>
      <c r="D345" s="2" t="s">
        <v>50</v>
      </c>
      <c r="E345" s="2">
        <v>165</v>
      </c>
      <c r="F345" s="2" t="s">
        <v>524</v>
      </c>
      <c r="G345" s="2" t="s">
        <v>525</v>
      </c>
      <c r="H345" s="2">
        <v>20</v>
      </c>
      <c r="I345" s="2" t="s">
        <v>31</v>
      </c>
      <c r="J345" s="14">
        <v>45352</v>
      </c>
      <c r="K345" s="2" t="s">
        <v>32</v>
      </c>
      <c r="L345" s="2" t="s">
        <v>32</v>
      </c>
      <c r="M345" s="2">
        <v>2</v>
      </c>
      <c r="N345" s="2">
        <v>5</v>
      </c>
      <c r="O345" s="2">
        <v>2</v>
      </c>
      <c r="P345" s="42">
        <v>0.4</v>
      </c>
      <c r="Q345" s="2" t="s">
        <v>32</v>
      </c>
      <c r="R345" s="2" t="s">
        <v>32</v>
      </c>
      <c r="S345" s="2">
        <v>3</v>
      </c>
      <c r="T345" s="2">
        <v>5</v>
      </c>
      <c r="U345" s="2">
        <v>3</v>
      </c>
      <c r="V345" s="42">
        <v>0.6</v>
      </c>
    </row>
    <row r="346" spans="1:22" ht="50.1" customHeight="1" x14ac:dyDescent="0.25">
      <c r="A346" s="37" t="s">
        <v>337</v>
      </c>
      <c r="B346" s="37" t="s">
        <v>347</v>
      </c>
      <c r="C346" s="2" t="s">
        <v>548</v>
      </c>
      <c r="D346" s="2" t="s">
        <v>50</v>
      </c>
      <c r="E346" s="2">
        <v>189</v>
      </c>
      <c r="F346" s="2" t="s">
        <v>526</v>
      </c>
      <c r="G346" s="2" t="s">
        <v>353</v>
      </c>
      <c r="H346" s="2">
        <v>3</v>
      </c>
      <c r="I346" s="2" t="s">
        <v>31</v>
      </c>
      <c r="J346" s="14">
        <v>45413</v>
      </c>
      <c r="K346" s="2" t="s">
        <v>32</v>
      </c>
      <c r="L346" s="2" t="s">
        <v>32</v>
      </c>
      <c r="M346" s="2" t="s">
        <v>32</v>
      </c>
      <c r="N346" s="2" t="s">
        <v>32</v>
      </c>
      <c r="O346" s="2" t="s">
        <v>32</v>
      </c>
      <c r="P346" s="2" t="s">
        <v>32</v>
      </c>
      <c r="Q346" s="2" t="s">
        <v>32</v>
      </c>
      <c r="R346" s="2">
        <v>1</v>
      </c>
      <c r="S346" s="2" t="s">
        <v>32</v>
      </c>
      <c r="T346" s="2">
        <v>1</v>
      </c>
      <c r="U346" s="2">
        <v>1</v>
      </c>
      <c r="V346" s="42">
        <v>1</v>
      </c>
    </row>
    <row r="347" spans="1:22" ht="50.1" customHeight="1" x14ac:dyDescent="0.25">
      <c r="A347" s="2" t="s">
        <v>428</v>
      </c>
      <c r="B347" s="2" t="s">
        <v>428</v>
      </c>
      <c r="C347" s="2" t="s">
        <v>548</v>
      </c>
      <c r="D347" s="2" t="s">
        <v>50</v>
      </c>
      <c r="E347" s="2">
        <v>209</v>
      </c>
      <c r="F347" s="2" t="s">
        <v>527</v>
      </c>
      <c r="G347" s="37" t="s">
        <v>528</v>
      </c>
      <c r="H347" s="3">
        <v>1</v>
      </c>
      <c r="I347" s="2" t="s">
        <v>41</v>
      </c>
      <c r="J347" s="14">
        <v>45444</v>
      </c>
      <c r="K347" s="42" t="s">
        <v>32</v>
      </c>
      <c r="L347" s="42" t="s">
        <v>32</v>
      </c>
      <c r="M347" s="42" t="s">
        <v>32</v>
      </c>
      <c r="N347" s="2" t="s">
        <v>32</v>
      </c>
      <c r="O347" s="42" t="s">
        <v>32</v>
      </c>
      <c r="P347" s="42" t="s">
        <v>32</v>
      </c>
      <c r="Q347" s="42" t="s">
        <v>32</v>
      </c>
      <c r="R347" s="42" t="s">
        <v>32</v>
      </c>
      <c r="S347" s="42">
        <v>0</v>
      </c>
      <c r="T347" s="42">
        <v>0.5</v>
      </c>
      <c r="U347" s="42">
        <v>0</v>
      </c>
      <c r="V347" s="42">
        <v>0</v>
      </c>
    </row>
    <row r="348" spans="1:22" ht="50.1" customHeight="1" x14ac:dyDescent="0.25">
      <c r="A348" s="2" t="s">
        <v>428</v>
      </c>
      <c r="B348" s="2" t="s">
        <v>436</v>
      </c>
      <c r="C348" s="37" t="s">
        <v>548</v>
      </c>
      <c r="D348" s="2" t="s">
        <v>50</v>
      </c>
      <c r="E348" s="2">
        <v>218</v>
      </c>
      <c r="F348" s="2" t="s">
        <v>529</v>
      </c>
      <c r="G348" s="2" t="s">
        <v>530</v>
      </c>
      <c r="H348" s="37">
        <v>50</v>
      </c>
      <c r="I348" s="2" t="s">
        <v>31</v>
      </c>
      <c r="J348" s="14">
        <v>45444</v>
      </c>
      <c r="K348" s="2" t="s">
        <v>32</v>
      </c>
      <c r="L348" s="2" t="s">
        <v>32</v>
      </c>
      <c r="M348" s="2" t="s">
        <v>32</v>
      </c>
      <c r="N348" s="37" t="s">
        <v>32</v>
      </c>
      <c r="O348" s="2" t="s">
        <v>32</v>
      </c>
      <c r="P348" s="42" t="s">
        <v>32</v>
      </c>
      <c r="Q348" s="2" t="s">
        <v>32</v>
      </c>
      <c r="R348" s="2" t="s">
        <v>32</v>
      </c>
      <c r="S348" s="2">
        <v>10</v>
      </c>
      <c r="T348" s="2">
        <v>10</v>
      </c>
      <c r="U348" s="2">
        <v>10</v>
      </c>
      <c r="V348" s="42">
        <v>1</v>
      </c>
    </row>
    <row r="349" spans="1:22" ht="50.1" customHeight="1" x14ac:dyDescent="0.25">
      <c r="A349" s="2" t="s">
        <v>428</v>
      </c>
      <c r="B349" s="2" t="s">
        <v>436</v>
      </c>
      <c r="C349" s="37" t="s">
        <v>548</v>
      </c>
      <c r="D349" s="2" t="s">
        <v>50</v>
      </c>
      <c r="E349" s="2">
        <v>219</v>
      </c>
      <c r="F349" s="2" t="s">
        <v>531</v>
      </c>
      <c r="G349" s="2" t="s">
        <v>532</v>
      </c>
      <c r="H349" s="37">
        <v>15</v>
      </c>
      <c r="I349" s="2" t="s">
        <v>31</v>
      </c>
      <c r="J349" s="14">
        <v>45536</v>
      </c>
      <c r="K349" s="2" t="s">
        <v>32</v>
      </c>
      <c r="L349" s="2" t="s">
        <v>32</v>
      </c>
      <c r="M349" s="2" t="s">
        <v>32</v>
      </c>
      <c r="N349" s="2" t="s">
        <v>32</v>
      </c>
      <c r="O349" s="2" t="s">
        <v>32</v>
      </c>
      <c r="P349" s="42" t="s">
        <v>32</v>
      </c>
      <c r="Q349" s="2" t="s">
        <v>32</v>
      </c>
      <c r="R349" s="2" t="s">
        <v>32</v>
      </c>
      <c r="S349" s="2" t="s">
        <v>32</v>
      </c>
      <c r="T349" s="2" t="s">
        <v>32</v>
      </c>
      <c r="U349" s="2" t="s">
        <v>32</v>
      </c>
      <c r="V349" s="42" t="s">
        <v>32</v>
      </c>
    </row>
    <row r="350" spans="1:22" ht="50.1" customHeight="1" x14ac:dyDescent="0.25">
      <c r="A350" s="2" t="s">
        <v>472</v>
      </c>
      <c r="B350" s="2" t="s">
        <v>244</v>
      </c>
      <c r="C350" s="2" t="s">
        <v>548</v>
      </c>
      <c r="D350" s="2" t="s">
        <v>50</v>
      </c>
      <c r="E350" s="2">
        <v>228</v>
      </c>
      <c r="F350" s="2" t="s">
        <v>533</v>
      </c>
      <c r="G350" s="2" t="s">
        <v>534</v>
      </c>
      <c r="H350" s="3">
        <v>1</v>
      </c>
      <c r="I350" s="2" t="s">
        <v>41</v>
      </c>
      <c r="J350" s="14">
        <v>45323</v>
      </c>
      <c r="K350" s="42" t="s">
        <v>32</v>
      </c>
      <c r="L350" s="42">
        <v>0</v>
      </c>
      <c r="M350" s="42">
        <v>5</v>
      </c>
      <c r="N350" s="42">
        <v>1</v>
      </c>
      <c r="O350" s="42">
        <v>1</v>
      </c>
      <c r="P350" s="42">
        <v>1</v>
      </c>
      <c r="Q350" s="42">
        <v>1</v>
      </c>
      <c r="R350" s="42">
        <v>1</v>
      </c>
      <c r="S350" s="42">
        <v>1</v>
      </c>
      <c r="T350" s="42">
        <v>1</v>
      </c>
      <c r="U350" s="42">
        <v>1</v>
      </c>
      <c r="V350" s="42">
        <v>1</v>
      </c>
    </row>
    <row r="351" spans="1:22" ht="50.1" customHeight="1" x14ac:dyDescent="0.25">
      <c r="A351" s="4" t="s">
        <v>337</v>
      </c>
      <c r="B351" s="4" t="s">
        <v>347</v>
      </c>
      <c r="C351" s="4" t="s">
        <v>548</v>
      </c>
      <c r="D351" s="4" t="s">
        <v>50</v>
      </c>
      <c r="E351" s="4">
        <v>239</v>
      </c>
      <c r="F351" s="4" t="s">
        <v>535</v>
      </c>
      <c r="G351" s="4" t="s">
        <v>536</v>
      </c>
      <c r="H351" s="11">
        <v>1</v>
      </c>
      <c r="I351" s="4" t="s">
        <v>41</v>
      </c>
      <c r="J351" s="14">
        <v>45413</v>
      </c>
      <c r="K351" s="42" t="s">
        <v>32</v>
      </c>
      <c r="L351" s="42" t="s">
        <v>32</v>
      </c>
      <c r="M351" s="42" t="s">
        <v>32</v>
      </c>
      <c r="N351" s="42" t="s">
        <v>32</v>
      </c>
      <c r="O351" s="42" t="s">
        <v>32</v>
      </c>
      <c r="P351" s="42" t="s">
        <v>32</v>
      </c>
      <c r="Q351" s="42" t="s">
        <v>32</v>
      </c>
      <c r="R351" s="42">
        <v>0.88888888888888884</v>
      </c>
      <c r="S351" s="42">
        <v>1</v>
      </c>
      <c r="T351" s="42">
        <v>1</v>
      </c>
      <c r="U351" s="42">
        <v>0.94444444444444442</v>
      </c>
      <c r="V351" s="42">
        <v>0.94444444444444442</v>
      </c>
    </row>
    <row r="352" spans="1:22" ht="50.1" customHeight="1" x14ac:dyDescent="0.25">
      <c r="A352" s="2" t="s">
        <v>456</v>
      </c>
      <c r="B352" s="2" t="s">
        <v>537</v>
      </c>
      <c r="C352" s="2" t="s">
        <v>548</v>
      </c>
      <c r="D352" s="2" t="s">
        <v>50</v>
      </c>
      <c r="E352" s="2">
        <v>243</v>
      </c>
      <c r="F352" s="2" t="s">
        <v>538</v>
      </c>
      <c r="G352" s="2" t="s">
        <v>539</v>
      </c>
      <c r="H352" s="3">
        <v>1</v>
      </c>
      <c r="I352" s="2" t="s">
        <v>41</v>
      </c>
      <c r="J352" s="14">
        <v>45474</v>
      </c>
      <c r="K352" s="42" t="s">
        <v>32</v>
      </c>
      <c r="L352" s="42" t="s">
        <v>32</v>
      </c>
      <c r="M352" s="42" t="s">
        <v>32</v>
      </c>
      <c r="N352" s="42" t="s">
        <v>32</v>
      </c>
      <c r="O352" s="42" t="s">
        <v>32</v>
      </c>
      <c r="P352" s="42" t="s">
        <v>32</v>
      </c>
      <c r="Q352" s="42" t="s">
        <v>32</v>
      </c>
      <c r="R352" s="42" t="s">
        <v>32</v>
      </c>
      <c r="S352" s="42" t="s">
        <v>32</v>
      </c>
      <c r="T352" s="42" t="s">
        <v>32</v>
      </c>
      <c r="U352" s="42" t="s">
        <v>32</v>
      </c>
      <c r="V352" s="42" t="s">
        <v>32</v>
      </c>
    </row>
    <row r="353" spans="1:22" ht="50.1" customHeight="1" x14ac:dyDescent="0.25">
      <c r="A353" s="2" t="s">
        <v>456</v>
      </c>
      <c r="B353" s="2" t="s">
        <v>212</v>
      </c>
      <c r="C353" s="2" t="s">
        <v>549</v>
      </c>
      <c r="D353" s="2" t="s">
        <v>50</v>
      </c>
      <c r="E353" s="2">
        <v>19</v>
      </c>
      <c r="F353" s="2" t="s">
        <v>458</v>
      </c>
      <c r="G353" s="2" t="s">
        <v>459</v>
      </c>
      <c r="H353" s="6">
        <v>31</v>
      </c>
      <c r="I353" s="2" t="s">
        <v>31</v>
      </c>
      <c r="J353" s="14">
        <v>45383</v>
      </c>
      <c r="K353" s="2" t="s">
        <v>32</v>
      </c>
      <c r="L353" s="2" t="s">
        <v>32</v>
      </c>
      <c r="M353" s="2" t="s">
        <v>32</v>
      </c>
      <c r="N353" s="37" t="s">
        <v>32</v>
      </c>
      <c r="O353" s="2" t="s">
        <v>32</v>
      </c>
      <c r="P353" s="42" t="s">
        <v>32</v>
      </c>
      <c r="Q353" s="2">
        <v>0</v>
      </c>
      <c r="R353" s="2">
        <v>11</v>
      </c>
      <c r="S353" s="2">
        <v>9</v>
      </c>
      <c r="T353" s="2">
        <v>11</v>
      </c>
      <c r="U353" s="2">
        <v>20</v>
      </c>
      <c r="V353" s="42">
        <v>1.8181818181818181</v>
      </c>
    </row>
    <row r="354" spans="1:22" ht="50.1" customHeight="1" x14ac:dyDescent="0.25">
      <c r="A354" s="2" t="s">
        <v>456</v>
      </c>
      <c r="B354" s="2" t="s">
        <v>212</v>
      </c>
      <c r="C354" s="2" t="s">
        <v>549</v>
      </c>
      <c r="D354" s="2" t="s">
        <v>50</v>
      </c>
      <c r="E354" s="2">
        <v>20</v>
      </c>
      <c r="F354" s="2" t="s">
        <v>460</v>
      </c>
      <c r="G354" s="2" t="s">
        <v>461</v>
      </c>
      <c r="H354" s="37">
        <v>31</v>
      </c>
      <c r="I354" s="2" t="s">
        <v>31</v>
      </c>
      <c r="J354" s="14">
        <v>45383</v>
      </c>
      <c r="K354" s="2" t="s">
        <v>32</v>
      </c>
      <c r="L354" s="2" t="s">
        <v>32</v>
      </c>
      <c r="M354" s="2" t="s">
        <v>32</v>
      </c>
      <c r="N354" s="37" t="s">
        <v>32</v>
      </c>
      <c r="O354" s="2" t="s">
        <v>32</v>
      </c>
      <c r="P354" s="42" t="s">
        <v>32</v>
      </c>
      <c r="Q354" s="2">
        <v>1</v>
      </c>
      <c r="R354" s="2">
        <v>1</v>
      </c>
      <c r="S354" s="2">
        <v>3</v>
      </c>
      <c r="T354" s="2">
        <v>10</v>
      </c>
      <c r="U354" s="2">
        <v>5</v>
      </c>
      <c r="V354" s="42">
        <v>0.5</v>
      </c>
    </row>
    <row r="355" spans="1:22" ht="50.1" customHeight="1" x14ac:dyDescent="0.25">
      <c r="A355" s="4" t="s">
        <v>130</v>
      </c>
      <c r="B355" s="2" t="s">
        <v>462</v>
      </c>
      <c r="C355" s="2" t="s">
        <v>549</v>
      </c>
      <c r="D355" s="2" t="s">
        <v>50</v>
      </c>
      <c r="E355" s="2">
        <v>29</v>
      </c>
      <c r="F355" s="2" t="s">
        <v>463</v>
      </c>
      <c r="G355" s="2" t="s">
        <v>464</v>
      </c>
      <c r="H355" s="5">
        <v>1</v>
      </c>
      <c r="I355" s="2" t="s">
        <v>41</v>
      </c>
      <c r="J355" s="14">
        <v>45292</v>
      </c>
      <c r="K355" s="42" t="s">
        <v>32</v>
      </c>
      <c r="L355" s="42" t="s">
        <v>32</v>
      </c>
      <c r="M355" s="42" t="s">
        <v>32</v>
      </c>
      <c r="N355" s="42">
        <v>1</v>
      </c>
      <c r="O355" s="42" t="s">
        <v>32</v>
      </c>
      <c r="P355" s="42" t="s">
        <v>32</v>
      </c>
      <c r="Q355" s="42" t="s">
        <v>32</v>
      </c>
      <c r="R355" s="42" t="s">
        <v>32</v>
      </c>
      <c r="S355" s="42" t="s">
        <v>32</v>
      </c>
      <c r="T355" s="42">
        <v>1</v>
      </c>
      <c r="U355" s="42" t="s">
        <v>32</v>
      </c>
      <c r="V355" s="42" t="s">
        <v>32</v>
      </c>
    </row>
    <row r="356" spans="1:22" ht="50.1" customHeight="1" x14ac:dyDescent="0.25">
      <c r="A356" s="4" t="s">
        <v>130</v>
      </c>
      <c r="B356" s="2" t="s">
        <v>462</v>
      </c>
      <c r="C356" s="2" t="s">
        <v>549</v>
      </c>
      <c r="D356" s="2" t="s">
        <v>50</v>
      </c>
      <c r="E356" s="2">
        <v>31</v>
      </c>
      <c r="F356" s="2" t="s">
        <v>465</v>
      </c>
      <c r="G356" s="2" t="s">
        <v>466</v>
      </c>
      <c r="H356" s="5">
        <v>1</v>
      </c>
      <c r="I356" s="2" t="s">
        <v>41</v>
      </c>
      <c r="J356" s="14">
        <v>45444</v>
      </c>
      <c r="K356" s="42" t="s">
        <v>32</v>
      </c>
      <c r="L356" s="42" t="s">
        <v>32</v>
      </c>
      <c r="M356" s="42" t="s">
        <v>32</v>
      </c>
      <c r="N356" s="42" t="s">
        <v>32</v>
      </c>
      <c r="O356" s="42" t="s">
        <v>32</v>
      </c>
      <c r="P356" s="42" t="s">
        <v>32</v>
      </c>
      <c r="Q356" s="42" t="s">
        <v>32</v>
      </c>
      <c r="R356" s="42" t="s">
        <v>32</v>
      </c>
      <c r="S356" s="42">
        <v>1</v>
      </c>
      <c r="T356" s="42">
        <v>1</v>
      </c>
      <c r="U356" s="42">
        <v>1</v>
      </c>
      <c r="V356" s="42">
        <v>1</v>
      </c>
    </row>
    <row r="357" spans="1:22" ht="50.1" customHeight="1" x14ac:dyDescent="0.25">
      <c r="A357" s="4" t="s">
        <v>130</v>
      </c>
      <c r="B357" s="2" t="s">
        <v>462</v>
      </c>
      <c r="C357" s="2" t="s">
        <v>549</v>
      </c>
      <c r="D357" s="2" t="s">
        <v>50</v>
      </c>
      <c r="E357" s="2">
        <v>32</v>
      </c>
      <c r="F357" s="2" t="s">
        <v>467</v>
      </c>
      <c r="G357" s="4" t="s">
        <v>468</v>
      </c>
      <c r="H357" s="5">
        <v>1</v>
      </c>
      <c r="I357" s="2" t="s">
        <v>41</v>
      </c>
      <c r="J357" s="14">
        <v>45474</v>
      </c>
      <c r="K357" s="42" t="s">
        <v>32</v>
      </c>
      <c r="L357" s="42" t="s">
        <v>32</v>
      </c>
      <c r="M357" s="42" t="s">
        <v>32</v>
      </c>
      <c r="N357" s="42" t="s">
        <v>32</v>
      </c>
      <c r="O357" s="42" t="s">
        <v>32</v>
      </c>
      <c r="P357" s="42" t="s">
        <v>32</v>
      </c>
      <c r="Q357" s="42" t="s">
        <v>32</v>
      </c>
      <c r="R357" s="42" t="s">
        <v>32</v>
      </c>
      <c r="S357" s="42" t="s">
        <v>32</v>
      </c>
      <c r="T357" s="42" t="s">
        <v>32</v>
      </c>
      <c r="U357" s="42" t="s">
        <v>32</v>
      </c>
      <c r="V357" s="42" t="s">
        <v>32</v>
      </c>
    </row>
    <row r="358" spans="1:22" ht="50.1" customHeight="1" x14ac:dyDescent="0.25">
      <c r="A358" s="4" t="s">
        <v>130</v>
      </c>
      <c r="B358" s="37" t="s">
        <v>469</v>
      </c>
      <c r="C358" s="2" t="s">
        <v>549</v>
      </c>
      <c r="D358" s="2" t="s">
        <v>43</v>
      </c>
      <c r="E358" s="2">
        <v>39</v>
      </c>
      <c r="F358" s="2" t="s">
        <v>470</v>
      </c>
      <c r="G358" s="37" t="s">
        <v>471</v>
      </c>
      <c r="H358" s="39">
        <v>60</v>
      </c>
      <c r="I358" s="2" t="s">
        <v>31</v>
      </c>
      <c r="J358" s="14">
        <v>45352</v>
      </c>
      <c r="K358" s="2" t="s">
        <v>32</v>
      </c>
      <c r="L358" s="2" t="s">
        <v>32</v>
      </c>
      <c r="M358" s="2">
        <v>10</v>
      </c>
      <c r="N358" s="2">
        <v>10</v>
      </c>
      <c r="O358" s="2">
        <v>10</v>
      </c>
      <c r="P358" s="42">
        <v>1</v>
      </c>
      <c r="Q358" s="2" t="s">
        <v>32</v>
      </c>
      <c r="R358" s="2" t="s">
        <v>32</v>
      </c>
      <c r="S358" s="2">
        <v>23</v>
      </c>
      <c r="T358" s="2">
        <v>21</v>
      </c>
      <c r="U358" s="2">
        <v>23</v>
      </c>
      <c r="V358" s="42">
        <v>1.0952380952380953</v>
      </c>
    </row>
    <row r="359" spans="1:22" ht="50.1" customHeight="1" x14ac:dyDescent="0.25">
      <c r="A359" s="2" t="s">
        <v>472</v>
      </c>
      <c r="B359" s="2" t="s">
        <v>306</v>
      </c>
      <c r="C359" s="2" t="s">
        <v>549</v>
      </c>
      <c r="D359" s="2" t="s">
        <v>37</v>
      </c>
      <c r="E359" s="2">
        <v>47</v>
      </c>
      <c r="F359" s="2" t="s">
        <v>473</v>
      </c>
      <c r="G359" s="2" t="s">
        <v>474</v>
      </c>
      <c r="H359" s="3">
        <v>0.9</v>
      </c>
      <c r="I359" s="2" t="s">
        <v>41</v>
      </c>
      <c r="J359" s="14">
        <v>45323</v>
      </c>
      <c r="K359" s="42" t="s">
        <v>32</v>
      </c>
      <c r="L359" s="42">
        <v>0.95596590909090906</v>
      </c>
      <c r="M359" s="42" t="s">
        <v>32</v>
      </c>
      <c r="N359" s="42">
        <v>0.9</v>
      </c>
      <c r="O359" s="42">
        <v>0.95596590909090906</v>
      </c>
      <c r="P359" s="42">
        <v>1.0621843434343434</v>
      </c>
      <c r="Q359" s="42">
        <v>0.95357142857142863</v>
      </c>
      <c r="R359" s="42" t="s">
        <v>32</v>
      </c>
      <c r="S359" s="42">
        <v>0.98130841121495327</v>
      </c>
      <c r="T359" s="42">
        <v>0.9</v>
      </c>
      <c r="U359" s="42">
        <v>0.97288503253796099</v>
      </c>
      <c r="V359" s="42">
        <v>1.0809833694866233</v>
      </c>
    </row>
    <row r="360" spans="1:22" ht="50.1" customHeight="1" x14ac:dyDescent="0.25">
      <c r="A360" s="37" t="s">
        <v>472</v>
      </c>
      <c r="B360" s="37" t="s">
        <v>268</v>
      </c>
      <c r="C360" s="2" t="s">
        <v>549</v>
      </c>
      <c r="D360" s="2" t="s">
        <v>37</v>
      </c>
      <c r="E360" s="2">
        <v>57</v>
      </c>
      <c r="F360" s="2" t="s">
        <v>304</v>
      </c>
      <c r="G360" s="37" t="s">
        <v>305</v>
      </c>
      <c r="H360" s="37">
        <v>4</v>
      </c>
      <c r="I360" s="2" t="s">
        <v>31</v>
      </c>
      <c r="J360" s="14">
        <v>45566</v>
      </c>
      <c r="K360" s="2" t="s">
        <v>32</v>
      </c>
      <c r="L360" s="2" t="s">
        <v>32</v>
      </c>
      <c r="M360" s="2" t="s">
        <v>32</v>
      </c>
      <c r="N360" s="2" t="s">
        <v>32</v>
      </c>
      <c r="O360" s="2" t="s">
        <v>32</v>
      </c>
      <c r="P360" s="42" t="s">
        <v>32</v>
      </c>
      <c r="Q360" s="2" t="s">
        <v>32</v>
      </c>
      <c r="R360" s="2" t="s">
        <v>32</v>
      </c>
      <c r="S360" s="2" t="s">
        <v>32</v>
      </c>
      <c r="T360" s="2" t="s">
        <v>32</v>
      </c>
      <c r="U360" s="2" t="s">
        <v>32</v>
      </c>
      <c r="V360" s="42" t="s">
        <v>32</v>
      </c>
    </row>
    <row r="361" spans="1:22" ht="50.1" customHeight="1" x14ac:dyDescent="0.25">
      <c r="A361" s="37" t="s">
        <v>472</v>
      </c>
      <c r="B361" s="37" t="s">
        <v>268</v>
      </c>
      <c r="C361" s="2" t="s">
        <v>549</v>
      </c>
      <c r="D361" s="2" t="s">
        <v>25</v>
      </c>
      <c r="E361" s="2">
        <v>61</v>
      </c>
      <c r="F361" s="2" t="s">
        <v>477</v>
      </c>
      <c r="G361" s="37" t="s">
        <v>478</v>
      </c>
      <c r="H361" s="37">
        <v>1</v>
      </c>
      <c r="I361" s="2" t="s">
        <v>31</v>
      </c>
      <c r="J361" s="14">
        <v>45627</v>
      </c>
      <c r="K361" s="2" t="s">
        <v>32</v>
      </c>
      <c r="L361" s="2" t="s">
        <v>32</v>
      </c>
      <c r="M361" s="2" t="s">
        <v>32</v>
      </c>
      <c r="N361" s="2" t="s">
        <v>32</v>
      </c>
      <c r="O361" s="2" t="s">
        <v>32</v>
      </c>
      <c r="P361" s="42" t="s">
        <v>32</v>
      </c>
      <c r="Q361" s="2" t="s">
        <v>32</v>
      </c>
      <c r="R361" s="2" t="s">
        <v>32</v>
      </c>
      <c r="S361" s="2" t="s">
        <v>32</v>
      </c>
      <c r="T361" s="2" t="s">
        <v>32</v>
      </c>
      <c r="U361" s="2" t="s">
        <v>32</v>
      </c>
      <c r="V361" s="42" t="s">
        <v>32</v>
      </c>
    </row>
    <row r="362" spans="1:22" ht="50.1" customHeight="1" x14ac:dyDescent="0.25">
      <c r="A362" s="2" t="s">
        <v>472</v>
      </c>
      <c r="B362" s="2" t="s">
        <v>244</v>
      </c>
      <c r="C362" s="2" t="s">
        <v>549</v>
      </c>
      <c r="D362" s="2" t="s">
        <v>50</v>
      </c>
      <c r="E362" s="2">
        <v>74</v>
      </c>
      <c r="F362" s="2" t="s">
        <v>481</v>
      </c>
      <c r="G362" s="4" t="s">
        <v>482</v>
      </c>
      <c r="H362" s="2">
        <v>17</v>
      </c>
      <c r="I362" s="2" t="s">
        <v>31</v>
      </c>
      <c r="J362" s="14">
        <v>45352</v>
      </c>
      <c r="K362" s="2" t="s">
        <v>32</v>
      </c>
      <c r="L362" s="2" t="s">
        <v>32</v>
      </c>
      <c r="M362" s="2">
        <v>2</v>
      </c>
      <c r="N362" s="2">
        <v>2</v>
      </c>
      <c r="O362" s="2">
        <v>2</v>
      </c>
      <c r="P362" s="42">
        <v>1</v>
      </c>
      <c r="Q362" s="2" t="s">
        <v>32</v>
      </c>
      <c r="R362" s="2" t="s">
        <v>32</v>
      </c>
      <c r="S362" s="2">
        <v>5</v>
      </c>
      <c r="T362" s="2">
        <v>5</v>
      </c>
      <c r="U362" s="2">
        <v>5</v>
      </c>
      <c r="V362" s="42">
        <v>1</v>
      </c>
    </row>
    <row r="363" spans="1:22" ht="50.1" customHeight="1" x14ac:dyDescent="0.25">
      <c r="A363" s="2" t="s">
        <v>472</v>
      </c>
      <c r="B363" s="2" t="s">
        <v>244</v>
      </c>
      <c r="C363" s="2" t="s">
        <v>549</v>
      </c>
      <c r="D363" s="2" t="s">
        <v>25</v>
      </c>
      <c r="E363" s="2">
        <v>79</v>
      </c>
      <c r="F363" s="2" t="s">
        <v>483</v>
      </c>
      <c r="G363" s="2" t="s">
        <v>484</v>
      </c>
      <c r="H363" s="3">
        <v>1</v>
      </c>
      <c r="I363" s="2" t="s">
        <v>41</v>
      </c>
      <c r="J363" s="14">
        <v>45352</v>
      </c>
      <c r="K363" s="42" t="s">
        <v>32</v>
      </c>
      <c r="L363" s="42" t="s">
        <v>32</v>
      </c>
      <c r="M363" s="42" t="s">
        <v>32</v>
      </c>
      <c r="N363" s="42">
        <v>1</v>
      </c>
      <c r="O363" s="42" t="s">
        <v>32</v>
      </c>
      <c r="P363" s="42" t="s">
        <v>32</v>
      </c>
      <c r="Q363" s="42">
        <v>1</v>
      </c>
      <c r="R363" s="42" t="s">
        <v>32</v>
      </c>
      <c r="S363" s="42">
        <v>1</v>
      </c>
      <c r="T363" s="42">
        <v>1</v>
      </c>
      <c r="U363" s="42">
        <v>1</v>
      </c>
      <c r="V363" s="42">
        <v>1</v>
      </c>
    </row>
    <row r="364" spans="1:22" ht="50.1" customHeight="1" x14ac:dyDescent="0.25">
      <c r="A364" s="2" t="s">
        <v>472</v>
      </c>
      <c r="B364" s="2" t="s">
        <v>244</v>
      </c>
      <c r="C364" s="2" t="s">
        <v>549</v>
      </c>
      <c r="D364" s="2" t="s">
        <v>50</v>
      </c>
      <c r="E364" s="2">
        <v>84</v>
      </c>
      <c r="F364" s="2" t="s">
        <v>485</v>
      </c>
      <c r="G364" s="2" t="s">
        <v>486</v>
      </c>
      <c r="H364" s="2">
        <v>2</v>
      </c>
      <c r="I364" s="2" t="s">
        <v>31</v>
      </c>
      <c r="J364" s="14">
        <v>45627</v>
      </c>
      <c r="K364" s="2" t="s">
        <v>32</v>
      </c>
      <c r="L364" s="2" t="s">
        <v>32</v>
      </c>
      <c r="M364" s="2" t="s">
        <v>32</v>
      </c>
      <c r="N364" s="2" t="s">
        <v>32</v>
      </c>
      <c r="O364" s="2" t="s">
        <v>32</v>
      </c>
      <c r="P364" s="42" t="s">
        <v>32</v>
      </c>
      <c r="Q364" s="2" t="s">
        <v>32</v>
      </c>
      <c r="R364" s="2" t="s">
        <v>32</v>
      </c>
      <c r="S364" s="2" t="s">
        <v>32</v>
      </c>
      <c r="T364" s="2" t="s">
        <v>32</v>
      </c>
      <c r="U364" s="2" t="s">
        <v>32</v>
      </c>
      <c r="V364" s="42" t="s">
        <v>32</v>
      </c>
    </row>
    <row r="365" spans="1:22" ht="50.1" customHeight="1" x14ac:dyDescent="0.25">
      <c r="A365" s="2" t="s">
        <v>472</v>
      </c>
      <c r="B365" s="2" t="s">
        <v>232</v>
      </c>
      <c r="C365" s="2" t="s">
        <v>549</v>
      </c>
      <c r="D365" s="2" t="s">
        <v>43</v>
      </c>
      <c r="E365" s="2">
        <v>85</v>
      </c>
      <c r="F365" s="2" t="s">
        <v>487</v>
      </c>
      <c r="G365" s="2" t="s">
        <v>488</v>
      </c>
      <c r="H365" s="2">
        <v>1100</v>
      </c>
      <c r="I365" s="2" t="s">
        <v>31</v>
      </c>
      <c r="J365" s="14">
        <v>45444</v>
      </c>
      <c r="K365" s="2" t="s">
        <v>32</v>
      </c>
      <c r="L365" s="2" t="s">
        <v>32</v>
      </c>
      <c r="M365" s="2" t="s">
        <v>32</v>
      </c>
      <c r="N365" s="37" t="s">
        <v>32</v>
      </c>
      <c r="O365" s="2" t="s">
        <v>32</v>
      </c>
      <c r="P365" s="42" t="s">
        <v>32</v>
      </c>
      <c r="Q365" s="2" t="s">
        <v>32</v>
      </c>
      <c r="R365" s="2" t="s">
        <v>32</v>
      </c>
      <c r="S365" s="2">
        <v>212</v>
      </c>
      <c r="T365" s="2">
        <v>440</v>
      </c>
      <c r="U365" s="2">
        <v>212</v>
      </c>
      <c r="V365" s="42">
        <v>0.48181818181818181</v>
      </c>
    </row>
    <row r="366" spans="1:22" ht="50.1" customHeight="1" x14ac:dyDescent="0.25">
      <c r="A366" s="2" t="s">
        <v>472</v>
      </c>
      <c r="B366" s="2" t="s">
        <v>232</v>
      </c>
      <c r="C366" s="2" t="s">
        <v>549</v>
      </c>
      <c r="D366" s="2" t="s">
        <v>43</v>
      </c>
      <c r="E366" s="2">
        <v>88</v>
      </c>
      <c r="F366" s="2" t="s">
        <v>489</v>
      </c>
      <c r="G366" s="37" t="s">
        <v>490</v>
      </c>
      <c r="H366" s="3">
        <v>1</v>
      </c>
      <c r="I366" s="2" t="s">
        <v>41</v>
      </c>
      <c r="J366" s="14">
        <v>45444</v>
      </c>
      <c r="K366" s="42" t="s">
        <v>32</v>
      </c>
      <c r="L366" s="42" t="s">
        <v>32</v>
      </c>
      <c r="M366" s="42" t="s">
        <v>32</v>
      </c>
      <c r="N366" s="42" t="s">
        <v>32</v>
      </c>
      <c r="O366" s="42" t="s">
        <v>32</v>
      </c>
      <c r="P366" s="42" t="s">
        <v>32</v>
      </c>
      <c r="Q366" s="42" t="s">
        <v>32</v>
      </c>
      <c r="R366" s="42" t="s">
        <v>32</v>
      </c>
      <c r="S366" s="42">
        <v>1</v>
      </c>
      <c r="T366" s="42">
        <v>1</v>
      </c>
      <c r="U366" s="42">
        <v>1</v>
      </c>
      <c r="V366" s="42">
        <v>1</v>
      </c>
    </row>
    <row r="367" spans="1:22" ht="50.1" customHeight="1" x14ac:dyDescent="0.25">
      <c r="A367" s="2" t="s">
        <v>472</v>
      </c>
      <c r="B367" s="2" t="s">
        <v>232</v>
      </c>
      <c r="C367" s="2" t="s">
        <v>549</v>
      </c>
      <c r="D367" s="2" t="s">
        <v>43</v>
      </c>
      <c r="E367" s="2">
        <v>90</v>
      </c>
      <c r="F367" s="2" t="s">
        <v>491</v>
      </c>
      <c r="G367" s="2" t="s">
        <v>492</v>
      </c>
      <c r="H367" s="2">
        <v>1</v>
      </c>
      <c r="I367" s="2" t="s">
        <v>31</v>
      </c>
      <c r="J367" s="14">
        <v>45627</v>
      </c>
      <c r="K367" s="2" t="s">
        <v>32</v>
      </c>
      <c r="L367" s="2" t="s">
        <v>32</v>
      </c>
      <c r="M367" s="2" t="s">
        <v>32</v>
      </c>
      <c r="N367" s="2" t="s">
        <v>32</v>
      </c>
      <c r="O367" s="2" t="s">
        <v>32</v>
      </c>
      <c r="P367" s="42" t="s">
        <v>32</v>
      </c>
      <c r="Q367" s="2" t="s">
        <v>32</v>
      </c>
      <c r="R367" s="2" t="s">
        <v>32</v>
      </c>
      <c r="S367" s="2" t="s">
        <v>32</v>
      </c>
      <c r="T367" s="2" t="s">
        <v>32</v>
      </c>
      <c r="U367" s="2" t="s">
        <v>32</v>
      </c>
      <c r="V367" s="42" t="s">
        <v>32</v>
      </c>
    </row>
    <row r="368" spans="1:22" ht="34.5" customHeight="1" x14ac:dyDescent="0.25">
      <c r="A368" s="2" t="s">
        <v>472</v>
      </c>
      <c r="B368" s="37" t="s">
        <v>220</v>
      </c>
      <c r="C368" s="2" t="s">
        <v>549</v>
      </c>
      <c r="D368" s="2" t="s">
        <v>25</v>
      </c>
      <c r="E368" s="2">
        <v>93</v>
      </c>
      <c r="F368" s="2" t="s">
        <v>493</v>
      </c>
      <c r="G368" s="37" t="s">
        <v>494</v>
      </c>
      <c r="H368" s="37">
        <v>4</v>
      </c>
      <c r="I368" s="2" t="s">
        <v>31</v>
      </c>
      <c r="J368" s="14">
        <v>45597</v>
      </c>
      <c r="K368" s="2" t="s">
        <v>32</v>
      </c>
      <c r="L368" s="2" t="s">
        <v>32</v>
      </c>
      <c r="M368" s="2" t="s">
        <v>32</v>
      </c>
      <c r="N368" s="2" t="s">
        <v>32</v>
      </c>
      <c r="O368" s="2" t="s">
        <v>32</v>
      </c>
      <c r="P368" s="42" t="s">
        <v>32</v>
      </c>
      <c r="Q368" s="2" t="s">
        <v>32</v>
      </c>
      <c r="R368" s="2" t="s">
        <v>32</v>
      </c>
      <c r="S368" s="2" t="s">
        <v>32</v>
      </c>
      <c r="T368" s="2" t="s">
        <v>32</v>
      </c>
      <c r="U368" s="2" t="s">
        <v>32</v>
      </c>
      <c r="V368" s="42" t="s">
        <v>32</v>
      </c>
    </row>
    <row r="369" spans="1:22" ht="34.5" customHeight="1" x14ac:dyDescent="0.25">
      <c r="A369" s="2" t="s">
        <v>472</v>
      </c>
      <c r="B369" s="2" t="s">
        <v>220</v>
      </c>
      <c r="C369" s="2" t="s">
        <v>549</v>
      </c>
      <c r="D369" s="2" t="s">
        <v>25</v>
      </c>
      <c r="E369" s="2">
        <v>95</v>
      </c>
      <c r="F369" s="2" t="s">
        <v>223</v>
      </c>
      <c r="G369" s="2" t="s">
        <v>495</v>
      </c>
      <c r="H369" s="2">
        <v>10</v>
      </c>
      <c r="I369" s="2" t="s">
        <v>31</v>
      </c>
      <c r="J369" s="14">
        <v>45474</v>
      </c>
      <c r="K369" s="2" t="s">
        <v>32</v>
      </c>
      <c r="L369" s="2" t="s">
        <v>32</v>
      </c>
      <c r="M369" s="2" t="s">
        <v>32</v>
      </c>
      <c r="N369" s="2" t="s">
        <v>32</v>
      </c>
      <c r="O369" s="2" t="s">
        <v>32</v>
      </c>
      <c r="P369" s="2" t="s">
        <v>32</v>
      </c>
      <c r="Q369" s="2" t="s">
        <v>32</v>
      </c>
      <c r="R369" s="2" t="s">
        <v>32</v>
      </c>
      <c r="S369" s="2" t="s">
        <v>32</v>
      </c>
      <c r="T369" s="2" t="s">
        <v>32</v>
      </c>
      <c r="U369" s="2" t="s">
        <v>32</v>
      </c>
      <c r="V369" s="2" t="s">
        <v>32</v>
      </c>
    </row>
    <row r="370" spans="1:22" ht="34.5" customHeight="1" x14ac:dyDescent="0.25">
      <c r="A370" s="2" t="s">
        <v>472</v>
      </c>
      <c r="B370" s="2" t="s">
        <v>220</v>
      </c>
      <c r="C370" s="2" t="s">
        <v>549</v>
      </c>
      <c r="D370" s="2" t="s">
        <v>25</v>
      </c>
      <c r="E370" s="2">
        <v>98</v>
      </c>
      <c r="F370" s="2" t="s">
        <v>496</v>
      </c>
      <c r="G370" s="2" t="s">
        <v>497</v>
      </c>
      <c r="H370" s="2">
        <v>265</v>
      </c>
      <c r="I370" s="2" t="s">
        <v>31</v>
      </c>
      <c r="J370" s="14">
        <v>45474</v>
      </c>
      <c r="K370" s="2" t="s">
        <v>32</v>
      </c>
      <c r="L370" s="2" t="s">
        <v>32</v>
      </c>
      <c r="M370" s="2" t="s">
        <v>32</v>
      </c>
      <c r="N370" s="2" t="s">
        <v>32</v>
      </c>
      <c r="O370" s="2" t="s">
        <v>32</v>
      </c>
      <c r="P370" s="42" t="s">
        <v>32</v>
      </c>
      <c r="Q370" s="2" t="s">
        <v>32</v>
      </c>
      <c r="R370" s="2" t="s">
        <v>32</v>
      </c>
      <c r="S370" s="2" t="s">
        <v>32</v>
      </c>
      <c r="T370" s="2" t="s">
        <v>32</v>
      </c>
      <c r="U370" s="2" t="s">
        <v>32</v>
      </c>
      <c r="V370" s="42" t="s">
        <v>32</v>
      </c>
    </row>
    <row r="371" spans="1:22" ht="34.5" customHeight="1" x14ac:dyDescent="0.25">
      <c r="A371" s="4" t="s">
        <v>24</v>
      </c>
      <c r="B371" s="4" t="s">
        <v>24</v>
      </c>
      <c r="C371" s="2" t="s">
        <v>549</v>
      </c>
      <c r="D371" s="2" t="s">
        <v>25</v>
      </c>
      <c r="E371" s="2">
        <v>101</v>
      </c>
      <c r="F371" s="2" t="s">
        <v>35</v>
      </c>
      <c r="G371" s="37" t="s">
        <v>35</v>
      </c>
      <c r="H371" s="37">
        <v>1</v>
      </c>
      <c r="I371" s="2" t="s">
        <v>31</v>
      </c>
      <c r="J371" s="14">
        <v>45505</v>
      </c>
      <c r="K371" s="2" t="s">
        <v>32</v>
      </c>
      <c r="L371" s="2" t="s">
        <v>32</v>
      </c>
      <c r="M371" s="2" t="s">
        <v>32</v>
      </c>
      <c r="N371" s="2" t="s">
        <v>32</v>
      </c>
      <c r="O371" s="2" t="s">
        <v>32</v>
      </c>
      <c r="P371" s="42" t="s">
        <v>32</v>
      </c>
      <c r="Q371" s="2" t="s">
        <v>32</v>
      </c>
      <c r="R371" s="2" t="s">
        <v>32</v>
      </c>
      <c r="S371" s="2" t="s">
        <v>32</v>
      </c>
      <c r="T371" s="2" t="s">
        <v>32</v>
      </c>
      <c r="U371" s="2" t="s">
        <v>32</v>
      </c>
      <c r="V371" s="42" t="s">
        <v>32</v>
      </c>
    </row>
    <row r="372" spans="1:22" ht="34.5" customHeight="1" x14ac:dyDescent="0.25">
      <c r="A372" s="4" t="s">
        <v>24</v>
      </c>
      <c r="B372" s="4" t="s">
        <v>24</v>
      </c>
      <c r="C372" s="2" t="s">
        <v>549</v>
      </c>
      <c r="D372" s="2" t="s">
        <v>43</v>
      </c>
      <c r="E372" s="2">
        <v>104</v>
      </c>
      <c r="F372" s="2" t="s">
        <v>46</v>
      </c>
      <c r="G372" s="37" t="s">
        <v>542</v>
      </c>
      <c r="H372" s="38">
        <v>1</v>
      </c>
      <c r="I372" s="2" t="s">
        <v>41</v>
      </c>
      <c r="J372" s="14">
        <v>45352</v>
      </c>
      <c r="K372" s="42" t="s">
        <v>32</v>
      </c>
      <c r="L372" s="42" t="s">
        <v>32</v>
      </c>
      <c r="M372" s="42">
        <v>1</v>
      </c>
      <c r="N372" s="42">
        <v>1</v>
      </c>
      <c r="O372" s="42">
        <v>1</v>
      </c>
      <c r="P372" s="42">
        <v>1</v>
      </c>
      <c r="Q372" s="42" t="s">
        <v>32</v>
      </c>
      <c r="R372" s="42" t="s">
        <v>32</v>
      </c>
      <c r="S372" s="42">
        <v>1</v>
      </c>
      <c r="T372" s="42">
        <v>1</v>
      </c>
      <c r="U372" s="42">
        <v>1</v>
      </c>
      <c r="V372" s="42">
        <v>1</v>
      </c>
    </row>
    <row r="373" spans="1:22" ht="34.5" customHeight="1" x14ac:dyDescent="0.25">
      <c r="A373" s="4" t="s">
        <v>24</v>
      </c>
      <c r="B373" s="4" t="s">
        <v>24</v>
      </c>
      <c r="C373" s="2" t="s">
        <v>549</v>
      </c>
      <c r="D373" s="2" t="s">
        <v>43</v>
      </c>
      <c r="E373" s="2">
        <v>105</v>
      </c>
      <c r="F373" s="2" t="s">
        <v>48</v>
      </c>
      <c r="G373" s="37" t="s">
        <v>48</v>
      </c>
      <c r="H373" s="37">
        <v>1</v>
      </c>
      <c r="I373" s="2" t="s">
        <v>31</v>
      </c>
      <c r="J373" s="14">
        <v>45383</v>
      </c>
      <c r="K373" s="2" t="s">
        <v>32</v>
      </c>
      <c r="L373" s="2" t="s">
        <v>32</v>
      </c>
      <c r="M373" s="2" t="s">
        <v>32</v>
      </c>
      <c r="N373" s="37" t="s">
        <v>32</v>
      </c>
      <c r="O373" s="2" t="s">
        <v>32</v>
      </c>
      <c r="P373" s="42" t="s">
        <v>32</v>
      </c>
      <c r="Q373" s="2">
        <v>1</v>
      </c>
      <c r="R373" s="2" t="s">
        <v>32</v>
      </c>
      <c r="S373" s="2" t="s">
        <v>32</v>
      </c>
      <c r="T373" s="2">
        <v>1</v>
      </c>
      <c r="U373" s="2">
        <v>1</v>
      </c>
      <c r="V373" s="42">
        <v>1</v>
      </c>
    </row>
    <row r="374" spans="1:22" ht="34.5" customHeight="1" x14ac:dyDescent="0.25">
      <c r="A374" s="4" t="s">
        <v>24</v>
      </c>
      <c r="B374" s="4" t="s">
        <v>24</v>
      </c>
      <c r="C374" s="2" t="s">
        <v>549</v>
      </c>
      <c r="D374" s="2" t="s">
        <v>50</v>
      </c>
      <c r="E374" s="2">
        <v>106</v>
      </c>
      <c r="F374" s="2" t="s">
        <v>51</v>
      </c>
      <c r="G374" s="37" t="s">
        <v>51</v>
      </c>
      <c r="H374" s="37">
        <v>1</v>
      </c>
      <c r="I374" s="2" t="s">
        <v>31</v>
      </c>
      <c r="J374" s="14">
        <v>45536</v>
      </c>
      <c r="K374" s="2" t="s">
        <v>32</v>
      </c>
      <c r="L374" s="2" t="s">
        <v>32</v>
      </c>
      <c r="M374" s="2" t="s">
        <v>32</v>
      </c>
      <c r="N374" s="2" t="s">
        <v>32</v>
      </c>
      <c r="O374" s="2" t="s">
        <v>32</v>
      </c>
      <c r="P374" s="42" t="s">
        <v>32</v>
      </c>
      <c r="Q374" s="2" t="s">
        <v>32</v>
      </c>
      <c r="R374" s="2" t="s">
        <v>32</v>
      </c>
      <c r="S374" s="2" t="s">
        <v>32</v>
      </c>
      <c r="T374" s="2" t="s">
        <v>32</v>
      </c>
      <c r="U374" s="2" t="s">
        <v>32</v>
      </c>
      <c r="V374" s="42" t="s">
        <v>32</v>
      </c>
    </row>
    <row r="375" spans="1:22" ht="34.5" customHeight="1" x14ac:dyDescent="0.25">
      <c r="A375" s="2" t="s">
        <v>499</v>
      </c>
      <c r="B375" s="2" t="s">
        <v>65</v>
      </c>
      <c r="C375" s="2" t="s">
        <v>549</v>
      </c>
      <c r="D375" s="2" t="s">
        <v>37</v>
      </c>
      <c r="E375" s="2">
        <v>114</v>
      </c>
      <c r="F375" s="2" t="s">
        <v>500</v>
      </c>
      <c r="G375" s="2" t="s">
        <v>501</v>
      </c>
      <c r="H375" s="2">
        <v>4</v>
      </c>
      <c r="I375" s="2" t="s">
        <v>31</v>
      </c>
      <c r="J375" s="14">
        <v>45352</v>
      </c>
      <c r="K375" s="2" t="s">
        <v>32</v>
      </c>
      <c r="L375" s="2" t="s">
        <v>32</v>
      </c>
      <c r="M375" s="2">
        <v>1</v>
      </c>
      <c r="N375" s="2">
        <v>1</v>
      </c>
      <c r="O375" s="2">
        <v>1</v>
      </c>
      <c r="P375" s="42">
        <v>1</v>
      </c>
      <c r="Q375" s="2" t="s">
        <v>32</v>
      </c>
      <c r="R375" s="2" t="s">
        <v>32</v>
      </c>
      <c r="S375" s="2">
        <v>1</v>
      </c>
      <c r="T375" s="2">
        <v>1</v>
      </c>
      <c r="U375" s="2">
        <v>1</v>
      </c>
      <c r="V375" s="42">
        <v>1</v>
      </c>
    </row>
    <row r="376" spans="1:22" ht="34.5" customHeight="1" x14ac:dyDescent="0.25">
      <c r="A376" s="2" t="s">
        <v>499</v>
      </c>
      <c r="B376" s="2" t="s">
        <v>110</v>
      </c>
      <c r="C376" s="2" t="s">
        <v>549</v>
      </c>
      <c r="D376" s="2" t="s">
        <v>50</v>
      </c>
      <c r="E376" s="2">
        <v>130</v>
      </c>
      <c r="F376" s="2" t="s">
        <v>502</v>
      </c>
      <c r="G376" s="2" t="s">
        <v>503</v>
      </c>
      <c r="H376" s="2">
        <v>2</v>
      </c>
      <c r="I376" s="2" t="s">
        <v>31</v>
      </c>
      <c r="J376" s="14">
        <v>45627</v>
      </c>
      <c r="K376" s="2" t="s">
        <v>32</v>
      </c>
      <c r="L376" s="2" t="s">
        <v>32</v>
      </c>
      <c r="M376" s="2" t="s">
        <v>32</v>
      </c>
      <c r="N376" s="2" t="s">
        <v>32</v>
      </c>
      <c r="O376" s="2" t="s">
        <v>32</v>
      </c>
      <c r="P376" s="42" t="s">
        <v>32</v>
      </c>
      <c r="Q376" s="2" t="s">
        <v>32</v>
      </c>
      <c r="R376" s="2" t="s">
        <v>32</v>
      </c>
      <c r="S376" s="2" t="s">
        <v>32</v>
      </c>
      <c r="T376" s="2" t="s">
        <v>32</v>
      </c>
      <c r="U376" s="2" t="s">
        <v>32</v>
      </c>
      <c r="V376" s="42" t="s">
        <v>32</v>
      </c>
    </row>
    <row r="377" spans="1:22" ht="34.5" customHeight="1" x14ac:dyDescent="0.25">
      <c r="A377" s="2" t="s">
        <v>499</v>
      </c>
      <c r="B377" s="2" t="s">
        <v>110</v>
      </c>
      <c r="C377" s="2" t="s">
        <v>549</v>
      </c>
      <c r="D377" s="2" t="s">
        <v>50</v>
      </c>
      <c r="E377" s="2">
        <v>131</v>
      </c>
      <c r="F377" s="2" t="s">
        <v>504</v>
      </c>
      <c r="G377" s="2" t="s">
        <v>505</v>
      </c>
      <c r="H377" s="2">
        <v>12</v>
      </c>
      <c r="I377" s="2" t="s">
        <v>31</v>
      </c>
      <c r="J377" s="14">
        <v>45292</v>
      </c>
      <c r="K377" s="2">
        <v>1</v>
      </c>
      <c r="L377" s="2">
        <v>1</v>
      </c>
      <c r="M377" s="2">
        <v>1</v>
      </c>
      <c r="N377" s="2">
        <v>3</v>
      </c>
      <c r="O377" s="2">
        <v>3</v>
      </c>
      <c r="P377" s="42">
        <v>1</v>
      </c>
      <c r="Q377" s="2">
        <v>1</v>
      </c>
      <c r="R377" s="2">
        <v>1</v>
      </c>
      <c r="S377" s="2">
        <v>1</v>
      </c>
      <c r="T377" s="2">
        <v>3</v>
      </c>
      <c r="U377" s="2">
        <v>3</v>
      </c>
      <c r="V377" s="42">
        <v>1</v>
      </c>
    </row>
    <row r="378" spans="1:22" ht="34.5" customHeight="1" x14ac:dyDescent="0.25">
      <c r="A378" s="2" t="s">
        <v>499</v>
      </c>
      <c r="B378" s="2" t="s">
        <v>91</v>
      </c>
      <c r="C378" s="2" t="s">
        <v>549</v>
      </c>
      <c r="D378" s="2" t="s">
        <v>43</v>
      </c>
      <c r="E378" s="2">
        <v>134</v>
      </c>
      <c r="F378" s="2" t="s">
        <v>506</v>
      </c>
      <c r="G378" s="2" t="s">
        <v>507</v>
      </c>
      <c r="H378" s="2">
        <v>4</v>
      </c>
      <c r="I378" s="2" t="s">
        <v>31</v>
      </c>
      <c r="J378" s="14">
        <v>45352</v>
      </c>
      <c r="K378" s="2" t="s">
        <v>32</v>
      </c>
      <c r="L378" s="2" t="s">
        <v>32</v>
      </c>
      <c r="M378" s="2">
        <v>1</v>
      </c>
      <c r="N378" s="2">
        <v>1</v>
      </c>
      <c r="O378" s="2">
        <v>1</v>
      </c>
      <c r="P378" s="42">
        <v>1</v>
      </c>
      <c r="Q378" s="2" t="s">
        <v>32</v>
      </c>
      <c r="R378" s="2" t="s">
        <v>32</v>
      </c>
      <c r="S378" s="2">
        <v>1</v>
      </c>
      <c r="T378" s="2">
        <v>1</v>
      </c>
      <c r="U378" s="2">
        <v>1</v>
      </c>
      <c r="V378" s="42">
        <v>1</v>
      </c>
    </row>
    <row r="379" spans="1:22" ht="34.5" customHeight="1" x14ac:dyDescent="0.25">
      <c r="A379" s="2" t="s">
        <v>499</v>
      </c>
      <c r="B379" s="2" t="s">
        <v>91</v>
      </c>
      <c r="C379" s="2" t="s">
        <v>549</v>
      </c>
      <c r="D379" s="2" t="s">
        <v>25</v>
      </c>
      <c r="E379" s="2">
        <v>137</v>
      </c>
      <c r="F379" s="2" t="s">
        <v>508</v>
      </c>
      <c r="G379" s="2" t="s">
        <v>509</v>
      </c>
      <c r="H379" s="2">
        <v>1</v>
      </c>
      <c r="I379" s="2" t="s">
        <v>31</v>
      </c>
      <c r="J379" s="14">
        <v>45444</v>
      </c>
      <c r="K379" s="2" t="s">
        <v>32</v>
      </c>
      <c r="L379" s="2" t="s">
        <v>32</v>
      </c>
      <c r="M379" s="2" t="s">
        <v>32</v>
      </c>
      <c r="N379" s="37" t="s">
        <v>32</v>
      </c>
      <c r="O379" s="2" t="s">
        <v>32</v>
      </c>
      <c r="P379" s="42" t="s">
        <v>32</v>
      </c>
      <c r="Q379" s="2" t="s">
        <v>32</v>
      </c>
      <c r="R379" s="2" t="s">
        <v>32</v>
      </c>
      <c r="S379" s="2">
        <v>1</v>
      </c>
      <c r="T379" s="2">
        <v>1</v>
      </c>
      <c r="U379" s="2">
        <v>1</v>
      </c>
      <c r="V379" s="42">
        <v>1</v>
      </c>
    </row>
    <row r="380" spans="1:22" ht="34.5" customHeight="1" x14ac:dyDescent="0.25">
      <c r="A380" s="2" t="s">
        <v>499</v>
      </c>
      <c r="B380" s="2" t="s">
        <v>91</v>
      </c>
      <c r="C380" s="2" t="s">
        <v>549</v>
      </c>
      <c r="D380" s="2" t="s">
        <v>50</v>
      </c>
      <c r="E380" s="2">
        <v>144</v>
      </c>
      <c r="F380" s="2" t="s">
        <v>510</v>
      </c>
      <c r="G380" s="2" t="s">
        <v>511</v>
      </c>
      <c r="H380" s="2">
        <v>4</v>
      </c>
      <c r="I380" s="2" t="s">
        <v>31</v>
      </c>
      <c r="J380" s="14">
        <v>45352</v>
      </c>
      <c r="K380" s="2" t="s">
        <v>32</v>
      </c>
      <c r="L380" s="2" t="s">
        <v>32</v>
      </c>
      <c r="M380" s="2">
        <v>1</v>
      </c>
      <c r="N380" s="2">
        <v>1</v>
      </c>
      <c r="O380" s="2">
        <v>1</v>
      </c>
      <c r="P380" s="42">
        <v>1</v>
      </c>
      <c r="Q380" s="2" t="s">
        <v>32</v>
      </c>
      <c r="R380" s="2" t="s">
        <v>32</v>
      </c>
      <c r="S380" s="2">
        <v>1</v>
      </c>
      <c r="T380" s="2">
        <v>1</v>
      </c>
      <c r="U380" s="2">
        <v>1</v>
      </c>
      <c r="V380" s="42">
        <v>1</v>
      </c>
    </row>
    <row r="381" spans="1:22" ht="34.5" customHeight="1" x14ac:dyDescent="0.25">
      <c r="A381" s="2" t="s">
        <v>499</v>
      </c>
      <c r="B381" s="2" t="s">
        <v>91</v>
      </c>
      <c r="C381" s="2" t="s">
        <v>549</v>
      </c>
      <c r="D381" s="2" t="s">
        <v>50</v>
      </c>
      <c r="E381" s="2">
        <v>144</v>
      </c>
      <c r="F381" s="2" t="s">
        <v>510</v>
      </c>
      <c r="G381" s="2" t="s">
        <v>511</v>
      </c>
      <c r="H381" s="2">
        <v>4</v>
      </c>
      <c r="I381" s="2" t="s">
        <v>31</v>
      </c>
      <c r="J381" s="14">
        <v>45352</v>
      </c>
      <c r="K381" s="2" t="s">
        <v>32</v>
      </c>
      <c r="L381" s="2" t="s">
        <v>32</v>
      </c>
      <c r="M381" s="2">
        <v>1</v>
      </c>
      <c r="N381" s="2">
        <v>1</v>
      </c>
      <c r="O381" s="2">
        <v>1</v>
      </c>
      <c r="P381" s="42">
        <v>1</v>
      </c>
      <c r="Q381" s="2" t="s">
        <v>32</v>
      </c>
      <c r="R381" s="2" t="s">
        <v>32</v>
      </c>
      <c r="S381" s="2">
        <v>1</v>
      </c>
      <c r="T381" s="2">
        <v>1</v>
      </c>
      <c r="U381" s="2">
        <v>1</v>
      </c>
      <c r="V381" s="42">
        <v>1</v>
      </c>
    </row>
    <row r="382" spans="1:22" ht="34.5" customHeight="1" x14ac:dyDescent="0.25">
      <c r="A382" s="2" t="s">
        <v>499</v>
      </c>
      <c r="B382" s="2" t="s">
        <v>512</v>
      </c>
      <c r="C382" s="2" t="s">
        <v>549</v>
      </c>
      <c r="D382" s="2" t="s">
        <v>25</v>
      </c>
      <c r="E382" s="2">
        <v>146</v>
      </c>
      <c r="F382" s="2" t="s">
        <v>513</v>
      </c>
      <c r="G382" s="2" t="s">
        <v>514</v>
      </c>
      <c r="H382" s="3">
        <v>0.1</v>
      </c>
      <c r="I382" s="2" t="s">
        <v>41</v>
      </c>
      <c r="J382" s="14">
        <v>45474</v>
      </c>
      <c r="K382" s="42" t="s">
        <v>32</v>
      </c>
      <c r="L382" s="42" t="s">
        <v>32</v>
      </c>
      <c r="M382" s="42" t="s">
        <v>32</v>
      </c>
      <c r="N382" s="42" t="s">
        <v>32</v>
      </c>
      <c r="O382" s="42" t="s">
        <v>32</v>
      </c>
      <c r="P382" s="42" t="s">
        <v>32</v>
      </c>
      <c r="Q382" s="42" t="s">
        <v>32</v>
      </c>
      <c r="R382" s="42" t="s">
        <v>32</v>
      </c>
      <c r="S382" s="42" t="s">
        <v>32</v>
      </c>
      <c r="T382" s="42" t="s">
        <v>32</v>
      </c>
      <c r="U382" s="42" t="s">
        <v>32</v>
      </c>
      <c r="V382" s="42" t="s">
        <v>32</v>
      </c>
    </row>
    <row r="383" spans="1:22" ht="34.5" customHeight="1" x14ac:dyDescent="0.25">
      <c r="A383" s="37" t="s">
        <v>499</v>
      </c>
      <c r="B383" s="37" t="s">
        <v>512</v>
      </c>
      <c r="C383" s="2" t="s">
        <v>549</v>
      </c>
      <c r="D383" s="2" t="s">
        <v>25</v>
      </c>
      <c r="E383" s="2">
        <v>147</v>
      </c>
      <c r="F383" s="2" t="s">
        <v>128</v>
      </c>
      <c r="G383" s="37" t="s">
        <v>515</v>
      </c>
      <c r="H383" s="37">
        <v>50</v>
      </c>
      <c r="I383" s="2" t="s">
        <v>31</v>
      </c>
      <c r="J383" s="14">
        <v>45627</v>
      </c>
      <c r="K383" s="2" t="s">
        <v>32</v>
      </c>
      <c r="L383" s="2" t="s">
        <v>32</v>
      </c>
      <c r="M383" s="2" t="s">
        <v>32</v>
      </c>
      <c r="N383" s="2" t="s">
        <v>32</v>
      </c>
      <c r="O383" s="2" t="s">
        <v>32</v>
      </c>
      <c r="P383" s="42" t="s">
        <v>32</v>
      </c>
      <c r="Q383" s="2" t="s">
        <v>32</v>
      </c>
      <c r="R383" s="2" t="s">
        <v>32</v>
      </c>
      <c r="S383" s="2" t="s">
        <v>32</v>
      </c>
      <c r="T383" s="2" t="s">
        <v>32</v>
      </c>
      <c r="U383" s="2" t="s">
        <v>32</v>
      </c>
      <c r="V383" s="42" t="s">
        <v>32</v>
      </c>
    </row>
    <row r="384" spans="1:22" ht="34.5" customHeight="1" x14ac:dyDescent="0.25">
      <c r="A384" s="37" t="s">
        <v>499</v>
      </c>
      <c r="B384" s="37" t="s">
        <v>512</v>
      </c>
      <c r="C384" s="2" t="s">
        <v>549</v>
      </c>
      <c r="D384" s="2" t="s">
        <v>50</v>
      </c>
      <c r="E384" s="2">
        <v>149</v>
      </c>
      <c r="F384" s="2" t="s">
        <v>516</v>
      </c>
      <c r="G384" s="37" t="s">
        <v>517</v>
      </c>
      <c r="H384" s="37">
        <v>2</v>
      </c>
      <c r="I384" s="2" t="s">
        <v>31</v>
      </c>
      <c r="J384" s="14">
        <v>45444</v>
      </c>
      <c r="K384" s="2" t="s">
        <v>32</v>
      </c>
      <c r="L384" s="2" t="s">
        <v>32</v>
      </c>
      <c r="M384" s="2" t="s">
        <v>32</v>
      </c>
      <c r="N384" s="37" t="s">
        <v>32</v>
      </c>
      <c r="O384" s="2" t="s">
        <v>32</v>
      </c>
      <c r="P384" s="42" t="s">
        <v>32</v>
      </c>
      <c r="Q384" s="2" t="s">
        <v>32</v>
      </c>
      <c r="R384" s="2" t="s">
        <v>32</v>
      </c>
      <c r="S384" s="2">
        <v>1</v>
      </c>
      <c r="T384" s="2">
        <v>1</v>
      </c>
      <c r="U384" s="2">
        <v>1</v>
      </c>
      <c r="V384" s="42">
        <v>1</v>
      </c>
    </row>
    <row r="385" spans="1:22" ht="34.5" customHeight="1" x14ac:dyDescent="0.25">
      <c r="A385" s="2" t="s">
        <v>499</v>
      </c>
      <c r="B385" s="2" t="s">
        <v>512</v>
      </c>
      <c r="C385" s="2" t="s">
        <v>549</v>
      </c>
      <c r="D385" s="2" t="s">
        <v>50</v>
      </c>
      <c r="E385" s="2">
        <v>150</v>
      </c>
      <c r="F385" s="2" t="s">
        <v>518</v>
      </c>
      <c r="G385" s="2" t="s">
        <v>519</v>
      </c>
      <c r="H385" s="2">
        <v>1</v>
      </c>
      <c r="I385" s="2" t="s">
        <v>31</v>
      </c>
      <c r="J385" s="14">
        <v>45627</v>
      </c>
      <c r="K385" s="2" t="s">
        <v>32</v>
      </c>
      <c r="L385" s="2" t="s">
        <v>32</v>
      </c>
      <c r="M385" s="2" t="s">
        <v>32</v>
      </c>
      <c r="N385" s="2" t="s">
        <v>32</v>
      </c>
      <c r="O385" s="2" t="s">
        <v>32</v>
      </c>
      <c r="P385" s="42" t="s">
        <v>32</v>
      </c>
      <c r="Q385" s="2" t="s">
        <v>32</v>
      </c>
      <c r="R385" s="2" t="s">
        <v>32</v>
      </c>
      <c r="S385" s="2" t="s">
        <v>32</v>
      </c>
      <c r="T385" s="2" t="s">
        <v>32</v>
      </c>
      <c r="U385" s="2" t="s">
        <v>32</v>
      </c>
      <c r="V385" s="42" t="s">
        <v>32</v>
      </c>
    </row>
    <row r="386" spans="1:22" ht="34.5" customHeight="1" x14ac:dyDescent="0.25">
      <c r="A386" s="2" t="s">
        <v>499</v>
      </c>
      <c r="B386" s="2" t="s">
        <v>512</v>
      </c>
      <c r="C386" s="2" t="s">
        <v>549</v>
      </c>
      <c r="D386" s="2" t="s">
        <v>50</v>
      </c>
      <c r="E386" s="2">
        <v>152</v>
      </c>
      <c r="F386" s="2" t="s">
        <v>520</v>
      </c>
      <c r="G386" s="2" t="s">
        <v>521</v>
      </c>
      <c r="H386" s="2">
        <v>4</v>
      </c>
      <c r="I386" s="2" t="s">
        <v>31</v>
      </c>
      <c r="J386" s="14">
        <v>45566</v>
      </c>
      <c r="K386" s="2" t="s">
        <v>32</v>
      </c>
      <c r="L386" s="2" t="s">
        <v>32</v>
      </c>
      <c r="M386" s="2" t="s">
        <v>32</v>
      </c>
      <c r="N386" s="2" t="s">
        <v>32</v>
      </c>
      <c r="O386" s="2" t="s">
        <v>32</v>
      </c>
      <c r="P386" s="42" t="s">
        <v>32</v>
      </c>
      <c r="Q386" s="2" t="s">
        <v>32</v>
      </c>
      <c r="R386" s="2" t="s">
        <v>32</v>
      </c>
      <c r="S386" s="2" t="s">
        <v>32</v>
      </c>
      <c r="T386" s="2" t="s">
        <v>32</v>
      </c>
      <c r="U386" s="2" t="s">
        <v>32</v>
      </c>
      <c r="V386" s="42" t="s">
        <v>32</v>
      </c>
    </row>
    <row r="387" spans="1:22" ht="34.5" customHeight="1" x14ac:dyDescent="0.25">
      <c r="A387" s="2" t="s">
        <v>499</v>
      </c>
      <c r="B387" s="2" t="s">
        <v>86</v>
      </c>
      <c r="C387" s="2" t="s">
        <v>549</v>
      </c>
      <c r="D387" s="2" t="s">
        <v>50</v>
      </c>
      <c r="E387" s="2">
        <v>154</v>
      </c>
      <c r="F387" s="2" t="s">
        <v>522</v>
      </c>
      <c r="G387" s="2" t="s">
        <v>523</v>
      </c>
      <c r="H387" s="3">
        <v>1</v>
      </c>
      <c r="I387" s="2" t="s">
        <v>41</v>
      </c>
      <c r="J387" s="14">
        <v>45505</v>
      </c>
      <c r="K387" s="42" t="s">
        <v>32</v>
      </c>
      <c r="L387" s="42" t="s">
        <v>32</v>
      </c>
      <c r="M387" s="42" t="s">
        <v>32</v>
      </c>
      <c r="N387" s="42" t="s">
        <v>32</v>
      </c>
      <c r="O387" s="42" t="s">
        <v>32</v>
      </c>
      <c r="P387" s="42" t="s">
        <v>32</v>
      </c>
      <c r="Q387" s="42" t="s">
        <v>32</v>
      </c>
      <c r="R387" s="42" t="s">
        <v>32</v>
      </c>
      <c r="S387" s="42" t="s">
        <v>32</v>
      </c>
      <c r="T387" s="42" t="s">
        <v>32</v>
      </c>
      <c r="U387" s="42" t="s">
        <v>32</v>
      </c>
      <c r="V387" s="42" t="s">
        <v>32</v>
      </c>
    </row>
    <row r="388" spans="1:22" ht="34.5" customHeight="1" x14ac:dyDescent="0.25">
      <c r="A388" s="2" t="s">
        <v>319</v>
      </c>
      <c r="B388" s="37" t="s">
        <v>330</v>
      </c>
      <c r="C388" s="2" t="s">
        <v>549</v>
      </c>
      <c r="D388" s="2" t="s">
        <v>50</v>
      </c>
      <c r="E388" s="2">
        <v>165</v>
      </c>
      <c r="F388" s="2" t="s">
        <v>524</v>
      </c>
      <c r="G388" s="2" t="s">
        <v>525</v>
      </c>
      <c r="H388" s="2">
        <v>16</v>
      </c>
      <c r="I388" s="2" t="s">
        <v>31</v>
      </c>
      <c r="J388" s="14">
        <v>45352</v>
      </c>
      <c r="K388" s="2" t="s">
        <v>32</v>
      </c>
      <c r="L388" s="2" t="s">
        <v>32</v>
      </c>
      <c r="M388" s="2">
        <v>4</v>
      </c>
      <c r="N388" s="2">
        <v>4</v>
      </c>
      <c r="O388" s="2">
        <v>4</v>
      </c>
      <c r="P388" s="42">
        <v>1</v>
      </c>
      <c r="Q388" s="2" t="s">
        <v>32</v>
      </c>
      <c r="R388" s="2" t="s">
        <v>32</v>
      </c>
      <c r="S388" s="2">
        <v>4</v>
      </c>
      <c r="T388" s="2">
        <v>4</v>
      </c>
      <c r="U388" s="2">
        <v>4</v>
      </c>
      <c r="V388" s="42">
        <v>1</v>
      </c>
    </row>
    <row r="389" spans="1:22" ht="34.5" customHeight="1" x14ac:dyDescent="0.25">
      <c r="A389" s="37" t="s">
        <v>337</v>
      </c>
      <c r="B389" s="37" t="s">
        <v>347</v>
      </c>
      <c r="C389" s="2" t="s">
        <v>549</v>
      </c>
      <c r="D389" s="2" t="s">
        <v>50</v>
      </c>
      <c r="E389" s="2">
        <v>189</v>
      </c>
      <c r="F389" s="2" t="s">
        <v>526</v>
      </c>
      <c r="G389" s="2" t="s">
        <v>353</v>
      </c>
      <c r="H389" s="2">
        <v>3</v>
      </c>
      <c r="I389" s="2" t="s">
        <v>31</v>
      </c>
      <c r="J389" s="14">
        <v>45413</v>
      </c>
      <c r="K389" s="2" t="s">
        <v>32</v>
      </c>
      <c r="L389" s="2" t="s">
        <v>32</v>
      </c>
      <c r="M389" s="2" t="s">
        <v>32</v>
      </c>
      <c r="N389" s="2" t="s">
        <v>32</v>
      </c>
      <c r="O389" s="2" t="s">
        <v>32</v>
      </c>
      <c r="P389" s="2" t="s">
        <v>32</v>
      </c>
      <c r="Q389" s="2" t="s">
        <v>32</v>
      </c>
      <c r="R389" s="2">
        <v>1</v>
      </c>
      <c r="S389" s="2" t="s">
        <v>32</v>
      </c>
      <c r="T389" s="2">
        <v>1</v>
      </c>
      <c r="U389" s="2">
        <v>1</v>
      </c>
      <c r="V389" s="42">
        <v>1</v>
      </c>
    </row>
    <row r="390" spans="1:22" ht="34.5" customHeight="1" x14ac:dyDescent="0.25">
      <c r="A390" s="2" t="s">
        <v>428</v>
      </c>
      <c r="B390" s="2" t="s">
        <v>428</v>
      </c>
      <c r="C390" s="2" t="s">
        <v>549</v>
      </c>
      <c r="D390" s="2" t="s">
        <v>50</v>
      </c>
      <c r="E390" s="2">
        <v>209</v>
      </c>
      <c r="F390" s="2" t="s">
        <v>527</v>
      </c>
      <c r="G390" s="37" t="s">
        <v>528</v>
      </c>
      <c r="H390" s="3">
        <v>1</v>
      </c>
      <c r="I390" s="2" t="s">
        <v>41</v>
      </c>
      <c r="J390" s="14">
        <v>45444</v>
      </c>
      <c r="K390" s="42" t="s">
        <v>32</v>
      </c>
      <c r="L390" s="42" t="s">
        <v>32</v>
      </c>
      <c r="M390" s="42" t="s">
        <v>32</v>
      </c>
      <c r="N390" s="2" t="s">
        <v>32</v>
      </c>
      <c r="O390" s="42" t="s">
        <v>32</v>
      </c>
      <c r="P390" s="42" t="s">
        <v>32</v>
      </c>
      <c r="Q390" s="42" t="s">
        <v>32</v>
      </c>
      <c r="R390" s="42" t="s">
        <v>32</v>
      </c>
      <c r="S390" s="42">
        <v>0</v>
      </c>
      <c r="T390" s="42">
        <v>0.5</v>
      </c>
      <c r="U390" s="42">
        <v>0</v>
      </c>
      <c r="V390" s="42">
        <v>0</v>
      </c>
    </row>
    <row r="391" spans="1:22" ht="34.5" customHeight="1" x14ac:dyDescent="0.25">
      <c r="A391" s="2" t="s">
        <v>428</v>
      </c>
      <c r="B391" s="2" t="s">
        <v>436</v>
      </c>
      <c r="C391" s="37" t="s">
        <v>549</v>
      </c>
      <c r="D391" s="2" t="s">
        <v>50</v>
      </c>
      <c r="E391" s="2">
        <v>218</v>
      </c>
      <c r="F391" s="2" t="s">
        <v>529</v>
      </c>
      <c r="G391" s="2" t="s">
        <v>530</v>
      </c>
      <c r="H391" s="37">
        <v>80</v>
      </c>
      <c r="I391" s="2" t="s">
        <v>31</v>
      </c>
      <c r="J391" s="14">
        <v>45352</v>
      </c>
      <c r="K391" s="2" t="s">
        <v>32</v>
      </c>
      <c r="L391" s="2" t="s">
        <v>32</v>
      </c>
      <c r="M391" s="2">
        <v>10</v>
      </c>
      <c r="N391" s="2">
        <v>10</v>
      </c>
      <c r="O391" s="2">
        <v>10</v>
      </c>
      <c r="P391" s="42">
        <v>1</v>
      </c>
      <c r="Q391" s="2" t="s">
        <v>32</v>
      </c>
      <c r="R391" s="2" t="s">
        <v>32</v>
      </c>
      <c r="S391" s="2">
        <v>20</v>
      </c>
      <c r="T391" s="2">
        <v>20</v>
      </c>
      <c r="U391" s="2">
        <v>20</v>
      </c>
      <c r="V391" s="42">
        <v>1</v>
      </c>
    </row>
    <row r="392" spans="1:22" ht="34.5" customHeight="1" x14ac:dyDescent="0.25">
      <c r="A392" s="2" t="s">
        <v>428</v>
      </c>
      <c r="B392" s="2" t="s">
        <v>436</v>
      </c>
      <c r="C392" s="37" t="s">
        <v>549</v>
      </c>
      <c r="D392" s="2" t="s">
        <v>50</v>
      </c>
      <c r="E392" s="2">
        <v>219</v>
      </c>
      <c r="F392" s="2" t="s">
        <v>531</v>
      </c>
      <c r="G392" s="2" t="s">
        <v>532</v>
      </c>
      <c r="H392" s="37">
        <v>15</v>
      </c>
      <c r="I392" s="2" t="s">
        <v>31</v>
      </c>
      <c r="J392" s="14">
        <v>45536</v>
      </c>
      <c r="K392" s="2" t="s">
        <v>32</v>
      </c>
      <c r="L392" s="2" t="s">
        <v>32</v>
      </c>
      <c r="M392" s="2" t="s">
        <v>32</v>
      </c>
      <c r="N392" s="2" t="s">
        <v>32</v>
      </c>
      <c r="O392" s="2" t="s">
        <v>32</v>
      </c>
      <c r="P392" s="42" t="s">
        <v>32</v>
      </c>
      <c r="Q392" s="2" t="s">
        <v>32</v>
      </c>
      <c r="R392" s="2" t="s">
        <v>32</v>
      </c>
      <c r="S392" s="2" t="s">
        <v>32</v>
      </c>
      <c r="T392" s="2" t="s">
        <v>32</v>
      </c>
      <c r="U392" s="2" t="s">
        <v>32</v>
      </c>
      <c r="V392" s="42" t="s">
        <v>32</v>
      </c>
    </row>
    <row r="393" spans="1:22" ht="34.5" customHeight="1" x14ac:dyDescent="0.25">
      <c r="A393" s="2" t="s">
        <v>472</v>
      </c>
      <c r="B393" s="2" t="s">
        <v>244</v>
      </c>
      <c r="C393" s="2" t="s">
        <v>549</v>
      </c>
      <c r="D393" s="2" t="s">
        <v>50</v>
      </c>
      <c r="E393" s="2">
        <v>228</v>
      </c>
      <c r="F393" s="2" t="s">
        <v>533</v>
      </c>
      <c r="G393" s="2" t="s">
        <v>534</v>
      </c>
      <c r="H393" s="3">
        <v>1</v>
      </c>
      <c r="I393" s="2" t="s">
        <v>41</v>
      </c>
      <c r="J393" s="14">
        <v>45323</v>
      </c>
      <c r="K393" s="42" t="s">
        <v>32</v>
      </c>
      <c r="L393" s="42">
        <v>1</v>
      </c>
      <c r="M393" s="42">
        <v>1</v>
      </c>
      <c r="N393" s="42">
        <v>1</v>
      </c>
      <c r="O393" s="42">
        <v>1</v>
      </c>
      <c r="P393" s="42">
        <v>1</v>
      </c>
      <c r="Q393" s="42">
        <v>0.33333333333333331</v>
      </c>
      <c r="R393" s="42">
        <v>1.2857142857142858</v>
      </c>
      <c r="S393" s="42">
        <v>1.1111111111111112</v>
      </c>
      <c r="T393" s="42">
        <v>1</v>
      </c>
      <c r="U393" s="42">
        <v>1</v>
      </c>
      <c r="V393" s="42">
        <v>1</v>
      </c>
    </row>
    <row r="394" spans="1:22" ht="34.5" customHeight="1" x14ac:dyDescent="0.25">
      <c r="A394" s="4" t="s">
        <v>337</v>
      </c>
      <c r="B394" s="4" t="s">
        <v>347</v>
      </c>
      <c r="C394" s="4" t="s">
        <v>549</v>
      </c>
      <c r="D394" s="4" t="s">
        <v>50</v>
      </c>
      <c r="E394" s="4">
        <v>239</v>
      </c>
      <c r="F394" s="4" t="s">
        <v>535</v>
      </c>
      <c r="G394" s="4" t="s">
        <v>536</v>
      </c>
      <c r="H394" s="11">
        <v>1</v>
      </c>
      <c r="I394" s="4" t="s">
        <v>41</v>
      </c>
      <c r="J394" s="14">
        <v>45413</v>
      </c>
      <c r="K394" s="42" t="s">
        <v>32</v>
      </c>
      <c r="L394" s="42" t="s">
        <v>32</v>
      </c>
      <c r="M394" s="42" t="s">
        <v>32</v>
      </c>
      <c r="N394" s="42" t="s">
        <v>32</v>
      </c>
      <c r="O394" s="42" t="s">
        <v>32</v>
      </c>
      <c r="P394" s="42" t="s">
        <v>32</v>
      </c>
      <c r="Q394" s="42" t="s">
        <v>32</v>
      </c>
      <c r="R394" s="42">
        <v>1</v>
      </c>
      <c r="S394" s="42">
        <v>1</v>
      </c>
      <c r="T394" s="42">
        <v>1</v>
      </c>
      <c r="U394" s="42">
        <v>1</v>
      </c>
      <c r="V394" s="42">
        <v>1</v>
      </c>
    </row>
    <row r="395" spans="1:22" ht="34.5" customHeight="1" x14ac:dyDescent="0.25">
      <c r="A395" s="2" t="s">
        <v>456</v>
      </c>
      <c r="B395" s="2" t="s">
        <v>537</v>
      </c>
      <c r="C395" s="2" t="s">
        <v>549</v>
      </c>
      <c r="D395" s="2" t="s">
        <v>50</v>
      </c>
      <c r="E395" s="2">
        <v>243</v>
      </c>
      <c r="F395" s="2" t="s">
        <v>538</v>
      </c>
      <c r="G395" s="2" t="s">
        <v>539</v>
      </c>
      <c r="H395" s="3">
        <v>1</v>
      </c>
      <c r="I395" s="2" t="s">
        <v>41</v>
      </c>
      <c r="J395" s="14">
        <v>45474</v>
      </c>
      <c r="K395" s="42" t="s">
        <v>32</v>
      </c>
      <c r="L395" s="42" t="s">
        <v>32</v>
      </c>
      <c r="M395" s="42" t="s">
        <v>32</v>
      </c>
      <c r="N395" s="42" t="s">
        <v>32</v>
      </c>
      <c r="O395" s="42" t="s">
        <v>32</v>
      </c>
      <c r="P395" s="42" t="s">
        <v>32</v>
      </c>
      <c r="Q395" s="42" t="s">
        <v>32</v>
      </c>
      <c r="R395" s="42" t="s">
        <v>32</v>
      </c>
      <c r="S395" s="42" t="s">
        <v>32</v>
      </c>
      <c r="T395" s="42" t="s">
        <v>32</v>
      </c>
      <c r="U395" s="42" t="s">
        <v>32</v>
      </c>
      <c r="V395" s="42" t="s">
        <v>32</v>
      </c>
    </row>
    <row r="396" spans="1:22" ht="34.5" customHeight="1" x14ac:dyDescent="0.25">
      <c r="A396" s="2" t="s">
        <v>456</v>
      </c>
      <c r="B396" s="2" t="s">
        <v>212</v>
      </c>
      <c r="C396" s="2" t="s">
        <v>550</v>
      </c>
      <c r="D396" s="2" t="s">
        <v>50</v>
      </c>
      <c r="E396" s="2">
        <v>19</v>
      </c>
      <c r="F396" s="2" t="s">
        <v>458</v>
      </c>
      <c r="G396" s="2" t="s">
        <v>459</v>
      </c>
      <c r="H396" s="6">
        <v>56</v>
      </c>
      <c r="I396" s="2" t="s">
        <v>31</v>
      </c>
      <c r="J396" s="14">
        <v>45413</v>
      </c>
      <c r="K396" s="2" t="s">
        <v>32</v>
      </c>
      <c r="L396" s="2" t="s">
        <v>32</v>
      </c>
      <c r="M396" s="2" t="s">
        <v>32</v>
      </c>
      <c r="N396" s="37" t="s">
        <v>32</v>
      </c>
      <c r="O396" s="2" t="s">
        <v>32</v>
      </c>
      <c r="P396" s="42" t="s">
        <v>32</v>
      </c>
      <c r="Q396" s="2" t="s">
        <v>32</v>
      </c>
      <c r="R396" s="2">
        <v>49</v>
      </c>
      <c r="S396" s="2">
        <v>4</v>
      </c>
      <c r="T396" s="2">
        <v>20</v>
      </c>
      <c r="U396" s="2">
        <v>53</v>
      </c>
      <c r="V396" s="42">
        <v>2.65</v>
      </c>
    </row>
    <row r="397" spans="1:22" ht="34.5" customHeight="1" x14ac:dyDescent="0.25">
      <c r="A397" s="2" t="s">
        <v>456</v>
      </c>
      <c r="B397" s="2" t="s">
        <v>212</v>
      </c>
      <c r="C397" s="2" t="s">
        <v>550</v>
      </c>
      <c r="D397" s="2" t="s">
        <v>50</v>
      </c>
      <c r="E397" s="2">
        <v>20</v>
      </c>
      <c r="F397" s="2" t="s">
        <v>460</v>
      </c>
      <c r="G397" s="2" t="s">
        <v>461</v>
      </c>
      <c r="H397" s="37">
        <v>179</v>
      </c>
      <c r="I397" s="2" t="s">
        <v>31</v>
      </c>
      <c r="J397" s="14">
        <v>45413</v>
      </c>
      <c r="K397" s="2" t="s">
        <v>32</v>
      </c>
      <c r="L397" s="2" t="s">
        <v>32</v>
      </c>
      <c r="M397" s="2" t="s">
        <v>32</v>
      </c>
      <c r="N397" s="37" t="s">
        <v>32</v>
      </c>
      <c r="O397" s="2" t="s">
        <v>32</v>
      </c>
      <c r="P397" s="42" t="s">
        <v>32</v>
      </c>
      <c r="Q397" s="2" t="s">
        <v>32</v>
      </c>
      <c r="R397" s="2">
        <v>75</v>
      </c>
      <c r="S397" s="2">
        <v>69</v>
      </c>
      <c r="T397" s="2">
        <v>79</v>
      </c>
      <c r="U397" s="2">
        <v>144</v>
      </c>
      <c r="V397" s="42">
        <v>1.8227848101265822</v>
      </c>
    </row>
    <row r="398" spans="1:22" ht="34.5" customHeight="1" x14ac:dyDescent="0.25">
      <c r="A398" s="4" t="s">
        <v>130</v>
      </c>
      <c r="B398" s="2" t="s">
        <v>462</v>
      </c>
      <c r="C398" s="2" t="s">
        <v>550</v>
      </c>
      <c r="D398" s="2" t="s">
        <v>50</v>
      </c>
      <c r="E398" s="2">
        <v>29</v>
      </c>
      <c r="F398" s="2" t="s">
        <v>463</v>
      </c>
      <c r="G398" s="2" t="s">
        <v>464</v>
      </c>
      <c r="H398" s="5">
        <v>1</v>
      </c>
      <c r="I398" s="2" t="s">
        <v>41</v>
      </c>
      <c r="J398" s="14">
        <v>45292</v>
      </c>
      <c r="K398" s="42" t="s">
        <v>32</v>
      </c>
      <c r="L398" s="42" t="s">
        <v>32</v>
      </c>
      <c r="M398" s="42" t="s">
        <v>32</v>
      </c>
      <c r="N398" s="42">
        <v>1</v>
      </c>
      <c r="O398" s="42" t="s">
        <v>32</v>
      </c>
      <c r="P398" s="42" t="s">
        <v>32</v>
      </c>
      <c r="Q398" s="42" t="s">
        <v>32</v>
      </c>
      <c r="R398" s="42" t="s">
        <v>32</v>
      </c>
      <c r="S398" s="42">
        <v>1</v>
      </c>
      <c r="T398" s="42">
        <v>1</v>
      </c>
      <c r="U398" s="42">
        <v>1</v>
      </c>
      <c r="V398" s="42">
        <v>1</v>
      </c>
    </row>
    <row r="399" spans="1:22" ht="34.5" customHeight="1" x14ac:dyDescent="0.25">
      <c r="A399" s="4" t="s">
        <v>130</v>
      </c>
      <c r="B399" s="2" t="s">
        <v>462</v>
      </c>
      <c r="C399" s="2" t="s">
        <v>550</v>
      </c>
      <c r="D399" s="2" t="s">
        <v>50</v>
      </c>
      <c r="E399" s="2">
        <v>31</v>
      </c>
      <c r="F399" s="2" t="s">
        <v>465</v>
      </c>
      <c r="G399" s="2" t="s">
        <v>466</v>
      </c>
      <c r="H399" s="5">
        <v>1</v>
      </c>
      <c r="I399" s="2" t="s">
        <v>41</v>
      </c>
      <c r="J399" s="14">
        <v>45444</v>
      </c>
      <c r="K399" s="42" t="s">
        <v>32</v>
      </c>
      <c r="L399" s="42" t="s">
        <v>32</v>
      </c>
      <c r="M399" s="42" t="s">
        <v>32</v>
      </c>
      <c r="N399" s="42" t="s">
        <v>32</v>
      </c>
      <c r="O399" s="42" t="s">
        <v>32</v>
      </c>
      <c r="P399" s="42" t="s">
        <v>32</v>
      </c>
      <c r="Q399" s="42" t="s">
        <v>32</v>
      </c>
      <c r="R399" s="42" t="s">
        <v>32</v>
      </c>
      <c r="S399" s="42">
        <v>1</v>
      </c>
      <c r="T399" s="42">
        <v>1</v>
      </c>
      <c r="U399" s="42">
        <v>1</v>
      </c>
      <c r="V399" s="42">
        <v>1</v>
      </c>
    </row>
    <row r="400" spans="1:22" ht="34.5" customHeight="1" x14ac:dyDescent="0.25">
      <c r="A400" s="4" t="s">
        <v>130</v>
      </c>
      <c r="B400" s="2" t="s">
        <v>462</v>
      </c>
      <c r="C400" s="2" t="s">
        <v>550</v>
      </c>
      <c r="D400" s="2" t="s">
        <v>50</v>
      </c>
      <c r="E400" s="2">
        <v>32</v>
      </c>
      <c r="F400" s="2" t="s">
        <v>467</v>
      </c>
      <c r="G400" s="4" t="s">
        <v>468</v>
      </c>
      <c r="H400" s="5">
        <v>1</v>
      </c>
      <c r="I400" s="2" t="s">
        <v>41</v>
      </c>
      <c r="J400" s="14">
        <v>45474</v>
      </c>
      <c r="K400" s="42" t="s">
        <v>32</v>
      </c>
      <c r="L400" s="42" t="s">
        <v>32</v>
      </c>
      <c r="M400" s="42" t="s">
        <v>32</v>
      </c>
      <c r="N400" s="42" t="s">
        <v>32</v>
      </c>
      <c r="O400" s="42" t="s">
        <v>32</v>
      </c>
      <c r="P400" s="42" t="s">
        <v>32</v>
      </c>
      <c r="Q400" s="42" t="s">
        <v>32</v>
      </c>
      <c r="R400" s="42" t="s">
        <v>32</v>
      </c>
      <c r="S400" s="42" t="s">
        <v>32</v>
      </c>
      <c r="T400" s="42" t="s">
        <v>32</v>
      </c>
      <c r="U400" s="42" t="s">
        <v>32</v>
      </c>
      <c r="V400" s="42" t="s">
        <v>32</v>
      </c>
    </row>
    <row r="401" spans="1:22" ht="34.5" customHeight="1" x14ac:dyDescent="0.25">
      <c r="A401" s="4" t="s">
        <v>130</v>
      </c>
      <c r="B401" s="37" t="s">
        <v>469</v>
      </c>
      <c r="C401" s="37" t="s">
        <v>550</v>
      </c>
      <c r="D401" s="2" t="s">
        <v>43</v>
      </c>
      <c r="E401" s="2">
        <v>39</v>
      </c>
      <c r="F401" s="2" t="s">
        <v>470</v>
      </c>
      <c r="G401" s="37" t="s">
        <v>471</v>
      </c>
      <c r="H401" s="39">
        <v>63</v>
      </c>
      <c r="I401" s="2" t="s">
        <v>31</v>
      </c>
      <c r="J401" s="14">
        <v>45352</v>
      </c>
      <c r="K401" s="2" t="s">
        <v>32</v>
      </c>
      <c r="L401" s="2" t="s">
        <v>32</v>
      </c>
      <c r="M401" s="2">
        <v>10</v>
      </c>
      <c r="N401" s="2">
        <v>10</v>
      </c>
      <c r="O401" s="2">
        <v>10</v>
      </c>
      <c r="P401" s="42">
        <v>1</v>
      </c>
      <c r="Q401" s="2" t="s">
        <v>32</v>
      </c>
      <c r="R401" s="2" t="s">
        <v>32</v>
      </c>
      <c r="S401" s="2">
        <v>19</v>
      </c>
      <c r="T401" s="2">
        <v>19</v>
      </c>
      <c r="U401" s="2">
        <v>19</v>
      </c>
      <c r="V401" s="42">
        <v>1</v>
      </c>
    </row>
    <row r="402" spans="1:22" ht="34.5" customHeight="1" x14ac:dyDescent="0.25">
      <c r="A402" s="2" t="s">
        <v>472</v>
      </c>
      <c r="B402" s="2" t="s">
        <v>306</v>
      </c>
      <c r="C402" s="2" t="s">
        <v>550</v>
      </c>
      <c r="D402" s="2" t="s">
        <v>37</v>
      </c>
      <c r="E402" s="2">
        <v>47</v>
      </c>
      <c r="F402" s="2" t="s">
        <v>473</v>
      </c>
      <c r="G402" s="2" t="s">
        <v>474</v>
      </c>
      <c r="H402" s="3">
        <v>0.9</v>
      </c>
      <c r="I402" s="2" t="s">
        <v>41</v>
      </c>
      <c r="J402" s="14">
        <v>45323</v>
      </c>
      <c r="K402" s="42" t="s">
        <v>32</v>
      </c>
      <c r="L402" s="42">
        <v>1</v>
      </c>
      <c r="M402" s="42" t="s">
        <v>32</v>
      </c>
      <c r="N402" s="42">
        <v>0.9</v>
      </c>
      <c r="O402" s="42">
        <v>1</v>
      </c>
      <c r="P402" s="42">
        <v>1.1111111111111112</v>
      </c>
      <c r="Q402" s="42">
        <v>1</v>
      </c>
      <c r="R402" s="42" t="s">
        <v>32</v>
      </c>
      <c r="S402" s="42">
        <v>1</v>
      </c>
      <c r="T402" s="42">
        <v>0.9</v>
      </c>
      <c r="U402" s="42">
        <v>1</v>
      </c>
      <c r="V402" s="42">
        <v>1.1111111111111112</v>
      </c>
    </row>
    <row r="403" spans="1:22" ht="34.5" customHeight="1" x14ac:dyDescent="0.25">
      <c r="A403" s="37" t="s">
        <v>472</v>
      </c>
      <c r="B403" s="37" t="s">
        <v>268</v>
      </c>
      <c r="C403" s="37" t="s">
        <v>550</v>
      </c>
      <c r="D403" s="2" t="s">
        <v>37</v>
      </c>
      <c r="E403" s="2">
        <v>56</v>
      </c>
      <c r="F403" s="2" t="s">
        <v>475</v>
      </c>
      <c r="G403" s="37" t="s">
        <v>476</v>
      </c>
      <c r="H403" s="37">
        <v>4</v>
      </c>
      <c r="I403" s="2" t="s">
        <v>31</v>
      </c>
      <c r="J403" s="14">
        <v>45627</v>
      </c>
      <c r="K403" s="2" t="s">
        <v>32</v>
      </c>
      <c r="L403" s="2" t="s">
        <v>32</v>
      </c>
      <c r="M403" s="2" t="s">
        <v>32</v>
      </c>
      <c r="N403" s="2" t="s">
        <v>32</v>
      </c>
      <c r="O403" s="2" t="s">
        <v>32</v>
      </c>
      <c r="P403" s="42" t="s">
        <v>32</v>
      </c>
      <c r="Q403" s="2" t="s">
        <v>32</v>
      </c>
      <c r="R403" s="2" t="s">
        <v>32</v>
      </c>
      <c r="S403" s="2" t="s">
        <v>32</v>
      </c>
      <c r="T403" s="2" t="s">
        <v>32</v>
      </c>
      <c r="U403" s="2" t="s">
        <v>32</v>
      </c>
      <c r="V403" s="42" t="s">
        <v>32</v>
      </c>
    </row>
    <row r="404" spans="1:22" ht="34.5" customHeight="1" x14ac:dyDescent="0.25">
      <c r="A404" s="37" t="s">
        <v>472</v>
      </c>
      <c r="B404" s="37" t="s">
        <v>268</v>
      </c>
      <c r="C404" s="37" t="s">
        <v>550</v>
      </c>
      <c r="D404" s="2" t="s">
        <v>37</v>
      </c>
      <c r="E404" s="2">
        <v>57</v>
      </c>
      <c r="F404" s="2" t="s">
        <v>304</v>
      </c>
      <c r="G404" s="37" t="s">
        <v>305</v>
      </c>
      <c r="H404" s="37">
        <v>2</v>
      </c>
      <c r="I404" s="2" t="s">
        <v>31</v>
      </c>
      <c r="J404" s="14">
        <v>45536</v>
      </c>
      <c r="K404" s="2" t="s">
        <v>32</v>
      </c>
      <c r="L404" s="2" t="s">
        <v>32</v>
      </c>
      <c r="M404" s="2" t="s">
        <v>32</v>
      </c>
      <c r="N404" s="2" t="s">
        <v>32</v>
      </c>
      <c r="O404" s="2" t="s">
        <v>32</v>
      </c>
      <c r="P404" s="42" t="s">
        <v>32</v>
      </c>
      <c r="Q404" s="2" t="s">
        <v>32</v>
      </c>
      <c r="R404" s="2" t="s">
        <v>32</v>
      </c>
      <c r="S404" s="2" t="s">
        <v>32</v>
      </c>
      <c r="T404" s="2" t="s">
        <v>32</v>
      </c>
      <c r="U404" s="2" t="s">
        <v>32</v>
      </c>
      <c r="V404" s="42" t="s">
        <v>32</v>
      </c>
    </row>
    <row r="405" spans="1:22" ht="34.5" customHeight="1" x14ac:dyDescent="0.25">
      <c r="A405" s="2" t="s">
        <v>472</v>
      </c>
      <c r="B405" s="2" t="s">
        <v>244</v>
      </c>
      <c r="C405" s="2" t="s">
        <v>550</v>
      </c>
      <c r="D405" s="2" t="s">
        <v>50</v>
      </c>
      <c r="E405" s="2">
        <v>74</v>
      </c>
      <c r="F405" s="2" t="s">
        <v>481</v>
      </c>
      <c r="G405" s="4" t="s">
        <v>482</v>
      </c>
      <c r="H405" s="2">
        <v>1</v>
      </c>
      <c r="I405" s="2" t="s">
        <v>31</v>
      </c>
      <c r="J405" s="14">
        <v>45627</v>
      </c>
      <c r="K405" s="2" t="s">
        <v>32</v>
      </c>
      <c r="L405" s="2" t="s">
        <v>32</v>
      </c>
      <c r="M405" s="2" t="s">
        <v>32</v>
      </c>
      <c r="N405" s="2" t="s">
        <v>32</v>
      </c>
      <c r="O405" s="2" t="s">
        <v>32</v>
      </c>
      <c r="P405" s="42" t="s">
        <v>32</v>
      </c>
      <c r="Q405" s="2" t="s">
        <v>32</v>
      </c>
      <c r="R405" s="2" t="s">
        <v>32</v>
      </c>
      <c r="S405" s="2" t="s">
        <v>32</v>
      </c>
      <c r="T405" s="2" t="s">
        <v>32</v>
      </c>
      <c r="U405" s="2" t="s">
        <v>32</v>
      </c>
      <c r="V405" s="42" t="s">
        <v>32</v>
      </c>
    </row>
    <row r="406" spans="1:22" ht="34.5" customHeight="1" x14ac:dyDescent="0.25">
      <c r="A406" s="2" t="s">
        <v>472</v>
      </c>
      <c r="B406" s="2" t="s">
        <v>244</v>
      </c>
      <c r="C406" s="2" t="s">
        <v>550</v>
      </c>
      <c r="D406" s="2" t="s">
        <v>25</v>
      </c>
      <c r="E406" s="2">
        <v>79</v>
      </c>
      <c r="F406" s="2" t="s">
        <v>483</v>
      </c>
      <c r="G406" s="2" t="s">
        <v>484</v>
      </c>
      <c r="H406" s="3">
        <v>1</v>
      </c>
      <c r="I406" s="2" t="s">
        <v>41</v>
      </c>
      <c r="J406" s="14">
        <v>45352</v>
      </c>
      <c r="K406" s="42" t="s">
        <v>32</v>
      </c>
      <c r="L406" s="42" t="s">
        <v>32</v>
      </c>
      <c r="M406" s="42">
        <v>1</v>
      </c>
      <c r="N406" s="42">
        <v>1</v>
      </c>
      <c r="O406" s="42">
        <v>1</v>
      </c>
      <c r="P406" s="42">
        <v>1</v>
      </c>
      <c r="Q406" s="42">
        <v>1</v>
      </c>
      <c r="R406" s="42">
        <v>1</v>
      </c>
      <c r="S406" s="42">
        <v>1</v>
      </c>
      <c r="T406" s="42">
        <v>1</v>
      </c>
      <c r="U406" s="42">
        <v>1</v>
      </c>
      <c r="V406" s="42">
        <v>1</v>
      </c>
    </row>
    <row r="407" spans="1:22" ht="34.5" customHeight="1" x14ac:dyDescent="0.25">
      <c r="A407" s="2" t="s">
        <v>472</v>
      </c>
      <c r="B407" s="2" t="s">
        <v>244</v>
      </c>
      <c r="C407" s="2" t="s">
        <v>550</v>
      </c>
      <c r="D407" s="2" t="s">
        <v>50</v>
      </c>
      <c r="E407" s="2">
        <v>84</v>
      </c>
      <c r="F407" s="2" t="s">
        <v>485</v>
      </c>
      <c r="G407" s="2" t="s">
        <v>486</v>
      </c>
      <c r="H407" s="2">
        <v>2</v>
      </c>
      <c r="I407" s="2" t="s">
        <v>31</v>
      </c>
      <c r="J407" s="14">
        <v>45627</v>
      </c>
      <c r="K407" s="2" t="s">
        <v>32</v>
      </c>
      <c r="L407" s="2" t="s">
        <v>32</v>
      </c>
      <c r="M407" s="2" t="s">
        <v>32</v>
      </c>
      <c r="N407" s="2" t="s">
        <v>32</v>
      </c>
      <c r="O407" s="2" t="s">
        <v>32</v>
      </c>
      <c r="P407" s="42" t="s">
        <v>32</v>
      </c>
      <c r="Q407" s="2" t="s">
        <v>32</v>
      </c>
      <c r="R407" s="2" t="s">
        <v>32</v>
      </c>
      <c r="S407" s="2" t="s">
        <v>32</v>
      </c>
      <c r="T407" s="2" t="s">
        <v>32</v>
      </c>
      <c r="U407" s="2" t="s">
        <v>32</v>
      </c>
      <c r="V407" s="42" t="s">
        <v>32</v>
      </c>
    </row>
    <row r="408" spans="1:22" ht="34.5" customHeight="1" x14ac:dyDescent="0.25">
      <c r="A408" s="2" t="s">
        <v>472</v>
      </c>
      <c r="B408" s="2" t="s">
        <v>232</v>
      </c>
      <c r="C408" s="2" t="s">
        <v>550</v>
      </c>
      <c r="D408" s="2" t="s">
        <v>43</v>
      </c>
      <c r="E408" s="2">
        <v>85</v>
      </c>
      <c r="F408" s="2" t="s">
        <v>487</v>
      </c>
      <c r="G408" s="2" t="s">
        <v>488</v>
      </c>
      <c r="H408" s="2">
        <v>1300</v>
      </c>
      <c r="I408" s="2" t="s">
        <v>31</v>
      </c>
      <c r="J408" s="14">
        <v>45444</v>
      </c>
      <c r="K408" s="2" t="s">
        <v>32</v>
      </c>
      <c r="L408" s="2" t="s">
        <v>32</v>
      </c>
      <c r="M408" s="2" t="s">
        <v>32</v>
      </c>
      <c r="N408" s="37" t="s">
        <v>32</v>
      </c>
      <c r="O408" s="2" t="s">
        <v>32</v>
      </c>
      <c r="P408" s="42" t="s">
        <v>32</v>
      </c>
      <c r="Q408" s="2" t="s">
        <v>32</v>
      </c>
      <c r="R408" s="2" t="s">
        <v>32</v>
      </c>
      <c r="S408" s="2">
        <v>437</v>
      </c>
      <c r="T408" s="2">
        <v>520</v>
      </c>
      <c r="U408" s="2">
        <v>437</v>
      </c>
      <c r="V408" s="42">
        <v>0.8403846153846154</v>
      </c>
    </row>
    <row r="409" spans="1:22" ht="34.5" customHeight="1" x14ac:dyDescent="0.25">
      <c r="A409" s="2" t="s">
        <v>472</v>
      </c>
      <c r="B409" s="2" t="s">
        <v>232</v>
      </c>
      <c r="C409" s="2" t="s">
        <v>550</v>
      </c>
      <c r="D409" s="2" t="s">
        <v>43</v>
      </c>
      <c r="E409" s="2">
        <v>88</v>
      </c>
      <c r="F409" s="2" t="s">
        <v>489</v>
      </c>
      <c r="G409" s="37" t="s">
        <v>490</v>
      </c>
      <c r="H409" s="3">
        <v>1</v>
      </c>
      <c r="I409" s="2" t="s">
        <v>41</v>
      </c>
      <c r="J409" s="14">
        <v>45444</v>
      </c>
      <c r="K409" s="42" t="s">
        <v>32</v>
      </c>
      <c r="L409" s="42" t="s">
        <v>32</v>
      </c>
      <c r="M409" s="42" t="s">
        <v>32</v>
      </c>
      <c r="N409" s="42" t="s">
        <v>32</v>
      </c>
      <c r="O409" s="42" t="s">
        <v>32</v>
      </c>
      <c r="P409" s="42" t="s">
        <v>32</v>
      </c>
      <c r="Q409" s="42" t="s">
        <v>32</v>
      </c>
      <c r="R409" s="42" t="s">
        <v>32</v>
      </c>
      <c r="S409" s="42">
        <v>0</v>
      </c>
      <c r="T409" s="42">
        <v>1</v>
      </c>
      <c r="U409" s="42">
        <v>0</v>
      </c>
      <c r="V409" s="42">
        <v>0</v>
      </c>
    </row>
    <row r="410" spans="1:22" ht="34.5" customHeight="1" x14ac:dyDescent="0.25">
      <c r="A410" s="2" t="s">
        <v>472</v>
      </c>
      <c r="B410" s="2" t="s">
        <v>232</v>
      </c>
      <c r="C410" s="2" t="s">
        <v>550</v>
      </c>
      <c r="D410" s="2" t="s">
        <v>43</v>
      </c>
      <c r="E410" s="2">
        <v>90</v>
      </c>
      <c r="F410" s="2" t="s">
        <v>491</v>
      </c>
      <c r="G410" s="2" t="s">
        <v>492</v>
      </c>
      <c r="H410" s="2">
        <v>1</v>
      </c>
      <c r="I410" s="2" t="s">
        <v>31</v>
      </c>
      <c r="J410" s="14">
        <v>45627</v>
      </c>
      <c r="K410" s="2" t="s">
        <v>32</v>
      </c>
      <c r="L410" s="2" t="s">
        <v>32</v>
      </c>
      <c r="M410" s="2" t="s">
        <v>32</v>
      </c>
      <c r="N410" s="2" t="s">
        <v>32</v>
      </c>
      <c r="O410" s="2" t="s">
        <v>32</v>
      </c>
      <c r="P410" s="42" t="s">
        <v>32</v>
      </c>
      <c r="Q410" s="2" t="s">
        <v>32</v>
      </c>
      <c r="R410" s="2" t="s">
        <v>32</v>
      </c>
      <c r="S410" s="2" t="s">
        <v>32</v>
      </c>
      <c r="T410" s="2" t="s">
        <v>32</v>
      </c>
      <c r="U410" s="2" t="s">
        <v>32</v>
      </c>
      <c r="V410" s="42" t="s">
        <v>32</v>
      </c>
    </row>
    <row r="411" spans="1:22" ht="34.5" customHeight="1" x14ac:dyDescent="0.25">
      <c r="A411" s="2" t="s">
        <v>472</v>
      </c>
      <c r="B411" s="37" t="s">
        <v>220</v>
      </c>
      <c r="C411" s="2" t="s">
        <v>550</v>
      </c>
      <c r="D411" s="2" t="s">
        <v>25</v>
      </c>
      <c r="E411" s="2">
        <v>93</v>
      </c>
      <c r="F411" s="2" t="s">
        <v>493</v>
      </c>
      <c r="G411" s="37" t="s">
        <v>494</v>
      </c>
      <c r="H411" s="37">
        <v>2</v>
      </c>
      <c r="I411" s="2" t="s">
        <v>31</v>
      </c>
      <c r="J411" s="14">
        <v>45597</v>
      </c>
      <c r="K411" s="2" t="s">
        <v>32</v>
      </c>
      <c r="L411" s="2" t="s">
        <v>32</v>
      </c>
      <c r="M411" s="2" t="s">
        <v>32</v>
      </c>
      <c r="N411" s="2" t="s">
        <v>32</v>
      </c>
      <c r="O411" s="2" t="s">
        <v>32</v>
      </c>
      <c r="P411" s="42" t="s">
        <v>32</v>
      </c>
      <c r="Q411" s="2" t="s">
        <v>32</v>
      </c>
      <c r="R411" s="2" t="s">
        <v>32</v>
      </c>
      <c r="S411" s="2" t="s">
        <v>32</v>
      </c>
      <c r="T411" s="2" t="s">
        <v>32</v>
      </c>
      <c r="U411" s="2" t="s">
        <v>32</v>
      </c>
      <c r="V411" s="42" t="s">
        <v>32</v>
      </c>
    </row>
    <row r="412" spans="1:22" ht="34.5" customHeight="1" x14ac:dyDescent="0.25">
      <c r="A412" s="2" t="s">
        <v>472</v>
      </c>
      <c r="B412" s="2" t="s">
        <v>220</v>
      </c>
      <c r="C412" s="2" t="s">
        <v>550</v>
      </c>
      <c r="D412" s="2" t="s">
        <v>25</v>
      </c>
      <c r="E412" s="2">
        <v>95</v>
      </c>
      <c r="F412" s="2" t="s">
        <v>223</v>
      </c>
      <c r="G412" s="2" t="s">
        <v>495</v>
      </c>
      <c r="H412" s="2">
        <v>10</v>
      </c>
      <c r="I412" s="2" t="s">
        <v>31</v>
      </c>
      <c r="J412" s="14">
        <v>45474</v>
      </c>
      <c r="K412" s="2" t="s">
        <v>32</v>
      </c>
      <c r="L412" s="2" t="s">
        <v>32</v>
      </c>
      <c r="M412" s="2" t="s">
        <v>32</v>
      </c>
      <c r="N412" s="2" t="s">
        <v>32</v>
      </c>
      <c r="O412" s="2" t="s">
        <v>32</v>
      </c>
      <c r="P412" s="2" t="s">
        <v>32</v>
      </c>
      <c r="Q412" s="2" t="s">
        <v>32</v>
      </c>
      <c r="R412" s="2" t="s">
        <v>32</v>
      </c>
      <c r="S412" s="2" t="s">
        <v>32</v>
      </c>
      <c r="T412" s="2" t="s">
        <v>32</v>
      </c>
      <c r="U412" s="2" t="s">
        <v>32</v>
      </c>
      <c r="V412" s="2" t="s">
        <v>32</v>
      </c>
    </row>
    <row r="413" spans="1:22" ht="34.5" customHeight="1" x14ac:dyDescent="0.25">
      <c r="A413" s="2" t="s">
        <v>472</v>
      </c>
      <c r="B413" s="2" t="s">
        <v>220</v>
      </c>
      <c r="C413" s="2" t="s">
        <v>550</v>
      </c>
      <c r="D413" s="2" t="s">
        <v>25</v>
      </c>
      <c r="E413" s="2">
        <v>98</v>
      </c>
      <c r="F413" s="2" t="s">
        <v>496</v>
      </c>
      <c r="G413" s="2" t="s">
        <v>497</v>
      </c>
      <c r="H413" s="2">
        <v>730</v>
      </c>
      <c r="I413" s="2" t="s">
        <v>31</v>
      </c>
      <c r="J413" s="14">
        <v>45474</v>
      </c>
      <c r="K413" s="2" t="s">
        <v>32</v>
      </c>
      <c r="L413" s="2" t="s">
        <v>32</v>
      </c>
      <c r="M413" s="2" t="s">
        <v>32</v>
      </c>
      <c r="N413" s="2" t="s">
        <v>32</v>
      </c>
      <c r="O413" s="2" t="s">
        <v>32</v>
      </c>
      <c r="P413" s="42" t="s">
        <v>32</v>
      </c>
      <c r="Q413" s="2" t="s">
        <v>32</v>
      </c>
      <c r="R413" s="2" t="s">
        <v>32</v>
      </c>
      <c r="S413" s="2" t="s">
        <v>32</v>
      </c>
      <c r="T413" s="2" t="s">
        <v>32</v>
      </c>
      <c r="U413" s="2" t="s">
        <v>32</v>
      </c>
      <c r="V413" s="42" t="s">
        <v>32</v>
      </c>
    </row>
    <row r="414" spans="1:22" ht="34.5" customHeight="1" x14ac:dyDescent="0.25">
      <c r="A414" s="4" t="s">
        <v>24</v>
      </c>
      <c r="B414" s="4" t="s">
        <v>24</v>
      </c>
      <c r="C414" s="2" t="s">
        <v>550</v>
      </c>
      <c r="D414" s="2" t="s">
        <v>25</v>
      </c>
      <c r="E414" s="2">
        <v>101</v>
      </c>
      <c r="F414" s="2" t="s">
        <v>35</v>
      </c>
      <c r="G414" s="37" t="s">
        <v>35</v>
      </c>
      <c r="H414" s="37">
        <v>2</v>
      </c>
      <c r="I414" s="2" t="s">
        <v>31</v>
      </c>
      <c r="J414" s="14">
        <v>45474</v>
      </c>
      <c r="K414" s="2" t="s">
        <v>32</v>
      </c>
      <c r="L414" s="2" t="s">
        <v>32</v>
      </c>
      <c r="M414" s="2" t="s">
        <v>32</v>
      </c>
      <c r="N414" s="2" t="s">
        <v>32</v>
      </c>
      <c r="O414" s="2" t="s">
        <v>32</v>
      </c>
      <c r="P414" s="42" t="s">
        <v>32</v>
      </c>
      <c r="Q414" s="2" t="s">
        <v>32</v>
      </c>
      <c r="R414" s="2" t="s">
        <v>32</v>
      </c>
      <c r="S414" s="2" t="s">
        <v>32</v>
      </c>
      <c r="T414" s="2" t="s">
        <v>32</v>
      </c>
      <c r="U414" s="2" t="s">
        <v>32</v>
      </c>
      <c r="V414" s="42" t="s">
        <v>32</v>
      </c>
    </row>
    <row r="415" spans="1:22" ht="34.5" customHeight="1" x14ac:dyDescent="0.25">
      <c r="A415" s="4" t="s">
        <v>24</v>
      </c>
      <c r="B415" s="4" t="s">
        <v>24</v>
      </c>
      <c r="C415" s="2" t="s">
        <v>550</v>
      </c>
      <c r="D415" s="2" t="s">
        <v>43</v>
      </c>
      <c r="E415" s="2">
        <v>105</v>
      </c>
      <c r="F415" s="2" t="s">
        <v>48</v>
      </c>
      <c r="G415" s="37" t="s">
        <v>48</v>
      </c>
      <c r="H415" s="37">
        <v>6</v>
      </c>
      <c r="I415" s="2" t="s">
        <v>31</v>
      </c>
      <c r="J415" s="14">
        <v>45352</v>
      </c>
      <c r="K415" s="2" t="s">
        <v>32</v>
      </c>
      <c r="L415" s="2" t="s">
        <v>32</v>
      </c>
      <c r="M415" s="2">
        <v>6</v>
      </c>
      <c r="N415" s="2">
        <v>3</v>
      </c>
      <c r="O415" s="2">
        <v>6</v>
      </c>
      <c r="P415" s="42">
        <v>2</v>
      </c>
      <c r="Q415" s="2">
        <v>0</v>
      </c>
      <c r="R415" s="2" t="s">
        <v>32</v>
      </c>
      <c r="S415" s="2" t="s">
        <v>32</v>
      </c>
      <c r="T415" s="2">
        <v>3</v>
      </c>
      <c r="U415" s="2">
        <v>0</v>
      </c>
      <c r="V415" s="42">
        <v>0</v>
      </c>
    </row>
    <row r="416" spans="1:22" ht="34.5" customHeight="1" x14ac:dyDescent="0.25">
      <c r="A416" s="4" t="s">
        <v>24</v>
      </c>
      <c r="B416" s="4" t="s">
        <v>24</v>
      </c>
      <c r="C416" s="2" t="s">
        <v>550</v>
      </c>
      <c r="D416" s="2" t="s">
        <v>50</v>
      </c>
      <c r="E416" s="2">
        <v>106</v>
      </c>
      <c r="F416" s="2" t="s">
        <v>51</v>
      </c>
      <c r="G416" s="37" t="s">
        <v>51</v>
      </c>
      <c r="H416" s="37">
        <v>1</v>
      </c>
      <c r="I416" s="2" t="s">
        <v>31</v>
      </c>
      <c r="J416" s="14">
        <v>45536</v>
      </c>
      <c r="K416" s="2" t="s">
        <v>32</v>
      </c>
      <c r="L416" s="2" t="s">
        <v>32</v>
      </c>
      <c r="M416" s="2" t="s">
        <v>32</v>
      </c>
      <c r="N416" s="2" t="s">
        <v>32</v>
      </c>
      <c r="O416" s="2" t="s">
        <v>32</v>
      </c>
      <c r="P416" s="42" t="s">
        <v>32</v>
      </c>
      <c r="Q416" s="2" t="s">
        <v>32</v>
      </c>
      <c r="R416" s="2" t="s">
        <v>32</v>
      </c>
      <c r="S416" s="2" t="s">
        <v>32</v>
      </c>
      <c r="T416" s="2" t="s">
        <v>32</v>
      </c>
      <c r="U416" s="2" t="s">
        <v>32</v>
      </c>
      <c r="V416" s="42" t="s">
        <v>32</v>
      </c>
    </row>
    <row r="417" spans="1:22" ht="34.5" customHeight="1" x14ac:dyDescent="0.25">
      <c r="A417" s="4" t="s">
        <v>24</v>
      </c>
      <c r="B417" s="4" t="s">
        <v>24</v>
      </c>
      <c r="C417" s="2" t="s">
        <v>550</v>
      </c>
      <c r="D417" s="2" t="s">
        <v>43</v>
      </c>
      <c r="E417" s="2">
        <v>110</v>
      </c>
      <c r="F417" s="2" t="s">
        <v>498</v>
      </c>
      <c r="G417" s="37" t="s">
        <v>55</v>
      </c>
      <c r="H417" s="37">
        <v>1</v>
      </c>
      <c r="I417" s="2" t="s">
        <v>31</v>
      </c>
      <c r="J417" s="14">
        <v>45505</v>
      </c>
      <c r="K417" s="2" t="s">
        <v>32</v>
      </c>
      <c r="L417" s="2" t="s">
        <v>32</v>
      </c>
      <c r="M417" s="2" t="s">
        <v>32</v>
      </c>
      <c r="N417" s="2" t="s">
        <v>32</v>
      </c>
      <c r="O417" s="2" t="s">
        <v>32</v>
      </c>
      <c r="P417" s="42" t="s">
        <v>32</v>
      </c>
      <c r="Q417" s="2" t="s">
        <v>32</v>
      </c>
      <c r="R417" s="2" t="s">
        <v>32</v>
      </c>
      <c r="S417" s="2" t="s">
        <v>32</v>
      </c>
      <c r="T417" s="2" t="s">
        <v>32</v>
      </c>
      <c r="U417" s="2" t="s">
        <v>32</v>
      </c>
      <c r="V417" s="42" t="s">
        <v>32</v>
      </c>
    </row>
    <row r="418" spans="1:22" ht="34.5" customHeight="1" x14ac:dyDescent="0.25">
      <c r="A418" s="2" t="s">
        <v>499</v>
      </c>
      <c r="B418" s="2" t="s">
        <v>65</v>
      </c>
      <c r="C418" s="2" t="s">
        <v>550</v>
      </c>
      <c r="D418" s="2" t="s">
        <v>37</v>
      </c>
      <c r="E418" s="2">
        <v>114</v>
      </c>
      <c r="F418" s="2" t="s">
        <v>500</v>
      </c>
      <c r="G418" s="2" t="s">
        <v>501</v>
      </c>
      <c r="H418" s="2">
        <v>4</v>
      </c>
      <c r="I418" s="2" t="s">
        <v>31</v>
      </c>
      <c r="J418" s="14">
        <v>45352</v>
      </c>
      <c r="K418" s="2" t="s">
        <v>32</v>
      </c>
      <c r="L418" s="2" t="s">
        <v>32</v>
      </c>
      <c r="M418" s="2">
        <v>1</v>
      </c>
      <c r="N418" s="2">
        <v>1</v>
      </c>
      <c r="O418" s="2">
        <v>1</v>
      </c>
      <c r="P418" s="42">
        <v>1</v>
      </c>
      <c r="Q418" s="2" t="s">
        <v>32</v>
      </c>
      <c r="R418" s="2" t="s">
        <v>32</v>
      </c>
      <c r="S418" s="2">
        <v>1</v>
      </c>
      <c r="T418" s="2">
        <v>1</v>
      </c>
      <c r="U418" s="2">
        <v>1</v>
      </c>
      <c r="V418" s="42">
        <v>1</v>
      </c>
    </row>
    <row r="419" spans="1:22" ht="34.5" customHeight="1" x14ac:dyDescent="0.25">
      <c r="A419" s="2" t="s">
        <v>499</v>
      </c>
      <c r="B419" s="2" t="s">
        <v>110</v>
      </c>
      <c r="C419" s="2" t="s">
        <v>550</v>
      </c>
      <c r="D419" s="2" t="s">
        <v>50</v>
      </c>
      <c r="E419" s="2">
        <v>130</v>
      </c>
      <c r="F419" s="2" t="s">
        <v>502</v>
      </c>
      <c r="G419" s="2" t="s">
        <v>503</v>
      </c>
      <c r="H419" s="2">
        <v>2</v>
      </c>
      <c r="I419" s="2" t="s">
        <v>31</v>
      </c>
      <c r="J419" s="14">
        <v>45627</v>
      </c>
      <c r="K419" s="2" t="s">
        <v>32</v>
      </c>
      <c r="L419" s="2" t="s">
        <v>32</v>
      </c>
      <c r="M419" s="2" t="s">
        <v>32</v>
      </c>
      <c r="N419" s="2" t="s">
        <v>32</v>
      </c>
      <c r="O419" s="2" t="s">
        <v>32</v>
      </c>
      <c r="P419" s="42" t="s">
        <v>32</v>
      </c>
      <c r="Q419" s="2" t="s">
        <v>32</v>
      </c>
      <c r="R419" s="2" t="s">
        <v>32</v>
      </c>
      <c r="S419" s="2" t="s">
        <v>32</v>
      </c>
      <c r="T419" s="2" t="s">
        <v>32</v>
      </c>
      <c r="U419" s="2" t="s">
        <v>32</v>
      </c>
      <c r="V419" s="42" t="s">
        <v>32</v>
      </c>
    </row>
    <row r="420" spans="1:22" ht="34.5" customHeight="1" x14ac:dyDescent="0.25">
      <c r="A420" s="2" t="s">
        <v>499</v>
      </c>
      <c r="B420" s="2" t="s">
        <v>110</v>
      </c>
      <c r="C420" s="2" t="s">
        <v>550</v>
      </c>
      <c r="D420" s="2" t="s">
        <v>50</v>
      </c>
      <c r="E420" s="2">
        <v>131</v>
      </c>
      <c r="F420" s="2" t="s">
        <v>504</v>
      </c>
      <c r="G420" s="2" t="s">
        <v>505</v>
      </c>
      <c r="H420" s="2">
        <v>12</v>
      </c>
      <c r="I420" s="2" t="s">
        <v>31</v>
      </c>
      <c r="J420" s="14">
        <v>45292</v>
      </c>
      <c r="K420" s="2">
        <v>1</v>
      </c>
      <c r="L420" s="2">
        <v>1</v>
      </c>
      <c r="M420" s="2">
        <v>1</v>
      </c>
      <c r="N420" s="2">
        <v>3</v>
      </c>
      <c r="O420" s="2">
        <v>3</v>
      </c>
      <c r="P420" s="42">
        <v>1</v>
      </c>
      <c r="Q420" s="2">
        <v>1</v>
      </c>
      <c r="R420" s="2">
        <v>1</v>
      </c>
      <c r="S420" s="2">
        <v>1</v>
      </c>
      <c r="T420" s="2">
        <v>3</v>
      </c>
      <c r="U420" s="2">
        <v>3</v>
      </c>
      <c r="V420" s="42">
        <v>1</v>
      </c>
    </row>
    <row r="421" spans="1:22" ht="34.5" customHeight="1" x14ac:dyDescent="0.25">
      <c r="A421" s="2" t="s">
        <v>499</v>
      </c>
      <c r="B421" s="2" t="s">
        <v>91</v>
      </c>
      <c r="C421" s="2" t="s">
        <v>550</v>
      </c>
      <c r="D421" s="2" t="s">
        <v>43</v>
      </c>
      <c r="E421" s="2">
        <v>134</v>
      </c>
      <c r="F421" s="2" t="s">
        <v>506</v>
      </c>
      <c r="G421" s="2" t="s">
        <v>507</v>
      </c>
      <c r="H421" s="2">
        <v>4</v>
      </c>
      <c r="I421" s="2" t="s">
        <v>31</v>
      </c>
      <c r="J421" s="14">
        <v>45352</v>
      </c>
      <c r="K421" s="2" t="s">
        <v>32</v>
      </c>
      <c r="L421" s="2" t="s">
        <v>32</v>
      </c>
      <c r="M421" s="2">
        <v>1</v>
      </c>
      <c r="N421" s="2">
        <v>1</v>
      </c>
      <c r="O421" s="2">
        <v>1</v>
      </c>
      <c r="P421" s="42">
        <v>1</v>
      </c>
      <c r="Q421" s="2" t="s">
        <v>32</v>
      </c>
      <c r="R421" s="2" t="s">
        <v>32</v>
      </c>
      <c r="S421" s="2">
        <v>1</v>
      </c>
      <c r="T421" s="2">
        <v>1</v>
      </c>
      <c r="U421" s="2">
        <v>1</v>
      </c>
      <c r="V421" s="42">
        <v>1</v>
      </c>
    </row>
    <row r="422" spans="1:22" ht="34.5" customHeight="1" x14ac:dyDescent="0.25">
      <c r="A422" s="2" t="s">
        <v>499</v>
      </c>
      <c r="B422" s="2" t="s">
        <v>91</v>
      </c>
      <c r="C422" s="2" t="s">
        <v>550</v>
      </c>
      <c r="D422" s="2" t="s">
        <v>25</v>
      </c>
      <c r="E422" s="2">
        <v>137</v>
      </c>
      <c r="F422" s="2" t="s">
        <v>508</v>
      </c>
      <c r="G422" s="2" t="s">
        <v>509</v>
      </c>
      <c r="H422" s="2">
        <v>1</v>
      </c>
      <c r="I422" s="2" t="s">
        <v>31</v>
      </c>
      <c r="J422" s="14">
        <v>45444</v>
      </c>
      <c r="K422" s="2" t="s">
        <v>32</v>
      </c>
      <c r="L422" s="2" t="s">
        <v>32</v>
      </c>
      <c r="M422" s="2" t="s">
        <v>32</v>
      </c>
      <c r="N422" s="37" t="s">
        <v>32</v>
      </c>
      <c r="O422" s="2" t="s">
        <v>32</v>
      </c>
      <c r="P422" s="42" t="s">
        <v>32</v>
      </c>
      <c r="Q422" s="2" t="s">
        <v>32</v>
      </c>
      <c r="R422" s="2" t="s">
        <v>32</v>
      </c>
      <c r="S422" s="2">
        <v>1</v>
      </c>
      <c r="T422" s="2">
        <v>1</v>
      </c>
      <c r="U422" s="2">
        <v>1</v>
      </c>
      <c r="V422" s="42">
        <v>1</v>
      </c>
    </row>
    <row r="423" spans="1:22" ht="34.5" customHeight="1" x14ac:dyDescent="0.25">
      <c r="A423" s="2" t="s">
        <v>499</v>
      </c>
      <c r="B423" s="2" t="s">
        <v>91</v>
      </c>
      <c r="C423" s="2" t="s">
        <v>550</v>
      </c>
      <c r="D423" s="2" t="s">
        <v>50</v>
      </c>
      <c r="E423" s="2">
        <v>144</v>
      </c>
      <c r="F423" s="2" t="s">
        <v>510</v>
      </c>
      <c r="G423" s="2" t="s">
        <v>511</v>
      </c>
      <c r="H423" s="2">
        <v>4</v>
      </c>
      <c r="I423" s="2" t="s">
        <v>31</v>
      </c>
      <c r="J423" s="14">
        <v>45352</v>
      </c>
      <c r="K423" s="2" t="s">
        <v>32</v>
      </c>
      <c r="L423" s="2" t="s">
        <v>32</v>
      </c>
      <c r="M423" s="2">
        <v>1</v>
      </c>
      <c r="N423" s="2">
        <v>1</v>
      </c>
      <c r="O423" s="2">
        <v>1</v>
      </c>
      <c r="P423" s="42">
        <v>1</v>
      </c>
      <c r="Q423" s="2" t="s">
        <v>32</v>
      </c>
      <c r="R423" s="2" t="s">
        <v>32</v>
      </c>
      <c r="S423" s="2">
        <v>1</v>
      </c>
      <c r="T423" s="2">
        <v>1</v>
      </c>
      <c r="U423" s="2">
        <v>1</v>
      </c>
      <c r="V423" s="42">
        <v>1</v>
      </c>
    </row>
    <row r="424" spans="1:22" ht="34.5" customHeight="1" x14ac:dyDescent="0.25">
      <c r="A424" s="2" t="s">
        <v>499</v>
      </c>
      <c r="B424" s="2" t="s">
        <v>512</v>
      </c>
      <c r="C424" s="2" t="s">
        <v>550</v>
      </c>
      <c r="D424" s="2" t="s">
        <v>25</v>
      </c>
      <c r="E424" s="2">
        <v>146</v>
      </c>
      <c r="F424" s="2" t="s">
        <v>513</v>
      </c>
      <c r="G424" s="2" t="s">
        <v>514</v>
      </c>
      <c r="H424" s="3">
        <v>0.1</v>
      </c>
      <c r="I424" s="2" t="s">
        <v>41</v>
      </c>
      <c r="J424" s="14">
        <v>45474</v>
      </c>
      <c r="K424" s="42" t="s">
        <v>32</v>
      </c>
      <c r="L424" s="42" t="s">
        <v>32</v>
      </c>
      <c r="M424" s="42" t="s">
        <v>32</v>
      </c>
      <c r="N424" s="42" t="s">
        <v>32</v>
      </c>
      <c r="O424" s="42" t="s">
        <v>32</v>
      </c>
      <c r="P424" s="42" t="s">
        <v>32</v>
      </c>
      <c r="Q424" s="42" t="s">
        <v>32</v>
      </c>
      <c r="R424" s="42" t="s">
        <v>32</v>
      </c>
      <c r="S424" s="42" t="s">
        <v>32</v>
      </c>
      <c r="T424" s="42" t="s">
        <v>32</v>
      </c>
      <c r="U424" s="42" t="s">
        <v>32</v>
      </c>
      <c r="V424" s="42" t="s">
        <v>32</v>
      </c>
    </row>
    <row r="425" spans="1:22" ht="34.5" customHeight="1" x14ac:dyDescent="0.25">
      <c r="A425" s="37" t="s">
        <v>499</v>
      </c>
      <c r="B425" s="37" t="s">
        <v>512</v>
      </c>
      <c r="C425" s="2" t="s">
        <v>550</v>
      </c>
      <c r="D425" s="2" t="s">
        <v>25</v>
      </c>
      <c r="E425" s="2">
        <v>147</v>
      </c>
      <c r="F425" s="2" t="s">
        <v>128</v>
      </c>
      <c r="G425" s="37" t="s">
        <v>515</v>
      </c>
      <c r="H425" s="37">
        <v>50</v>
      </c>
      <c r="I425" s="2" t="s">
        <v>31</v>
      </c>
      <c r="J425" s="14">
        <v>45627</v>
      </c>
      <c r="K425" s="2" t="s">
        <v>32</v>
      </c>
      <c r="L425" s="2" t="s">
        <v>32</v>
      </c>
      <c r="M425" s="2" t="s">
        <v>32</v>
      </c>
      <c r="N425" s="2" t="s">
        <v>32</v>
      </c>
      <c r="O425" s="2" t="s">
        <v>32</v>
      </c>
      <c r="P425" s="42" t="s">
        <v>32</v>
      </c>
      <c r="Q425" s="2" t="s">
        <v>32</v>
      </c>
      <c r="R425" s="2" t="s">
        <v>32</v>
      </c>
      <c r="S425" s="2" t="s">
        <v>32</v>
      </c>
      <c r="T425" s="2" t="s">
        <v>32</v>
      </c>
      <c r="U425" s="2" t="s">
        <v>32</v>
      </c>
      <c r="V425" s="42" t="s">
        <v>32</v>
      </c>
    </row>
    <row r="426" spans="1:22" ht="34.5" customHeight="1" x14ac:dyDescent="0.25">
      <c r="A426" s="37" t="s">
        <v>499</v>
      </c>
      <c r="B426" s="37" t="s">
        <v>512</v>
      </c>
      <c r="C426" s="2" t="s">
        <v>550</v>
      </c>
      <c r="D426" s="2" t="s">
        <v>50</v>
      </c>
      <c r="E426" s="2">
        <v>149</v>
      </c>
      <c r="F426" s="2" t="s">
        <v>516</v>
      </c>
      <c r="G426" s="37" t="s">
        <v>517</v>
      </c>
      <c r="H426" s="37">
        <v>2</v>
      </c>
      <c r="I426" s="2" t="s">
        <v>31</v>
      </c>
      <c r="J426" s="14">
        <v>45444</v>
      </c>
      <c r="K426" s="2" t="s">
        <v>32</v>
      </c>
      <c r="L426" s="2" t="s">
        <v>32</v>
      </c>
      <c r="M426" s="2" t="s">
        <v>32</v>
      </c>
      <c r="N426" s="37" t="s">
        <v>32</v>
      </c>
      <c r="O426" s="2" t="s">
        <v>32</v>
      </c>
      <c r="P426" s="42" t="s">
        <v>32</v>
      </c>
      <c r="Q426" s="2" t="s">
        <v>32</v>
      </c>
      <c r="R426" s="2" t="s">
        <v>32</v>
      </c>
      <c r="S426" s="2">
        <v>1</v>
      </c>
      <c r="T426" s="2">
        <v>1</v>
      </c>
      <c r="U426" s="2">
        <v>1</v>
      </c>
      <c r="V426" s="42">
        <v>1</v>
      </c>
    </row>
    <row r="427" spans="1:22" ht="34.5" customHeight="1" x14ac:dyDescent="0.25">
      <c r="A427" s="2" t="s">
        <v>499</v>
      </c>
      <c r="B427" s="2" t="s">
        <v>512</v>
      </c>
      <c r="C427" s="2" t="s">
        <v>550</v>
      </c>
      <c r="D427" s="2" t="s">
        <v>50</v>
      </c>
      <c r="E427" s="2">
        <v>150</v>
      </c>
      <c r="F427" s="2" t="s">
        <v>518</v>
      </c>
      <c r="G427" s="2" t="s">
        <v>519</v>
      </c>
      <c r="H427" s="2">
        <v>3</v>
      </c>
      <c r="I427" s="2" t="s">
        <v>31</v>
      </c>
      <c r="J427" s="14">
        <v>45627</v>
      </c>
      <c r="K427" s="2" t="s">
        <v>32</v>
      </c>
      <c r="L427" s="2" t="s">
        <v>32</v>
      </c>
      <c r="M427" s="2" t="s">
        <v>32</v>
      </c>
      <c r="N427" s="2" t="s">
        <v>32</v>
      </c>
      <c r="O427" s="2" t="s">
        <v>32</v>
      </c>
      <c r="P427" s="42" t="s">
        <v>32</v>
      </c>
      <c r="Q427" s="2" t="s">
        <v>32</v>
      </c>
      <c r="R427" s="2" t="s">
        <v>32</v>
      </c>
      <c r="S427" s="2" t="s">
        <v>32</v>
      </c>
      <c r="T427" s="2" t="s">
        <v>32</v>
      </c>
      <c r="U427" s="2" t="s">
        <v>32</v>
      </c>
      <c r="V427" s="42" t="s">
        <v>32</v>
      </c>
    </row>
    <row r="428" spans="1:22" ht="34.5" customHeight="1" x14ac:dyDescent="0.25">
      <c r="A428" s="2" t="s">
        <v>499</v>
      </c>
      <c r="B428" s="2" t="s">
        <v>512</v>
      </c>
      <c r="C428" s="2" t="s">
        <v>550</v>
      </c>
      <c r="D428" s="2" t="s">
        <v>50</v>
      </c>
      <c r="E428" s="2">
        <v>152</v>
      </c>
      <c r="F428" s="2" t="s">
        <v>520</v>
      </c>
      <c r="G428" s="2" t="s">
        <v>521</v>
      </c>
      <c r="H428" s="2">
        <v>5</v>
      </c>
      <c r="I428" s="2" t="s">
        <v>31</v>
      </c>
      <c r="J428" s="14">
        <v>45566</v>
      </c>
      <c r="K428" s="2" t="s">
        <v>32</v>
      </c>
      <c r="L428" s="2" t="s">
        <v>32</v>
      </c>
      <c r="M428" s="2" t="s">
        <v>32</v>
      </c>
      <c r="N428" s="2" t="s">
        <v>32</v>
      </c>
      <c r="O428" s="2" t="s">
        <v>32</v>
      </c>
      <c r="P428" s="42" t="s">
        <v>32</v>
      </c>
      <c r="Q428" s="2" t="s">
        <v>32</v>
      </c>
      <c r="R428" s="2" t="s">
        <v>32</v>
      </c>
      <c r="S428" s="2" t="s">
        <v>32</v>
      </c>
      <c r="T428" s="2" t="s">
        <v>32</v>
      </c>
      <c r="U428" s="2" t="s">
        <v>32</v>
      </c>
      <c r="V428" s="42" t="s">
        <v>32</v>
      </c>
    </row>
    <row r="429" spans="1:22" ht="34.5" customHeight="1" x14ac:dyDescent="0.25">
      <c r="A429" s="2" t="s">
        <v>499</v>
      </c>
      <c r="B429" s="2" t="s">
        <v>86</v>
      </c>
      <c r="C429" s="2" t="s">
        <v>550</v>
      </c>
      <c r="D429" s="2" t="s">
        <v>50</v>
      </c>
      <c r="E429" s="2">
        <v>154</v>
      </c>
      <c r="F429" s="2" t="s">
        <v>522</v>
      </c>
      <c r="G429" s="2" t="s">
        <v>523</v>
      </c>
      <c r="H429" s="3">
        <v>1</v>
      </c>
      <c r="I429" s="2" t="s">
        <v>41</v>
      </c>
      <c r="J429" s="14">
        <v>45505</v>
      </c>
      <c r="K429" s="42" t="s">
        <v>32</v>
      </c>
      <c r="L429" s="42" t="s">
        <v>32</v>
      </c>
      <c r="M429" s="42" t="s">
        <v>32</v>
      </c>
      <c r="N429" s="42" t="s">
        <v>32</v>
      </c>
      <c r="O429" s="42" t="s">
        <v>32</v>
      </c>
      <c r="P429" s="42" t="s">
        <v>32</v>
      </c>
      <c r="Q429" s="42" t="s">
        <v>32</v>
      </c>
      <c r="R429" s="42" t="s">
        <v>32</v>
      </c>
      <c r="S429" s="42" t="s">
        <v>32</v>
      </c>
      <c r="T429" s="42" t="s">
        <v>32</v>
      </c>
      <c r="U429" s="42" t="s">
        <v>32</v>
      </c>
      <c r="V429" s="42" t="s">
        <v>32</v>
      </c>
    </row>
    <row r="430" spans="1:22" ht="34.5" customHeight="1" x14ac:dyDescent="0.25">
      <c r="A430" s="2" t="s">
        <v>319</v>
      </c>
      <c r="B430" s="37" t="s">
        <v>330</v>
      </c>
      <c r="C430" s="2" t="s">
        <v>550</v>
      </c>
      <c r="D430" s="2" t="s">
        <v>50</v>
      </c>
      <c r="E430" s="2">
        <v>165</v>
      </c>
      <c r="F430" s="2" t="s">
        <v>524</v>
      </c>
      <c r="G430" s="2" t="s">
        <v>525</v>
      </c>
      <c r="H430" s="2">
        <v>4</v>
      </c>
      <c r="I430" s="2" t="s">
        <v>31</v>
      </c>
      <c r="J430" s="14">
        <v>45352</v>
      </c>
      <c r="K430" s="2" t="s">
        <v>32</v>
      </c>
      <c r="L430" s="2" t="s">
        <v>32</v>
      </c>
      <c r="M430" s="2">
        <v>1</v>
      </c>
      <c r="N430" s="2">
        <v>1</v>
      </c>
      <c r="O430" s="2">
        <v>1</v>
      </c>
      <c r="P430" s="42">
        <v>1</v>
      </c>
      <c r="Q430" s="2" t="s">
        <v>32</v>
      </c>
      <c r="R430" s="2" t="s">
        <v>32</v>
      </c>
      <c r="S430" s="2">
        <v>1</v>
      </c>
      <c r="T430" s="2">
        <v>1</v>
      </c>
      <c r="U430" s="2">
        <v>1</v>
      </c>
      <c r="V430" s="42">
        <v>1</v>
      </c>
    </row>
    <row r="431" spans="1:22" ht="34.5" customHeight="1" x14ac:dyDescent="0.25">
      <c r="A431" s="37" t="s">
        <v>337</v>
      </c>
      <c r="B431" s="37" t="s">
        <v>347</v>
      </c>
      <c r="C431" s="2" t="s">
        <v>550</v>
      </c>
      <c r="D431" s="2" t="s">
        <v>50</v>
      </c>
      <c r="E431" s="2">
        <v>189</v>
      </c>
      <c r="F431" s="2" t="s">
        <v>526</v>
      </c>
      <c r="G431" s="2" t="s">
        <v>353</v>
      </c>
      <c r="H431" s="2">
        <v>3</v>
      </c>
      <c r="I431" s="2" t="s">
        <v>31</v>
      </c>
      <c r="J431" s="14">
        <v>45413</v>
      </c>
      <c r="K431" s="2" t="s">
        <v>32</v>
      </c>
      <c r="L431" s="2" t="s">
        <v>32</v>
      </c>
      <c r="M431" s="2" t="s">
        <v>32</v>
      </c>
      <c r="N431" s="2" t="s">
        <v>32</v>
      </c>
      <c r="O431" s="2" t="s">
        <v>32</v>
      </c>
      <c r="P431" s="2" t="s">
        <v>32</v>
      </c>
      <c r="Q431" s="2" t="s">
        <v>32</v>
      </c>
      <c r="R431" s="2">
        <v>1</v>
      </c>
      <c r="S431" s="2" t="s">
        <v>32</v>
      </c>
      <c r="T431" s="2">
        <v>1</v>
      </c>
      <c r="U431" s="2">
        <v>1</v>
      </c>
      <c r="V431" s="42">
        <v>1</v>
      </c>
    </row>
    <row r="432" spans="1:22" ht="34.5" customHeight="1" x14ac:dyDescent="0.25">
      <c r="A432" s="2" t="s">
        <v>428</v>
      </c>
      <c r="B432" s="2" t="s">
        <v>428</v>
      </c>
      <c r="C432" s="2" t="s">
        <v>550</v>
      </c>
      <c r="D432" s="2" t="s">
        <v>50</v>
      </c>
      <c r="E432" s="2">
        <v>209</v>
      </c>
      <c r="F432" s="2" t="s">
        <v>527</v>
      </c>
      <c r="G432" s="37" t="s">
        <v>528</v>
      </c>
      <c r="H432" s="3">
        <v>1</v>
      </c>
      <c r="I432" s="2" t="s">
        <v>41</v>
      </c>
      <c r="J432" s="14">
        <v>45444</v>
      </c>
      <c r="K432" s="42" t="s">
        <v>32</v>
      </c>
      <c r="L432" s="42" t="s">
        <v>32</v>
      </c>
      <c r="M432" s="42" t="s">
        <v>32</v>
      </c>
      <c r="N432" s="2" t="s">
        <v>32</v>
      </c>
      <c r="O432" s="42" t="s">
        <v>32</v>
      </c>
      <c r="P432" s="42" t="s">
        <v>32</v>
      </c>
      <c r="Q432" s="42" t="s">
        <v>32</v>
      </c>
      <c r="R432" s="42" t="s">
        <v>32</v>
      </c>
      <c r="S432" s="42">
        <v>0</v>
      </c>
      <c r="T432" s="42">
        <v>0.5</v>
      </c>
      <c r="U432" s="42">
        <v>0</v>
      </c>
      <c r="V432" s="42">
        <v>0</v>
      </c>
    </row>
    <row r="433" spans="1:22" ht="34.5" customHeight="1" x14ac:dyDescent="0.25">
      <c r="A433" s="2" t="s">
        <v>428</v>
      </c>
      <c r="B433" s="2" t="s">
        <v>436</v>
      </c>
      <c r="C433" s="37" t="s">
        <v>550</v>
      </c>
      <c r="D433" s="2" t="s">
        <v>50</v>
      </c>
      <c r="E433" s="2">
        <v>218</v>
      </c>
      <c r="F433" s="2" t="s">
        <v>529</v>
      </c>
      <c r="G433" s="2" t="s">
        <v>530</v>
      </c>
      <c r="H433" s="37">
        <v>70</v>
      </c>
      <c r="I433" s="2" t="s">
        <v>31</v>
      </c>
      <c r="J433" s="14">
        <v>45352</v>
      </c>
      <c r="K433" s="2" t="s">
        <v>32</v>
      </c>
      <c r="L433" s="2" t="s">
        <v>32</v>
      </c>
      <c r="M433" s="2">
        <v>8</v>
      </c>
      <c r="N433" s="2">
        <v>8</v>
      </c>
      <c r="O433" s="2">
        <v>8</v>
      </c>
      <c r="P433" s="42">
        <v>1</v>
      </c>
      <c r="Q433" s="2" t="s">
        <v>32</v>
      </c>
      <c r="R433" s="2" t="s">
        <v>32</v>
      </c>
      <c r="S433" s="2">
        <v>16</v>
      </c>
      <c r="T433" s="2">
        <v>16</v>
      </c>
      <c r="U433" s="2">
        <v>16</v>
      </c>
      <c r="V433" s="42">
        <v>1</v>
      </c>
    </row>
    <row r="434" spans="1:22" ht="34.5" customHeight="1" x14ac:dyDescent="0.25">
      <c r="A434" s="2" t="s">
        <v>428</v>
      </c>
      <c r="B434" s="2" t="s">
        <v>436</v>
      </c>
      <c r="C434" s="37" t="s">
        <v>550</v>
      </c>
      <c r="D434" s="2" t="s">
        <v>50</v>
      </c>
      <c r="E434" s="2">
        <v>219</v>
      </c>
      <c r="F434" s="2" t="s">
        <v>531</v>
      </c>
      <c r="G434" s="2" t="s">
        <v>532</v>
      </c>
      <c r="H434" s="37">
        <v>10</v>
      </c>
      <c r="I434" s="2" t="s">
        <v>31</v>
      </c>
      <c r="J434" s="14">
        <v>45536</v>
      </c>
      <c r="K434" s="2" t="s">
        <v>32</v>
      </c>
      <c r="L434" s="2" t="s">
        <v>32</v>
      </c>
      <c r="M434" s="2" t="s">
        <v>32</v>
      </c>
      <c r="N434" s="2" t="s">
        <v>32</v>
      </c>
      <c r="O434" s="2" t="s">
        <v>32</v>
      </c>
      <c r="P434" s="42" t="s">
        <v>32</v>
      </c>
      <c r="Q434" s="2" t="s">
        <v>32</v>
      </c>
      <c r="R434" s="2" t="s">
        <v>32</v>
      </c>
      <c r="S434" s="2" t="s">
        <v>32</v>
      </c>
      <c r="T434" s="2" t="s">
        <v>32</v>
      </c>
      <c r="U434" s="2" t="s">
        <v>32</v>
      </c>
      <c r="V434" s="42" t="s">
        <v>32</v>
      </c>
    </row>
    <row r="435" spans="1:22" ht="34.5" customHeight="1" x14ac:dyDescent="0.25">
      <c r="A435" s="2" t="s">
        <v>472</v>
      </c>
      <c r="B435" s="2" t="s">
        <v>244</v>
      </c>
      <c r="C435" s="2" t="s">
        <v>550</v>
      </c>
      <c r="D435" s="2" t="s">
        <v>50</v>
      </c>
      <c r="E435" s="2">
        <v>228</v>
      </c>
      <c r="F435" s="2" t="s">
        <v>533</v>
      </c>
      <c r="G435" s="2" t="s">
        <v>534</v>
      </c>
      <c r="H435" s="3">
        <v>1</v>
      </c>
      <c r="I435" s="2" t="s">
        <v>41</v>
      </c>
      <c r="J435" s="14">
        <v>45323</v>
      </c>
      <c r="K435" s="42" t="s">
        <v>32</v>
      </c>
      <c r="L435" s="42">
        <v>1</v>
      </c>
      <c r="M435" s="42">
        <v>1</v>
      </c>
      <c r="N435" s="42">
        <v>1</v>
      </c>
      <c r="O435" s="42">
        <v>1</v>
      </c>
      <c r="P435" s="42">
        <v>1</v>
      </c>
      <c r="Q435" s="42">
        <v>1</v>
      </c>
      <c r="R435" s="42">
        <v>1</v>
      </c>
      <c r="S435" s="42">
        <v>1</v>
      </c>
      <c r="T435" s="42">
        <v>1</v>
      </c>
      <c r="U435" s="42">
        <v>1</v>
      </c>
      <c r="V435" s="42">
        <v>1</v>
      </c>
    </row>
    <row r="436" spans="1:22" ht="34.5" customHeight="1" x14ac:dyDescent="0.25">
      <c r="A436" s="4" t="s">
        <v>337</v>
      </c>
      <c r="B436" s="4" t="s">
        <v>347</v>
      </c>
      <c r="C436" s="4" t="s">
        <v>550</v>
      </c>
      <c r="D436" s="4" t="s">
        <v>50</v>
      </c>
      <c r="E436" s="4">
        <v>239</v>
      </c>
      <c r="F436" s="4" t="s">
        <v>535</v>
      </c>
      <c r="G436" s="4" t="s">
        <v>536</v>
      </c>
      <c r="H436" s="11">
        <v>1</v>
      </c>
      <c r="I436" s="4" t="s">
        <v>41</v>
      </c>
      <c r="J436" s="14">
        <v>45413</v>
      </c>
      <c r="K436" s="42" t="s">
        <v>32</v>
      </c>
      <c r="L436" s="42" t="s">
        <v>32</v>
      </c>
      <c r="M436" s="42" t="s">
        <v>32</v>
      </c>
      <c r="N436" s="42" t="s">
        <v>32</v>
      </c>
      <c r="O436" s="42" t="s">
        <v>32</v>
      </c>
      <c r="P436" s="42" t="s">
        <v>32</v>
      </c>
      <c r="Q436" s="42" t="s">
        <v>32</v>
      </c>
      <c r="R436" s="42">
        <v>1</v>
      </c>
      <c r="S436" s="42">
        <v>1</v>
      </c>
      <c r="T436" s="42">
        <v>1</v>
      </c>
      <c r="U436" s="42">
        <v>1</v>
      </c>
      <c r="V436" s="42">
        <v>1</v>
      </c>
    </row>
    <row r="437" spans="1:22" ht="34.5" customHeight="1" x14ac:dyDescent="0.25">
      <c r="A437" s="2" t="s">
        <v>456</v>
      </c>
      <c r="B437" s="2" t="s">
        <v>537</v>
      </c>
      <c r="C437" s="2" t="s">
        <v>550</v>
      </c>
      <c r="D437" s="2" t="s">
        <v>50</v>
      </c>
      <c r="E437" s="2">
        <v>243</v>
      </c>
      <c r="F437" s="2" t="s">
        <v>538</v>
      </c>
      <c r="G437" s="2" t="s">
        <v>539</v>
      </c>
      <c r="H437" s="3">
        <v>1</v>
      </c>
      <c r="I437" s="2" t="s">
        <v>41</v>
      </c>
      <c r="J437" s="14">
        <v>45474</v>
      </c>
      <c r="K437" s="42" t="s">
        <v>32</v>
      </c>
      <c r="L437" s="42" t="s">
        <v>32</v>
      </c>
      <c r="M437" s="42" t="s">
        <v>32</v>
      </c>
      <c r="N437" s="42" t="s">
        <v>32</v>
      </c>
      <c r="O437" s="42" t="s">
        <v>32</v>
      </c>
      <c r="P437" s="42" t="s">
        <v>32</v>
      </c>
      <c r="Q437" s="42" t="s">
        <v>32</v>
      </c>
      <c r="R437" s="42" t="s">
        <v>32</v>
      </c>
      <c r="S437" s="42" t="s">
        <v>32</v>
      </c>
      <c r="T437" s="42" t="s">
        <v>32</v>
      </c>
      <c r="U437" s="42" t="s">
        <v>32</v>
      </c>
      <c r="V437" s="42" t="s">
        <v>32</v>
      </c>
    </row>
    <row r="438" spans="1:22" ht="34.5" customHeight="1" x14ac:dyDescent="0.25">
      <c r="A438" s="2" t="s">
        <v>456</v>
      </c>
      <c r="B438" s="2" t="s">
        <v>212</v>
      </c>
      <c r="C438" s="2" t="s">
        <v>551</v>
      </c>
      <c r="D438" s="2" t="s">
        <v>50</v>
      </c>
      <c r="E438" s="2">
        <v>19</v>
      </c>
      <c r="F438" s="2" t="s">
        <v>458</v>
      </c>
      <c r="G438" s="2" t="s">
        <v>459</v>
      </c>
      <c r="H438" s="6">
        <v>31</v>
      </c>
      <c r="I438" s="2" t="s">
        <v>31</v>
      </c>
      <c r="J438" s="14">
        <v>45383</v>
      </c>
      <c r="K438" s="2" t="s">
        <v>32</v>
      </c>
      <c r="L438" s="2" t="s">
        <v>32</v>
      </c>
      <c r="M438" s="2" t="s">
        <v>32</v>
      </c>
      <c r="N438" s="37" t="s">
        <v>32</v>
      </c>
      <c r="O438" s="2" t="s">
        <v>32</v>
      </c>
      <c r="P438" s="42" t="s">
        <v>32</v>
      </c>
      <c r="Q438" s="2">
        <v>30</v>
      </c>
      <c r="R438" s="2" t="s">
        <v>32</v>
      </c>
      <c r="S438" s="2" t="s">
        <v>32</v>
      </c>
      <c r="T438" s="2">
        <v>10</v>
      </c>
      <c r="U438" s="2">
        <v>30</v>
      </c>
      <c r="V438" s="42">
        <v>3</v>
      </c>
    </row>
    <row r="439" spans="1:22" ht="34.5" customHeight="1" x14ac:dyDescent="0.25">
      <c r="A439" s="2" t="s">
        <v>456</v>
      </c>
      <c r="B439" s="2" t="s">
        <v>212</v>
      </c>
      <c r="C439" s="2" t="s">
        <v>551</v>
      </c>
      <c r="D439" s="2" t="s">
        <v>50</v>
      </c>
      <c r="E439" s="2">
        <v>20</v>
      </c>
      <c r="F439" s="2" t="s">
        <v>460</v>
      </c>
      <c r="G439" s="2" t="s">
        <v>461</v>
      </c>
      <c r="H439" s="37">
        <v>31</v>
      </c>
      <c r="I439" s="2" t="s">
        <v>31</v>
      </c>
      <c r="J439" s="14">
        <v>45505</v>
      </c>
      <c r="K439" s="2" t="s">
        <v>32</v>
      </c>
      <c r="L439" s="2" t="s">
        <v>32</v>
      </c>
      <c r="M439" s="2" t="s">
        <v>32</v>
      </c>
      <c r="N439" s="2" t="s">
        <v>32</v>
      </c>
      <c r="O439" s="2" t="s">
        <v>32</v>
      </c>
      <c r="P439" s="42" t="s">
        <v>32</v>
      </c>
      <c r="Q439" s="2" t="s">
        <v>32</v>
      </c>
      <c r="R439" s="2" t="s">
        <v>32</v>
      </c>
      <c r="S439" s="2" t="s">
        <v>32</v>
      </c>
      <c r="T439" s="2" t="s">
        <v>32</v>
      </c>
      <c r="U439" s="2" t="s">
        <v>32</v>
      </c>
      <c r="V439" s="42" t="s">
        <v>32</v>
      </c>
    </row>
    <row r="440" spans="1:22" ht="34.5" customHeight="1" x14ac:dyDescent="0.25">
      <c r="A440" s="4" t="s">
        <v>130</v>
      </c>
      <c r="B440" s="2" t="s">
        <v>462</v>
      </c>
      <c r="C440" s="2" t="s">
        <v>551</v>
      </c>
      <c r="D440" s="2" t="s">
        <v>50</v>
      </c>
      <c r="E440" s="2">
        <v>29</v>
      </c>
      <c r="F440" s="2" t="s">
        <v>463</v>
      </c>
      <c r="G440" s="2" t="s">
        <v>464</v>
      </c>
      <c r="H440" s="3">
        <v>1</v>
      </c>
      <c r="I440" s="2" t="s">
        <v>41</v>
      </c>
      <c r="J440" s="14">
        <v>45292</v>
      </c>
      <c r="K440" s="42" t="s">
        <v>32</v>
      </c>
      <c r="L440" s="42" t="s">
        <v>32</v>
      </c>
      <c r="M440" s="42" t="s">
        <v>32</v>
      </c>
      <c r="N440" s="42">
        <v>1</v>
      </c>
      <c r="O440" s="42" t="s">
        <v>32</v>
      </c>
      <c r="P440" s="42" t="s">
        <v>32</v>
      </c>
      <c r="Q440" s="42" t="s">
        <v>32</v>
      </c>
      <c r="R440" s="54">
        <v>1</v>
      </c>
      <c r="S440" s="54" t="s">
        <v>32</v>
      </c>
      <c r="T440" s="42">
        <v>1</v>
      </c>
      <c r="U440" s="42">
        <v>1</v>
      </c>
      <c r="V440" s="42">
        <v>1</v>
      </c>
    </row>
    <row r="441" spans="1:22" ht="34.5" customHeight="1" x14ac:dyDescent="0.25">
      <c r="A441" s="4" t="s">
        <v>130</v>
      </c>
      <c r="B441" s="2" t="s">
        <v>462</v>
      </c>
      <c r="C441" s="2" t="s">
        <v>551</v>
      </c>
      <c r="D441" s="2" t="s">
        <v>50</v>
      </c>
      <c r="E441" s="2">
        <v>31</v>
      </c>
      <c r="F441" s="2" t="s">
        <v>465</v>
      </c>
      <c r="G441" s="2" t="s">
        <v>466</v>
      </c>
      <c r="H441" s="5">
        <v>1</v>
      </c>
      <c r="I441" s="2" t="s">
        <v>41</v>
      </c>
      <c r="J441" s="14">
        <v>45444</v>
      </c>
      <c r="K441" s="42" t="s">
        <v>32</v>
      </c>
      <c r="L441" s="42" t="s">
        <v>32</v>
      </c>
      <c r="M441" s="42" t="s">
        <v>32</v>
      </c>
      <c r="N441" s="42" t="s">
        <v>32</v>
      </c>
      <c r="O441" s="42" t="s">
        <v>32</v>
      </c>
      <c r="P441" s="42" t="s">
        <v>32</v>
      </c>
      <c r="Q441" s="42" t="s">
        <v>32</v>
      </c>
      <c r="R441" s="42" t="s">
        <v>32</v>
      </c>
      <c r="S441" s="42">
        <v>0.8</v>
      </c>
      <c r="T441" s="42">
        <v>1</v>
      </c>
      <c r="U441" s="42">
        <v>0.8</v>
      </c>
      <c r="V441" s="42">
        <v>0.8</v>
      </c>
    </row>
    <row r="442" spans="1:22" ht="34.5" customHeight="1" x14ac:dyDescent="0.25">
      <c r="A442" s="4" t="s">
        <v>130</v>
      </c>
      <c r="B442" s="2" t="s">
        <v>462</v>
      </c>
      <c r="C442" s="2" t="s">
        <v>551</v>
      </c>
      <c r="D442" s="2" t="s">
        <v>50</v>
      </c>
      <c r="E442" s="2">
        <v>32</v>
      </c>
      <c r="F442" s="2" t="s">
        <v>467</v>
      </c>
      <c r="G442" s="4" t="s">
        <v>468</v>
      </c>
      <c r="H442" s="5">
        <v>1</v>
      </c>
      <c r="I442" s="2" t="s">
        <v>41</v>
      </c>
      <c r="J442" s="14">
        <v>45474</v>
      </c>
      <c r="K442" s="42" t="s">
        <v>32</v>
      </c>
      <c r="L442" s="42" t="s">
        <v>32</v>
      </c>
      <c r="M442" s="42" t="s">
        <v>32</v>
      </c>
      <c r="N442" s="42" t="s">
        <v>32</v>
      </c>
      <c r="O442" s="42" t="s">
        <v>32</v>
      </c>
      <c r="P442" s="42" t="s">
        <v>32</v>
      </c>
      <c r="Q442" s="42" t="s">
        <v>32</v>
      </c>
      <c r="R442" s="42" t="s">
        <v>32</v>
      </c>
      <c r="S442" s="42" t="s">
        <v>32</v>
      </c>
      <c r="T442" s="42" t="s">
        <v>32</v>
      </c>
      <c r="U442" s="42" t="s">
        <v>32</v>
      </c>
      <c r="V442" s="42" t="s">
        <v>32</v>
      </c>
    </row>
    <row r="443" spans="1:22" ht="34.5" customHeight="1" x14ac:dyDescent="0.25">
      <c r="A443" s="4" t="s">
        <v>130</v>
      </c>
      <c r="B443" s="37" t="s">
        <v>469</v>
      </c>
      <c r="C443" s="37" t="s">
        <v>551</v>
      </c>
      <c r="D443" s="2" t="s">
        <v>43</v>
      </c>
      <c r="E443" s="2">
        <v>39</v>
      </c>
      <c r="F443" s="2" t="s">
        <v>470</v>
      </c>
      <c r="G443" s="37" t="s">
        <v>471</v>
      </c>
      <c r="H443" s="39">
        <v>55</v>
      </c>
      <c r="I443" s="2" t="s">
        <v>31</v>
      </c>
      <c r="J443" s="14">
        <v>45352</v>
      </c>
      <c r="K443" s="2" t="s">
        <v>32</v>
      </c>
      <c r="L443" s="2" t="s">
        <v>32</v>
      </c>
      <c r="M443" s="2">
        <v>13</v>
      </c>
      <c r="N443" s="2">
        <v>13</v>
      </c>
      <c r="O443" s="2">
        <v>13</v>
      </c>
      <c r="P443" s="42">
        <v>1</v>
      </c>
      <c r="Q443" s="2" t="s">
        <v>32</v>
      </c>
      <c r="R443" s="2" t="s">
        <v>32</v>
      </c>
      <c r="S443" s="2">
        <v>16</v>
      </c>
      <c r="T443" s="2">
        <v>16</v>
      </c>
      <c r="U443" s="2">
        <v>16</v>
      </c>
      <c r="V443" s="42">
        <v>1</v>
      </c>
    </row>
    <row r="444" spans="1:22" ht="34.5" customHeight="1" x14ac:dyDescent="0.25">
      <c r="A444" s="2" t="s">
        <v>472</v>
      </c>
      <c r="B444" s="2" t="s">
        <v>306</v>
      </c>
      <c r="C444" s="2" t="s">
        <v>551</v>
      </c>
      <c r="D444" s="2" t="s">
        <v>37</v>
      </c>
      <c r="E444" s="2">
        <v>47</v>
      </c>
      <c r="F444" s="2" t="s">
        <v>473</v>
      </c>
      <c r="G444" s="2" t="s">
        <v>474</v>
      </c>
      <c r="H444" s="3">
        <v>0.9</v>
      </c>
      <c r="I444" s="2" t="s">
        <v>41</v>
      </c>
      <c r="J444" s="14">
        <v>45323</v>
      </c>
      <c r="K444" s="42" t="s">
        <v>32</v>
      </c>
      <c r="L444" s="42">
        <v>0.89936102236421722</v>
      </c>
      <c r="M444" s="42" t="s">
        <v>32</v>
      </c>
      <c r="N444" s="42">
        <v>0.9</v>
      </c>
      <c r="O444" s="42">
        <v>0.89936102236421722</v>
      </c>
      <c r="P444" s="42">
        <v>0.99929002484913021</v>
      </c>
      <c r="Q444" s="42">
        <v>0.89877300613496935</v>
      </c>
      <c r="R444" s="42" t="s">
        <v>32</v>
      </c>
      <c r="S444" s="42">
        <v>0.91119483315392891</v>
      </c>
      <c r="T444" s="42">
        <v>0.9</v>
      </c>
      <c r="U444" s="42">
        <v>0.90796812749003986</v>
      </c>
      <c r="V444" s="42">
        <v>1.0088534749889331</v>
      </c>
    </row>
    <row r="445" spans="1:22" ht="34.5" customHeight="1" x14ac:dyDescent="0.25">
      <c r="A445" s="37" t="s">
        <v>472</v>
      </c>
      <c r="B445" s="37" t="s">
        <v>268</v>
      </c>
      <c r="C445" s="37" t="s">
        <v>551</v>
      </c>
      <c r="D445" s="2" t="s">
        <v>37</v>
      </c>
      <c r="E445" s="2">
        <v>56</v>
      </c>
      <c r="F445" s="2" t="s">
        <v>475</v>
      </c>
      <c r="G445" s="37" t="s">
        <v>476</v>
      </c>
      <c r="H445" s="37">
        <v>5</v>
      </c>
      <c r="I445" s="2" t="s">
        <v>31</v>
      </c>
      <c r="J445" s="14">
        <v>45627</v>
      </c>
      <c r="K445" s="2" t="s">
        <v>32</v>
      </c>
      <c r="L445" s="2" t="s">
        <v>32</v>
      </c>
      <c r="M445" s="2" t="s">
        <v>32</v>
      </c>
      <c r="N445" s="2" t="s">
        <v>32</v>
      </c>
      <c r="O445" s="2" t="s">
        <v>32</v>
      </c>
      <c r="P445" s="42" t="s">
        <v>32</v>
      </c>
      <c r="Q445" s="2" t="s">
        <v>32</v>
      </c>
      <c r="R445" s="2" t="s">
        <v>32</v>
      </c>
      <c r="S445" s="2" t="s">
        <v>32</v>
      </c>
      <c r="T445" s="2" t="s">
        <v>32</v>
      </c>
      <c r="U445" s="2" t="s">
        <v>32</v>
      </c>
      <c r="V445" s="42" t="s">
        <v>32</v>
      </c>
    </row>
    <row r="446" spans="1:22" ht="34.5" customHeight="1" x14ac:dyDescent="0.25">
      <c r="A446" s="37" t="s">
        <v>472</v>
      </c>
      <c r="B446" s="37" t="s">
        <v>268</v>
      </c>
      <c r="C446" s="37" t="s">
        <v>551</v>
      </c>
      <c r="D446" s="2" t="s">
        <v>37</v>
      </c>
      <c r="E446" s="2">
        <v>57</v>
      </c>
      <c r="F446" s="2" t="s">
        <v>304</v>
      </c>
      <c r="G446" s="37" t="s">
        <v>305</v>
      </c>
      <c r="H446" s="37">
        <v>4</v>
      </c>
      <c r="I446" s="2" t="s">
        <v>31</v>
      </c>
      <c r="J446" s="14">
        <v>45597</v>
      </c>
      <c r="K446" s="2" t="s">
        <v>32</v>
      </c>
      <c r="L446" s="2" t="s">
        <v>32</v>
      </c>
      <c r="M446" s="2" t="s">
        <v>32</v>
      </c>
      <c r="N446" s="2" t="s">
        <v>32</v>
      </c>
      <c r="O446" s="2" t="s">
        <v>32</v>
      </c>
      <c r="P446" s="42" t="s">
        <v>32</v>
      </c>
      <c r="Q446" s="2" t="s">
        <v>32</v>
      </c>
      <c r="R446" s="2" t="s">
        <v>32</v>
      </c>
      <c r="S446" s="2" t="s">
        <v>32</v>
      </c>
      <c r="T446" s="2" t="s">
        <v>32</v>
      </c>
      <c r="U446" s="2" t="s">
        <v>32</v>
      </c>
      <c r="V446" s="42" t="s">
        <v>32</v>
      </c>
    </row>
    <row r="447" spans="1:22" ht="34.5" customHeight="1" x14ac:dyDescent="0.25">
      <c r="A447" s="37" t="s">
        <v>472</v>
      </c>
      <c r="B447" s="37" t="s">
        <v>268</v>
      </c>
      <c r="C447" s="2" t="s">
        <v>551</v>
      </c>
      <c r="D447" s="2" t="s">
        <v>25</v>
      </c>
      <c r="E447" s="2">
        <v>70</v>
      </c>
      <c r="F447" s="2" t="s">
        <v>479</v>
      </c>
      <c r="G447" s="37" t="s">
        <v>480</v>
      </c>
      <c r="H447" s="37">
        <v>5</v>
      </c>
      <c r="I447" s="2" t="s">
        <v>31</v>
      </c>
      <c r="J447" s="14">
        <v>45566</v>
      </c>
      <c r="K447" s="2" t="s">
        <v>32</v>
      </c>
      <c r="L447" s="2" t="s">
        <v>32</v>
      </c>
      <c r="M447" s="2" t="s">
        <v>32</v>
      </c>
      <c r="N447" s="2" t="s">
        <v>32</v>
      </c>
      <c r="O447" s="2" t="s">
        <v>32</v>
      </c>
      <c r="P447" s="42" t="s">
        <v>32</v>
      </c>
      <c r="Q447" s="2" t="s">
        <v>32</v>
      </c>
      <c r="R447" s="2" t="s">
        <v>32</v>
      </c>
      <c r="S447" s="2" t="s">
        <v>32</v>
      </c>
      <c r="T447" s="2" t="s">
        <v>32</v>
      </c>
      <c r="U447" s="2" t="s">
        <v>32</v>
      </c>
      <c r="V447" s="42" t="s">
        <v>32</v>
      </c>
    </row>
    <row r="448" spans="1:22" ht="34.5" customHeight="1" x14ac:dyDescent="0.25">
      <c r="A448" s="2" t="s">
        <v>472</v>
      </c>
      <c r="B448" s="2" t="s">
        <v>244</v>
      </c>
      <c r="C448" s="2" t="s">
        <v>551</v>
      </c>
      <c r="D448" s="2" t="s">
        <v>50</v>
      </c>
      <c r="E448" s="2">
        <v>74</v>
      </c>
      <c r="F448" s="2" t="s">
        <v>481</v>
      </c>
      <c r="G448" s="4" t="s">
        <v>482</v>
      </c>
      <c r="H448" s="2">
        <v>33</v>
      </c>
      <c r="I448" s="2" t="s">
        <v>31</v>
      </c>
      <c r="J448" s="14">
        <v>45413</v>
      </c>
      <c r="K448" s="2" t="s">
        <v>32</v>
      </c>
      <c r="L448" s="2" t="s">
        <v>32</v>
      </c>
      <c r="M448" s="2" t="s">
        <v>32</v>
      </c>
      <c r="N448" s="37" t="s">
        <v>32</v>
      </c>
      <c r="O448" s="2" t="s">
        <v>32</v>
      </c>
      <c r="P448" s="42" t="s">
        <v>32</v>
      </c>
      <c r="Q448" s="2" t="s">
        <v>32</v>
      </c>
      <c r="R448" s="2">
        <v>3</v>
      </c>
      <c r="S448" s="2">
        <v>0</v>
      </c>
      <c r="T448" s="2">
        <v>6</v>
      </c>
      <c r="U448" s="2">
        <v>3</v>
      </c>
      <c r="V448" s="42">
        <v>0.5</v>
      </c>
    </row>
    <row r="449" spans="1:22" ht="34.5" customHeight="1" x14ac:dyDescent="0.25">
      <c r="A449" s="2" t="s">
        <v>472</v>
      </c>
      <c r="B449" s="2" t="s">
        <v>244</v>
      </c>
      <c r="C449" s="2" t="s">
        <v>551</v>
      </c>
      <c r="D449" s="2" t="s">
        <v>25</v>
      </c>
      <c r="E449" s="2">
        <v>79</v>
      </c>
      <c r="F449" s="2" t="s">
        <v>483</v>
      </c>
      <c r="G449" s="2" t="s">
        <v>484</v>
      </c>
      <c r="H449" s="3">
        <v>1</v>
      </c>
      <c r="I449" s="2" t="s">
        <v>41</v>
      </c>
      <c r="J449" s="14">
        <v>45352</v>
      </c>
      <c r="K449" s="42" t="s">
        <v>32</v>
      </c>
      <c r="L449" s="42" t="s">
        <v>32</v>
      </c>
      <c r="M449" s="42">
        <v>1</v>
      </c>
      <c r="N449" s="42">
        <v>1</v>
      </c>
      <c r="O449" s="42">
        <v>1</v>
      </c>
      <c r="P449" s="42">
        <v>1</v>
      </c>
      <c r="Q449" s="42">
        <v>1</v>
      </c>
      <c r="R449" s="42">
        <v>1</v>
      </c>
      <c r="S449" s="42">
        <v>1</v>
      </c>
      <c r="T449" s="42">
        <v>1</v>
      </c>
      <c r="U449" s="42">
        <v>1</v>
      </c>
      <c r="V449" s="42">
        <v>1</v>
      </c>
    </row>
    <row r="450" spans="1:22" ht="34.5" customHeight="1" x14ac:dyDescent="0.25">
      <c r="A450" s="2" t="s">
        <v>472</v>
      </c>
      <c r="B450" s="2" t="s">
        <v>244</v>
      </c>
      <c r="C450" s="2" t="s">
        <v>551</v>
      </c>
      <c r="D450" s="2" t="s">
        <v>50</v>
      </c>
      <c r="E450" s="2">
        <v>84</v>
      </c>
      <c r="F450" s="2" t="s">
        <v>485</v>
      </c>
      <c r="G450" s="2" t="s">
        <v>486</v>
      </c>
      <c r="H450" s="4">
        <v>4</v>
      </c>
      <c r="I450" s="2" t="s">
        <v>31</v>
      </c>
      <c r="J450" s="14">
        <v>45597</v>
      </c>
      <c r="K450" s="2" t="s">
        <v>32</v>
      </c>
      <c r="L450" s="2" t="s">
        <v>32</v>
      </c>
      <c r="M450" s="2" t="s">
        <v>32</v>
      </c>
      <c r="N450" s="2" t="s">
        <v>32</v>
      </c>
      <c r="O450" s="2" t="s">
        <v>32</v>
      </c>
      <c r="P450" s="42" t="s">
        <v>32</v>
      </c>
      <c r="Q450" s="2" t="s">
        <v>32</v>
      </c>
      <c r="R450" s="2" t="s">
        <v>32</v>
      </c>
      <c r="S450" s="2" t="s">
        <v>32</v>
      </c>
      <c r="T450" s="2" t="s">
        <v>32</v>
      </c>
      <c r="U450" s="2" t="s">
        <v>32</v>
      </c>
      <c r="V450" s="42" t="s">
        <v>32</v>
      </c>
    </row>
    <row r="451" spans="1:22" ht="34.5" customHeight="1" x14ac:dyDescent="0.25">
      <c r="A451" s="2" t="s">
        <v>472</v>
      </c>
      <c r="B451" s="2" t="s">
        <v>232</v>
      </c>
      <c r="C451" s="2" t="s">
        <v>551</v>
      </c>
      <c r="D451" s="2" t="s">
        <v>43</v>
      </c>
      <c r="E451" s="2">
        <v>85</v>
      </c>
      <c r="F451" s="2" t="s">
        <v>487</v>
      </c>
      <c r="G451" s="2" t="s">
        <v>488</v>
      </c>
      <c r="H451" s="2">
        <v>1300</v>
      </c>
      <c r="I451" s="2" t="s">
        <v>31</v>
      </c>
      <c r="J451" s="14">
        <v>45444</v>
      </c>
      <c r="K451" s="2" t="s">
        <v>32</v>
      </c>
      <c r="L451" s="2" t="s">
        <v>32</v>
      </c>
      <c r="M451" s="2" t="s">
        <v>32</v>
      </c>
      <c r="N451" s="37" t="s">
        <v>32</v>
      </c>
      <c r="O451" s="2" t="s">
        <v>32</v>
      </c>
      <c r="P451" s="42" t="s">
        <v>32</v>
      </c>
      <c r="Q451" s="2" t="s">
        <v>32</v>
      </c>
      <c r="R451" s="2" t="s">
        <v>32</v>
      </c>
      <c r="S451" s="2">
        <v>213</v>
      </c>
      <c r="T451" s="2">
        <v>520</v>
      </c>
      <c r="U451" s="2">
        <v>213</v>
      </c>
      <c r="V451" s="42">
        <v>0.4096153846153846</v>
      </c>
    </row>
    <row r="452" spans="1:22" ht="34.5" customHeight="1" x14ac:dyDescent="0.25">
      <c r="A452" s="2" t="s">
        <v>472</v>
      </c>
      <c r="B452" s="2" t="s">
        <v>232</v>
      </c>
      <c r="C452" s="2" t="s">
        <v>551</v>
      </c>
      <c r="D452" s="2" t="s">
        <v>43</v>
      </c>
      <c r="E452" s="2">
        <v>88</v>
      </c>
      <c r="F452" s="2" t="s">
        <v>489</v>
      </c>
      <c r="G452" s="37" t="s">
        <v>490</v>
      </c>
      <c r="H452" s="3">
        <v>1</v>
      </c>
      <c r="I452" s="2" t="s">
        <v>41</v>
      </c>
      <c r="J452" s="14">
        <v>45444</v>
      </c>
      <c r="K452" s="42" t="s">
        <v>32</v>
      </c>
      <c r="L452" s="42" t="s">
        <v>32</v>
      </c>
      <c r="M452" s="42" t="s">
        <v>32</v>
      </c>
      <c r="N452" s="42" t="s">
        <v>32</v>
      </c>
      <c r="O452" s="42" t="s">
        <v>32</v>
      </c>
      <c r="P452" s="42" t="s">
        <v>32</v>
      </c>
      <c r="Q452" s="42" t="s">
        <v>32</v>
      </c>
      <c r="R452" s="42" t="s">
        <v>32</v>
      </c>
      <c r="S452" s="42">
        <v>0</v>
      </c>
      <c r="T452" s="42">
        <v>1</v>
      </c>
      <c r="U452" s="42">
        <v>0</v>
      </c>
      <c r="V452" s="42">
        <v>0</v>
      </c>
    </row>
    <row r="453" spans="1:22" ht="34.5" customHeight="1" x14ac:dyDescent="0.25">
      <c r="A453" s="2" t="s">
        <v>472</v>
      </c>
      <c r="B453" s="2" t="s">
        <v>232</v>
      </c>
      <c r="C453" s="2" t="s">
        <v>551</v>
      </c>
      <c r="D453" s="2" t="s">
        <v>43</v>
      </c>
      <c r="E453" s="2">
        <v>90</v>
      </c>
      <c r="F453" s="2" t="s">
        <v>491</v>
      </c>
      <c r="G453" s="2" t="s">
        <v>492</v>
      </c>
      <c r="H453" s="2">
        <v>1</v>
      </c>
      <c r="I453" s="2" t="s">
        <v>31</v>
      </c>
      <c r="J453" s="14">
        <v>45627</v>
      </c>
      <c r="K453" s="2" t="s">
        <v>32</v>
      </c>
      <c r="L453" s="2" t="s">
        <v>32</v>
      </c>
      <c r="M453" s="2" t="s">
        <v>32</v>
      </c>
      <c r="N453" s="2" t="s">
        <v>32</v>
      </c>
      <c r="O453" s="2" t="s">
        <v>32</v>
      </c>
      <c r="P453" s="42" t="s">
        <v>32</v>
      </c>
      <c r="Q453" s="2" t="s">
        <v>32</v>
      </c>
      <c r="R453" s="2" t="s">
        <v>32</v>
      </c>
      <c r="S453" s="2" t="s">
        <v>32</v>
      </c>
      <c r="T453" s="2" t="s">
        <v>32</v>
      </c>
      <c r="U453" s="2" t="s">
        <v>32</v>
      </c>
      <c r="V453" s="42" t="s">
        <v>32</v>
      </c>
    </row>
    <row r="454" spans="1:22" ht="34.5" customHeight="1" x14ac:dyDescent="0.25">
      <c r="A454" s="2" t="s">
        <v>472</v>
      </c>
      <c r="B454" s="37" t="s">
        <v>220</v>
      </c>
      <c r="C454" s="2" t="s">
        <v>551</v>
      </c>
      <c r="D454" s="2" t="s">
        <v>25</v>
      </c>
      <c r="E454" s="2">
        <v>93</v>
      </c>
      <c r="F454" s="2" t="s">
        <v>493</v>
      </c>
      <c r="G454" s="37" t="s">
        <v>494</v>
      </c>
      <c r="H454" s="37">
        <v>2</v>
      </c>
      <c r="I454" s="2" t="s">
        <v>31</v>
      </c>
      <c r="J454" s="14">
        <v>45597</v>
      </c>
      <c r="K454" s="2" t="s">
        <v>32</v>
      </c>
      <c r="L454" s="2" t="s">
        <v>32</v>
      </c>
      <c r="M454" s="2" t="s">
        <v>32</v>
      </c>
      <c r="N454" s="2" t="s">
        <v>32</v>
      </c>
      <c r="O454" s="2" t="s">
        <v>32</v>
      </c>
      <c r="P454" s="42" t="s">
        <v>32</v>
      </c>
      <c r="Q454" s="2" t="s">
        <v>32</v>
      </c>
      <c r="R454" s="2" t="s">
        <v>32</v>
      </c>
      <c r="S454" s="2" t="s">
        <v>32</v>
      </c>
      <c r="T454" s="2" t="s">
        <v>32</v>
      </c>
      <c r="U454" s="2" t="s">
        <v>32</v>
      </c>
      <c r="V454" s="42" t="s">
        <v>32</v>
      </c>
    </row>
    <row r="455" spans="1:22" ht="34.5" customHeight="1" x14ac:dyDescent="0.25">
      <c r="A455" s="2" t="s">
        <v>472</v>
      </c>
      <c r="B455" s="2" t="s">
        <v>220</v>
      </c>
      <c r="C455" s="2" t="s">
        <v>551</v>
      </c>
      <c r="D455" s="2" t="s">
        <v>25</v>
      </c>
      <c r="E455" s="2">
        <v>95</v>
      </c>
      <c r="F455" s="2" t="s">
        <v>223</v>
      </c>
      <c r="G455" s="2" t="s">
        <v>495</v>
      </c>
      <c r="H455" s="2">
        <v>10</v>
      </c>
      <c r="I455" s="2" t="s">
        <v>31</v>
      </c>
      <c r="J455" s="14">
        <v>45474</v>
      </c>
      <c r="K455" s="2" t="s">
        <v>32</v>
      </c>
      <c r="L455" s="2" t="s">
        <v>32</v>
      </c>
      <c r="M455" s="2" t="s">
        <v>32</v>
      </c>
      <c r="N455" s="2" t="s">
        <v>32</v>
      </c>
      <c r="O455" s="2" t="s">
        <v>32</v>
      </c>
      <c r="P455" s="2" t="s">
        <v>32</v>
      </c>
      <c r="Q455" s="2" t="s">
        <v>32</v>
      </c>
      <c r="R455" s="2" t="s">
        <v>32</v>
      </c>
      <c r="S455" s="2" t="s">
        <v>32</v>
      </c>
      <c r="T455" s="2" t="s">
        <v>32</v>
      </c>
      <c r="U455" s="2" t="s">
        <v>32</v>
      </c>
      <c r="V455" s="2" t="s">
        <v>32</v>
      </c>
    </row>
    <row r="456" spans="1:22" ht="34.5" customHeight="1" x14ac:dyDescent="0.25">
      <c r="A456" s="2" t="s">
        <v>472</v>
      </c>
      <c r="B456" s="2" t="s">
        <v>220</v>
      </c>
      <c r="C456" s="2" t="s">
        <v>551</v>
      </c>
      <c r="D456" s="2" t="s">
        <v>25</v>
      </c>
      <c r="E456" s="2">
        <v>98</v>
      </c>
      <c r="F456" s="2" t="s">
        <v>496</v>
      </c>
      <c r="G456" s="2" t="s">
        <v>497</v>
      </c>
      <c r="H456" s="2">
        <v>510</v>
      </c>
      <c r="I456" s="2" t="s">
        <v>31</v>
      </c>
      <c r="J456" s="14">
        <v>45474</v>
      </c>
      <c r="K456" s="2" t="s">
        <v>32</v>
      </c>
      <c r="L456" s="2" t="s">
        <v>32</v>
      </c>
      <c r="M456" s="2" t="s">
        <v>32</v>
      </c>
      <c r="N456" s="2" t="s">
        <v>32</v>
      </c>
      <c r="O456" s="2" t="s">
        <v>32</v>
      </c>
      <c r="P456" s="42" t="s">
        <v>32</v>
      </c>
      <c r="Q456" s="2" t="s">
        <v>32</v>
      </c>
      <c r="R456" s="2" t="s">
        <v>32</v>
      </c>
      <c r="S456" s="2" t="s">
        <v>32</v>
      </c>
      <c r="T456" s="2" t="s">
        <v>32</v>
      </c>
      <c r="U456" s="2" t="s">
        <v>32</v>
      </c>
      <c r="V456" s="42" t="s">
        <v>32</v>
      </c>
    </row>
    <row r="457" spans="1:22" ht="34.5" customHeight="1" x14ac:dyDescent="0.25">
      <c r="A457" s="4" t="s">
        <v>24</v>
      </c>
      <c r="B457" s="4" t="s">
        <v>24</v>
      </c>
      <c r="C457" s="2" t="s">
        <v>551</v>
      </c>
      <c r="D457" s="2" t="s">
        <v>25</v>
      </c>
      <c r="E457" s="2">
        <v>101</v>
      </c>
      <c r="F457" s="2" t="s">
        <v>35</v>
      </c>
      <c r="G457" s="37" t="s">
        <v>35</v>
      </c>
      <c r="H457" s="37">
        <v>2</v>
      </c>
      <c r="I457" s="2" t="s">
        <v>31</v>
      </c>
      <c r="J457" s="14">
        <v>45474</v>
      </c>
      <c r="K457" s="2" t="s">
        <v>32</v>
      </c>
      <c r="L457" s="2" t="s">
        <v>32</v>
      </c>
      <c r="M457" s="2" t="s">
        <v>32</v>
      </c>
      <c r="N457" s="2" t="s">
        <v>32</v>
      </c>
      <c r="O457" s="2" t="s">
        <v>32</v>
      </c>
      <c r="P457" s="42" t="s">
        <v>32</v>
      </c>
      <c r="Q457" s="2" t="s">
        <v>32</v>
      </c>
      <c r="R457" s="2" t="s">
        <v>32</v>
      </c>
      <c r="S457" s="2" t="s">
        <v>32</v>
      </c>
      <c r="T457" s="2" t="s">
        <v>32</v>
      </c>
      <c r="U457" s="2" t="s">
        <v>32</v>
      </c>
      <c r="V457" s="42" t="s">
        <v>32</v>
      </c>
    </row>
    <row r="458" spans="1:22" ht="34.5" customHeight="1" x14ac:dyDescent="0.25">
      <c r="A458" s="4" t="s">
        <v>24</v>
      </c>
      <c r="B458" s="4" t="s">
        <v>24</v>
      </c>
      <c r="C458" s="2" t="s">
        <v>551</v>
      </c>
      <c r="D458" s="2" t="s">
        <v>43</v>
      </c>
      <c r="E458" s="2">
        <v>105</v>
      </c>
      <c r="F458" s="2" t="s">
        <v>48</v>
      </c>
      <c r="G458" s="37" t="s">
        <v>48</v>
      </c>
      <c r="H458" s="37">
        <v>7</v>
      </c>
      <c r="I458" s="2" t="s">
        <v>31</v>
      </c>
      <c r="J458" s="14">
        <v>45352</v>
      </c>
      <c r="K458" s="2" t="s">
        <v>32</v>
      </c>
      <c r="L458" s="2" t="s">
        <v>32</v>
      </c>
      <c r="M458" s="2">
        <v>7</v>
      </c>
      <c r="N458" s="2">
        <v>4</v>
      </c>
      <c r="O458" s="2">
        <v>7</v>
      </c>
      <c r="P458" s="42">
        <v>1.75</v>
      </c>
      <c r="Q458" s="2">
        <v>0</v>
      </c>
      <c r="R458" s="2" t="s">
        <v>32</v>
      </c>
      <c r="S458" s="2" t="s">
        <v>32</v>
      </c>
      <c r="T458" s="2">
        <v>3</v>
      </c>
      <c r="U458" s="2">
        <v>0</v>
      </c>
      <c r="V458" s="42">
        <v>0</v>
      </c>
    </row>
    <row r="459" spans="1:22" ht="34.5" customHeight="1" x14ac:dyDescent="0.25">
      <c r="A459" s="4" t="s">
        <v>24</v>
      </c>
      <c r="B459" s="4" t="s">
        <v>24</v>
      </c>
      <c r="C459" s="2" t="s">
        <v>551</v>
      </c>
      <c r="D459" s="2" t="s">
        <v>50</v>
      </c>
      <c r="E459" s="2">
        <v>106</v>
      </c>
      <c r="F459" s="2" t="s">
        <v>51</v>
      </c>
      <c r="G459" s="37" t="s">
        <v>51</v>
      </c>
      <c r="H459" s="37">
        <v>1</v>
      </c>
      <c r="I459" s="2" t="s">
        <v>31</v>
      </c>
      <c r="J459" s="14">
        <v>45566</v>
      </c>
      <c r="K459" s="2" t="s">
        <v>32</v>
      </c>
      <c r="L459" s="2" t="s">
        <v>32</v>
      </c>
      <c r="M459" s="2" t="s">
        <v>32</v>
      </c>
      <c r="N459" s="2" t="s">
        <v>32</v>
      </c>
      <c r="O459" s="2" t="s">
        <v>32</v>
      </c>
      <c r="P459" s="42" t="s">
        <v>32</v>
      </c>
      <c r="Q459" s="2" t="s">
        <v>32</v>
      </c>
      <c r="R459" s="2" t="s">
        <v>32</v>
      </c>
      <c r="S459" s="2" t="s">
        <v>32</v>
      </c>
      <c r="T459" s="2" t="s">
        <v>32</v>
      </c>
      <c r="U459" s="2" t="s">
        <v>32</v>
      </c>
      <c r="V459" s="42" t="s">
        <v>32</v>
      </c>
    </row>
    <row r="460" spans="1:22" ht="34.5" customHeight="1" x14ac:dyDescent="0.25">
      <c r="A460" s="4" t="s">
        <v>24</v>
      </c>
      <c r="B460" s="4" t="s">
        <v>24</v>
      </c>
      <c r="C460" s="2" t="s">
        <v>551</v>
      </c>
      <c r="D460" s="2" t="s">
        <v>43</v>
      </c>
      <c r="E460" s="2">
        <v>110</v>
      </c>
      <c r="F460" s="2" t="s">
        <v>498</v>
      </c>
      <c r="G460" s="37" t="s">
        <v>55</v>
      </c>
      <c r="H460" s="37">
        <v>2</v>
      </c>
      <c r="I460" s="2" t="s">
        <v>31</v>
      </c>
      <c r="J460" s="14">
        <v>45505</v>
      </c>
      <c r="K460" s="2" t="s">
        <v>32</v>
      </c>
      <c r="L460" s="2" t="s">
        <v>32</v>
      </c>
      <c r="M460" s="2" t="s">
        <v>32</v>
      </c>
      <c r="N460" s="2" t="s">
        <v>32</v>
      </c>
      <c r="O460" s="2" t="s">
        <v>32</v>
      </c>
      <c r="P460" s="42" t="s">
        <v>32</v>
      </c>
      <c r="Q460" s="2" t="s">
        <v>32</v>
      </c>
      <c r="R460" s="2" t="s">
        <v>32</v>
      </c>
      <c r="S460" s="2" t="s">
        <v>32</v>
      </c>
      <c r="T460" s="2" t="s">
        <v>32</v>
      </c>
      <c r="U460" s="2" t="s">
        <v>32</v>
      </c>
      <c r="V460" s="42" t="s">
        <v>32</v>
      </c>
    </row>
    <row r="461" spans="1:22" ht="34.5" customHeight="1" x14ac:dyDescent="0.25">
      <c r="A461" s="2" t="s">
        <v>499</v>
      </c>
      <c r="B461" s="2" t="s">
        <v>65</v>
      </c>
      <c r="C461" s="2" t="s">
        <v>551</v>
      </c>
      <c r="D461" s="2" t="s">
        <v>37</v>
      </c>
      <c r="E461" s="2">
        <v>114</v>
      </c>
      <c r="F461" s="2" t="s">
        <v>500</v>
      </c>
      <c r="G461" s="2" t="s">
        <v>501</v>
      </c>
      <c r="H461" s="2">
        <v>4</v>
      </c>
      <c r="I461" s="2" t="s">
        <v>31</v>
      </c>
      <c r="J461" s="14">
        <v>45352</v>
      </c>
      <c r="K461" s="2" t="s">
        <v>32</v>
      </c>
      <c r="L461" s="2" t="s">
        <v>32</v>
      </c>
      <c r="M461" s="2">
        <v>1</v>
      </c>
      <c r="N461" s="2">
        <v>1</v>
      </c>
      <c r="O461" s="2">
        <v>1</v>
      </c>
      <c r="P461" s="42">
        <v>1</v>
      </c>
      <c r="Q461" s="2" t="s">
        <v>32</v>
      </c>
      <c r="R461" s="2" t="s">
        <v>32</v>
      </c>
      <c r="S461" s="2">
        <v>1</v>
      </c>
      <c r="T461" s="2">
        <v>1</v>
      </c>
      <c r="U461" s="2">
        <v>1</v>
      </c>
      <c r="V461" s="42">
        <v>1</v>
      </c>
    </row>
    <row r="462" spans="1:22" ht="34.5" customHeight="1" x14ac:dyDescent="0.25">
      <c r="A462" s="2" t="s">
        <v>499</v>
      </c>
      <c r="B462" s="2" t="s">
        <v>110</v>
      </c>
      <c r="C462" s="2" t="s">
        <v>551</v>
      </c>
      <c r="D462" s="2" t="s">
        <v>50</v>
      </c>
      <c r="E462" s="2">
        <v>130</v>
      </c>
      <c r="F462" s="2" t="s">
        <v>502</v>
      </c>
      <c r="G462" s="2" t="s">
        <v>503</v>
      </c>
      <c r="H462" s="2">
        <v>2</v>
      </c>
      <c r="I462" s="2" t="s">
        <v>31</v>
      </c>
      <c r="J462" s="14">
        <v>45627</v>
      </c>
      <c r="K462" s="2" t="s">
        <v>32</v>
      </c>
      <c r="L462" s="2" t="s">
        <v>32</v>
      </c>
      <c r="M462" s="2" t="s">
        <v>32</v>
      </c>
      <c r="N462" s="2" t="s">
        <v>32</v>
      </c>
      <c r="O462" s="2" t="s">
        <v>32</v>
      </c>
      <c r="P462" s="42" t="s">
        <v>32</v>
      </c>
      <c r="Q462" s="2" t="s">
        <v>32</v>
      </c>
      <c r="R462" s="2" t="s">
        <v>32</v>
      </c>
      <c r="S462" s="2" t="s">
        <v>32</v>
      </c>
      <c r="T462" s="2" t="s">
        <v>32</v>
      </c>
      <c r="U462" s="2" t="s">
        <v>32</v>
      </c>
      <c r="V462" s="42" t="s">
        <v>32</v>
      </c>
    </row>
    <row r="463" spans="1:22" ht="34.5" customHeight="1" x14ac:dyDescent="0.25">
      <c r="A463" s="2" t="s">
        <v>499</v>
      </c>
      <c r="B463" s="2" t="s">
        <v>110</v>
      </c>
      <c r="C463" s="2" t="s">
        <v>551</v>
      </c>
      <c r="D463" s="2" t="s">
        <v>50</v>
      </c>
      <c r="E463" s="2">
        <v>131</v>
      </c>
      <c r="F463" s="2" t="s">
        <v>504</v>
      </c>
      <c r="G463" s="2" t="s">
        <v>505</v>
      </c>
      <c r="H463" s="2">
        <v>12</v>
      </c>
      <c r="I463" s="2" t="s">
        <v>31</v>
      </c>
      <c r="J463" s="14">
        <v>45292</v>
      </c>
      <c r="K463" s="2">
        <v>1</v>
      </c>
      <c r="L463" s="2">
        <v>1</v>
      </c>
      <c r="M463" s="2">
        <v>1</v>
      </c>
      <c r="N463" s="2">
        <v>3</v>
      </c>
      <c r="O463" s="2">
        <v>3</v>
      </c>
      <c r="P463" s="42">
        <v>1</v>
      </c>
      <c r="Q463" s="2">
        <v>1</v>
      </c>
      <c r="R463" s="2">
        <v>1</v>
      </c>
      <c r="S463" s="2">
        <v>1</v>
      </c>
      <c r="T463" s="2">
        <v>3</v>
      </c>
      <c r="U463" s="2">
        <v>3</v>
      </c>
      <c r="V463" s="42">
        <v>1</v>
      </c>
    </row>
    <row r="464" spans="1:22" ht="34.5" customHeight="1" x14ac:dyDescent="0.25">
      <c r="A464" s="2" t="s">
        <v>499</v>
      </c>
      <c r="B464" s="2" t="s">
        <v>91</v>
      </c>
      <c r="C464" s="2" t="s">
        <v>551</v>
      </c>
      <c r="D464" s="2" t="s">
        <v>43</v>
      </c>
      <c r="E464" s="2">
        <v>134</v>
      </c>
      <c r="F464" s="2" t="s">
        <v>506</v>
      </c>
      <c r="G464" s="2" t="s">
        <v>507</v>
      </c>
      <c r="H464" s="2">
        <v>4</v>
      </c>
      <c r="I464" s="2" t="s">
        <v>31</v>
      </c>
      <c r="J464" s="14">
        <v>45352</v>
      </c>
      <c r="K464" s="2" t="s">
        <v>32</v>
      </c>
      <c r="L464" s="2" t="s">
        <v>32</v>
      </c>
      <c r="M464" s="2">
        <v>1</v>
      </c>
      <c r="N464" s="2">
        <v>1</v>
      </c>
      <c r="O464" s="2">
        <v>1</v>
      </c>
      <c r="P464" s="42">
        <v>1</v>
      </c>
      <c r="Q464" s="2" t="s">
        <v>32</v>
      </c>
      <c r="R464" s="2" t="s">
        <v>32</v>
      </c>
      <c r="S464" s="2">
        <v>1</v>
      </c>
      <c r="T464" s="2">
        <v>1</v>
      </c>
      <c r="U464" s="2">
        <v>1</v>
      </c>
      <c r="V464" s="42">
        <v>1</v>
      </c>
    </row>
    <row r="465" spans="1:22" ht="34.5" customHeight="1" x14ac:dyDescent="0.25">
      <c r="A465" s="2" t="s">
        <v>499</v>
      </c>
      <c r="B465" s="2" t="s">
        <v>91</v>
      </c>
      <c r="C465" s="2" t="s">
        <v>551</v>
      </c>
      <c r="D465" s="2" t="s">
        <v>25</v>
      </c>
      <c r="E465" s="2">
        <v>137</v>
      </c>
      <c r="F465" s="2" t="s">
        <v>508</v>
      </c>
      <c r="G465" s="2" t="s">
        <v>509</v>
      </c>
      <c r="H465" s="2">
        <v>1</v>
      </c>
      <c r="I465" s="2" t="s">
        <v>31</v>
      </c>
      <c r="J465" s="14">
        <v>45444</v>
      </c>
      <c r="K465" s="2" t="s">
        <v>32</v>
      </c>
      <c r="L465" s="2" t="s">
        <v>32</v>
      </c>
      <c r="M465" s="2" t="s">
        <v>32</v>
      </c>
      <c r="N465" s="37" t="s">
        <v>32</v>
      </c>
      <c r="O465" s="2" t="s">
        <v>32</v>
      </c>
      <c r="P465" s="42" t="s">
        <v>32</v>
      </c>
      <c r="Q465" s="2" t="s">
        <v>32</v>
      </c>
      <c r="R465" s="2" t="s">
        <v>32</v>
      </c>
      <c r="S465" s="2">
        <v>1</v>
      </c>
      <c r="T465" s="2">
        <v>1</v>
      </c>
      <c r="U465" s="2">
        <v>1</v>
      </c>
      <c r="V465" s="42">
        <v>1</v>
      </c>
    </row>
    <row r="466" spans="1:22" ht="34.5" customHeight="1" x14ac:dyDescent="0.25">
      <c r="A466" s="2" t="s">
        <v>499</v>
      </c>
      <c r="B466" s="2" t="s">
        <v>91</v>
      </c>
      <c r="C466" s="2" t="s">
        <v>551</v>
      </c>
      <c r="D466" s="2" t="s">
        <v>50</v>
      </c>
      <c r="E466" s="2">
        <v>144</v>
      </c>
      <c r="F466" s="2" t="s">
        <v>510</v>
      </c>
      <c r="G466" s="2" t="s">
        <v>511</v>
      </c>
      <c r="H466" s="2">
        <v>4</v>
      </c>
      <c r="I466" s="2" t="s">
        <v>31</v>
      </c>
      <c r="J466" s="14">
        <v>45352</v>
      </c>
      <c r="K466" s="2" t="s">
        <v>32</v>
      </c>
      <c r="L466" s="2" t="s">
        <v>32</v>
      </c>
      <c r="M466" s="2">
        <v>1</v>
      </c>
      <c r="N466" s="2">
        <v>1</v>
      </c>
      <c r="O466" s="2">
        <v>1</v>
      </c>
      <c r="P466" s="42">
        <v>1</v>
      </c>
      <c r="Q466" s="2" t="s">
        <v>32</v>
      </c>
      <c r="R466" s="2" t="s">
        <v>32</v>
      </c>
      <c r="S466" s="2">
        <v>1</v>
      </c>
      <c r="T466" s="2">
        <v>1</v>
      </c>
      <c r="U466" s="2">
        <v>1</v>
      </c>
      <c r="V466" s="42">
        <v>1</v>
      </c>
    </row>
    <row r="467" spans="1:22" ht="34.5" customHeight="1" x14ac:dyDescent="0.25">
      <c r="A467" s="2" t="s">
        <v>499</v>
      </c>
      <c r="B467" s="2" t="s">
        <v>512</v>
      </c>
      <c r="C467" s="2" t="s">
        <v>551</v>
      </c>
      <c r="D467" s="2" t="s">
        <v>25</v>
      </c>
      <c r="E467" s="2">
        <v>146</v>
      </c>
      <c r="F467" s="2" t="s">
        <v>513</v>
      </c>
      <c r="G467" s="2" t="s">
        <v>514</v>
      </c>
      <c r="H467" s="3">
        <v>0.1</v>
      </c>
      <c r="I467" s="2" t="s">
        <v>41</v>
      </c>
      <c r="J467" s="14">
        <v>45474</v>
      </c>
      <c r="K467" s="42" t="s">
        <v>32</v>
      </c>
      <c r="L467" s="42" t="s">
        <v>32</v>
      </c>
      <c r="M467" s="42" t="s">
        <v>32</v>
      </c>
      <c r="N467" s="42" t="s">
        <v>32</v>
      </c>
      <c r="O467" s="42" t="s">
        <v>32</v>
      </c>
      <c r="P467" s="42" t="s">
        <v>32</v>
      </c>
      <c r="Q467" s="42" t="s">
        <v>32</v>
      </c>
      <c r="R467" s="42" t="s">
        <v>32</v>
      </c>
      <c r="S467" s="42" t="s">
        <v>32</v>
      </c>
      <c r="T467" s="42" t="s">
        <v>32</v>
      </c>
      <c r="U467" s="42" t="s">
        <v>32</v>
      </c>
      <c r="V467" s="42" t="s">
        <v>32</v>
      </c>
    </row>
    <row r="468" spans="1:22" ht="34.5" customHeight="1" x14ac:dyDescent="0.25">
      <c r="A468" s="37" t="s">
        <v>499</v>
      </c>
      <c r="B468" s="37" t="s">
        <v>512</v>
      </c>
      <c r="C468" s="2" t="s">
        <v>551</v>
      </c>
      <c r="D468" s="2" t="s">
        <v>25</v>
      </c>
      <c r="E468" s="2">
        <v>147</v>
      </c>
      <c r="F468" s="2" t="s">
        <v>128</v>
      </c>
      <c r="G468" s="37" t="s">
        <v>515</v>
      </c>
      <c r="H468" s="37">
        <v>50</v>
      </c>
      <c r="I468" s="2" t="s">
        <v>31</v>
      </c>
      <c r="J468" s="14">
        <v>45627</v>
      </c>
      <c r="K468" s="2" t="s">
        <v>32</v>
      </c>
      <c r="L468" s="2" t="s">
        <v>32</v>
      </c>
      <c r="M468" s="2" t="s">
        <v>32</v>
      </c>
      <c r="N468" s="2" t="s">
        <v>32</v>
      </c>
      <c r="O468" s="2" t="s">
        <v>32</v>
      </c>
      <c r="P468" s="42" t="s">
        <v>32</v>
      </c>
      <c r="Q468" s="2" t="s">
        <v>32</v>
      </c>
      <c r="R468" s="2" t="s">
        <v>32</v>
      </c>
      <c r="S468" s="2" t="s">
        <v>32</v>
      </c>
      <c r="T468" s="2" t="s">
        <v>32</v>
      </c>
      <c r="U468" s="2" t="s">
        <v>32</v>
      </c>
      <c r="V468" s="42" t="s">
        <v>32</v>
      </c>
    </row>
    <row r="469" spans="1:22" ht="34.5" customHeight="1" x14ac:dyDescent="0.25">
      <c r="A469" s="37" t="s">
        <v>499</v>
      </c>
      <c r="B469" s="37" t="s">
        <v>512</v>
      </c>
      <c r="C469" s="2" t="s">
        <v>551</v>
      </c>
      <c r="D469" s="2" t="s">
        <v>50</v>
      </c>
      <c r="E469" s="2">
        <v>149</v>
      </c>
      <c r="F469" s="2" t="s">
        <v>516</v>
      </c>
      <c r="G469" s="37" t="s">
        <v>517</v>
      </c>
      <c r="H469" s="37">
        <v>2</v>
      </c>
      <c r="I469" s="2" t="s">
        <v>31</v>
      </c>
      <c r="J469" s="14">
        <v>45444</v>
      </c>
      <c r="K469" s="2" t="s">
        <v>32</v>
      </c>
      <c r="L469" s="2" t="s">
        <v>32</v>
      </c>
      <c r="M469" s="2" t="s">
        <v>32</v>
      </c>
      <c r="N469" s="37" t="s">
        <v>32</v>
      </c>
      <c r="O469" s="2" t="s">
        <v>32</v>
      </c>
      <c r="P469" s="42" t="s">
        <v>32</v>
      </c>
      <c r="Q469" s="2" t="s">
        <v>32</v>
      </c>
      <c r="R469" s="2" t="s">
        <v>32</v>
      </c>
      <c r="S469" s="2">
        <v>1</v>
      </c>
      <c r="T469" s="2">
        <v>1</v>
      </c>
      <c r="U469" s="2">
        <v>1</v>
      </c>
      <c r="V469" s="42">
        <v>1</v>
      </c>
    </row>
    <row r="470" spans="1:22" ht="34.5" customHeight="1" x14ac:dyDescent="0.25">
      <c r="A470" s="2" t="s">
        <v>499</v>
      </c>
      <c r="B470" s="2" t="s">
        <v>512</v>
      </c>
      <c r="C470" s="2" t="s">
        <v>551</v>
      </c>
      <c r="D470" s="2" t="s">
        <v>50</v>
      </c>
      <c r="E470" s="2">
        <v>150</v>
      </c>
      <c r="F470" s="2" t="s">
        <v>518</v>
      </c>
      <c r="G470" s="2" t="s">
        <v>519</v>
      </c>
      <c r="H470" s="2">
        <v>1</v>
      </c>
      <c r="I470" s="2" t="s">
        <v>31</v>
      </c>
      <c r="J470" s="14">
        <v>45627</v>
      </c>
      <c r="K470" s="2" t="s">
        <v>32</v>
      </c>
      <c r="L470" s="2" t="s">
        <v>32</v>
      </c>
      <c r="M470" s="2" t="s">
        <v>32</v>
      </c>
      <c r="N470" s="2" t="s">
        <v>32</v>
      </c>
      <c r="O470" s="2" t="s">
        <v>32</v>
      </c>
      <c r="P470" s="42" t="s">
        <v>32</v>
      </c>
      <c r="Q470" s="2" t="s">
        <v>32</v>
      </c>
      <c r="R470" s="2" t="s">
        <v>32</v>
      </c>
      <c r="S470" s="2" t="s">
        <v>32</v>
      </c>
      <c r="T470" s="2" t="s">
        <v>32</v>
      </c>
      <c r="U470" s="2" t="s">
        <v>32</v>
      </c>
      <c r="V470" s="42" t="s">
        <v>32</v>
      </c>
    </row>
    <row r="471" spans="1:22" ht="34.5" customHeight="1" x14ac:dyDescent="0.25">
      <c r="A471" s="2" t="s">
        <v>499</v>
      </c>
      <c r="B471" s="2" t="s">
        <v>512</v>
      </c>
      <c r="C471" s="2" t="s">
        <v>551</v>
      </c>
      <c r="D471" s="2" t="s">
        <v>50</v>
      </c>
      <c r="E471" s="2">
        <v>152</v>
      </c>
      <c r="F471" s="2" t="s">
        <v>520</v>
      </c>
      <c r="G471" s="2" t="s">
        <v>521</v>
      </c>
      <c r="H471" s="2">
        <v>4</v>
      </c>
      <c r="I471" s="2" t="s">
        <v>31</v>
      </c>
      <c r="J471" s="14">
        <v>45566</v>
      </c>
      <c r="K471" s="2" t="s">
        <v>32</v>
      </c>
      <c r="L471" s="2" t="s">
        <v>32</v>
      </c>
      <c r="M471" s="2" t="s">
        <v>32</v>
      </c>
      <c r="N471" s="2" t="s">
        <v>32</v>
      </c>
      <c r="O471" s="2" t="s">
        <v>32</v>
      </c>
      <c r="P471" s="42" t="s">
        <v>32</v>
      </c>
      <c r="Q471" s="2" t="s">
        <v>32</v>
      </c>
      <c r="R471" s="2" t="s">
        <v>32</v>
      </c>
      <c r="S471" s="2" t="s">
        <v>32</v>
      </c>
      <c r="T471" s="2" t="s">
        <v>32</v>
      </c>
      <c r="U471" s="2" t="s">
        <v>32</v>
      </c>
      <c r="V471" s="42" t="s">
        <v>32</v>
      </c>
    </row>
    <row r="472" spans="1:22" ht="34.5" customHeight="1" x14ac:dyDescent="0.25">
      <c r="A472" s="2" t="s">
        <v>499</v>
      </c>
      <c r="B472" s="2" t="s">
        <v>86</v>
      </c>
      <c r="C472" s="2" t="s">
        <v>551</v>
      </c>
      <c r="D472" s="2" t="s">
        <v>50</v>
      </c>
      <c r="E472" s="2">
        <v>154</v>
      </c>
      <c r="F472" s="2" t="s">
        <v>522</v>
      </c>
      <c r="G472" s="2" t="s">
        <v>523</v>
      </c>
      <c r="H472" s="3">
        <v>1</v>
      </c>
      <c r="I472" s="2" t="s">
        <v>41</v>
      </c>
      <c r="J472" s="14">
        <v>45505</v>
      </c>
      <c r="K472" s="42" t="s">
        <v>32</v>
      </c>
      <c r="L472" s="42" t="s">
        <v>32</v>
      </c>
      <c r="M472" s="42" t="s">
        <v>32</v>
      </c>
      <c r="N472" s="42" t="s">
        <v>32</v>
      </c>
      <c r="O472" s="42" t="s">
        <v>32</v>
      </c>
      <c r="P472" s="42" t="s">
        <v>32</v>
      </c>
      <c r="Q472" s="42" t="s">
        <v>32</v>
      </c>
      <c r="R472" s="42" t="s">
        <v>32</v>
      </c>
      <c r="S472" s="42" t="s">
        <v>32</v>
      </c>
      <c r="T472" s="42" t="s">
        <v>32</v>
      </c>
      <c r="U472" s="42" t="s">
        <v>32</v>
      </c>
      <c r="V472" s="42" t="s">
        <v>32</v>
      </c>
    </row>
    <row r="473" spans="1:22" ht="34.5" customHeight="1" x14ac:dyDescent="0.25">
      <c r="A473" s="2" t="s">
        <v>319</v>
      </c>
      <c r="B473" s="37" t="s">
        <v>330</v>
      </c>
      <c r="C473" s="2" t="s">
        <v>551</v>
      </c>
      <c r="D473" s="2" t="s">
        <v>50</v>
      </c>
      <c r="E473" s="2">
        <v>165</v>
      </c>
      <c r="F473" s="2" t="s">
        <v>524</v>
      </c>
      <c r="G473" s="2" t="s">
        <v>525</v>
      </c>
      <c r="H473" s="2">
        <v>4</v>
      </c>
      <c r="I473" s="2" t="s">
        <v>31</v>
      </c>
      <c r="J473" s="14">
        <v>45352</v>
      </c>
      <c r="K473" s="2" t="s">
        <v>32</v>
      </c>
      <c r="L473" s="2" t="s">
        <v>32</v>
      </c>
      <c r="M473" s="2">
        <v>1</v>
      </c>
      <c r="N473" s="2">
        <v>1</v>
      </c>
      <c r="O473" s="2">
        <v>1</v>
      </c>
      <c r="P473" s="42">
        <v>1</v>
      </c>
      <c r="Q473" s="2" t="s">
        <v>32</v>
      </c>
      <c r="R473" s="2" t="s">
        <v>32</v>
      </c>
      <c r="S473" s="2">
        <v>1</v>
      </c>
      <c r="T473" s="2">
        <v>1</v>
      </c>
      <c r="U473" s="2">
        <v>1</v>
      </c>
      <c r="V473" s="42">
        <v>1</v>
      </c>
    </row>
    <row r="474" spans="1:22" ht="34.5" customHeight="1" x14ac:dyDescent="0.25">
      <c r="A474" s="37" t="s">
        <v>337</v>
      </c>
      <c r="B474" s="37" t="s">
        <v>347</v>
      </c>
      <c r="C474" s="2" t="s">
        <v>551</v>
      </c>
      <c r="D474" s="2" t="s">
        <v>50</v>
      </c>
      <c r="E474" s="2">
        <v>189</v>
      </c>
      <c r="F474" s="2" t="s">
        <v>526</v>
      </c>
      <c r="G474" s="2" t="s">
        <v>353</v>
      </c>
      <c r="H474" s="2">
        <v>3</v>
      </c>
      <c r="I474" s="2" t="s">
        <v>31</v>
      </c>
      <c r="J474" s="14">
        <v>45413</v>
      </c>
      <c r="K474" s="2" t="s">
        <v>32</v>
      </c>
      <c r="L474" s="2" t="s">
        <v>32</v>
      </c>
      <c r="M474" s="2" t="s">
        <v>32</v>
      </c>
      <c r="N474" s="2" t="s">
        <v>32</v>
      </c>
      <c r="O474" s="2" t="s">
        <v>32</v>
      </c>
      <c r="P474" s="2" t="s">
        <v>32</v>
      </c>
      <c r="Q474" s="2" t="s">
        <v>32</v>
      </c>
      <c r="R474" s="2">
        <v>1</v>
      </c>
      <c r="S474" s="2" t="s">
        <v>32</v>
      </c>
      <c r="T474" s="2">
        <v>1</v>
      </c>
      <c r="U474" s="2">
        <v>1</v>
      </c>
      <c r="V474" s="42">
        <v>1</v>
      </c>
    </row>
    <row r="475" spans="1:22" ht="34.5" customHeight="1" x14ac:dyDescent="0.25">
      <c r="A475" s="2" t="s">
        <v>428</v>
      </c>
      <c r="B475" s="2" t="s">
        <v>428</v>
      </c>
      <c r="C475" s="2" t="s">
        <v>551</v>
      </c>
      <c r="D475" s="2" t="s">
        <v>50</v>
      </c>
      <c r="E475" s="2">
        <v>209</v>
      </c>
      <c r="F475" s="2" t="s">
        <v>527</v>
      </c>
      <c r="G475" s="37" t="s">
        <v>528</v>
      </c>
      <c r="H475" s="3">
        <v>1</v>
      </c>
      <c r="I475" s="2" t="s">
        <v>41</v>
      </c>
      <c r="J475" s="14">
        <v>45444</v>
      </c>
      <c r="K475" s="42" t="s">
        <v>32</v>
      </c>
      <c r="L475" s="42" t="s">
        <v>32</v>
      </c>
      <c r="M475" s="42" t="s">
        <v>32</v>
      </c>
      <c r="N475" s="2" t="s">
        <v>32</v>
      </c>
      <c r="O475" s="42" t="s">
        <v>32</v>
      </c>
      <c r="P475" s="42" t="s">
        <v>32</v>
      </c>
      <c r="Q475" s="42" t="s">
        <v>32</v>
      </c>
      <c r="R475" s="42" t="s">
        <v>32</v>
      </c>
      <c r="S475" s="42">
        <v>0</v>
      </c>
      <c r="T475" s="42">
        <v>0.5</v>
      </c>
      <c r="U475" s="42">
        <v>0</v>
      </c>
      <c r="V475" s="42">
        <v>0</v>
      </c>
    </row>
    <row r="476" spans="1:22" ht="34.5" customHeight="1" x14ac:dyDescent="0.25">
      <c r="A476" s="2" t="s">
        <v>428</v>
      </c>
      <c r="B476" s="2" t="s">
        <v>436</v>
      </c>
      <c r="C476" s="37" t="s">
        <v>551</v>
      </c>
      <c r="D476" s="2" t="s">
        <v>50</v>
      </c>
      <c r="E476" s="2">
        <v>218</v>
      </c>
      <c r="F476" s="2" t="s">
        <v>529</v>
      </c>
      <c r="G476" s="2" t="s">
        <v>530</v>
      </c>
      <c r="H476" s="37">
        <v>60</v>
      </c>
      <c r="I476" s="2" t="s">
        <v>31</v>
      </c>
      <c r="J476" s="14">
        <v>45352</v>
      </c>
      <c r="K476" s="2" t="s">
        <v>32</v>
      </c>
      <c r="L476" s="2" t="s">
        <v>32</v>
      </c>
      <c r="M476" s="2">
        <v>10</v>
      </c>
      <c r="N476" s="2">
        <v>10</v>
      </c>
      <c r="O476" s="2">
        <v>10</v>
      </c>
      <c r="P476" s="42">
        <v>1</v>
      </c>
      <c r="Q476" s="2" t="s">
        <v>32</v>
      </c>
      <c r="R476" s="2" t="s">
        <v>32</v>
      </c>
      <c r="S476" s="2">
        <v>15</v>
      </c>
      <c r="T476" s="2">
        <v>15</v>
      </c>
      <c r="U476" s="2">
        <v>15</v>
      </c>
      <c r="V476" s="42">
        <v>1</v>
      </c>
    </row>
    <row r="477" spans="1:22" ht="34.5" customHeight="1" x14ac:dyDescent="0.25">
      <c r="A477" s="2" t="s">
        <v>428</v>
      </c>
      <c r="B477" s="2" t="s">
        <v>436</v>
      </c>
      <c r="C477" s="37" t="s">
        <v>551</v>
      </c>
      <c r="D477" s="2" t="s">
        <v>50</v>
      </c>
      <c r="E477" s="2">
        <v>219</v>
      </c>
      <c r="F477" s="2" t="s">
        <v>531</v>
      </c>
      <c r="G477" s="2" t="s">
        <v>532</v>
      </c>
      <c r="H477" s="37">
        <v>10</v>
      </c>
      <c r="I477" s="2" t="s">
        <v>31</v>
      </c>
      <c r="J477" s="14">
        <v>45536</v>
      </c>
      <c r="K477" s="2" t="s">
        <v>32</v>
      </c>
      <c r="L477" s="2" t="s">
        <v>32</v>
      </c>
      <c r="M477" s="2" t="s">
        <v>32</v>
      </c>
      <c r="N477" s="2" t="s">
        <v>32</v>
      </c>
      <c r="O477" s="2" t="s">
        <v>32</v>
      </c>
      <c r="P477" s="42" t="s">
        <v>32</v>
      </c>
      <c r="Q477" s="2" t="s">
        <v>32</v>
      </c>
      <c r="R477" s="2" t="s">
        <v>32</v>
      </c>
      <c r="S477" s="2" t="s">
        <v>32</v>
      </c>
      <c r="T477" s="2" t="s">
        <v>32</v>
      </c>
      <c r="U477" s="2" t="s">
        <v>32</v>
      </c>
      <c r="V477" s="42" t="s">
        <v>32</v>
      </c>
    </row>
    <row r="478" spans="1:22" ht="34.5" customHeight="1" x14ac:dyDescent="0.25">
      <c r="A478" s="2" t="s">
        <v>472</v>
      </c>
      <c r="B478" s="2" t="s">
        <v>244</v>
      </c>
      <c r="C478" s="2" t="s">
        <v>551</v>
      </c>
      <c r="D478" s="2" t="s">
        <v>50</v>
      </c>
      <c r="E478" s="2">
        <v>228</v>
      </c>
      <c r="F478" s="2" t="s">
        <v>533</v>
      </c>
      <c r="G478" s="2" t="s">
        <v>534</v>
      </c>
      <c r="H478" s="3">
        <v>1</v>
      </c>
      <c r="I478" s="2" t="s">
        <v>41</v>
      </c>
      <c r="J478" s="14">
        <v>45323</v>
      </c>
      <c r="K478" s="42" t="s">
        <v>32</v>
      </c>
      <c r="L478" s="42">
        <v>0.98666666666666669</v>
      </c>
      <c r="M478" s="42">
        <v>1.0434782608695652</v>
      </c>
      <c r="N478" s="42">
        <v>1</v>
      </c>
      <c r="O478" s="42">
        <v>1</v>
      </c>
      <c r="P478" s="42">
        <v>1</v>
      </c>
      <c r="Q478" s="42">
        <v>1</v>
      </c>
      <c r="R478" s="42">
        <v>1</v>
      </c>
      <c r="S478" s="42">
        <v>1</v>
      </c>
      <c r="T478" s="42">
        <v>1</v>
      </c>
      <c r="U478" s="42">
        <v>1</v>
      </c>
      <c r="V478" s="42">
        <v>1</v>
      </c>
    </row>
    <row r="479" spans="1:22" ht="34.5" customHeight="1" x14ac:dyDescent="0.25">
      <c r="A479" s="4" t="s">
        <v>337</v>
      </c>
      <c r="B479" s="4" t="s">
        <v>347</v>
      </c>
      <c r="C479" s="4" t="s">
        <v>551</v>
      </c>
      <c r="D479" s="4" t="s">
        <v>50</v>
      </c>
      <c r="E479" s="4">
        <v>239</v>
      </c>
      <c r="F479" s="4" t="s">
        <v>535</v>
      </c>
      <c r="G479" s="4" t="s">
        <v>536</v>
      </c>
      <c r="H479" s="11">
        <v>1</v>
      </c>
      <c r="I479" s="4" t="s">
        <v>41</v>
      </c>
      <c r="J479" s="14">
        <v>45413</v>
      </c>
      <c r="K479" s="42" t="s">
        <v>32</v>
      </c>
      <c r="L479" s="42" t="s">
        <v>32</v>
      </c>
      <c r="M479" s="42" t="s">
        <v>32</v>
      </c>
      <c r="N479" s="42" t="s">
        <v>32</v>
      </c>
      <c r="O479" s="42" t="s">
        <v>32</v>
      </c>
      <c r="P479" s="42" t="s">
        <v>32</v>
      </c>
      <c r="Q479" s="42" t="s">
        <v>32</v>
      </c>
      <c r="R479" s="42">
        <v>1</v>
      </c>
      <c r="S479" s="42">
        <v>1</v>
      </c>
      <c r="T479" s="42">
        <v>1</v>
      </c>
      <c r="U479" s="42">
        <v>1</v>
      </c>
      <c r="V479" s="42">
        <v>1</v>
      </c>
    </row>
    <row r="480" spans="1:22" ht="34.5" customHeight="1" x14ac:dyDescent="0.25">
      <c r="A480" s="2" t="s">
        <v>456</v>
      </c>
      <c r="B480" s="2" t="s">
        <v>537</v>
      </c>
      <c r="C480" s="2" t="s">
        <v>551</v>
      </c>
      <c r="D480" s="2" t="s">
        <v>50</v>
      </c>
      <c r="E480" s="2">
        <v>243</v>
      </c>
      <c r="F480" s="2" t="s">
        <v>538</v>
      </c>
      <c r="G480" s="2" t="s">
        <v>539</v>
      </c>
      <c r="H480" s="3">
        <v>1</v>
      </c>
      <c r="I480" s="2" t="s">
        <v>41</v>
      </c>
      <c r="J480" s="14">
        <v>45474</v>
      </c>
      <c r="K480" s="42" t="s">
        <v>32</v>
      </c>
      <c r="L480" s="42" t="s">
        <v>32</v>
      </c>
      <c r="M480" s="42" t="s">
        <v>32</v>
      </c>
      <c r="N480" s="42" t="s">
        <v>32</v>
      </c>
      <c r="O480" s="42" t="s">
        <v>32</v>
      </c>
      <c r="P480" s="42" t="s">
        <v>32</v>
      </c>
      <c r="Q480" s="42" t="s">
        <v>32</v>
      </c>
      <c r="R480" s="42" t="s">
        <v>32</v>
      </c>
      <c r="S480" s="42" t="s">
        <v>32</v>
      </c>
      <c r="T480" s="42" t="s">
        <v>32</v>
      </c>
      <c r="U480" s="42" t="s">
        <v>32</v>
      </c>
      <c r="V480" s="42" t="s">
        <v>32</v>
      </c>
    </row>
    <row r="481" spans="1:22" ht="34.5" customHeight="1" x14ac:dyDescent="0.25">
      <c r="A481" s="2" t="s">
        <v>456</v>
      </c>
      <c r="B481" s="2" t="s">
        <v>212</v>
      </c>
      <c r="C481" s="2" t="s">
        <v>552</v>
      </c>
      <c r="D481" s="2" t="s">
        <v>50</v>
      </c>
      <c r="E481" s="2">
        <v>19</v>
      </c>
      <c r="F481" s="2" t="s">
        <v>458</v>
      </c>
      <c r="G481" s="2" t="s">
        <v>459</v>
      </c>
      <c r="H481" s="6">
        <v>21</v>
      </c>
      <c r="I481" s="2" t="s">
        <v>31</v>
      </c>
      <c r="J481" s="14">
        <v>45383</v>
      </c>
      <c r="K481" s="2" t="s">
        <v>32</v>
      </c>
      <c r="L481" s="2" t="s">
        <v>32</v>
      </c>
      <c r="M481" s="2" t="s">
        <v>32</v>
      </c>
      <c r="N481" s="37" t="s">
        <v>32</v>
      </c>
      <c r="O481" s="2" t="s">
        <v>32</v>
      </c>
      <c r="P481" s="42" t="s">
        <v>32</v>
      </c>
      <c r="Q481" s="2">
        <v>7</v>
      </c>
      <c r="R481" s="2">
        <v>2</v>
      </c>
      <c r="S481" s="2">
        <v>2</v>
      </c>
      <c r="T481" s="2">
        <v>9</v>
      </c>
      <c r="U481" s="2">
        <v>11</v>
      </c>
      <c r="V481" s="42">
        <v>1.2222222222222223</v>
      </c>
    </row>
    <row r="482" spans="1:22" ht="34.5" customHeight="1" x14ac:dyDescent="0.25">
      <c r="A482" s="2" t="s">
        <v>456</v>
      </c>
      <c r="B482" s="2" t="s">
        <v>212</v>
      </c>
      <c r="C482" s="2" t="s">
        <v>552</v>
      </c>
      <c r="D482" s="2" t="s">
        <v>50</v>
      </c>
      <c r="E482" s="2">
        <v>20</v>
      </c>
      <c r="F482" s="2" t="s">
        <v>460</v>
      </c>
      <c r="G482" s="2" t="s">
        <v>461</v>
      </c>
      <c r="H482" s="37">
        <v>21</v>
      </c>
      <c r="I482" s="2" t="s">
        <v>31</v>
      </c>
      <c r="J482" s="14">
        <v>45383</v>
      </c>
      <c r="K482" s="2" t="s">
        <v>32</v>
      </c>
      <c r="L482" s="2" t="s">
        <v>32</v>
      </c>
      <c r="M482" s="2" t="s">
        <v>32</v>
      </c>
      <c r="N482" s="37" t="s">
        <v>32</v>
      </c>
      <c r="O482" s="2" t="s">
        <v>32</v>
      </c>
      <c r="P482" s="42" t="s">
        <v>32</v>
      </c>
      <c r="Q482" s="2">
        <v>2</v>
      </c>
      <c r="R482" s="2">
        <v>6</v>
      </c>
      <c r="S482" s="2">
        <v>10</v>
      </c>
      <c r="T482" s="2">
        <v>11</v>
      </c>
      <c r="U482" s="2">
        <v>18</v>
      </c>
      <c r="V482" s="42">
        <v>1.6363636363636365</v>
      </c>
    </row>
    <row r="483" spans="1:22" ht="34.5" customHeight="1" x14ac:dyDescent="0.25">
      <c r="A483" s="4" t="s">
        <v>130</v>
      </c>
      <c r="B483" s="2" t="s">
        <v>462</v>
      </c>
      <c r="C483" s="2" t="s">
        <v>552</v>
      </c>
      <c r="D483" s="2" t="s">
        <v>50</v>
      </c>
      <c r="E483" s="2">
        <v>29</v>
      </c>
      <c r="F483" s="2" t="s">
        <v>463</v>
      </c>
      <c r="G483" s="2" t="s">
        <v>464</v>
      </c>
      <c r="H483" s="5">
        <v>1</v>
      </c>
      <c r="I483" s="2" t="s">
        <v>41</v>
      </c>
      <c r="J483" s="14">
        <v>45292</v>
      </c>
      <c r="K483" s="42" t="s">
        <v>32</v>
      </c>
      <c r="L483" s="42" t="s">
        <v>32</v>
      </c>
      <c r="M483" s="42">
        <v>1</v>
      </c>
      <c r="N483" s="42">
        <v>1</v>
      </c>
      <c r="O483" s="42">
        <v>1</v>
      </c>
      <c r="P483" s="42">
        <v>1</v>
      </c>
      <c r="Q483" s="54">
        <v>0.25</v>
      </c>
      <c r="R483" s="54">
        <v>3</v>
      </c>
      <c r="S483" s="54">
        <v>1</v>
      </c>
      <c r="T483" s="42">
        <v>1</v>
      </c>
      <c r="U483" s="42">
        <v>0.83333333333333337</v>
      </c>
      <c r="V483" s="42">
        <v>0.83333333333333337</v>
      </c>
    </row>
    <row r="484" spans="1:22" ht="34.5" customHeight="1" x14ac:dyDescent="0.25">
      <c r="A484" s="4" t="s">
        <v>130</v>
      </c>
      <c r="B484" s="2" t="s">
        <v>462</v>
      </c>
      <c r="C484" s="2" t="s">
        <v>552</v>
      </c>
      <c r="D484" s="2" t="s">
        <v>50</v>
      </c>
      <c r="E484" s="2">
        <v>31</v>
      </c>
      <c r="F484" s="2" t="s">
        <v>465</v>
      </c>
      <c r="G484" s="2" t="s">
        <v>466</v>
      </c>
      <c r="H484" s="5">
        <v>1</v>
      </c>
      <c r="I484" s="2" t="s">
        <v>41</v>
      </c>
      <c r="J484" s="14">
        <v>45444</v>
      </c>
      <c r="K484" s="42" t="s">
        <v>32</v>
      </c>
      <c r="L484" s="42" t="s">
        <v>32</v>
      </c>
      <c r="M484" s="42" t="s">
        <v>32</v>
      </c>
      <c r="N484" s="42" t="s">
        <v>32</v>
      </c>
      <c r="O484" s="42" t="s">
        <v>32</v>
      </c>
      <c r="P484" s="42" t="s">
        <v>32</v>
      </c>
      <c r="Q484" s="42" t="s">
        <v>32</v>
      </c>
      <c r="R484" s="42" t="s">
        <v>32</v>
      </c>
      <c r="S484" s="42">
        <v>1</v>
      </c>
      <c r="T484" s="42">
        <v>1</v>
      </c>
      <c r="U484" s="42">
        <v>1</v>
      </c>
      <c r="V484" s="42">
        <v>1</v>
      </c>
    </row>
    <row r="485" spans="1:22" ht="34.5" customHeight="1" x14ac:dyDescent="0.25">
      <c r="A485" s="4" t="s">
        <v>130</v>
      </c>
      <c r="B485" s="37" t="s">
        <v>469</v>
      </c>
      <c r="C485" s="37" t="s">
        <v>552</v>
      </c>
      <c r="D485" s="2" t="s">
        <v>43</v>
      </c>
      <c r="E485" s="2">
        <v>39</v>
      </c>
      <c r="F485" s="2" t="s">
        <v>470</v>
      </c>
      <c r="G485" s="37" t="s">
        <v>471</v>
      </c>
      <c r="H485" s="39">
        <v>77</v>
      </c>
      <c r="I485" s="2" t="s">
        <v>31</v>
      </c>
      <c r="J485" s="14">
        <v>45352</v>
      </c>
      <c r="K485" s="2" t="s">
        <v>32</v>
      </c>
      <c r="L485" s="2" t="s">
        <v>32</v>
      </c>
      <c r="M485" s="2">
        <v>12</v>
      </c>
      <c r="N485" s="2">
        <v>12</v>
      </c>
      <c r="O485" s="2">
        <v>12</v>
      </c>
      <c r="P485" s="42">
        <v>1</v>
      </c>
      <c r="Q485" s="2" t="s">
        <v>32</v>
      </c>
      <c r="R485" s="2" t="s">
        <v>32</v>
      </c>
      <c r="S485" s="2">
        <v>22</v>
      </c>
      <c r="T485" s="2">
        <v>22</v>
      </c>
      <c r="U485" s="2">
        <v>22</v>
      </c>
      <c r="V485" s="42">
        <v>1</v>
      </c>
    </row>
    <row r="486" spans="1:22" ht="34.5" customHeight="1" x14ac:dyDescent="0.25">
      <c r="A486" s="2" t="s">
        <v>472</v>
      </c>
      <c r="B486" s="2" t="s">
        <v>306</v>
      </c>
      <c r="C486" s="2" t="s">
        <v>552</v>
      </c>
      <c r="D486" s="2" t="s">
        <v>37</v>
      </c>
      <c r="E486" s="2">
        <v>47</v>
      </c>
      <c r="F486" s="2" t="s">
        <v>473</v>
      </c>
      <c r="G486" s="2" t="s">
        <v>474</v>
      </c>
      <c r="H486" s="3">
        <v>0.9</v>
      </c>
      <c r="I486" s="2" t="s">
        <v>41</v>
      </c>
      <c r="J486" s="14">
        <v>45323</v>
      </c>
      <c r="K486" s="42" t="s">
        <v>32</v>
      </c>
      <c r="L486" s="42">
        <v>0.97278911564625847</v>
      </c>
      <c r="M486" s="42" t="s">
        <v>32</v>
      </c>
      <c r="N486" s="42">
        <v>0.9</v>
      </c>
      <c r="O486" s="42">
        <v>0.97278911564625847</v>
      </c>
      <c r="P486" s="42">
        <v>1.0808767951625093</v>
      </c>
      <c r="Q486" s="42">
        <v>0.98697916666666663</v>
      </c>
      <c r="R486" s="42" t="s">
        <v>32</v>
      </c>
      <c r="S486" s="42">
        <v>0.96314258001939868</v>
      </c>
      <c r="T486" s="42">
        <v>0.9</v>
      </c>
      <c r="U486" s="42">
        <v>0.96961130742049473</v>
      </c>
      <c r="V486" s="42">
        <v>1.077345897133883</v>
      </c>
    </row>
    <row r="487" spans="1:22" ht="34.5" customHeight="1" x14ac:dyDescent="0.25">
      <c r="A487" s="37" t="s">
        <v>472</v>
      </c>
      <c r="B487" s="37" t="s">
        <v>268</v>
      </c>
      <c r="C487" s="37" t="s">
        <v>552</v>
      </c>
      <c r="D487" s="2" t="s">
        <v>37</v>
      </c>
      <c r="E487" s="2">
        <v>56</v>
      </c>
      <c r="F487" s="2" t="s">
        <v>475</v>
      </c>
      <c r="G487" s="37" t="s">
        <v>476</v>
      </c>
      <c r="H487" s="37">
        <v>1</v>
      </c>
      <c r="I487" s="2" t="s">
        <v>31</v>
      </c>
      <c r="J487" s="14">
        <v>45627</v>
      </c>
      <c r="K487" s="2" t="s">
        <v>32</v>
      </c>
      <c r="L487" s="2" t="s">
        <v>32</v>
      </c>
      <c r="M487" s="2" t="s">
        <v>32</v>
      </c>
      <c r="N487" s="2" t="s">
        <v>32</v>
      </c>
      <c r="O487" s="2" t="s">
        <v>32</v>
      </c>
      <c r="P487" s="42" t="s">
        <v>32</v>
      </c>
      <c r="Q487" s="2" t="s">
        <v>32</v>
      </c>
      <c r="R487" s="2" t="s">
        <v>32</v>
      </c>
      <c r="S487" s="2" t="s">
        <v>32</v>
      </c>
      <c r="T487" s="2" t="s">
        <v>32</v>
      </c>
      <c r="U487" s="2" t="s">
        <v>32</v>
      </c>
      <c r="V487" s="42" t="s">
        <v>32</v>
      </c>
    </row>
    <row r="488" spans="1:22" ht="34.5" customHeight="1" x14ac:dyDescent="0.25">
      <c r="A488" s="37" t="s">
        <v>472</v>
      </c>
      <c r="B488" s="37" t="s">
        <v>268</v>
      </c>
      <c r="C488" s="37" t="s">
        <v>552</v>
      </c>
      <c r="D488" s="2" t="s">
        <v>37</v>
      </c>
      <c r="E488" s="2">
        <v>57</v>
      </c>
      <c r="F488" s="2" t="s">
        <v>304</v>
      </c>
      <c r="G488" s="37" t="s">
        <v>305</v>
      </c>
      <c r="H488" s="37">
        <v>3</v>
      </c>
      <c r="I488" s="2" t="s">
        <v>31</v>
      </c>
      <c r="J488" s="14">
        <v>45505</v>
      </c>
      <c r="K488" s="2" t="s">
        <v>32</v>
      </c>
      <c r="L488" s="2" t="s">
        <v>32</v>
      </c>
      <c r="M488" s="2" t="s">
        <v>32</v>
      </c>
      <c r="N488" s="2" t="s">
        <v>32</v>
      </c>
      <c r="O488" s="2" t="s">
        <v>32</v>
      </c>
      <c r="P488" s="42" t="s">
        <v>32</v>
      </c>
      <c r="Q488" s="2" t="s">
        <v>32</v>
      </c>
      <c r="R488" s="2" t="s">
        <v>32</v>
      </c>
      <c r="S488" s="2" t="s">
        <v>32</v>
      </c>
      <c r="T488" s="2" t="s">
        <v>32</v>
      </c>
      <c r="U488" s="2" t="s">
        <v>32</v>
      </c>
      <c r="V488" s="42" t="s">
        <v>32</v>
      </c>
    </row>
    <row r="489" spans="1:22" ht="34.5" customHeight="1" x14ac:dyDescent="0.25">
      <c r="A489" s="2" t="s">
        <v>472</v>
      </c>
      <c r="B489" s="2" t="s">
        <v>232</v>
      </c>
      <c r="C489" s="2" t="s">
        <v>552</v>
      </c>
      <c r="D489" s="2" t="s">
        <v>43</v>
      </c>
      <c r="E489" s="2">
        <v>85</v>
      </c>
      <c r="F489" s="2" t="s">
        <v>487</v>
      </c>
      <c r="G489" s="2" t="s">
        <v>488</v>
      </c>
      <c r="H489" s="2">
        <v>900</v>
      </c>
      <c r="I489" s="2" t="s">
        <v>31</v>
      </c>
      <c r="J489" s="14">
        <v>45444</v>
      </c>
      <c r="K489" s="2" t="s">
        <v>32</v>
      </c>
      <c r="L489" s="2" t="s">
        <v>32</v>
      </c>
      <c r="M489" s="2" t="s">
        <v>32</v>
      </c>
      <c r="N489" s="37" t="s">
        <v>32</v>
      </c>
      <c r="O489" s="2" t="s">
        <v>32</v>
      </c>
      <c r="P489" s="42" t="s">
        <v>32</v>
      </c>
      <c r="Q489" s="2" t="s">
        <v>32</v>
      </c>
      <c r="R489" s="2" t="s">
        <v>32</v>
      </c>
      <c r="S489" s="2">
        <v>72</v>
      </c>
      <c r="T489" s="2">
        <v>360</v>
      </c>
      <c r="U489" s="2">
        <v>72</v>
      </c>
      <c r="V489" s="42">
        <v>0.2</v>
      </c>
    </row>
    <row r="490" spans="1:22" ht="34.5" customHeight="1" x14ac:dyDescent="0.25">
      <c r="A490" s="2" t="s">
        <v>472</v>
      </c>
      <c r="B490" s="2" t="s">
        <v>232</v>
      </c>
      <c r="C490" s="2" t="s">
        <v>552</v>
      </c>
      <c r="D490" s="2" t="s">
        <v>43</v>
      </c>
      <c r="E490" s="2">
        <v>88</v>
      </c>
      <c r="F490" s="2" t="s">
        <v>489</v>
      </c>
      <c r="G490" s="37" t="s">
        <v>490</v>
      </c>
      <c r="H490" s="3">
        <v>1</v>
      </c>
      <c r="I490" s="2" t="s">
        <v>41</v>
      </c>
      <c r="J490" s="14">
        <v>45444</v>
      </c>
      <c r="K490" s="42" t="s">
        <v>32</v>
      </c>
      <c r="L490" s="42" t="s">
        <v>32</v>
      </c>
      <c r="M490" s="42" t="s">
        <v>32</v>
      </c>
      <c r="N490" s="42" t="s">
        <v>32</v>
      </c>
      <c r="O490" s="42" t="s">
        <v>32</v>
      </c>
      <c r="P490" s="42" t="s">
        <v>32</v>
      </c>
      <c r="Q490" s="42" t="s">
        <v>32</v>
      </c>
      <c r="R490" s="42" t="s">
        <v>32</v>
      </c>
      <c r="S490" s="42">
        <v>0.5</v>
      </c>
      <c r="T490" s="42">
        <v>1</v>
      </c>
      <c r="U490" s="42">
        <v>0.5</v>
      </c>
      <c r="V490" s="42">
        <v>0.5</v>
      </c>
    </row>
    <row r="491" spans="1:22" ht="34.5" customHeight="1" x14ac:dyDescent="0.25">
      <c r="A491" s="2" t="s">
        <v>472</v>
      </c>
      <c r="B491" s="2" t="s">
        <v>232</v>
      </c>
      <c r="C491" s="2" t="s">
        <v>552</v>
      </c>
      <c r="D491" s="2" t="s">
        <v>43</v>
      </c>
      <c r="E491" s="2">
        <v>90</v>
      </c>
      <c r="F491" s="2" t="s">
        <v>491</v>
      </c>
      <c r="G491" s="2" t="s">
        <v>492</v>
      </c>
      <c r="H491" s="2">
        <v>1</v>
      </c>
      <c r="I491" s="2" t="s">
        <v>31</v>
      </c>
      <c r="J491" s="14">
        <v>45627</v>
      </c>
      <c r="K491" s="2" t="s">
        <v>32</v>
      </c>
      <c r="L491" s="2" t="s">
        <v>32</v>
      </c>
      <c r="M491" s="2" t="s">
        <v>32</v>
      </c>
      <c r="N491" s="2" t="s">
        <v>32</v>
      </c>
      <c r="O491" s="2" t="s">
        <v>32</v>
      </c>
      <c r="P491" s="42" t="s">
        <v>32</v>
      </c>
      <c r="Q491" s="2" t="s">
        <v>32</v>
      </c>
      <c r="R491" s="2" t="s">
        <v>32</v>
      </c>
      <c r="S491" s="2" t="s">
        <v>32</v>
      </c>
      <c r="T491" s="2" t="s">
        <v>32</v>
      </c>
      <c r="U491" s="2" t="s">
        <v>32</v>
      </c>
      <c r="V491" s="42" t="s">
        <v>32</v>
      </c>
    </row>
    <row r="492" spans="1:22" ht="34.5" customHeight="1" x14ac:dyDescent="0.25">
      <c r="A492" s="2" t="s">
        <v>472</v>
      </c>
      <c r="B492" s="37" t="s">
        <v>220</v>
      </c>
      <c r="C492" s="2" t="s">
        <v>552</v>
      </c>
      <c r="D492" s="2" t="s">
        <v>25</v>
      </c>
      <c r="E492" s="2">
        <v>93</v>
      </c>
      <c r="F492" s="2" t="s">
        <v>493</v>
      </c>
      <c r="G492" s="37" t="s">
        <v>494</v>
      </c>
      <c r="H492" s="37">
        <v>4</v>
      </c>
      <c r="I492" s="2" t="s">
        <v>31</v>
      </c>
      <c r="J492" s="14">
        <v>45597</v>
      </c>
      <c r="K492" s="2" t="s">
        <v>32</v>
      </c>
      <c r="L492" s="2" t="s">
        <v>32</v>
      </c>
      <c r="M492" s="2" t="s">
        <v>32</v>
      </c>
      <c r="N492" s="2" t="s">
        <v>32</v>
      </c>
      <c r="O492" s="2" t="s">
        <v>32</v>
      </c>
      <c r="P492" s="42" t="s">
        <v>32</v>
      </c>
      <c r="Q492" s="2" t="s">
        <v>32</v>
      </c>
      <c r="R492" s="2" t="s">
        <v>32</v>
      </c>
      <c r="S492" s="2" t="s">
        <v>32</v>
      </c>
      <c r="T492" s="2" t="s">
        <v>32</v>
      </c>
      <c r="U492" s="2" t="s">
        <v>32</v>
      </c>
      <c r="V492" s="42" t="s">
        <v>32</v>
      </c>
    </row>
    <row r="493" spans="1:22" ht="34.5" customHeight="1" x14ac:dyDescent="0.25">
      <c r="A493" s="2" t="s">
        <v>472</v>
      </c>
      <c r="B493" s="2" t="s">
        <v>220</v>
      </c>
      <c r="C493" s="2" t="s">
        <v>552</v>
      </c>
      <c r="D493" s="2" t="s">
        <v>25</v>
      </c>
      <c r="E493" s="2">
        <v>95</v>
      </c>
      <c r="F493" s="2" t="s">
        <v>223</v>
      </c>
      <c r="G493" s="2" t="s">
        <v>495</v>
      </c>
      <c r="H493" s="2">
        <v>10</v>
      </c>
      <c r="I493" s="2" t="s">
        <v>31</v>
      </c>
      <c r="J493" s="14">
        <v>45474</v>
      </c>
      <c r="K493" s="2" t="s">
        <v>32</v>
      </c>
      <c r="L493" s="2" t="s">
        <v>32</v>
      </c>
      <c r="M493" s="2" t="s">
        <v>32</v>
      </c>
      <c r="N493" s="2" t="s">
        <v>32</v>
      </c>
      <c r="O493" s="2" t="s">
        <v>32</v>
      </c>
      <c r="P493" s="2" t="s">
        <v>32</v>
      </c>
      <c r="Q493" s="2" t="s">
        <v>32</v>
      </c>
      <c r="R493" s="2" t="s">
        <v>32</v>
      </c>
      <c r="S493" s="2" t="s">
        <v>32</v>
      </c>
      <c r="T493" s="2" t="s">
        <v>32</v>
      </c>
      <c r="U493" s="2" t="s">
        <v>32</v>
      </c>
      <c r="V493" s="2" t="s">
        <v>32</v>
      </c>
    </row>
    <row r="494" spans="1:22" ht="34.5" customHeight="1" x14ac:dyDescent="0.25">
      <c r="A494" s="2" t="s">
        <v>472</v>
      </c>
      <c r="B494" s="2" t="s">
        <v>220</v>
      </c>
      <c r="C494" s="2" t="s">
        <v>552</v>
      </c>
      <c r="D494" s="2" t="s">
        <v>25</v>
      </c>
      <c r="E494" s="2">
        <v>98</v>
      </c>
      <c r="F494" s="2" t="s">
        <v>496</v>
      </c>
      <c r="G494" s="2" t="s">
        <v>497</v>
      </c>
      <c r="H494" s="2">
        <v>425</v>
      </c>
      <c r="I494" s="2" t="s">
        <v>31</v>
      </c>
      <c r="J494" s="14">
        <v>45474</v>
      </c>
      <c r="K494" s="2" t="s">
        <v>32</v>
      </c>
      <c r="L494" s="2" t="s">
        <v>32</v>
      </c>
      <c r="M494" s="2" t="s">
        <v>32</v>
      </c>
      <c r="N494" s="2" t="s">
        <v>32</v>
      </c>
      <c r="O494" s="2" t="s">
        <v>32</v>
      </c>
      <c r="P494" s="42" t="s">
        <v>32</v>
      </c>
      <c r="Q494" s="2" t="s">
        <v>32</v>
      </c>
      <c r="R494" s="2" t="s">
        <v>32</v>
      </c>
      <c r="S494" s="2" t="s">
        <v>32</v>
      </c>
      <c r="T494" s="2" t="s">
        <v>32</v>
      </c>
      <c r="U494" s="2" t="s">
        <v>32</v>
      </c>
      <c r="V494" s="42" t="s">
        <v>32</v>
      </c>
    </row>
    <row r="495" spans="1:22" ht="34.5" customHeight="1" x14ac:dyDescent="0.25">
      <c r="A495" s="4" t="s">
        <v>24</v>
      </c>
      <c r="B495" s="4" t="s">
        <v>24</v>
      </c>
      <c r="C495" s="2" t="s">
        <v>552</v>
      </c>
      <c r="D495" s="2" t="s">
        <v>25</v>
      </c>
      <c r="E495" s="2">
        <v>101</v>
      </c>
      <c r="F495" s="2" t="s">
        <v>35</v>
      </c>
      <c r="G495" s="37" t="s">
        <v>35</v>
      </c>
      <c r="H495" s="37">
        <v>6</v>
      </c>
      <c r="I495" s="2" t="s">
        <v>31</v>
      </c>
      <c r="J495" s="14">
        <v>45474</v>
      </c>
      <c r="K495" s="2" t="s">
        <v>32</v>
      </c>
      <c r="L495" s="2" t="s">
        <v>32</v>
      </c>
      <c r="M495" s="2" t="s">
        <v>32</v>
      </c>
      <c r="N495" s="2" t="s">
        <v>32</v>
      </c>
      <c r="O495" s="2" t="s">
        <v>32</v>
      </c>
      <c r="P495" s="42" t="s">
        <v>32</v>
      </c>
      <c r="Q495" s="2" t="s">
        <v>32</v>
      </c>
      <c r="R495" s="2" t="s">
        <v>32</v>
      </c>
      <c r="S495" s="2" t="s">
        <v>32</v>
      </c>
      <c r="T495" s="2" t="s">
        <v>32</v>
      </c>
      <c r="U495" s="2" t="s">
        <v>32</v>
      </c>
      <c r="V495" s="42" t="s">
        <v>32</v>
      </c>
    </row>
    <row r="496" spans="1:22" ht="34.5" customHeight="1" x14ac:dyDescent="0.25">
      <c r="A496" s="4" t="s">
        <v>24</v>
      </c>
      <c r="B496" s="4" t="s">
        <v>24</v>
      </c>
      <c r="C496" s="2" t="s">
        <v>552</v>
      </c>
      <c r="D496" s="2" t="s">
        <v>43</v>
      </c>
      <c r="E496" s="2">
        <v>105</v>
      </c>
      <c r="F496" s="2" t="s">
        <v>48</v>
      </c>
      <c r="G496" s="37" t="s">
        <v>48</v>
      </c>
      <c r="H496" s="37">
        <v>3</v>
      </c>
      <c r="I496" s="2" t="s">
        <v>31</v>
      </c>
      <c r="J496" s="14">
        <v>45352</v>
      </c>
      <c r="K496" s="2" t="s">
        <v>32</v>
      </c>
      <c r="L496" s="2" t="s">
        <v>32</v>
      </c>
      <c r="M496" s="2">
        <v>3</v>
      </c>
      <c r="N496" s="2">
        <v>2</v>
      </c>
      <c r="O496" s="2">
        <v>3</v>
      </c>
      <c r="P496" s="42">
        <v>1.5</v>
      </c>
      <c r="Q496" s="2">
        <v>0</v>
      </c>
      <c r="R496" s="2" t="s">
        <v>32</v>
      </c>
      <c r="S496" s="2" t="s">
        <v>32</v>
      </c>
      <c r="T496" s="2">
        <v>1</v>
      </c>
      <c r="U496" s="2">
        <v>0</v>
      </c>
      <c r="V496" s="42">
        <v>0</v>
      </c>
    </row>
    <row r="497" spans="1:22" ht="34.5" customHeight="1" x14ac:dyDescent="0.25">
      <c r="A497" s="4" t="s">
        <v>24</v>
      </c>
      <c r="B497" s="4" t="s">
        <v>24</v>
      </c>
      <c r="C497" s="2" t="s">
        <v>552</v>
      </c>
      <c r="D497" s="2" t="s">
        <v>50</v>
      </c>
      <c r="E497" s="2">
        <v>106</v>
      </c>
      <c r="F497" s="2" t="s">
        <v>51</v>
      </c>
      <c r="G497" s="37" t="s">
        <v>51</v>
      </c>
      <c r="H497" s="37">
        <v>1</v>
      </c>
      <c r="I497" s="2" t="s">
        <v>31</v>
      </c>
      <c r="J497" s="14">
        <v>45566</v>
      </c>
      <c r="K497" s="2" t="s">
        <v>32</v>
      </c>
      <c r="L497" s="2" t="s">
        <v>32</v>
      </c>
      <c r="M497" s="2" t="s">
        <v>32</v>
      </c>
      <c r="N497" s="2" t="s">
        <v>32</v>
      </c>
      <c r="O497" s="2" t="s">
        <v>32</v>
      </c>
      <c r="P497" s="42" t="s">
        <v>32</v>
      </c>
      <c r="Q497" s="2" t="s">
        <v>32</v>
      </c>
      <c r="R497" s="2" t="s">
        <v>32</v>
      </c>
      <c r="S497" s="2" t="s">
        <v>32</v>
      </c>
      <c r="T497" s="2" t="s">
        <v>32</v>
      </c>
      <c r="U497" s="2" t="s">
        <v>32</v>
      </c>
      <c r="V497" s="42" t="s">
        <v>32</v>
      </c>
    </row>
    <row r="498" spans="1:22" ht="34.5" customHeight="1" x14ac:dyDescent="0.25">
      <c r="A498" s="2" t="s">
        <v>499</v>
      </c>
      <c r="B498" s="2" t="s">
        <v>65</v>
      </c>
      <c r="C498" s="2" t="s">
        <v>552</v>
      </c>
      <c r="D498" s="2" t="s">
        <v>37</v>
      </c>
      <c r="E498" s="2">
        <v>114</v>
      </c>
      <c r="F498" s="2" t="s">
        <v>500</v>
      </c>
      <c r="G498" s="2" t="s">
        <v>501</v>
      </c>
      <c r="H498" s="2">
        <v>4</v>
      </c>
      <c r="I498" s="2" t="s">
        <v>31</v>
      </c>
      <c r="J498" s="14">
        <v>45352</v>
      </c>
      <c r="K498" s="2" t="s">
        <v>32</v>
      </c>
      <c r="L498" s="2" t="s">
        <v>32</v>
      </c>
      <c r="M498" s="2">
        <v>1</v>
      </c>
      <c r="N498" s="2">
        <v>1</v>
      </c>
      <c r="O498" s="2">
        <v>1</v>
      </c>
      <c r="P498" s="42">
        <v>1</v>
      </c>
      <c r="Q498" s="2" t="s">
        <v>32</v>
      </c>
      <c r="R498" s="2" t="s">
        <v>32</v>
      </c>
      <c r="S498" s="2">
        <v>1</v>
      </c>
      <c r="T498" s="2">
        <v>1</v>
      </c>
      <c r="U498" s="2">
        <v>1</v>
      </c>
      <c r="V498" s="42">
        <v>1</v>
      </c>
    </row>
    <row r="499" spans="1:22" ht="34.5" customHeight="1" x14ac:dyDescent="0.25">
      <c r="A499" s="2" t="s">
        <v>499</v>
      </c>
      <c r="B499" s="2" t="s">
        <v>110</v>
      </c>
      <c r="C499" s="2" t="s">
        <v>552</v>
      </c>
      <c r="D499" s="2" t="s">
        <v>50</v>
      </c>
      <c r="E499" s="2">
        <v>130</v>
      </c>
      <c r="F499" s="2" t="s">
        <v>502</v>
      </c>
      <c r="G499" s="2" t="s">
        <v>503</v>
      </c>
      <c r="H499" s="2">
        <v>2</v>
      </c>
      <c r="I499" s="2" t="s">
        <v>31</v>
      </c>
      <c r="J499" s="14">
        <v>45627</v>
      </c>
      <c r="K499" s="2" t="s">
        <v>32</v>
      </c>
      <c r="L499" s="2" t="s">
        <v>32</v>
      </c>
      <c r="M499" s="2" t="s">
        <v>32</v>
      </c>
      <c r="N499" s="2" t="s">
        <v>32</v>
      </c>
      <c r="O499" s="2" t="s">
        <v>32</v>
      </c>
      <c r="P499" s="42" t="s">
        <v>32</v>
      </c>
      <c r="Q499" s="2" t="s">
        <v>32</v>
      </c>
      <c r="R499" s="2" t="s">
        <v>32</v>
      </c>
      <c r="S499" s="2" t="s">
        <v>32</v>
      </c>
      <c r="T499" s="2" t="s">
        <v>32</v>
      </c>
      <c r="U499" s="2" t="s">
        <v>32</v>
      </c>
      <c r="V499" s="42" t="s">
        <v>32</v>
      </c>
    </row>
    <row r="500" spans="1:22" ht="34.5" customHeight="1" x14ac:dyDescent="0.25">
      <c r="A500" s="2" t="s">
        <v>499</v>
      </c>
      <c r="B500" s="2" t="s">
        <v>110</v>
      </c>
      <c r="C500" s="2" t="s">
        <v>552</v>
      </c>
      <c r="D500" s="2" t="s">
        <v>50</v>
      </c>
      <c r="E500" s="2">
        <v>131</v>
      </c>
      <c r="F500" s="2" t="s">
        <v>504</v>
      </c>
      <c r="G500" s="2" t="s">
        <v>505</v>
      </c>
      <c r="H500" s="2">
        <v>12</v>
      </c>
      <c r="I500" s="2" t="s">
        <v>31</v>
      </c>
      <c r="J500" s="14">
        <v>45292</v>
      </c>
      <c r="K500" s="2">
        <v>1</v>
      </c>
      <c r="L500" s="2">
        <v>1</v>
      </c>
      <c r="M500" s="2">
        <v>1</v>
      </c>
      <c r="N500" s="2">
        <v>3</v>
      </c>
      <c r="O500" s="2">
        <v>3</v>
      </c>
      <c r="P500" s="42">
        <v>1</v>
      </c>
      <c r="Q500" s="2">
        <v>1</v>
      </c>
      <c r="R500" s="2">
        <v>1</v>
      </c>
      <c r="S500" s="2">
        <v>1</v>
      </c>
      <c r="T500" s="2">
        <v>3</v>
      </c>
      <c r="U500" s="2">
        <v>3</v>
      </c>
      <c r="V500" s="42">
        <v>1</v>
      </c>
    </row>
    <row r="501" spans="1:22" ht="34.5" customHeight="1" x14ac:dyDescent="0.25">
      <c r="A501" s="2" t="s">
        <v>499</v>
      </c>
      <c r="B501" s="2" t="s">
        <v>91</v>
      </c>
      <c r="C501" s="2" t="s">
        <v>552</v>
      </c>
      <c r="D501" s="2" t="s">
        <v>43</v>
      </c>
      <c r="E501" s="2">
        <v>134</v>
      </c>
      <c r="F501" s="2" t="s">
        <v>506</v>
      </c>
      <c r="G501" s="2" t="s">
        <v>507</v>
      </c>
      <c r="H501" s="2">
        <v>4</v>
      </c>
      <c r="I501" s="2" t="s">
        <v>31</v>
      </c>
      <c r="J501" s="14">
        <v>45352</v>
      </c>
      <c r="K501" s="2" t="s">
        <v>32</v>
      </c>
      <c r="L501" s="2" t="s">
        <v>32</v>
      </c>
      <c r="M501" s="2">
        <v>1</v>
      </c>
      <c r="N501" s="2">
        <v>1</v>
      </c>
      <c r="O501" s="2">
        <v>1</v>
      </c>
      <c r="P501" s="42">
        <v>1</v>
      </c>
      <c r="Q501" s="2" t="s">
        <v>32</v>
      </c>
      <c r="R501" s="2" t="s">
        <v>32</v>
      </c>
      <c r="S501" s="2">
        <v>1</v>
      </c>
      <c r="T501" s="2">
        <v>1</v>
      </c>
      <c r="U501" s="2">
        <v>1</v>
      </c>
      <c r="V501" s="42">
        <v>1</v>
      </c>
    </row>
    <row r="502" spans="1:22" ht="34.5" customHeight="1" x14ac:dyDescent="0.25">
      <c r="A502" s="2" t="s">
        <v>499</v>
      </c>
      <c r="B502" s="2" t="s">
        <v>91</v>
      </c>
      <c r="C502" s="2" t="s">
        <v>552</v>
      </c>
      <c r="D502" s="2" t="s">
        <v>25</v>
      </c>
      <c r="E502" s="2">
        <v>137</v>
      </c>
      <c r="F502" s="2" t="s">
        <v>508</v>
      </c>
      <c r="G502" s="2" t="s">
        <v>509</v>
      </c>
      <c r="H502" s="2">
        <v>1</v>
      </c>
      <c r="I502" s="2" t="s">
        <v>31</v>
      </c>
      <c r="J502" s="14">
        <v>45444</v>
      </c>
      <c r="K502" s="2" t="s">
        <v>32</v>
      </c>
      <c r="L502" s="2" t="s">
        <v>32</v>
      </c>
      <c r="M502" s="2" t="s">
        <v>32</v>
      </c>
      <c r="N502" s="37" t="s">
        <v>32</v>
      </c>
      <c r="O502" s="2" t="s">
        <v>32</v>
      </c>
      <c r="P502" s="42" t="s">
        <v>32</v>
      </c>
      <c r="Q502" s="2" t="s">
        <v>32</v>
      </c>
      <c r="R502" s="2" t="s">
        <v>32</v>
      </c>
      <c r="S502" s="2">
        <v>1</v>
      </c>
      <c r="T502" s="2">
        <v>1</v>
      </c>
      <c r="U502" s="2">
        <v>1</v>
      </c>
      <c r="V502" s="42">
        <v>1</v>
      </c>
    </row>
    <row r="503" spans="1:22" ht="34.5" customHeight="1" x14ac:dyDescent="0.25">
      <c r="A503" s="2" t="s">
        <v>499</v>
      </c>
      <c r="B503" s="2" t="s">
        <v>91</v>
      </c>
      <c r="C503" s="2" t="s">
        <v>552</v>
      </c>
      <c r="D503" s="2" t="s">
        <v>50</v>
      </c>
      <c r="E503" s="2">
        <v>144</v>
      </c>
      <c r="F503" s="2" t="s">
        <v>510</v>
      </c>
      <c r="G503" s="2" t="s">
        <v>511</v>
      </c>
      <c r="H503" s="2">
        <v>4</v>
      </c>
      <c r="I503" s="2" t="s">
        <v>31</v>
      </c>
      <c r="J503" s="14">
        <v>45352</v>
      </c>
      <c r="K503" s="2" t="s">
        <v>32</v>
      </c>
      <c r="L503" s="2" t="s">
        <v>32</v>
      </c>
      <c r="M503" s="2">
        <v>1</v>
      </c>
      <c r="N503" s="2">
        <v>1</v>
      </c>
      <c r="O503" s="2">
        <v>1</v>
      </c>
      <c r="P503" s="42">
        <v>1</v>
      </c>
      <c r="Q503" s="2" t="s">
        <v>32</v>
      </c>
      <c r="R503" s="2" t="s">
        <v>32</v>
      </c>
      <c r="S503" s="2">
        <v>1</v>
      </c>
      <c r="T503" s="2">
        <v>1</v>
      </c>
      <c r="U503" s="2">
        <v>1</v>
      </c>
      <c r="V503" s="42">
        <v>1</v>
      </c>
    </row>
    <row r="504" spans="1:22" ht="34.5" customHeight="1" x14ac:dyDescent="0.25">
      <c r="A504" s="2" t="s">
        <v>499</v>
      </c>
      <c r="B504" s="2" t="s">
        <v>512</v>
      </c>
      <c r="C504" s="2" t="s">
        <v>552</v>
      </c>
      <c r="D504" s="2" t="s">
        <v>25</v>
      </c>
      <c r="E504" s="2">
        <v>146</v>
      </c>
      <c r="F504" s="2" t="s">
        <v>513</v>
      </c>
      <c r="G504" s="2" t="s">
        <v>514</v>
      </c>
      <c r="H504" s="3">
        <v>0.1</v>
      </c>
      <c r="I504" s="2" t="s">
        <v>41</v>
      </c>
      <c r="J504" s="14">
        <v>45474</v>
      </c>
      <c r="K504" s="42" t="s">
        <v>32</v>
      </c>
      <c r="L504" s="42" t="s">
        <v>32</v>
      </c>
      <c r="M504" s="42" t="s">
        <v>32</v>
      </c>
      <c r="N504" s="42" t="s">
        <v>32</v>
      </c>
      <c r="O504" s="42" t="s">
        <v>32</v>
      </c>
      <c r="P504" s="42" t="s">
        <v>32</v>
      </c>
      <c r="Q504" s="42" t="s">
        <v>32</v>
      </c>
      <c r="R504" s="42" t="s">
        <v>32</v>
      </c>
      <c r="S504" s="42" t="s">
        <v>32</v>
      </c>
      <c r="T504" s="42" t="s">
        <v>32</v>
      </c>
      <c r="U504" s="42" t="s">
        <v>32</v>
      </c>
      <c r="V504" s="42" t="s">
        <v>32</v>
      </c>
    </row>
    <row r="505" spans="1:22" ht="34.5" customHeight="1" x14ac:dyDescent="0.25">
      <c r="A505" s="37" t="s">
        <v>499</v>
      </c>
      <c r="B505" s="37" t="s">
        <v>512</v>
      </c>
      <c r="C505" s="2" t="s">
        <v>552</v>
      </c>
      <c r="D505" s="2" t="s">
        <v>25</v>
      </c>
      <c r="E505" s="2">
        <v>147</v>
      </c>
      <c r="F505" s="2" t="s">
        <v>128</v>
      </c>
      <c r="G505" s="37" t="s">
        <v>515</v>
      </c>
      <c r="H505" s="37">
        <v>50</v>
      </c>
      <c r="I505" s="2" t="s">
        <v>31</v>
      </c>
      <c r="J505" s="14">
        <v>45627</v>
      </c>
      <c r="K505" s="2" t="s">
        <v>32</v>
      </c>
      <c r="L505" s="2" t="s">
        <v>32</v>
      </c>
      <c r="M505" s="2" t="s">
        <v>32</v>
      </c>
      <c r="N505" s="2" t="s">
        <v>32</v>
      </c>
      <c r="O505" s="2" t="s">
        <v>32</v>
      </c>
      <c r="P505" s="42" t="s">
        <v>32</v>
      </c>
      <c r="Q505" s="2" t="s">
        <v>32</v>
      </c>
      <c r="R505" s="2" t="s">
        <v>32</v>
      </c>
      <c r="S505" s="2" t="s">
        <v>32</v>
      </c>
      <c r="T505" s="2" t="s">
        <v>32</v>
      </c>
      <c r="U505" s="2" t="s">
        <v>32</v>
      </c>
      <c r="V505" s="42" t="s">
        <v>32</v>
      </c>
    </row>
    <row r="506" spans="1:22" ht="34.5" customHeight="1" x14ac:dyDescent="0.25">
      <c r="A506" s="37" t="s">
        <v>499</v>
      </c>
      <c r="B506" s="37" t="s">
        <v>512</v>
      </c>
      <c r="C506" s="2" t="s">
        <v>552</v>
      </c>
      <c r="D506" s="2" t="s">
        <v>50</v>
      </c>
      <c r="E506" s="2">
        <v>149</v>
      </c>
      <c r="F506" s="2" t="s">
        <v>516</v>
      </c>
      <c r="G506" s="37" t="s">
        <v>517</v>
      </c>
      <c r="H506" s="37">
        <v>2</v>
      </c>
      <c r="I506" s="2" t="s">
        <v>31</v>
      </c>
      <c r="J506" s="14">
        <v>45444</v>
      </c>
      <c r="K506" s="2" t="s">
        <v>32</v>
      </c>
      <c r="L506" s="2" t="s">
        <v>32</v>
      </c>
      <c r="M506" s="2" t="s">
        <v>32</v>
      </c>
      <c r="N506" s="37" t="s">
        <v>32</v>
      </c>
      <c r="O506" s="2" t="s">
        <v>32</v>
      </c>
      <c r="P506" s="42" t="s">
        <v>32</v>
      </c>
      <c r="Q506" s="2" t="s">
        <v>32</v>
      </c>
      <c r="R506" s="2" t="s">
        <v>32</v>
      </c>
      <c r="S506" s="2">
        <v>1</v>
      </c>
      <c r="T506" s="2">
        <v>1</v>
      </c>
      <c r="U506" s="2">
        <v>1</v>
      </c>
      <c r="V506" s="42">
        <v>1</v>
      </c>
    </row>
    <row r="507" spans="1:22" ht="34.5" customHeight="1" x14ac:dyDescent="0.25">
      <c r="A507" s="2" t="s">
        <v>499</v>
      </c>
      <c r="B507" s="2" t="s">
        <v>512</v>
      </c>
      <c r="C507" s="2" t="s">
        <v>552</v>
      </c>
      <c r="D507" s="2" t="s">
        <v>50</v>
      </c>
      <c r="E507" s="2">
        <v>152</v>
      </c>
      <c r="F507" s="2" t="s">
        <v>520</v>
      </c>
      <c r="G507" s="2" t="s">
        <v>521</v>
      </c>
      <c r="H507" s="2">
        <v>3</v>
      </c>
      <c r="I507" s="2" t="s">
        <v>31</v>
      </c>
      <c r="J507" s="14">
        <v>45566</v>
      </c>
      <c r="K507" s="2" t="s">
        <v>32</v>
      </c>
      <c r="L507" s="2" t="s">
        <v>32</v>
      </c>
      <c r="M507" s="2" t="s">
        <v>32</v>
      </c>
      <c r="N507" s="2" t="s">
        <v>32</v>
      </c>
      <c r="O507" s="2" t="s">
        <v>32</v>
      </c>
      <c r="P507" s="42" t="s">
        <v>32</v>
      </c>
      <c r="Q507" s="2" t="s">
        <v>32</v>
      </c>
      <c r="R507" s="2" t="s">
        <v>32</v>
      </c>
      <c r="S507" s="2" t="s">
        <v>32</v>
      </c>
      <c r="T507" s="2" t="s">
        <v>32</v>
      </c>
      <c r="U507" s="2" t="s">
        <v>32</v>
      </c>
      <c r="V507" s="42" t="s">
        <v>32</v>
      </c>
    </row>
    <row r="508" spans="1:22" ht="34.5" customHeight="1" x14ac:dyDescent="0.25">
      <c r="A508" s="2" t="s">
        <v>499</v>
      </c>
      <c r="B508" s="2" t="s">
        <v>86</v>
      </c>
      <c r="C508" s="2" t="s">
        <v>552</v>
      </c>
      <c r="D508" s="2" t="s">
        <v>50</v>
      </c>
      <c r="E508" s="2">
        <v>154</v>
      </c>
      <c r="F508" s="2" t="s">
        <v>522</v>
      </c>
      <c r="G508" s="2" t="s">
        <v>523</v>
      </c>
      <c r="H508" s="3">
        <v>1</v>
      </c>
      <c r="I508" s="2" t="s">
        <v>41</v>
      </c>
      <c r="J508" s="14">
        <v>45505</v>
      </c>
      <c r="K508" s="42" t="s">
        <v>32</v>
      </c>
      <c r="L508" s="42" t="s">
        <v>32</v>
      </c>
      <c r="M508" s="42" t="s">
        <v>32</v>
      </c>
      <c r="N508" s="42" t="s">
        <v>32</v>
      </c>
      <c r="O508" s="42" t="s">
        <v>32</v>
      </c>
      <c r="P508" s="42" t="s">
        <v>32</v>
      </c>
      <c r="Q508" s="42" t="s">
        <v>32</v>
      </c>
      <c r="R508" s="42" t="s">
        <v>32</v>
      </c>
      <c r="S508" s="42" t="s">
        <v>32</v>
      </c>
      <c r="T508" s="42" t="s">
        <v>32</v>
      </c>
      <c r="U508" s="42" t="s">
        <v>32</v>
      </c>
      <c r="V508" s="42" t="s">
        <v>32</v>
      </c>
    </row>
    <row r="509" spans="1:22" ht="34.5" customHeight="1" x14ac:dyDescent="0.25">
      <c r="A509" s="2" t="s">
        <v>319</v>
      </c>
      <c r="B509" s="37" t="s">
        <v>330</v>
      </c>
      <c r="C509" s="2" t="s">
        <v>552</v>
      </c>
      <c r="D509" s="2" t="s">
        <v>50</v>
      </c>
      <c r="E509" s="2">
        <v>165</v>
      </c>
      <c r="F509" s="2" t="s">
        <v>524</v>
      </c>
      <c r="G509" s="2" t="s">
        <v>525</v>
      </c>
      <c r="H509" s="2">
        <v>4</v>
      </c>
      <c r="I509" s="2" t="s">
        <v>31</v>
      </c>
      <c r="J509" s="14">
        <v>45352</v>
      </c>
      <c r="K509" s="2" t="s">
        <v>32</v>
      </c>
      <c r="L509" s="2" t="s">
        <v>32</v>
      </c>
      <c r="M509" s="2">
        <v>2</v>
      </c>
      <c r="N509" s="2">
        <v>1</v>
      </c>
      <c r="O509" s="2">
        <v>2</v>
      </c>
      <c r="P509" s="42">
        <v>2</v>
      </c>
      <c r="Q509" s="2" t="s">
        <v>32</v>
      </c>
      <c r="R509" s="2" t="s">
        <v>32</v>
      </c>
      <c r="S509" s="2">
        <v>1</v>
      </c>
      <c r="T509" s="2">
        <v>1</v>
      </c>
      <c r="U509" s="2">
        <v>1</v>
      </c>
      <c r="V509" s="42">
        <v>1</v>
      </c>
    </row>
    <row r="510" spans="1:22" ht="34.5" customHeight="1" x14ac:dyDescent="0.25">
      <c r="A510" s="37" t="s">
        <v>337</v>
      </c>
      <c r="B510" s="37" t="s">
        <v>347</v>
      </c>
      <c r="C510" s="2" t="s">
        <v>552</v>
      </c>
      <c r="D510" s="2" t="s">
        <v>50</v>
      </c>
      <c r="E510" s="2">
        <v>189</v>
      </c>
      <c r="F510" s="2" t="s">
        <v>526</v>
      </c>
      <c r="G510" s="2" t="s">
        <v>353</v>
      </c>
      <c r="H510" s="2">
        <v>3</v>
      </c>
      <c r="I510" s="2" t="s">
        <v>31</v>
      </c>
      <c r="J510" s="14">
        <v>45413</v>
      </c>
      <c r="K510" s="2" t="s">
        <v>32</v>
      </c>
      <c r="L510" s="2" t="s">
        <v>32</v>
      </c>
      <c r="M510" s="2" t="s">
        <v>32</v>
      </c>
      <c r="N510" s="2" t="s">
        <v>32</v>
      </c>
      <c r="O510" s="2" t="s">
        <v>32</v>
      </c>
      <c r="P510" s="2" t="s">
        <v>32</v>
      </c>
      <c r="Q510" s="2" t="s">
        <v>32</v>
      </c>
      <c r="R510" s="2">
        <v>1</v>
      </c>
      <c r="S510" s="2" t="s">
        <v>32</v>
      </c>
      <c r="T510" s="2">
        <v>1</v>
      </c>
      <c r="U510" s="2">
        <v>1</v>
      </c>
      <c r="V510" s="42">
        <v>1</v>
      </c>
    </row>
    <row r="511" spans="1:22" ht="34.5" customHeight="1" x14ac:dyDescent="0.25">
      <c r="A511" s="2" t="s">
        <v>428</v>
      </c>
      <c r="B511" s="2" t="s">
        <v>428</v>
      </c>
      <c r="C511" s="2" t="s">
        <v>552</v>
      </c>
      <c r="D511" s="2" t="s">
        <v>50</v>
      </c>
      <c r="E511" s="2">
        <v>209</v>
      </c>
      <c r="F511" s="2" t="s">
        <v>527</v>
      </c>
      <c r="G511" s="37" t="s">
        <v>528</v>
      </c>
      <c r="H511" s="3">
        <v>1</v>
      </c>
      <c r="I511" s="2" t="s">
        <v>41</v>
      </c>
      <c r="J511" s="14">
        <v>45444</v>
      </c>
      <c r="K511" s="42" t="s">
        <v>32</v>
      </c>
      <c r="L511" s="42" t="s">
        <v>32</v>
      </c>
      <c r="M511" s="42" t="s">
        <v>32</v>
      </c>
      <c r="N511" s="2" t="s">
        <v>32</v>
      </c>
      <c r="O511" s="42" t="s">
        <v>32</v>
      </c>
      <c r="P511" s="42" t="s">
        <v>32</v>
      </c>
      <c r="Q511" s="42" t="s">
        <v>32</v>
      </c>
      <c r="R511" s="42" t="s">
        <v>32</v>
      </c>
      <c r="S511" s="42">
        <v>0</v>
      </c>
      <c r="T511" s="42">
        <v>0.5</v>
      </c>
      <c r="U511" s="42">
        <v>0</v>
      </c>
      <c r="V511" s="42">
        <v>0</v>
      </c>
    </row>
    <row r="512" spans="1:22" ht="34.5" customHeight="1" x14ac:dyDescent="0.25">
      <c r="A512" s="2" t="s">
        <v>428</v>
      </c>
      <c r="B512" s="2" t="s">
        <v>436</v>
      </c>
      <c r="C512" s="37" t="s">
        <v>552</v>
      </c>
      <c r="D512" s="2" t="s">
        <v>50</v>
      </c>
      <c r="E512" s="2">
        <v>218</v>
      </c>
      <c r="F512" s="2" t="s">
        <v>529</v>
      </c>
      <c r="G512" s="2" t="s">
        <v>530</v>
      </c>
      <c r="H512" s="37">
        <v>30</v>
      </c>
      <c r="I512" s="2" t="s">
        <v>31</v>
      </c>
      <c r="J512" s="14">
        <v>45352</v>
      </c>
      <c r="K512" s="2" t="s">
        <v>32</v>
      </c>
      <c r="L512" s="2" t="s">
        <v>32</v>
      </c>
      <c r="M512" s="2">
        <v>1</v>
      </c>
      <c r="N512" s="2">
        <v>1</v>
      </c>
      <c r="O512" s="2">
        <v>1</v>
      </c>
      <c r="P512" s="42">
        <v>1</v>
      </c>
      <c r="Q512" s="2" t="s">
        <v>32</v>
      </c>
      <c r="R512" s="2" t="s">
        <v>32</v>
      </c>
      <c r="S512" s="2">
        <v>11</v>
      </c>
      <c r="T512" s="2">
        <v>11</v>
      </c>
      <c r="U512" s="2">
        <v>11</v>
      </c>
      <c r="V512" s="42">
        <v>1</v>
      </c>
    </row>
    <row r="513" spans="1:22" ht="34.5" customHeight="1" x14ac:dyDescent="0.25">
      <c r="A513" s="2" t="s">
        <v>428</v>
      </c>
      <c r="B513" s="2" t="s">
        <v>436</v>
      </c>
      <c r="C513" s="37" t="s">
        <v>552</v>
      </c>
      <c r="D513" s="2" t="s">
        <v>50</v>
      </c>
      <c r="E513" s="2">
        <v>219</v>
      </c>
      <c r="F513" s="2" t="s">
        <v>531</v>
      </c>
      <c r="G513" s="2" t="s">
        <v>532</v>
      </c>
      <c r="H513" s="37">
        <v>5</v>
      </c>
      <c r="I513" s="2" t="s">
        <v>31</v>
      </c>
      <c r="J513" s="14">
        <v>45352</v>
      </c>
      <c r="K513" s="2" t="s">
        <v>32</v>
      </c>
      <c r="L513" s="2" t="s">
        <v>32</v>
      </c>
      <c r="M513" s="2">
        <v>1</v>
      </c>
      <c r="N513" s="2">
        <v>1</v>
      </c>
      <c r="O513" s="2">
        <v>1</v>
      </c>
      <c r="P513" s="42">
        <v>1</v>
      </c>
      <c r="Q513" s="2" t="s">
        <v>32</v>
      </c>
      <c r="R513" s="2" t="s">
        <v>32</v>
      </c>
      <c r="S513" s="2">
        <v>1</v>
      </c>
      <c r="T513" s="2">
        <v>1</v>
      </c>
      <c r="U513" s="2">
        <v>1</v>
      </c>
      <c r="V513" s="42">
        <v>1</v>
      </c>
    </row>
    <row r="514" spans="1:22" ht="34.5" customHeight="1" x14ac:dyDescent="0.25">
      <c r="A514" s="2" t="s">
        <v>472</v>
      </c>
      <c r="B514" s="2" t="s">
        <v>244</v>
      </c>
      <c r="C514" s="2" t="s">
        <v>552</v>
      </c>
      <c r="D514" s="2" t="s">
        <v>50</v>
      </c>
      <c r="E514" s="2">
        <v>228</v>
      </c>
      <c r="F514" s="2" t="s">
        <v>533</v>
      </c>
      <c r="G514" s="2" t="s">
        <v>534</v>
      </c>
      <c r="H514" s="3">
        <v>1</v>
      </c>
      <c r="I514" s="2" t="s">
        <v>41</v>
      </c>
      <c r="J514" s="14">
        <v>45323</v>
      </c>
      <c r="K514" s="42" t="s">
        <v>32</v>
      </c>
      <c r="L514" s="42">
        <v>0</v>
      </c>
      <c r="M514" s="42">
        <v>2.8888888888888888</v>
      </c>
      <c r="N514" s="42">
        <v>1</v>
      </c>
      <c r="O514" s="42">
        <v>0.65</v>
      </c>
      <c r="P514" s="42">
        <v>0.65</v>
      </c>
      <c r="Q514" s="42">
        <v>1.2666666666666666</v>
      </c>
      <c r="R514" s="42">
        <v>1.5263157894736843</v>
      </c>
      <c r="S514" s="42">
        <v>0</v>
      </c>
      <c r="T514" s="42">
        <v>1</v>
      </c>
      <c r="U514" s="42">
        <v>0.676056338028169</v>
      </c>
      <c r="V514" s="42">
        <v>0.676056338028169</v>
      </c>
    </row>
    <row r="515" spans="1:22" ht="34.5" customHeight="1" x14ac:dyDescent="0.25">
      <c r="A515" s="4" t="s">
        <v>337</v>
      </c>
      <c r="B515" s="4" t="s">
        <v>347</v>
      </c>
      <c r="C515" s="4" t="s">
        <v>552</v>
      </c>
      <c r="D515" s="4" t="s">
        <v>50</v>
      </c>
      <c r="E515" s="4">
        <v>239</v>
      </c>
      <c r="F515" s="4" t="s">
        <v>535</v>
      </c>
      <c r="G515" s="4" t="s">
        <v>536</v>
      </c>
      <c r="H515" s="11">
        <v>1</v>
      </c>
      <c r="I515" s="4" t="s">
        <v>41</v>
      </c>
      <c r="J515" s="14">
        <v>45413</v>
      </c>
      <c r="K515" s="42" t="s">
        <v>32</v>
      </c>
      <c r="L515" s="42" t="s">
        <v>32</v>
      </c>
      <c r="M515" s="42" t="s">
        <v>32</v>
      </c>
      <c r="N515" s="42" t="s">
        <v>32</v>
      </c>
      <c r="O515" s="42" t="s">
        <v>32</v>
      </c>
      <c r="P515" s="42" t="s">
        <v>32</v>
      </c>
      <c r="Q515" s="42" t="s">
        <v>32</v>
      </c>
      <c r="R515" s="42">
        <v>1</v>
      </c>
      <c r="S515" s="42">
        <v>1</v>
      </c>
      <c r="T515" s="42">
        <v>1</v>
      </c>
      <c r="U515" s="42">
        <v>1</v>
      </c>
      <c r="V515" s="42">
        <v>1</v>
      </c>
    </row>
    <row r="516" spans="1:22" ht="34.5" customHeight="1" x14ac:dyDescent="0.25">
      <c r="A516" s="2" t="s">
        <v>456</v>
      </c>
      <c r="B516" s="2" t="s">
        <v>537</v>
      </c>
      <c r="C516" s="2" t="s">
        <v>552</v>
      </c>
      <c r="D516" s="2" t="s">
        <v>50</v>
      </c>
      <c r="E516" s="2">
        <v>243</v>
      </c>
      <c r="F516" s="2" t="s">
        <v>538</v>
      </c>
      <c r="G516" s="2" t="s">
        <v>539</v>
      </c>
      <c r="H516" s="3">
        <v>1</v>
      </c>
      <c r="I516" s="2" t="s">
        <v>41</v>
      </c>
      <c r="J516" s="14">
        <v>45474</v>
      </c>
      <c r="K516" s="42" t="s">
        <v>32</v>
      </c>
      <c r="L516" s="42" t="s">
        <v>32</v>
      </c>
      <c r="M516" s="42" t="s">
        <v>32</v>
      </c>
      <c r="N516" s="42" t="s">
        <v>32</v>
      </c>
      <c r="O516" s="42" t="s">
        <v>32</v>
      </c>
      <c r="P516" s="42" t="s">
        <v>32</v>
      </c>
      <c r="Q516" s="42" t="s">
        <v>32</v>
      </c>
      <c r="R516" s="42" t="s">
        <v>32</v>
      </c>
      <c r="S516" s="42" t="s">
        <v>32</v>
      </c>
      <c r="T516" s="42" t="s">
        <v>32</v>
      </c>
      <c r="U516" s="42" t="s">
        <v>32</v>
      </c>
      <c r="V516" s="42" t="s">
        <v>32</v>
      </c>
    </row>
    <row r="517" spans="1:22" ht="34.5" customHeight="1" x14ac:dyDescent="0.25">
      <c r="A517" s="2" t="s">
        <v>472</v>
      </c>
      <c r="B517" s="2" t="s">
        <v>244</v>
      </c>
      <c r="C517" s="2" t="s">
        <v>553</v>
      </c>
      <c r="D517" s="2" t="s">
        <v>50</v>
      </c>
      <c r="E517" s="2">
        <v>74</v>
      </c>
      <c r="F517" s="2" t="s">
        <v>481</v>
      </c>
      <c r="G517" s="4" t="s">
        <v>482</v>
      </c>
      <c r="H517" s="2">
        <v>1</v>
      </c>
      <c r="I517" s="2" t="s">
        <v>31</v>
      </c>
      <c r="J517" s="14">
        <v>45627</v>
      </c>
      <c r="K517" s="2" t="s">
        <v>32</v>
      </c>
      <c r="L517" s="2" t="s">
        <v>32</v>
      </c>
      <c r="M517" s="2" t="s">
        <v>32</v>
      </c>
      <c r="N517" s="2" t="s">
        <v>32</v>
      </c>
      <c r="O517" s="2" t="s">
        <v>32</v>
      </c>
      <c r="P517" s="42" t="s">
        <v>32</v>
      </c>
      <c r="Q517" s="2" t="s">
        <v>32</v>
      </c>
      <c r="R517" s="2" t="s">
        <v>32</v>
      </c>
      <c r="S517" s="2" t="s">
        <v>32</v>
      </c>
      <c r="T517" s="2" t="s">
        <v>32</v>
      </c>
      <c r="U517" s="2" t="s">
        <v>32</v>
      </c>
      <c r="V517" s="42" t="s">
        <v>32</v>
      </c>
    </row>
    <row r="518" spans="1:22" ht="34.5" customHeight="1" x14ac:dyDescent="0.25">
      <c r="A518" s="2" t="s">
        <v>472</v>
      </c>
      <c r="B518" s="2" t="s">
        <v>244</v>
      </c>
      <c r="C518" s="2" t="s">
        <v>553</v>
      </c>
      <c r="D518" s="2" t="s">
        <v>25</v>
      </c>
      <c r="E518" s="2">
        <v>79</v>
      </c>
      <c r="F518" s="2" t="s">
        <v>483</v>
      </c>
      <c r="G518" s="2" t="s">
        <v>484</v>
      </c>
      <c r="H518" s="3">
        <v>1</v>
      </c>
      <c r="I518" s="2" t="s">
        <v>41</v>
      </c>
      <c r="J518" s="14">
        <v>45352</v>
      </c>
      <c r="K518" s="42" t="s">
        <v>32</v>
      </c>
      <c r="L518" s="42" t="s">
        <v>32</v>
      </c>
      <c r="M518" s="42" t="s">
        <v>32</v>
      </c>
      <c r="N518" s="42">
        <v>1</v>
      </c>
      <c r="O518" s="42" t="s">
        <v>32</v>
      </c>
      <c r="P518" s="42" t="s">
        <v>32</v>
      </c>
      <c r="Q518" s="42" t="s">
        <v>32</v>
      </c>
      <c r="R518" s="42" t="s">
        <v>32</v>
      </c>
      <c r="S518" s="42" t="s">
        <v>32</v>
      </c>
      <c r="T518" s="42">
        <v>1</v>
      </c>
      <c r="U518" s="42" t="s">
        <v>32</v>
      </c>
      <c r="V518" s="42" t="s">
        <v>32</v>
      </c>
    </row>
    <row r="519" spans="1:22" ht="34.5" customHeight="1" x14ac:dyDescent="0.25">
      <c r="A519" s="2" t="s">
        <v>456</v>
      </c>
      <c r="B519" s="2" t="s">
        <v>212</v>
      </c>
      <c r="C519" s="2" t="s">
        <v>554</v>
      </c>
      <c r="D519" s="2" t="s">
        <v>50</v>
      </c>
      <c r="E519" s="2">
        <v>19</v>
      </c>
      <c r="F519" s="2" t="s">
        <v>458</v>
      </c>
      <c r="G519" s="2" t="s">
        <v>459</v>
      </c>
      <c r="H519" s="6">
        <v>63</v>
      </c>
      <c r="I519" s="2" t="s">
        <v>31</v>
      </c>
      <c r="J519" s="14">
        <v>45383</v>
      </c>
      <c r="K519" s="2" t="s">
        <v>32</v>
      </c>
      <c r="L519" s="2" t="s">
        <v>32</v>
      </c>
      <c r="M519" s="2" t="s">
        <v>32</v>
      </c>
      <c r="N519" s="37" t="s">
        <v>32</v>
      </c>
      <c r="O519" s="2" t="s">
        <v>32</v>
      </c>
      <c r="P519" s="42" t="s">
        <v>32</v>
      </c>
      <c r="Q519" s="2">
        <v>56</v>
      </c>
      <c r="R519" s="2">
        <v>0</v>
      </c>
      <c r="S519" s="2">
        <v>3</v>
      </c>
      <c r="T519" s="2">
        <v>60</v>
      </c>
      <c r="U519" s="2">
        <v>59</v>
      </c>
      <c r="V519" s="42">
        <v>0.98333333333333328</v>
      </c>
    </row>
    <row r="520" spans="1:22" ht="34.5" customHeight="1" x14ac:dyDescent="0.25">
      <c r="A520" s="2" t="s">
        <v>456</v>
      </c>
      <c r="B520" s="2" t="s">
        <v>212</v>
      </c>
      <c r="C520" s="2" t="s">
        <v>554</v>
      </c>
      <c r="D520" s="2" t="s">
        <v>50</v>
      </c>
      <c r="E520" s="2">
        <v>20</v>
      </c>
      <c r="F520" s="2" t="s">
        <v>460</v>
      </c>
      <c r="G520" s="2" t="s">
        <v>461</v>
      </c>
      <c r="H520" s="37">
        <v>70</v>
      </c>
      <c r="I520" s="2" t="s">
        <v>31</v>
      </c>
      <c r="J520" s="14">
        <v>45413</v>
      </c>
      <c r="K520" s="2" t="s">
        <v>32</v>
      </c>
      <c r="L520" s="2" t="s">
        <v>32</v>
      </c>
      <c r="M520" s="2" t="s">
        <v>32</v>
      </c>
      <c r="N520" s="37" t="s">
        <v>32</v>
      </c>
      <c r="O520" s="2" t="s">
        <v>32</v>
      </c>
      <c r="P520" s="42" t="s">
        <v>32</v>
      </c>
      <c r="Q520" s="2" t="s">
        <v>32</v>
      </c>
      <c r="R520" s="2">
        <v>44</v>
      </c>
      <c r="S520" s="2">
        <v>12</v>
      </c>
      <c r="T520" s="2">
        <v>30</v>
      </c>
      <c r="U520" s="2">
        <v>56</v>
      </c>
      <c r="V520" s="42">
        <v>1.8666666666666667</v>
      </c>
    </row>
    <row r="521" spans="1:22" ht="34.5" customHeight="1" x14ac:dyDescent="0.25">
      <c r="A521" s="4" t="s">
        <v>130</v>
      </c>
      <c r="B521" s="2" t="s">
        <v>462</v>
      </c>
      <c r="C521" s="2" t="s">
        <v>554</v>
      </c>
      <c r="D521" s="2" t="s">
        <v>50</v>
      </c>
      <c r="E521" s="2">
        <v>29</v>
      </c>
      <c r="F521" s="2" t="s">
        <v>463</v>
      </c>
      <c r="G521" s="2" t="s">
        <v>464</v>
      </c>
      <c r="H521" s="5">
        <v>1</v>
      </c>
      <c r="I521" s="2" t="s">
        <v>41</v>
      </c>
      <c r="J521" s="14">
        <v>45292</v>
      </c>
      <c r="K521" s="42" t="s">
        <v>32</v>
      </c>
      <c r="L521" s="42" t="s">
        <v>32</v>
      </c>
      <c r="M521" s="42" t="s">
        <v>32</v>
      </c>
      <c r="N521" s="42">
        <v>1</v>
      </c>
      <c r="O521" s="42" t="s">
        <v>32</v>
      </c>
      <c r="P521" s="42" t="s">
        <v>32</v>
      </c>
      <c r="Q521" s="42" t="s">
        <v>32</v>
      </c>
      <c r="R521" s="42" t="s">
        <v>32</v>
      </c>
      <c r="S521" s="42" t="s">
        <v>32</v>
      </c>
      <c r="T521" s="42">
        <v>1</v>
      </c>
      <c r="U521" s="42" t="s">
        <v>32</v>
      </c>
      <c r="V521" s="42" t="s">
        <v>32</v>
      </c>
    </row>
    <row r="522" spans="1:22" ht="34.5" customHeight="1" x14ac:dyDescent="0.25">
      <c r="A522" s="4" t="s">
        <v>130</v>
      </c>
      <c r="B522" s="2" t="s">
        <v>462</v>
      </c>
      <c r="C522" s="2" t="s">
        <v>554</v>
      </c>
      <c r="D522" s="2" t="s">
        <v>50</v>
      </c>
      <c r="E522" s="2">
        <v>31</v>
      </c>
      <c r="F522" s="2" t="s">
        <v>465</v>
      </c>
      <c r="G522" s="2" t="s">
        <v>466</v>
      </c>
      <c r="H522" s="5">
        <v>1</v>
      </c>
      <c r="I522" s="2" t="s">
        <v>41</v>
      </c>
      <c r="J522" s="14">
        <v>45444</v>
      </c>
      <c r="K522" s="42" t="s">
        <v>32</v>
      </c>
      <c r="L522" s="42" t="s">
        <v>32</v>
      </c>
      <c r="M522" s="42" t="s">
        <v>32</v>
      </c>
      <c r="N522" s="42" t="s">
        <v>32</v>
      </c>
      <c r="O522" s="42" t="s">
        <v>32</v>
      </c>
      <c r="P522" s="42" t="s">
        <v>32</v>
      </c>
      <c r="Q522" s="42" t="s">
        <v>32</v>
      </c>
      <c r="R522" s="42" t="s">
        <v>32</v>
      </c>
      <c r="S522" s="42">
        <v>0.56097560975609762</v>
      </c>
      <c r="T522" s="42">
        <v>1</v>
      </c>
      <c r="U522" s="42">
        <v>0.56097560975609762</v>
      </c>
      <c r="V522" s="42">
        <v>0.56097560975609762</v>
      </c>
    </row>
    <row r="523" spans="1:22" ht="34.5" customHeight="1" x14ac:dyDescent="0.25">
      <c r="A523" s="4" t="s">
        <v>130</v>
      </c>
      <c r="B523" s="2" t="s">
        <v>462</v>
      </c>
      <c r="C523" s="2" t="s">
        <v>554</v>
      </c>
      <c r="D523" s="2" t="s">
        <v>50</v>
      </c>
      <c r="E523" s="2">
        <v>32</v>
      </c>
      <c r="F523" s="2" t="s">
        <v>467</v>
      </c>
      <c r="G523" s="4" t="s">
        <v>468</v>
      </c>
      <c r="H523" s="5">
        <v>1</v>
      </c>
      <c r="I523" s="2" t="s">
        <v>41</v>
      </c>
      <c r="J523" s="14">
        <v>45474</v>
      </c>
      <c r="K523" s="42" t="s">
        <v>32</v>
      </c>
      <c r="L523" s="42" t="s">
        <v>32</v>
      </c>
      <c r="M523" s="42" t="s">
        <v>32</v>
      </c>
      <c r="N523" s="42" t="s">
        <v>32</v>
      </c>
      <c r="O523" s="42" t="s">
        <v>32</v>
      </c>
      <c r="P523" s="42" t="s">
        <v>32</v>
      </c>
      <c r="Q523" s="42" t="s">
        <v>32</v>
      </c>
      <c r="R523" s="42" t="s">
        <v>32</v>
      </c>
      <c r="S523" s="42" t="s">
        <v>32</v>
      </c>
      <c r="T523" s="42" t="s">
        <v>32</v>
      </c>
      <c r="U523" s="42" t="s">
        <v>32</v>
      </c>
      <c r="V523" s="42" t="s">
        <v>32</v>
      </c>
    </row>
    <row r="524" spans="1:22" ht="34.5" customHeight="1" x14ac:dyDescent="0.25">
      <c r="A524" s="4" t="s">
        <v>130</v>
      </c>
      <c r="B524" s="37" t="s">
        <v>469</v>
      </c>
      <c r="C524" s="2" t="s">
        <v>554</v>
      </c>
      <c r="D524" s="2" t="s">
        <v>43</v>
      </c>
      <c r="E524" s="2">
        <v>39</v>
      </c>
      <c r="F524" s="2" t="s">
        <v>470</v>
      </c>
      <c r="G524" s="37" t="s">
        <v>471</v>
      </c>
      <c r="H524" s="39">
        <v>41</v>
      </c>
      <c r="I524" s="2" t="s">
        <v>31</v>
      </c>
      <c r="J524" s="14">
        <v>45352</v>
      </c>
      <c r="K524" s="2" t="s">
        <v>32</v>
      </c>
      <c r="L524" s="2" t="s">
        <v>32</v>
      </c>
      <c r="M524" s="2">
        <v>7</v>
      </c>
      <c r="N524" s="2">
        <v>8</v>
      </c>
      <c r="O524" s="2">
        <v>7</v>
      </c>
      <c r="P524" s="42">
        <v>0.875</v>
      </c>
      <c r="Q524" s="2" t="s">
        <v>32</v>
      </c>
      <c r="R524" s="2" t="s">
        <v>32</v>
      </c>
      <c r="S524" s="2">
        <v>11</v>
      </c>
      <c r="T524" s="2">
        <v>14</v>
      </c>
      <c r="U524" s="2">
        <v>11</v>
      </c>
      <c r="V524" s="42">
        <v>0.7857142857142857</v>
      </c>
    </row>
    <row r="525" spans="1:22" ht="34.5" customHeight="1" x14ac:dyDescent="0.25">
      <c r="A525" s="2" t="s">
        <v>472</v>
      </c>
      <c r="B525" s="2" t="s">
        <v>306</v>
      </c>
      <c r="C525" s="2" t="s">
        <v>554</v>
      </c>
      <c r="D525" s="2" t="s">
        <v>37</v>
      </c>
      <c r="E525" s="2">
        <v>47</v>
      </c>
      <c r="F525" s="2" t="s">
        <v>473</v>
      </c>
      <c r="G525" s="2" t="s">
        <v>474</v>
      </c>
      <c r="H525" s="3">
        <v>0.9</v>
      </c>
      <c r="I525" s="2" t="s">
        <v>41</v>
      </c>
      <c r="J525" s="14">
        <v>45323</v>
      </c>
      <c r="K525" s="42" t="s">
        <v>32</v>
      </c>
      <c r="L525" s="42">
        <v>0.94606413994169092</v>
      </c>
      <c r="M525" s="42" t="s">
        <v>32</v>
      </c>
      <c r="N525" s="42">
        <v>0.9</v>
      </c>
      <c r="O525" s="42">
        <v>0.94606413994169092</v>
      </c>
      <c r="P525" s="42">
        <v>1.0511823777129898</v>
      </c>
      <c r="Q525" s="42">
        <v>0.93324061196105701</v>
      </c>
      <c r="R525" s="42" t="s">
        <v>32</v>
      </c>
      <c r="S525" s="42">
        <v>0.9</v>
      </c>
      <c r="T525" s="42">
        <v>0.9</v>
      </c>
      <c r="U525" s="42">
        <v>0.90821588174630452</v>
      </c>
      <c r="V525" s="42">
        <v>1.0091287574958938</v>
      </c>
    </row>
    <row r="526" spans="1:22" ht="34.5" customHeight="1" x14ac:dyDescent="0.25">
      <c r="A526" s="37" t="s">
        <v>472</v>
      </c>
      <c r="B526" s="37" t="s">
        <v>268</v>
      </c>
      <c r="C526" s="2" t="s">
        <v>554</v>
      </c>
      <c r="D526" s="2" t="s">
        <v>37</v>
      </c>
      <c r="E526" s="2">
        <v>56</v>
      </c>
      <c r="F526" s="2" t="s">
        <v>475</v>
      </c>
      <c r="G526" s="37" t="s">
        <v>476</v>
      </c>
      <c r="H526" s="37">
        <v>17</v>
      </c>
      <c r="I526" s="2" t="s">
        <v>31</v>
      </c>
      <c r="J526" s="14">
        <v>45627</v>
      </c>
      <c r="K526" s="2" t="s">
        <v>32</v>
      </c>
      <c r="L526" s="2" t="s">
        <v>32</v>
      </c>
      <c r="M526" s="2" t="s">
        <v>32</v>
      </c>
      <c r="N526" s="2" t="s">
        <v>32</v>
      </c>
      <c r="O526" s="2" t="s">
        <v>32</v>
      </c>
      <c r="P526" s="42" t="s">
        <v>32</v>
      </c>
      <c r="Q526" s="2" t="s">
        <v>32</v>
      </c>
      <c r="R526" s="2" t="s">
        <v>32</v>
      </c>
      <c r="S526" s="2" t="s">
        <v>32</v>
      </c>
      <c r="T526" s="2" t="s">
        <v>32</v>
      </c>
      <c r="U526" s="2" t="s">
        <v>32</v>
      </c>
      <c r="V526" s="42" t="s">
        <v>32</v>
      </c>
    </row>
    <row r="527" spans="1:22" ht="34.5" customHeight="1" x14ac:dyDescent="0.25">
      <c r="A527" s="37" t="s">
        <v>472</v>
      </c>
      <c r="B527" s="37" t="s">
        <v>268</v>
      </c>
      <c r="C527" s="2" t="s">
        <v>554</v>
      </c>
      <c r="D527" s="2" t="s">
        <v>37</v>
      </c>
      <c r="E527" s="2">
        <v>57</v>
      </c>
      <c r="F527" s="2" t="s">
        <v>304</v>
      </c>
      <c r="G527" s="37" t="s">
        <v>305</v>
      </c>
      <c r="H527" s="37">
        <v>8</v>
      </c>
      <c r="I527" s="2" t="s">
        <v>31</v>
      </c>
      <c r="J527" s="14">
        <v>45474</v>
      </c>
      <c r="K527" s="2" t="s">
        <v>32</v>
      </c>
      <c r="L527" s="2" t="s">
        <v>32</v>
      </c>
      <c r="M527" s="2" t="s">
        <v>32</v>
      </c>
      <c r="N527" s="2" t="s">
        <v>32</v>
      </c>
      <c r="O527" s="2" t="s">
        <v>32</v>
      </c>
      <c r="P527" s="42" t="s">
        <v>32</v>
      </c>
      <c r="Q527" s="2" t="s">
        <v>32</v>
      </c>
      <c r="R527" s="2" t="s">
        <v>32</v>
      </c>
      <c r="S527" s="2" t="s">
        <v>32</v>
      </c>
      <c r="T527" s="2" t="s">
        <v>32</v>
      </c>
      <c r="U527" s="2" t="s">
        <v>32</v>
      </c>
      <c r="V527" s="42" t="s">
        <v>32</v>
      </c>
    </row>
    <row r="528" spans="1:22" ht="34.5" customHeight="1" x14ac:dyDescent="0.25">
      <c r="A528" s="37" t="s">
        <v>472</v>
      </c>
      <c r="B528" s="37" t="s">
        <v>268</v>
      </c>
      <c r="C528" s="2" t="s">
        <v>554</v>
      </c>
      <c r="D528" s="2" t="s">
        <v>25</v>
      </c>
      <c r="E528" s="2">
        <v>61</v>
      </c>
      <c r="F528" s="2" t="s">
        <v>477</v>
      </c>
      <c r="G528" s="37" t="s">
        <v>478</v>
      </c>
      <c r="H528" s="37">
        <v>1</v>
      </c>
      <c r="I528" s="2" t="s">
        <v>31</v>
      </c>
      <c r="J528" s="14">
        <v>45627</v>
      </c>
      <c r="K528" s="2" t="s">
        <v>32</v>
      </c>
      <c r="L528" s="2" t="s">
        <v>32</v>
      </c>
      <c r="M528" s="2" t="s">
        <v>32</v>
      </c>
      <c r="N528" s="2" t="s">
        <v>32</v>
      </c>
      <c r="O528" s="2" t="s">
        <v>32</v>
      </c>
      <c r="P528" s="42" t="s">
        <v>32</v>
      </c>
      <c r="Q528" s="2" t="s">
        <v>32</v>
      </c>
      <c r="R528" s="2" t="s">
        <v>32</v>
      </c>
      <c r="S528" s="2" t="s">
        <v>32</v>
      </c>
      <c r="T528" s="2" t="s">
        <v>32</v>
      </c>
      <c r="U528" s="2" t="s">
        <v>32</v>
      </c>
      <c r="V528" s="42" t="s">
        <v>32</v>
      </c>
    </row>
    <row r="529" spans="1:22" ht="34.5" customHeight="1" x14ac:dyDescent="0.25">
      <c r="A529" s="37" t="s">
        <v>472</v>
      </c>
      <c r="B529" s="37" t="s">
        <v>268</v>
      </c>
      <c r="C529" s="2" t="s">
        <v>554</v>
      </c>
      <c r="D529" s="2" t="s">
        <v>25</v>
      </c>
      <c r="E529" s="2">
        <v>70</v>
      </c>
      <c r="F529" s="2" t="s">
        <v>479</v>
      </c>
      <c r="G529" s="37" t="s">
        <v>480</v>
      </c>
      <c r="H529" s="37">
        <v>1</v>
      </c>
      <c r="I529" s="2" t="s">
        <v>31</v>
      </c>
      <c r="J529" s="14">
        <v>45597</v>
      </c>
      <c r="K529" s="2" t="s">
        <v>32</v>
      </c>
      <c r="L529" s="2" t="s">
        <v>32</v>
      </c>
      <c r="M529" s="2" t="s">
        <v>32</v>
      </c>
      <c r="N529" s="2" t="s">
        <v>32</v>
      </c>
      <c r="O529" s="2" t="s">
        <v>32</v>
      </c>
      <c r="P529" s="42" t="s">
        <v>32</v>
      </c>
      <c r="Q529" s="2" t="s">
        <v>32</v>
      </c>
      <c r="R529" s="2" t="s">
        <v>32</v>
      </c>
      <c r="S529" s="2" t="s">
        <v>32</v>
      </c>
      <c r="T529" s="2" t="s">
        <v>32</v>
      </c>
      <c r="U529" s="2" t="s">
        <v>32</v>
      </c>
      <c r="V529" s="42" t="s">
        <v>32</v>
      </c>
    </row>
    <row r="530" spans="1:22" ht="34.5" customHeight="1" x14ac:dyDescent="0.25">
      <c r="A530" s="2" t="s">
        <v>472</v>
      </c>
      <c r="B530" s="2" t="s">
        <v>244</v>
      </c>
      <c r="C530" s="2" t="s">
        <v>554</v>
      </c>
      <c r="D530" s="2" t="s">
        <v>50</v>
      </c>
      <c r="E530" s="2">
        <v>74</v>
      </c>
      <c r="F530" s="2" t="s">
        <v>481</v>
      </c>
      <c r="G530" s="4" t="s">
        <v>482</v>
      </c>
      <c r="H530" s="2">
        <v>4</v>
      </c>
      <c r="I530" s="2" t="s">
        <v>31</v>
      </c>
      <c r="J530" s="14">
        <v>45536</v>
      </c>
      <c r="K530" s="2" t="s">
        <v>32</v>
      </c>
      <c r="L530" s="2" t="s">
        <v>32</v>
      </c>
      <c r="M530" s="2" t="s">
        <v>32</v>
      </c>
      <c r="N530" s="2" t="s">
        <v>32</v>
      </c>
      <c r="O530" s="2" t="s">
        <v>32</v>
      </c>
      <c r="P530" s="42" t="s">
        <v>32</v>
      </c>
      <c r="Q530" s="2" t="s">
        <v>32</v>
      </c>
      <c r="R530" s="2" t="s">
        <v>32</v>
      </c>
      <c r="S530" s="2" t="s">
        <v>32</v>
      </c>
      <c r="T530" s="2" t="s">
        <v>32</v>
      </c>
      <c r="U530" s="2" t="s">
        <v>32</v>
      </c>
      <c r="V530" s="42" t="s">
        <v>32</v>
      </c>
    </row>
    <row r="531" spans="1:22" ht="34.5" customHeight="1" x14ac:dyDescent="0.25">
      <c r="A531" s="2" t="s">
        <v>472</v>
      </c>
      <c r="B531" s="2" t="s">
        <v>244</v>
      </c>
      <c r="C531" s="2" t="s">
        <v>554</v>
      </c>
      <c r="D531" s="2" t="s">
        <v>25</v>
      </c>
      <c r="E531" s="2">
        <v>79</v>
      </c>
      <c r="F531" s="2" t="s">
        <v>483</v>
      </c>
      <c r="G531" s="2" t="s">
        <v>484</v>
      </c>
      <c r="H531" s="3">
        <v>1</v>
      </c>
      <c r="I531" s="2" t="s">
        <v>41</v>
      </c>
      <c r="J531" s="14">
        <v>45352</v>
      </c>
      <c r="K531" s="42" t="s">
        <v>32</v>
      </c>
      <c r="L531" s="42" t="s">
        <v>32</v>
      </c>
      <c r="M531" s="42">
        <v>0</v>
      </c>
      <c r="N531" s="42">
        <v>1</v>
      </c>
      <c r="O531" s="42">
        <v>0</v>
      </c>
      <c r="P531" s="42">
        <v>0</v>
      </c>
      <c r="Q531" s="42" t="s">
        <v>32</v>
      </c>
      <c r="R531" s="42">
        <v>1</v>
      </c>
      <c r="S531" s="42">
        <v>1</v>
      </c>
      <c r="T531" s="42">
        <v>1</v>
      </c>
      <c r="U531" s="42">
        <v>1</v>
      </c>
      <c r="V531" s="42">
        <v>1</v>
      </c>
    </row>
    <row r="532" spans="1:22" ht="34.5" customHeight="1" x14ac:dyDescent="0.25">
      <c r="A532" s="2" t="s">
        <v>472</v>
      </c>
      <c r="B532" s="2" t="s">
        <v>244</v>
      </c>
      <c r="C532" s="2" t="s">
        <v>554</v>
      </c>
      <c r="D532" s="2" t="s">
        <v>50</v>
      </c>
      <c r="E532" s="2">
        <v>84</v>
      </c>
      <c r="F532" s="2" t="s">
        <v>485</v>
      </c>
      <c r="G532" s="2" t="s">
        <v>486</v>
      </c>
      <c r="H532" s="2">
        <v>8</v>
      </c>
      <c r="I532" s="2" t="s">
        <v>31</v>
      </c>
      <c r="J532" s="14">
        <v>45536</v>
      </c>
      <c r="K532" s="2" t="s">
        <v>32</v>
      </c>
      <c r="L532" s="2" t="s">
        <v>32</v>
      </c>
      <c r="M532" s="2" t="s">
        <v>32</v>
      </c>
      <c r="N532" s="2" t="s">
        <v>32</v>
      </c>
      <c r="O532" s="2" t="s">
        <v>32</v>
      </c>
      <c r="P532" s="42" t="s">
        <v>32</v>
      </c>
      <c r="Q532" s="2" t="s">
        <v>32</v>
      </c>
      <c r="R532" s="2" t="s">
        <v>32</v>
      </c>
      <c r="S532" s="2" t="s">
        <v>32</v>
      </c>
      <c r="T532" s="2" t="s">
        <v>32</v>
      </c>
      <c r="U532" s="2" t="s">
        <v>32</v>
      </c>
      <c r="V532" s="42" t="s">
        <v>32</v>
      </c>
    </row>
    <row r="533" spans="1:22" ht="34.5" customHeight="1" x14ac:dyDescent="0.25">
      <c r="A533" s="2" t="s">
        <v>472</v>
      </c>
      <c r="B533" s="2" t="s">
        <v>232</v>
      </c>
      <c r="C533" s="2" t="s">
        <v>554</v>
      </c>
      <c r="D533" s="2" t="s">
        <v>43</v>
      </c>
      <c r="E533" s="2">
        <v>85</v>
      </c>
      <c r="F533" s="2" t="s">
        <v>487</v>
      </c>
      <c r="G533" s="2" t="s">
        <v>488</v>
      </c>
      <c r="H533" s="2">
        <v>1400</v>
      </c>
      <c r="I533" s="2" t="s">
        <v>31</v>
      </c>
      <c r="J533" s="14">
        <v>45444</v>
      </c>
      <c r="K533" s="2" t="s">
        <v>32</v>
      </c>
      <c r="L533" s="2" t="s">
        <v>32</v>
      </c>
      <c r="M533" s="2" t="s">
        <v>32</v>
      </c>
      <c r="N533" s="37" t="s">
        <v>32</v>
      </c>
      <c r="O533" s="2" t="s">
        <v>32</v>
      </c>
      <c r="P533" s="42" t="s">
        <v>32</v>
      </c>
      <c r="Q533" s="2" t="s">
        <v>32</v>
      </c>
      <c r="R533" s="2" t="s">
        <v>32</v>
      </c>
      <c r="S533" s="2">
        <v>155</v>
      </c>
      <c r="T533" s="2">
        <v>560</v>
      </c>
      <c r="U533" s="2">
        <v>155</v>
      </c>
      <c r="V533" s="42">
        <v>0.2767857142857143</v>
      </c>
    </row>
    <row r="534" spans="1:22" ht="34.5" customHeight="1" x14ac:dyDescent="0.25">
      <c r="A534" s="2" t="s">
        <v>472</v>
      </c>
      <c r="B534" s="2" t="s">
        <v>232</v>
      </c>
      <c r="C534" s="2" t="s">
        <v>554</v>
      </c>
      <c r="D534" s="2" t="s">
        <v>43</v>
      </c>
      <c r="E534" s="2">
        <v>88</v>
      </c>
      <c r="F534" s="2" t="s">
        <v>489</v>
      </c>
      <c r="G534" s="37" t="s">
        <v>490</v>
      </c>
      <c r="H534" s="3">
        <v>1</v>
      </c>
      <c r="I534" s="2" t="s">
        <v>41</v>
      </c>
      <c r="J534" s="14">
        <v>45444</v>
      </c>
      <c r="K534" s="42" t="s">
        <v>32</v>
      </c>
      <c r="L534" s="42" t="s">
        <v>32</v>
      </c>
      <c r="M534" s="42" t="s">
        <v>32</v>
      </c>
      <c r="N534" s="42" t="s">
        <v>32</v>
      </c>
      <c r="O534" s="42" t="s">
        <v>32</v>
      </c>
      <c r="P534" s="42" t="s">
        <v>32</v>
      </c>
      <c r="Q534" s="42" t="s">
        <v>32</v>
      </c>
      <c r="R534" s="42" t="s">
        <v>32</v>
      </c>
      <c r="S534" s="42">
        <v>7.6923076923076927E-2</v>
      </c>
      <c r="T534" s="42">
        <v>1</v>
      </c>
      <c r="U534" s="42">
        <v>7.6923076923076927E-2</v>
      </c>
      <c r="V534" s="42">
        <v>7.6923076923076927E-2</v>
      </c>
    </row>
    <row r="535" spans="1:22" ht="34.5" customHeight="1" x14ac:dyDescent="0.25">
      <c r="A535" s="2" t="s">
        <v>472</v>
      </c>
      <c r="B535" s="2" t="s">
        <v>232</v>
      </c>
      <c r="C535" s="2" t="s">
        <v>554</v>
      </c>
      <c r="D535" s="2" t="s">
        <v>43</v>
      </c>
      <c r="E535" s="2">
        <v>90</v>
      </c>
      <c r="F535" s="2" t="s">
        <v>491</v>
      </c>
      <c r="G535" s="2" t="s">
        <v>492</v>
      </c>
      <c r="H535" s="2">
        <v>2</v>
      </c>
      <c r="I535" s="2" t="s">
        <v>31</v>
      </c>
      <c r="J535" s="14">
        <v>45627</v>
      </c>
      <c r="K535" s="2" t="s">
        <v>32</v>
      </c>
      <c r="L535" s="2" t="s">
        <v>32</v>
      </c>
      <c r="M535" s="2" t="s">
        <v>32</v>
      </c>
      <c r="N535" s="2" t="s">
        <v>32</v>
      </c>
      <c r="O535" s="2" t="s">
        <v>32</v>
      </c>
      <c r="P535" s="42" t="s">
        <v>32</v>
      </c>
      <c r="Q535" s="2" t="s">
        <v>32</v>
      </c>
      <c r="R535" s="2" t="s">
        <v>32</v>
      </c>
      <c r="S535" s="2" t="s">
        <v>32</v>
      </c>
      <c r="T535" s="2" t="s">
        <v>32</v>
      </c>
      <c r="U535" s="2" t="s">
        <v>32</v>
      </c>
      <c r="V535" s="42" t="s">
        <v>32</v>
      </c>
    </row>
    <row r="536" spans="1:22" ht="34.5" customHeight="1" x14ac:dyDescent="0.25">
      <c r="A536" s="2" t="s">
        <v>472</v>
      </c>
      <c r="B536" s="37" t="s">
        <v>220</v>
      </c>
      <c r="C536" s="2" t="s">
        <v>554</v>
      </c>
      <c r="D536" s="2" t="s">
        <v>25</v>
      </c>
      <c r="E536" s="2">
        <v>93</v>
      </c>
      <c r="F536" s="2" t="s">
        <v>493</v>
      </c>
      <c r="G536" s="37" t="s">
        <v>494</v>
      </c>
      <c r="H536" s="37">
        <v>3</v>
      </c>
      <c r="I536" s="2" t="s">
        <v>31</v>
      </c>
      <c r="J536" s="14">
        <v>45597</v>
      </c>
      <c r="K536" s="2" t="s">
        <v>32</v>
      </c>
      <c r="L536" s="2" t="s">
        <v>32</v>
      </c>
      <c r="M536" s="2" t="s">
        <v>32</v>
      </c>
      <c r="N536" s="2" t="s">
        <v>32</v>
      </c>
      <c r="O536" s="2" t="s">
        <v>32</v>
      </c>
      <c r="P536" s="42" t="s">
        <v>32</v>
      </c>
      <c r="Q536" s="2" t="s">
        <v>32</v>
      </c>
      <c r="R536" s="2" t="s">
        <v>32</v>
      </c>
      <c r="S536" s="2" t="s">
        <v>32</v>
      </c>
      <c r="T536" s="2" t="s">
        <v>32</v>
      </c>
      <c r="U536" s="2" t="s">
        <v>32</v>
      </c>
      <c r="V536" s="42" t="s">
        <v>32</v>
      </c>
    </row>
    <row r="537" spans="1:22" ht="34.5" customHeight="1" x14ac:dyDescent="0.25">
      <c r="A537" s="2" t="s">
        <v>472</v>
      </c>
      <c r="B537" s="2" t="s">
        <v>220</v>
      </c>
      <c r="C537" s="2" t="s">
        <v>554</v>
      </c>
      <c r="D537" s="2" t="s">
        <v>25</v>
      </c>
      <c r="E537" s="2">
        <v>95</v>
      </c>
      <c r="F537" s="2" t="s">
        <v>223</v>
      </c>
      <c r="G537" s="2" t="s">
        <v>495</v>
      </c>
      <c r="H537" s="2">
        <v>10</v>
      </c>
      <c r="I537" s="2" t="s">
        <v>31</v>
      </c>
      <c r="J537" s="14">
        <v>45474</v>
      </c>
      <c r="K537" s="2" t="s">
        <v>32</v>
      </c>
      <c r="L537" s="2" t="s">
        <v>32</v>
      </c>
      <c r="M537" s="2" t="s">
        <v>32</v>
      </c>
      <c r="N537" s="2" t="s">
        <v>32</v>
      </c>
      <c r="O537" s="2" t="s">
        <v>32</v>
      </c>
      <c r="P537" s="3" t="s">
        <v>32</v>
      </c>
      <c r="Q537" s="2" t="s">
        <v>32</v>
      </c>
      <c r="R537" s="2" t="s">
        <v>32</v>
      </c>
      <c r="S537" s="2" t="s">
        <v>32</v>
      </c>
      <c r="T537" s="2" t="s">
        <v>32</v>
      </c>
      <c r="U537" s="2" t="s">
        <v>32</v>
      </c>
      <c r="V537" s="2" t="s">
        <v>32</v>
      </c>
    </row>
    <row r="538" spans="1:22" ht="34.5" customHeight="1" x14ac:dyDescent="0.25">
      <c r="A538" s="2" t="s">
        <v>472</v>
      </c>
      <c r="B538" s="2" t="s">
        <v>220</v>
      </c>
      <c r="C538" s="2" t="s">
        <v>554</v>
      </c>
      <c r="D538" s="2" t="s">
        <v>25</v>
      </c>
      <c r="E538" s="2">
        <v>98</v>
      </c>
      <c r="F538" s="2" t="s">
        <v>496</v>
      </c>
      <c r="G538" s="2" t="s">
        <v>497</v>
      </c>
      <c r="H538" s="2">
        <v>1235</v>
      </c>
      <c r="I538" s="2" t="s">
        <v>31</v>
      </c>
      <c r="J538" s="14">
        <v>45323</v>
      </c>
      <c r="K538" s="2" t="s">
        <v>32</v>
      </c>
      <c r="L538" s="2">
        <v>0</v>
      </c>
      <c r="M538" s="2" t="s">
        <v>32</v>
      </c>
      <c r="N538" s="2">
        <v>12</v>
      </c>
      <c r="O538" s="2">
        <v>0</v>
      </c>
      <c r="P538" s="42">
        <v>0</v>
      </c>
      <c r="Q538" s="2" t="s">
        <v>32</v>
      </c>
      <c r="R538" s="2" t="s">
        <v>32</v>
      </c>
      <c r="S538" s="2" t="s">
        <v>32</v>
      </c>
      <c r="T538" s="2" t="s">
        <v>32</v>
      </c>
      <c r="U538" s="2" t="s">
        <v>32</v>
      </c>
      <c r="V538" s="42" t="s">
        <v>32</v>
      </c>
    </row>
    <row r="539" spans="1:22" ht="34.5" customHeight="1" x14ac:dyDescent="0.25">
      <c r="A539" s="4" t="s">
        <v>24</v>
      </c>
      <c r="B539" s="4" t="s">
        <v>24</v>
      </c>
      <c r="C539" s="2" t="s">
        <v>554</v>
      </c>
      <c r="D539" s="2" t="s">
        <v>25</v>
      </c>
      <c r="E539" s="2">
        <v>101</v>
      </c>
      <c r="F539" s="2" t="s">
        <v>35</v>
      </c>
      <c r="G539" s="37" t="s">
        <v>35</v>
      </c>
      <c r="H539" s="37">
        <v>13</v>
      </c>
      <c r="I539" s="2" t="s">
        <v>31</v>
      </c>
      <c r="J539" s="14">
        <v>45474</v>
      </c>
      <c r="K539" s="2" t="s">
        <v>32</v>
      </c>
      <c r="L539" s="2" t="s">
        <v>32</v>
      </c>
      <c r="M539" s="2" t="s">
        <v>32</v>
      </c>
      <c r="N539" s="2" t="s">
        <v>32</v>
      </c>
      <c r="O539" s="2" t="s">
        <v>32</v>
      </c>
      <c r="P539" s="42" t="s">
        <v>32</v>
      </c>
      <c r="Q539" s="2" t="s">
        <v>32</v>
      </c>
      <c r="R539" s="2" t="s">
        <v>32</v>
      </c>
      <c r="S539" s="2" t="s">
        <v>32</v>
      </c>
      <c r="T539" s="2" t="s">
        <v>32</v>
      </c>
      <c r="U539" s="2" t="s">
        <v>32</v>
      </c>
      <c r="V539" s="42" t="s">
        <v>32</v>
      </c>
    </row>
    <row r="540" spans="1:22" ht="34.5" customHeight="1" x14ac:dyDescent="0.25">
      <c r="A540" s="4" t="s">
        <v>24</v>
      </c>
      <c r="B540" s="4" t="s">
        <v>24</v>
      </c>
      <c r="C540" s="2" t="s">
        <v>554</v>
      </c>
      <c r="D540" s="2" t="s">
        <v>43</v>
      </c>
      <c r="E540" s="2">
        <v>105</v>
      </c>
      <c r="F540" s="2" t="s">
        <v>48</v>
      </c>
      <c r="G540" s="37" t="s">
        <v>48</v>
      </c>
      <c r="H540" s="37">
        <v>21</v>
      </c>
      <c r="I540" s="2" t="s">
        <v>31</v>
      </c>
      <c r="J540" s="14">
        <v>45352</v>
      </c>
      <c r="K540" s="2" t="s">
        <v>32</v>
      </c>
      <c r="L540" s="2" t="s">
        <v>32</v>
      </c>
      <c r="M540" s="2">
        <v>21</v>
      </c>
      <c r="N540" s="2">
        <v>11</v>
      </c>
      <c r="O540" s="2">
        <v>21</v>
      </c>
      <c r="P540" s="42">
        <v>1.9090909090909092</v>
      </c>
      <c r="Q540" s="2">
        <v>0</v>
      </c>
      <c r="R540" s="2" t="s">
        <v>32</v>
      </c>
      <c r="S540" s="2" t="s">
        <v>32</v>
      </c>
      <c r="T540" s="2">
        <v>10</v>
      </c>
      <c r="U540" s="2">
        <v>0</v>
      </c>
      <c r="V540" s="42">
        <v>0</v>
      </c>
    </row>
    <row r="541" spans="1:22" ht="34.5" customHeight="1" x14ac:dyDescent="0.25">
      <c r="A541" s="4" t="s">
        <v>24</v>
      </c>
      <c r="B541" s="4" t="s">
        <v>24</v>
      </c>
      <c r="C541" s="2" t="s">
        <v>554</v>
      </c>
      <c r="D541" s="2" t="s">
        <v>50</v>
      </c>
      <c r="E541" s="2">
        <v>106</v>
      </c>
      <c r="F541" s="2" t="s">
        <v>51</v>
      </c>
      <c r="G541" s="37" t="s">
        <v>51</v>
      </c>
      <c r="H541" s="37">
        <v>1</v>
      </c>
      <c r="I541" s="2" t="s">
        <v>31</v>
      </c>
      <c r="J541" s="14">
        <v>45566</v>
      </c>
      <c r="K541" s="2" t="s">
        <v>32</v>
      </c>
      <c r="L541" s="2" t="s">
        <v>32</v>
      </c>
      <c r="M541" s="2" t="s">
        <v>32</v>
      </c>
      <c r="N541" s="2" t="s">
        <v>32</v>
      </c>
      <c r="O541" s="2" t="s">
        <v>32</v>
      </c>
      <c r="P541" s="42" t="s">
        <v>32</v>
      </c>
      <c r="Q541" s="2" t="s">
        <v>32</v>
      </c>
      <c r="R541" s="2" t="s">
        <v>32</v>
      </c>
      <c r="S541" s="2" t="s">
        <v>32</v>
      </c>
      <c r="T541" s="2" t="s">
        <v>32</v>
      </c>
      <c r="U541" s="2" t="s">
        <v>32</v>
      </c>
      <c r="V541" s="42" t="s">
        <v>32</v>
      </c>
    </row>
    <row r="542" spans="1:22" ht="34.5" customHeight="1" x14ac:dyDescent="0.25">
      <c r="A542" s="4" t="s">
        <v>24</v>
      </c>
      <c r="B542" s="4" t="s">
        <v>24</v>
      </c>
      <c r="C542" s="2" t="s">
        <v>554</v>
      </c>
      <c r="D542" s="2" t="s">
        <v>43</v>
      </c>
      <c r="E542" s="2">
        <v>110</v>
      </c>
      <c r="F542" s="2" t="s">
        <v>498</v>
      </c>
      <c r="G542" s="37" t="s">
        <v>55</v>
      </c>
      <c r="H542" s="37">
        <v>19</v>
      </c>
      <c r="I542" s="2" t="s">
        <v>31</v>
      </c>
      <c r="J542" s="14">
        <v>45444</v>
      </c>
      <c r="K542" s="2" t="s">
        <v>32</v>
      </c>
      <c r="L542" s="2" t="s">
        <v>32</v>
      </c>
      <c r="M542" s="2" t="s">
        <v>32</v>
      </c>
      <c r="N542" s="37" t="s">
        <v>32</v>
      </c>
      <c r="O542" s="2" t="s">
        <v>32</v>
      </c>
      <c r="P542" s="42" t="s">
        <v>32</v>
      </c>
      <c r="Q542" s="2" t="s">
        <v>32</v>
      </c>
      <c r="R542" s="2" t="s">
        <v>32</v>
      </c>
      <c r="S542" s="2">
        <v>2</v>
      </c>
      <c r="T542" s="2">
        <v>3</v>
      </c>
      <c r="U542" s="2">
        <v>2</v>
      </c>
      <c r="V542" s="42">
        <v>0.66666666666666663</v>
      </c>
    </row>
    <row r="543" spans="1:22" ht="34.5" customHeight="1" x14ac:dyDescent="0.25">
      <c r="A543" s="2" t="s">
        <v>499</v>
      </c>
      <c r="B543" s="2" t="s">
        <v>65</v>
      </c>
      <c r="C543" s="2" t="s">
        <v>554</v>
      </c>
      <c r="D543" s="2" t="s">
        <v>37</v>
      </c>
      <c r="E543" s="2">
        <v>114</v>
      </c>
      <c r="F543" s="2" t="s">
        <v>500</v>
      </c>
      <c r="G543" s="2" t="s">
        <v>501</v>
      </c>
      <c r="H543" s="2">
        <v>4</v>
      </c>
      <c r="I543" s="2" t="s">
        <v>31</v>
      </c>
      <c r="J543" s="14">
        <v>45352</v>
      </c>
      <c r="K543" s="2" t="s">
        <v>32</v>
      </c>
      <c r="L543" s="2" t="s">
        <v>32</v>
      </c>
      <c r="M543" s="2">
        <v>1</v>
      </c>
      <c r="N543" s="2">
        <v>1</v>
      </c>
      <c r="O543" s="2">
        <v>1</v>
      </c>
      <c r="P543" s="42">
        <v>1</v>
      </c>
      <c r="Q543" s="2" t="s">
        <v>32</v>
      </c>
      <c r="R543" s="2" t="s">
        <v>32</v>
      </c>
      <c r="S543" s="2">
        <v>1</v>
      </c>
      <c r="T543" s="2">
        <v>1</v>
      </c>
      <c r="U543" s="2">
        <v>1</v>
      </c>
      <c r="V543" s="42">
        <v>1</v>
      </c>
    </row>
    <row r="544" spans="1:22" ht="34.5" customHeight="1" x14ac:dyDescent="0.25">
      <c r="A544" s="2" t="s">
        <v>499</v>
      </c>
      <c r="B544" s="2" t="s">
        <v>110</v>
      </c>
      <c r="C544" s="2" t="s">
        <v>554</v>
      </c>
      <c r="D544" s="2" t="s">
        <v>50</v>
      </c>
      <c r="E544" s="2">
        <v>130</v>
      </c>
      <c r="F544" s="2" t="s">
        <v>502</v>
      </c>
      <c r="G544" s="2" t="s">
        <v>503</v>
      </c>
      <c r="H544" s="2">
        <v>1</v>
      </c>
      <c r="I544" s="2" t="s">
        <v>31</v>
      </c>
      <c r="J544" s="14">
        <v>45627</v>
      </c>
      <c r="K544" s="2" t="s">
        <v>32</v>
      </c>
      <c r="L544" s="2" t="s">
        <v>32</v>
      </c>
      <c r="M544" s="2" t="s">
        <v>32</v>
      </c>
      <c r="N544" s="2" t="s">
        <v>32</v>
      </c>
      <c r="O544" s="2" t="s">
        <v>32</v>
      </c>
      <c r="P544" s="42" t="s">
        <v>32</v>
      </c>
      <c r="Q544" s="2" t="s">
        <v>32</v>
      </c>
      <c r="R544" s="2" t="s">
        <v>32</v>
      </c>
      <c r="S544" s="2" t="s">
        <v>32</v>
      </c>
      <c r="T544" s="2" t="s">
        <v>32</v>
      </c>
      <c r="U544" s="2" t="s">
        <v>32</v>
      </c>
      <c r="V544" s="42" t="s">
        <v>32</v>
      </c>
    </row>
    <row r="545" spans="1:22" ht="34.5" customHeight="1" x14ac:dyDescent="0.25">
      <c r="A545" s="2" t="s">
        <v>499</v>
      </c>
      <c r="B545" s="2" t="s">
        <v>110</v>
      </c>
      <c r="C545" s="2" t="s">
        <v>554</v>
      </c>
      <c r="D545" s="2" t="s">
        <v>50</v>
      </c>
      <c r="E545" s="2">
        <v>131</v>
      </c>
      <c r="F545" s="2" t="s">
        <v>504</v>
      </c>
      <c r="G545" s="2" t="s">
        <v>505</v>
      </c>
      <c r="H545" s="2">
        <v>12</v>
      </c>
      <c r="I545" s="2" t="s">
        <v>31</v>
      </c>
      <c r="J545" s="14">
        <v>45292</v>
      </c>
      <c r="K545" s="2">
        <v>1</v>
      </c>
      <c r="L545" s="2">
        <v>1</v>
      </c>
      <c r="M545" s="2">
        <v>1</v>
      </c>
      <c r="N545" s="2">
        <v>3</v>
      </c>
      <c r="O545" s="2">
        <v>3</v>
      </c>
      <c r="P545" s="42">
        <v>1</v>
      </c>
      <c r="Q545" s="2">
        <v>1</v>
      </c>
      <c r="R545" s="2">
        <v>1</v>
      </c>
      <c r="S545" s="2">
        <v>1</v>
      </c>
      <c r="T545" s="2">
        <v>3</v>
      </c>
      <c r="U545" s="2">
        <v>3</v>
      </c>
      <c r="V545" s="42">
        <v>1</v>
      </c>
    </row>
    <row r="546" spans="1:22" ht="34.5" customHeight="1" x14ac:dyDescent="0.25">
      <c r="A546" s="2" t="s">
        <v>499</v>
      </c>
      <c r="B546" s="2" t="s">
        <v>91</v>
      </c>
      <c r="C546" s="2" t="s">
        <v>554</v>
      </c>
      <c r="D546" s="2" t="s">
        <v>43</v>
      </c>
      <c r="E546" s="2">
        <v>134</v>
      </c>
      <c r="F546" s="2" t="s">
        <v>506</v>
      </c>
      <c r="G546" s="2" t="s">
        <v>507</v>
      </c>
      <c r="H546" s="2">
        <v>8</v>
      </c>
      <c r="I546" s="2" t="s">
        <v>31</v>
      </c>
      <c r="J546" s="14">
        <v>45352</v>
      </c>
      <c r="K546" s="2" t="s">
        <v>32</v>
      </c>
      <c r="L546" s="2" t="s">
        <v>32</v>
      </c>
      <c r="M546" s="2">
        <v>2</v>
      </c>
      <c r="N546" s="2">
        <v>2</v>
      </c>
      <c r="O546" s="2">
        <v>2</v>
      </c>
      <c r="P546" s="42">
        <v>1</v>
      </c>
      <c r="Q546" s="2" t="s">
        <v>32</v>
      </c>
      <c r="R546" s="2" t="s">
        <v>32</v>
      </c>
      <c r="S546" s="2">
        <v>2</v>
      </c>
      <c r="T546" s="2">
        <v>2</v>
      </c>
      <c r="U546" s="2">
        <v>2</v>
      </c>
      <c r="V546" s="42">
        <v>1</v>
      </c>
    </row>
    <row r="547" spans="1:22" ht="34.5" customHeight="1" x14ac:dyDescent="0.25">
      <c r="A547" s="2" t="s">
        <v>499</v>
      </c>
      <c r="B547" s="2" t="s">
        <v>91</v>
      </c>
      <c r="C547" s="2" t="s">
        <v>554</v>
      </c>
      <c r="D547" s="2" t="s">
        <v>25</v>
      </c>
      <c r="E547" s="2">
        <v>137</v>
      </c>
      <c r="F547" s="2" t="s">
        <v>508</v>
      </c>
      <c r="G547" s="2" t="s">
        <v>509</v>
      </c>
      <c r="H547" s="2">
        <v>1</v>
      </c>
      <c r="I547" s="2" t="s">
        <v>31</v>
      </c>
      <c r="J547" s="14">
        <v>45444</v>
      </c>
      <c r="K547" s="2" t="s">
        <v>32</v>
      </c>
      <c r="L547" s="2" t="s">
        <v>32</v>
      </c>
      <c r="M547" s="2" t="s">
        <v>32</v>
      </c>
      <c r="N547" s="37" t="s">
        <v>32</v>
      </c>
      <c r="O547" s="2" t="s">
        <v>32</v>
      </c>
      <c r="P547" s="42" t="s">
        <v>32</v>
      </c>
      <c r="Q547" s="2" t="s">
        <v>32</v>
      </c>
      <c r="R547" s="2" t="s">
        <v>32</v>
      </c>
      <c r="S547" s="2">
        <v>1</v>
      </c>
      <c r="T547" s="2">
        <v>1</v>
      </c>
      <c r="U547" s="2">
        <v>1</v>
      </c>
      <c r="V547" s="42">
        <v>1</v>
      </c>
    </row>
    <row r="548" spans="1:22" ht="34.5" customHeight="1" x14ac:dyDescent="0.25">
      <c r="A548" s="2" t="s">
        <v>499</v>
      </c>
      <c r="B548" s="2" t="s">
        <v>91</v>
      </c>
      <c r="C548" s="2" t="s">
        <v>554</v>
      </c>
      <c r="D548" s="2" t="s">
        <v>50</v>
      </c>
      <c r="E548" s="2">
        <v>144</v>
      </c>
      <c r="F548" s="2" t="s">
        <v>510</v>
      </c>
      <c r="G548" s="2" t="s">
        <v>511</v>
      </c>
      <c r="H548" s="2">
        <v>4</v>
      </c>
      <c r="I548" s="2" t="s">
        <v>31</v>
      </c>
      <c r="J548" s="14">
        <v>45352</v>
      </c>
      <c r="K548" s="2" t="s">
        <v>32</v>
      </c>
      <c r="L548" s="2" t="s">
        <v>32</v>
      </c>
      <c r="M548" s="2">
        <v>1</v>
      </c>
      <c r="N548" s="2">
        <v>1</v>
      </c>
      <c r="O548" s="2">
        <v>1</v>
      </c>
      <c r="P548" s="42">
        <v>1</v>
      </c>
      <c r="Q548" s="2" t="s">
        <v>32</v>
      </c>
      <c r="R548" s="2" t="s">
        <v>32</v>
      </c>
      <c r="S548" s="2">
        <v>1</v>
      </c>
      <c r="T548" s="2">
        <v>1</v>
      </c>
      <c r="U548" s="2">
        <v>1</v>
      </c>
      <c r="V548" s="42">
        <v>1</v>
      </c>
    </row>
    <row r="549" spans="1:22" ht="34.5" customHeight="1" x14ac:dyDescent="0.25">
      <c r="A549" s="2" t="s">
        <v>499</v>
      </c>
      <c r="B549" s="2" t="s">
        <v>512</v>
      </c>
      <c r="C549" s="2" t="s">
        <v>554</v>
      </c>
      <c r="D549" s="2" t="s">
        <v>25</v>
      </c>
      <c r="E549" s="2">
        <v>146</v>
      </c>
      <c r="F549" s="2" t="s">
        <v>513</v>
      </c>
      <c r="G549" s="2" t="s">
        <v>514</v>
      </c>
      <c r="H549" s="3">
        <v>0.1</v>
      </c>
      <c r="I549" s="2" t="s">
        <v>41</v>
      </c>
      <c r="J549" s="14">
        <v>45474</v>
      </c>
      <c r="K549" s="42" t="s">
        <v>32</v>
      </c>
      <c r="L549" s="42" t="s">
        <v>32</v>
      </c>
      <c r="M549" s="42" t="s">
        <v>32</v>
      </c>
      <c r="N549" s="42" t="s">
        <v>32</v>
      </c>
      <c r="O549" s="42" t="s">
        <v>32</v>
      </c>
      <c r="P549" s="42" t="s">
        <v>32</v>
      </c>
      <c r="Q549" s="42" t="s">
        <v>32</v>
      </c>
      <c r="R549" s="42" t="s">
        <v>32</v>
      </c>
      <c r="S549" s="42" t="s">
        <v>32</v>
      </c>
      <c r="T549" s="42" t="s">
        <v>32</v>
      </c>
      <c r="U549" s="42" t="s">
        <v>32</v>
      </c>
      <c r="V549" s="42" t="s">
        <v>32</v>
      </c>
    </row>
    <row r="550" spans="1:22" ht="34.5" customHeight="1" x14ac:dyDescent="0.25">
      <c r="A550" s="37" t="s">
        <v>499</v>
      </c>
      <c r="B550" s="37" t="s">
        <v>512</v>
      </c>
      <c r="C550" s="2" t="s">
        <v>554</v>
      </c>
      <c r="D550" s="2" t="s">
        <v>25</v>
      </c>
      <c r="E550" s="2">
        <v>147</v>
      </c>
      <c r="F550" s="2" t="s">
        <v>128</v>
      </c>
      <c r="G550" s="37" t="s">
        <v>515</v>
      </c>
      <c r="H550" s="37">
        <v>50</v>
      </c>
      <c r="I550" s="2" t="s">
        <v>31</v>
      </c>
      <c r="J550" s="14">
        <v>45627</v>
      </c>
      <c r="K550" s="2" t="s">
        <v>32</v>
      </c>
      <c r="L550" s="2" t="s">
        <v>32</v>
      </c>
      <c r="M550" s="2" t="s">
        <v>32</v>
      </c>
      <c r="N550" s="2" t="s">
        <v>32</v>
      </c>
      <c r="O550" s="2" t="s">
        <v>32</v>
      </c>
      <c r="P550" s="42" t="s">
        <v>32</v>
      </c>
      <c r="Q550" s="2" t="s">
        <v>32</v>
      </c>
      <c r="R550" s="2" t="s">
        <v>32</v>
      </c>
      <c r="S550" s="2" t="s">
        <v>32</v>
      </c>
      <c r="T550" s="2" t="s">
        <v>32</v>
      </c>
      <c r="U550" s="2" t="s">
        <v>32</v>
      </c>
      <c r="V550" s="42" t="s">
        <v>32</v>
      </c>
    </row>
    <row r="551" spans="1:22" ht="34.5" customHeight="1" x14ac:dyDescent="0.25">
      <c r="A551" s="37" t="s">
        <v>499</v>
      </c>
      <c r="B551" s="37" t="s">
        <v>512</v>
      </c>
      <c r="C551" s="2" t="s">
        <v>554</v>
      </c>
      <c r="D551" s="2" t="s">
        <v>50</v>
      </c>
      <c r="E551" s="2">
        <v>149</v>
      </c>
      <c r="F551" s="2" t="s">
        <v>516</v>
      </c>
      <c r="G551" s="37" t="s">
        <v>517</v>
      </c>
      <c r="H551" s="37">
        <v>2</v>
      </c>
      <c r="I551" s="2" t="s">
        <v>31</v>
      </c>
      <c r="J551" s="14">
        <v>45444</v>
      </c>
      <c r="K551" s="2" t="s">
        <v>32</v>
      </c>
      <c r="L551" s="2" t="s">
        <v>32</v>
      </c>
      <c r="M551" s="2" t="s">
        <v>32</v>
      </c>
      <c r="N551" s="37" t="s">
        <v>32</v>
      </c>
      <c r="O551" s="2" t="s">
        <v>32</v>
      </c>
      <c r="P551" s="42" t="s">
        <v>32</v>
      </c>
      <c r="Q551" s="2" t="s">
        <v>32</v>
      </c>
      <c r="R551" s="2" t="s">
        <v>32</v>
      </c>
      <c r="S551" s="2">
        <v>1</v>
      </c>
      <c r="T551" s="2">
        <v>1</v>
      </c>
      <c r="U551" s="2">
        <v>1</v>
      </c>
      <c r="V551" s="42">
        <v>1</v>
      </c>
    </row>
    <row r="552" spans="1:22" ht="34.5" customHeight="1" x14ac:dyDescent="0.25">
      <c r="A552" s="2" t="s">
        <v>499</v>
      </c>
      <c r="B552" s="2" t="s">
        <v>512</v>
      </c>
      <c r="C552" s="2" t="s">
        <v>554</v>
      </c>
      <c r="D552" s="2" t="s">
        <v>50</v>
      </c>
      <c r="E552" s="2">
        <v>150</v>
      </c>
      <c r="F552" s="2" t="s">
        <v>518</v>
      </c>
      <c r="G552" s="2" t="s">
        <v>519</v>
      </c>
      <c r="H552" s="2">
        <v>7</v>
      </c>
      <c r="I552" s="2" t="s">
        <v>31</v>
      </c>
      <c r="J552" s="14">
        <v>45627</v>
      </c>
      <c r="K552" s="2" t="s">
        <v>32</v>
      </c>
      <c r="L552" s="2" t="s">
        <v>32</v>
      </c>
      <c r="M552" s="2" t="s">
        <v>32</v>
      </c>
      <c r="N552" s="2" t="s">
        <v>32</v>
      </c>
      <c r="O552" s="2" t="s">
        <v>32</v>
      </c>
      <c r="P552" s="42" t="s">
        <v>32</v>
      </c>
      <c r="Q552" s="2" t="s">
        <v>32</v>
      </c>
      <c r="R552" s="2" t="s">
        <v>32</v>
      </c>
      <c r="S552" s="2" t="s">
        <v>32</v>
      </c>
      <c r="T552" s="2" t="s">
        <v>32</v>
      </c>
      <c r="U552" s="2" t="s">
        <v>32</v>
      </c>
      <c r="V552" s="42" t="s">
        <v>32</v>
      </c>
    </row>
    <row r="553" spans="1:22" ht="34.5" customHeight="1" x14ac:dyDescent="0.25">
      <c r="A553" s="2" t="s">
        <v>499</v>
      </c>
      <c r="B553" s="2" t="s">
        <v>512</v>
      </c>
      <c r="C553" s="2" t="s">
        <v>554</v>
      </c>
      <c r="D553" s="2" t="s">
        <v>50</v>
      </c>
      <c r="E553" s="2">
        <v>152</v>
      </c>
      <c r="F553" s="2" t="s">
        <v>520</v>
      </c>
      <c r="G553" s="2" t="s">
        <v>521</v>
      </c>
      <c r="H553" s="2">
        <v>10</v>
      </c>
      <c r="I553" s="2" t="s">
        <v>31</v>
      </c>
      <c r="J553" s="14">
        <v>45566</v>
      </c>
      <c r="K553" s="2" t="s">
        <v>32</v>
      </c>
      <c r="L553" s="2" t="s">
        <v>32</v>
      </c>
      <c r="M553" s="2" t="s">
        <v>32</v>
      </c>
      <c r="N553" s="2" t="s">
        <v>32</v>
      </c>
      <c r="O553" s="2" t="s">
        <v>32</v>
      </c>
      <c r="P553" s="42" t="s">
        <v>32</v>
      </c>
      <c r="Q553" s="2" t="s">
        <v>32</v>
      </c>
      <c r="R553" s="2" t="s">
        <v>32</v>
      </c>
      <c r="S553" s="2" t="s">
        <v>32</v>
      </c>
      <c r="T553" s="2" t="s">
        <v>32</v>
      </c>
      <c r="U553" s="2" t="s">
        <v>32</v>
      </c>
      <c r="V553" s="42" t="s">
        <v>32</v>
      </c>
    </row>
    <row r="554" spans="1:22" ht="34.5" customHeight="1" x14ac:dyDescent="0.25">
      <c r="A554" s="2" t="s">
        <v>499</v>
      </c>
      <c r="B554" s="2" t="s">
        <v>86</v>
      </c>
      <c r="C554" s="2" t="s">
        <v>554</v>
      </c>
      <c r="D554" s="2" t="s">
        <v>50</v>
      </c>
      <c r="E554" s="2">
        <v>154</v>
      </c>
      <c r="F554" s="2" t="s">
        <v>522</v>
      </c>
      <c r="G554" s="2" t="s">
        <v>523</v>
      </c>
      <c r="H554" s="3">
        <v>1</v>
      </c>
      <c r="I554" s="2" t="s">
        <v>41</v>
      </c>
      <c r="J554" s="14">
        <v>45505</v>
      </c>
      <c r="K554" s="42" t="s">
        <v>32</v>
      </c>
      <c r="L554" s="42" t="s">
        <v>32</v>
      </c>
      <c r="M554" s="42" t="s">
        <v>32</v>
      </c>
      <c r="N554" s="42" t="s">
        <v>32</v>
      </c>
      <c r="O554" s="42" t="s">
        <v>32</v>
      </c>
      <c r="P554" s="42" t="s">
        <v>32</v>
      </c>
      <c r="Q554" s="42" t="s">
        <v>32</v>
      </c>
      <c r="R554" s="42" t="s">
        <v>32</v>
      </c>
      <c r="S554" s="42" t="s">
        <v>32</v>
      </c>
      <c r="T554" s="42" t="s">
        <v>32</v>
      </c>
      <c r="U554" s="42" t="s">
        <v>32</v>
      </c>
      <c r="V554" s="42" t="s">
        <v>32</v>
      </c>
    </row>
    <row r="555" spans="1:22" ht="34.5" customHeight="1" x14ac:dyDescent="0.25">
      <c r="A555" s="2" t="s">
        <v>319</v>
      </c>
      <c r="B555" s="37" t="s">
        <v>330</v>
      </c>
      <c r="C555" s="2" t="s">
        <v>554</v>
      </c>
      <c r="D555" s="2" t="s">
        <v>50</v>
      </c>
      <c r="E555" s="2">
        <v>165</v>
      </c>
      <c r="F555" s="2" t="s">
        <v>524</v>
      </c>
      <c r="G555" s="2" t="s">
        <v>525</v>
      </c>
      <c r="H555" s="2">
        <v>16</v>
      </c>
      <c r="I555" s="2" t="s">
        <v>31</v>
      </c>
      <c r="J555" s="14">
        <v>45352</v>
      </c>
      <c r="K555" s="2" t="s">
        <v>32</v>
      </c>
      <c r="L555" s="2" t="s">
        <v>32</v>
      </c>
      <c r="M555" s="2">
        <v>4</v>
      </c>
      <c r="N555" s="2">
        <v>4</v>
      </c>
      <c r="O555" s="2">
        <v>4</v>
      </c>
      <c r="P555" s="42">
        <v>1</v>
      </c>
      <c r="Q555" s="2" t="s">
        <v>32</v>
      </c>
      <c r="R555" s="2" t="s">
        <v>32</v>
      </c>
      <c r="S555" s="2">
        <v>4</v>
      </c>
      <c r="T555" s="2">
        <v>4</v>
      </c>
      <c r="U555" s="2">
        <v>4</v>
      </c>
      <c r="V555" s="42">
        <v>1</v>
      </c>
    </row>
    <row r="556" spans="1:22" ht="34.5" customHeight="1" x14ac:dyDescent="0.25">
      <c r="A556" s="37" t="s">
        <v>337</v>
      </c>
      <c r="B556" s="37" t="s">
        <v>347</v>
      </c>
      <c r="C556" s="2" t="s">
        <v>554</v>
      </c>
      <c r="D556" s="2" t="s">
        <v>50</v>
      </c>
      <c r="E556" s="2">
        <v>189</v>
      </c>
      <c r="F556" s="2" t="s">
        <v>526</v>
      </c>
      <c r="G556" s="2" t="s">
        <v>353</v>
      </c>
      <c r="H556" s="2">
        <v>3</v>
      </c>
      <c r="I556" s="2" t="s">
        <v>31</v>
      </c>
      <c r="J556" s="14">
        <v>45413</v>
      </c>
      <c r="K556" s="2" t="s">
        <v>32</v>
      </c>
      <c r="L556" s="2" t="s">
        <v>32</v>
      </c>
      <c r="M556" s="2" t="s">
        <v>32</v>
      </c>
      <c r="N556" s="2" t="s">
        <v>32</v>
      </c>
      <c r="O556" s="2" t="s">
        <v>32</v>
      </c>
      <c r="P556" s="2" t="s">
        <v>32</v>
      </c>
      <c r="Q556" s="2" t="s">
        <v>32</v>
      </c>
      <c r="R556" s="2">
        <v>1</v>
      </c>
      <c r="S556" s="2" t="s">
        <v>32</v>
      </c>
      <c r="T556" s="2">
        <v>1</v>
      </c>
      <c r="U556" s="2">
        <v>1</v>
      </c>
      <c r="V556" s="42">
        <v>1</v>
      </c>
    </row>
    <row r="557" spans="1:22" ht="34.5" customHeight="1" x14ac:dyDescent="0.25">
      <c r="A557" s="2" t="s">
        <v>428</v>
      </c>
      <c r="B557" s="2" t="s">
        <v>428</v>
      </c>
      <c r="C557" s="2" t="s">
        <v>554</v>
      </c>
      <c r="D557" s="2" t="s">
        <v>50</v>
      </c>
      <c r="E557" s="2">
        <v>209</v>
      </c>
      <c r="F557" s="2" t="s">
        <v>527</v>
      </c>
      <c r="G557" s="37" t="s">
        <v>528</v>
      </c>
      <c r="H557" s="3">
        <v>1</v>
      </c>
      <c r="I557" s="2" t="s">
        <v>41</v>
      </c>
      <c r="J557" s="14">
        <v>45444</v>
      </c>
      <c r="K557" s="42" t="s">
        <v>32</v>
      </c>
      <c r="L557" s="42" t="s">
        <v>32</v>
      </c>
      <c r="M557" s="42" t="s">
        <v>32</v>
      </c>
      <c r="N557" s="2" t="s">
        <v>32</v>
      </c>
      <c r="O557" s="42" t="s">
        <v>32</v>
      </c>
      <c r="P557" s="42" t="s">
        <v>32</v>
      </c>
      <c r="Q557" s="42" t="s">
        <v>32</v>
      </c>
      <c r="R557" s="42" t="s">
        <v>32</v>
      </c>
      <c r="S557" s="42">
        <v>0</v>
      </c>
      <c r="T557" s="42">
        <v>0.5</v>
      </c>
      <c r="U557" s="42">
        <v>0</v>
      </c>
      <c r="V557" s="42">
        <v>0</v>
      </c>
    </row>
    <row r="558" spans="1:22" ht="34.5" customHeight="1" x14ac:dyDescent="0.25">
      <c r="A558" s="2" t="s">
        <v>428</v>
      </c>
      <c r="B558" s="2" t="s">
        <v>436</v>
      </c>
      <c r="C558" s="37" t="s">
        <v>554</v>
      </c>
      <c r="D558" s="2" t="s">
        <v>50</v>
      </c>
      <c r="E558" s="2">
        <v>218</v>
      </c>
      <c r="F558" s="2" t="s">
        <v>529</v>
      </c>
      <c r="G558" s="2" t="s">
        <v>530</v>
      </c>
      <c r="H558" s="37">
        <v>59</v>
      </c>
      <c r="I558" s="2" t="s">
        <v>31</v>
      </c>
      <c r="J558" s="14">
        <v>45352</v>
      </c>
      <c r="K558" s="2" t="s">
        <v>32</v>
      </c>
      <c r="L558" s="2" t="s">
        <v>32</v>
      </c>
      <c r="M558" s="2">
        <v>14</v>
      </c>
      <c r="N558" s="2">
        <v>14</v>
      </c>
      <c r="O558" s="2">
        <v>14</v>
      </c>
      <c r="P558" s="42">
        <v>1</v>
      </c>
      <c r="Q558" s="2" t="s">
        <v>32</v>
      </c>
      <c r="R558" s="2" t="s">
        <v>32</v>
      </c>
      <c r="S558" s="2">
        <v>13</v>
      </c>
      <c r="T558" s="2">
        <v>13</v>
      </c>
      <c r="U558" s="2">
        <v>13</v>
      </c>
      <c r="V558" s="42">
        <v>1</v>
      </c>
    </row>
    <row r="559" spans="1:22" ht="34.5" customHeight="1" x14ac:dyDescent="0.25">
      <c r="A559" s="2" t="s">
        <v>428</v>
      </c>
      <c r="B559" s="2" t="s">
        <v>436</v>
      </c>
      <c r="C559" s="37" t="s">
        <v>554</v>
      </c>
      <c r="D559" s="2" t="s">
        <v>50</v>
      </c>
      <c r="E559" s="2">
        <v>219</v>
      </c>
      <c r="F559" s="2" t="s">
        <v>531</v>
      </c>
      <c r="G559" s="2" t="s">
        <v>532</v>
      </c>
      <c r="H559" s="37">
        <v>13</v>
      </c>
      <c r="I559" s="2" t="s">
        <v>31</v>
      </c>
      <c r="J559" s="14">
        <v>45444</v>
      </c>
      <c r="K559" s="2" t="s">
        <v>32</v>
      </c>
      <c r="L559" s="2" t="s">
        <v>32</v>
      </c>
      <c r="M559" s="2" t="s">
        <v>32</v>
      </c>
      <c r="N559" s="37" t="s">
        <v>32</v>
      </c>
      <c r="O559" s="2" t="s">
        <v>32</v>
      </c>
      <c r="P559" s="42" t="s">
        <v>32</v>
      </c>
      <c r="Q559" s="2" t="s">
        <v>32</v>
      </c>
      <c r="R559" s="2" t="s">
        <v>32</v>
      </c>
      <c r="S559" s="2">
        <v>3</v>
      </c>
      <c r="T559" s="2">
        <v>3</v>
      </c>
      <c r="U559" s="2">
        <v>3</v>
      </c>
      <c r="V559" s="42">
        <v>1</v>
      </c>
    </row>
    <row r="560" spans="1:22" ht="34.5" customHeight="1" x14ac:dyDescent="0.25">
      <c r="A560" s="2" t="s">
        <v>472</v>
      </c>
      <c r="B560" s="2" t="s">
        <v>244</v>
      </c>
      <c r="C560" s="2" t="s">
        <v>554</v>
      </c>
      <c r="D560" s="2" t="s">
        <v>50</v>
      </c>
      <c r="E560" s="2">
        <v>228</v>
      </c>
      <c r="F560" s="2" t="s">
        <v>533</v>
      </c>
      <c r="G560" s="2" t="s">
        <v>534</v>
      </c>
      <c r="H560" s="3">
        <v>1</v>
      </c>
      <c r="I560" s="2" t="s">
        <v>41</v>
      </c>
      <c r="J560" s="14">
        <v>45323</v>
      </c>
      <c r="K560" s="42" t="s">
        <v>32</v>
      </c>
      <c r="L560" s="42">
        <v>0.51219512195121952</v>
      </c>
      <c r="M560" s="42">
        <v>1.1363636363636365</v>
      </c>
      <c r="N560" s="42">
        <v>1</v>
      </c>
      <c r="O560" s="42">
        <v>0.73015873015873012</v>
      </c>
      <c r="P560" s="42">
        <v>0.73015873015873012</v>
      </c>
      <c r="Q560" s="42">
        <v>0.8</v>
      </c>
      <c r="R560" s="42">
        <v>1.0169491525423728</v>
      </c>
      <c r="S560" s="42">
        <v>1</v>
      </c>
      <c r="T560" s="42">
        <v>1</v>
      </c>
      <c r="U560" s="42">
        <v>0.94776119402985071</v>
      </c>
      <c r="V560" s="42">
        <v>0.94776119402985071</v>
      </c>
    </row>
    <row r="561" spans="1:22" ht="34.5" customHeight="1" x14ac:dyDescent="0.25">
      <c r="A561" s="4" t="s">
        <v>337</v>
      </c>
      <c r="B561" s="4" t="s">
        <v>347</v>
      </c>
      <c r="C561" s="4" t="s">
        <v>554</v>
      </c>
      <c r="D561" s="4" t="s">
        <v>50</v>
      </c>
      <c r="E561" s="4">
        <v>239</v>
      </c>
      <c r="F561" s="4" t="s">
        <v>535</v>
      </c>
      <c r="G561" s="4" t="s">
        <v>536</v>
      </c>
      <c r="H561" s="11">
        <v>1</v>
      </c>
      <c r="I561" s="4" t="s">
        <v>41</v>
      </c>
      <c r="J561" s="14">
        <v>45413</v>
      </c>
      <c r="K561" s="42" t="s">
        <v>32</v>
      </c>
      <c r="L561" s="42" t="s">
        <v>32</v>
      </c>
      <c r="M561" s="42" t="s">
        <v>32</v>
      </c>
      <c r="N561" s="42" t="s">
        <v>32</v>
      </c>
      <c r="O561" s="42" t="s">
        <v>32</v>
      </c>
      <c r="P561" s="42" t="s">
        <v>32</v>
      </c>
      <c r="Q561" s="42" t="s">
        <v>32</v>
      </c>
      <c r="R561" s="42">
        <v>1</v>
      </c>
      <c r="S561" s="42">
        <v>1</v>
      </c>
      <c r="T561" s="42">
        <v>1</v>
      </c>
      <c r="U561" s="42">
        <v>1</v>
      </c>
      <c r="V561" s="42">
        <v>1</v>
      </c>
    </row>
    <row r="562" spans="1:22" ht="34.5" customHeight="1" x14ac:dyDescent="0.25">
      <c r="A562" s="2" t="s">
        <v>456</v>
      </c>
      <c r="B562" s="2" t="s">
        <v>537</v>
      </c>
      <c r="C562" s="2" t="s">
        <v>554</v>
      </c>
      <c r="D562" s="2" t="s">
        <v>50</v>
      </c>
      <c r="E562" s="2">
        <v>243</v>
      </c>
      <c r="F562" s="2" t="s">
        <v>538</v>
      </c>
      <c r="G562" s="2" t="s">
        <v>539</v>
      </c>
      <c r="H562" s="3">
        <v>1</v>
      </c>
      <c r="I562" s="2" t="s">
        <v>41</v>
      </c>
      <c r="J562" s="14">
        <v>45474</v>
      </c>
      <c r="K562" s="42" t="s">
        <v>32</v>
      </c>
      <c r="L562" s="42" t="s">
        <v>32</v>
      </c>
      <c r="M562" s="42" t="s">
        <v>32</v>
      </c>
      <c r="N562" s="42" t="s">
        <v>32</v>
      </c>
      <c r="O562" s="42" t="s">
        <v>32</v>
      </c>
      <c r="P562" s="42" t="s">
        <v>32</v>
      </c>
      <c r="Q562" s="42" t="s">
        <v>32</v>
      </c>
      <c r="R562" s="42" t="s">
        <v>32</v>
      </c>
      <c r="S562" s="42" t="s">
        <v>32</v>
      </c>
      <c r="T562" s="42" t="s">
        <v>32</v>
      </c>
      <c r="U562" s="42" t="s">
        <v>32</v>
      </c>
      <c r="V562" s="42" t="s">
        <v>32</v>
      </c>
    </row>
    <row r="563" spans="1:22" ht="34.5" customHeight="1" x14ac:dyDescent="0.25">
      <c r="A563" s="2" t="s">
        <v>456</v>
      </c>
      <c r="B563" s="2" t="s">
        <v>212</v>
      </c>
      <c r="C563" s="2" t="s">
        <v>555</v>
      </c>
      <c r="D563" s="2" t="s">
        <v>50</v>
      </c>
      <c r="E563" s="2">
        <v>19</v>
      </c>
      <c r="F563" s="2" t="s">
        <v>458</v>
      </c>
      <c r="G563" s="2" t="s">
        <v>459</v>
      </c>
      <c r="H563" s="6">
        <v>65</v>
      </c>
      <c r="I563" s="2" t="s">
        <v>31</v>
      </c>
      <c r="J563" s="14">
        <v>45383</v>
      </c>
      <c r="K563" s="2" t="s">
        <v>32</v>
      </c>
      <c r="L563" s="2" t="s">
        <v>32</v>
      </c>
      <c r="M563" s="2" t="s">
        <v>32</v>
      </c>
      <c r="N563" s="37" t="s">
        <v>32</v>
      </c>
      <c r="O563" s="2" t="s">
        <v>32</v>
      </c>
      <c r="P563" s="42" t="s">
        <v>32</v>
      </c>
      <c r="Q563" s="6">
        <v>26</v>
      </c>
      <c r="R563" s="6">
        <v>0</v>
      </c>
      <c r="S563" s="6">
        <v>21</v>
      </c>
      <c r="T563" s="6">
        <v>30</v>
      </c>
      <c r="U563" s="6">
        <v>47</v>
      </c>
      <c r="V563" s="42">
        <v>1.5666666666666667</v>
      </c>
    </row>
    <row r="564" spans="1:22" ht="34.5" customHeight="1" x14ac:dyDescent="0.25">
      <c r="A564" s="2" t="s">
        <v>456</v>
      </c>
      <c r="B564" s="2" t="s">
        <v>212</v>
      </c>
      <c r="C564" s="2" t="s">
        <v>555</v>
      </c>
      <c r="D564" s="2" t="s">
        <v>50</v>
      </c>
      <c r="E564" s="2">
        <v>20</v>
      </c>
      <c r="F564" s="2" t="s">
        <v>460</v>
      </c>
      <c r="G564" s="2" t="s">
        <v>461</v>
      </c>
      <c r="H564" s="37">
        <v>65</v>
      </c>
      <c r="I564" s="2" t="s">
        <v>31</v>
      </c>
      <c r="J564" s="14">
        <v>45383</v>
      </c>
      <c r="K564" s="2" t="s">
        <v>32</v>
      </c>
      <c r="L564" s="2" t="s">
        <v>32</v>
      </c>
      <c r="M564" s="2" t="s">
        <v>32</v>
      </c>
      <c r="N564" s="37" t="s">
        <v>32</v>
      </c>
      <c r="O564" s="2" t="s">
        <v>32</v>
      </c>
      <c r="P564" s="42" t="s">
        <v>32</v>
      </c>
      <c r="Q564" s="6">
        <v>0</v>
      </c>
      <c r="R564" s="6">
        <v>27</v>
      </c>
      <c r="S564" s="6">
        <v>29</v>
      </c>
      <c r="T564" s="6">
        <v>20</v>
      </c>
      <c r="U564" s="6">
        <v>56</v>
      </c>
      <c r="V564" s="42">
        <v>2.8</v>
      </c>
    </row>
    <row r="565" spans="1:22" ht="34.5" customHeight="1" x14ac:dyDescent="0.25">
      <c r="A565" s="4" t="s">
        <v>130</v>
      </c>
      <c r="B565" s="2" t="s">
        <v>462</v>
      </c>
      <c r="C565" s="2" t="s">
        <v>555</v>
      </c>
      <c r="D565" s="2" t="s">
        <v>50</v>
      </c>
      <c r="E565" s="2">
        <v>29</v>
      </c>
      <c r="F565" s="2" t="s">
        <v>463</v>
      </c>
      <c r="G565" s="2" t="s">
        <v>464</v>
      </c>
      <c r="H565" s="5">
        <v>1</v>
      </c>
      <c r="I565" s="2" t="s">
        <v>41</v>
      </c>
      <c r="J565" s="14">
        <v>45292</v>
      </c>
      <c r="K565" s="42" t="s">
        <v>32</v>
      </c>
      <c r="L565" s="42" t="s">
        <v>32</v>
      </c>
      <c r="M565" s="42">
        <v>0</v>
      </c>
      <c r="N565" s="42">
        <v>1</v>
      </c>
      <c r="O565" s="42">
        <v>0</v>
      </c>
      <c r="P565" s="42">
        <v>0</v>
      </c>
      <c r="Q565" s="42">
        <v>0</v>
      </c>
      <c r="R565" s="42">
        <v>0</v>
      </c>
      <c r="S565" s="42">
        <v>0.5</v>
      </c>
      <c r="T565" s="42">
        <v>1</v>
      </c>
      <c r="U565" s="42">
        <v>0.5</v>
      </c>
      <c r="V565" s="42">
        <v>0.5</v>
      </c>
    </row>
    <row r="566" spans="1:22" ht="34.5" customHeight="1" x14ac:dyDescent="0.25">
      <c r="A566" s="4" t="s">
        <v>130</v>
      </c>
      <c r="B566" s="2" t="s">
        <v>462</v>
      </c>
      <c r="C566" s="2" t="s">
        <v>555</v>
      </c>
      <c r="D566" s="2" t="s">
        <v>50</v>
      </c>
      <c r="E566" s="2">
        <v>31</v>
      </c>
      <c r="F566" s="2" t="s">
        <v>465</v>
      </c>
      <c r="G566" s="2" t="s">
        <v>466</v>
      </c>
      <c r="H566" s="5">
        <v>1</v>
      </c>
      <c r="I566" s="2" t="s">
        <v>41</v>
      </c>
      <c r="J566" s="14">
        <v>45444</v>
      </c>
      <c r="K566" s="42" t="s">
        <v>32</v>
      </c>
      <c r="L566" s="42" t="s">
        <v>32</v>
      </c>
      <c r="M566" s="42" t="s">
        <v>32</v>
      </c>
      <c r="N566" s="42" t="s">
        <v>32</v>
      </c>
      <c r="O566" s="42" t="s">
        <v>32</v>
      </c>
      <c r="P566" s="42" t="s">
        <v>32</v>
      </c>
      <c r="Q566" s="42" t="s">
        <v>32</v>
      </c>
      <c r="R566" s="42" t="s">
        <v>32</v>
      </c>
      <c r="S566" s="42">
        <v>0</v>
      </c>
      <c r="T566" s="42">
        <v>1</v>
      </c>
      <c r="U566" s="42">
        <v>0</v>
      </c>
      <c r="V566" s="42">
        <v>0</v>
      </c>
    </row>
    <row r="567" spans="1:22" ht="34.5" customHeight="1" x14ac:dyDescent="0.25">
      <c r="A567" s="4" t="s">
        <v>130</v>
      </c>
      <c r="B567" s="2" t="s">
        <v>462</v>
      </c>
      <c r="C567" s="2" t="s">
        <v>555</v>
      </c>
      <c r="D567" s="2" t="s">
        <v>50</v>
      </c>
      <c r="E567" s="2">
        <v>32</v>
      </c>
      <c r="F567" s="2" t="s">
        <v>467</v>
      </c>
      <c r="G567" s="4" t="s">
        <v>468</v>
      </c>
      <c r="H567" s="5">
        <v>1</v>
      </c>
      <c r="I567" s="2" t="s">
        <v>41</v>
      </c>
      <c r="J567" s="14">
        <v>45474</v>
      </c>
      <c r="K567" s="42" t="s">
        <v>32</v>
      </c>
      <c r="L567" s="42" t="s">
        <v>32</v>
      </c>
      <c r="M567" s="42" t="s">
        <v>32</v>
      </c>
      <c r="N567" s="42" t="s">
        <v>32</v>
      </c>
      <c r="O567" s="42" t="s">
        <v>32</v>
      </c>
      <c r="P567" s="42" t="s">
        <v>32</v>
      </c>
      <c r="Q567" s="42" t="s">
        <v>32</v>
      </c>
      <c r="R567" s="42" t="s">
        <v>32</v>
      </c>
      <c r="S567" s="42" t="s">
        <v>32</v>
      </c>
      <c r="T567" s="42" t="s">
        <v>32</v>
      </c>
      <c r="U567" s="42" t="s">
        <v>32</v>
      </c>
      <c r="V567" s="42" t="s">
        <v>32</v>
      </c>
    </row>
    <row r="568" spans="1:22" ht="34.5" customHeight="1" x14ac:dyDescent="0.25">
      <c r="A568" s="4" t="s">
        <v>130</v>
      </c>
      <c r="B568" s="37" t="s">
        <v>469</v>
      </c>
      <c r="C568" s="37" t="s">
        <v>555</v>
      </c>
      <c r="D568" s="2" t="s">
        <v>43</v>
      </c>
      <c r="E568" s="2">
        <v>39</v>
      </c>
      <c r="F568" s="2" t="s">
        <v>470</v>
      </c>
      <c r="G568" s="37" t="s">
        <v>471</v>
      </c>
      <c r="H568" s="39">
        <v>50</v>
      </c>
      <c r="I568" s="2" t="s">
        <v>31</v>
      </c>
      <c r="J568" s="14">
        <v>45352</v>
      </c>
      <c r="K568" s="2" t="s">
        <v>32</v>
      </c>
      <c r="L568" s="2" t="s">
        <v>32</v>
      </c>
      <c r="M568" s="2">
        <v>10</v>
      </c>
      <c r="N568" s="2">
        <v>10</v>
      </c>
      <c r="O568" s="2">
        <v>10</v>
      </c>
      <c r="P568" s="42">
        <v>1</v>
      </c>
      <c r="Q568" s="6" t="s">
        <v>32</v>
      </c>
      <c r="R568" s="6" t="s">
        <v>32</v>
      </c>
      <c r="S568" s="6">
        <v>14</v>
      </c>
      <c r="T568" s="6">
        <v>15</v>
      </c>
      <c r="U568" s="6">
        <v>14</v>
      </c>
      <c r="V568" s="42">
        <v>0.93333333333333335</v>
      </c>
    </row>
    <row r="569" spans="1:22" ht="34.5" customHeight="1" x14ac:dyDescent="0.25">
      <c r="A569" s="2" t="s">
        <v>472</v>
      </c>
      <c r="B569" s="2" t="s">
        <v>306</v>
      </c>
      <c r="C569" s="2" t="s">
        <v>555</v>
      </c>
      <c r="D569" s="2" t="s">
        <v>37</v>
      </c>
      <c r="E569" s="2">
        <v>47</v>
      </c>
      <c r="F569" s="2" t="s">
        <v>473</v>
      </c>
      <c r="G569" s="2" t="s">
        <v>474</v>
      </c>
      <c r="H569" s="3">
        <v>0.9</v>
      </c>
      <c r="I569" s="2" t="s">
        <v>41</v>
      </c>
      <c r="J569" s="14">
        <v>45323</v>
      </c>
      <c r="K569" s="42" t="s">
        <v>32</v>
      </c>
      <c r="L569" s="42">
        <v>0.9974861739567622</v>
      </c>
      <c r="M569" s="42" t="s">
        <v>32</v>
      </c>
      <c r="N569" s="42">
        <v>0.9</v>
      </c>
      <c r="O569" s="42">
        <v>0.9974861739567622</v>
      </c>
      <c r="P569" s="42">
        <v>1.1083179710630691</v>
      </c>
      <c r="Q569" s="42">
        <v>0.75178316690442226</v>
      </c>
      <c r="R569" s="42" t="s">
        <v>32</v>
      </c>
      <c r="S569" s="42">
        <v>0.92267657992565055</v>
      </c>
      <c r="T569" s="42">
        <v>0.9</v>
      </c>
      <c r="U569" s="42">
        <v>0.8873488646416986</v>
      </c>
      <c r="V569" s="42">
        <v>0.98594318293522065</v>
      </c>
    </row>
    <row r="570" spans="1:22" ht="34.5" customHeight="1" x14ac:dyDescent="0.25">
      <c r="A570" s="37" t="s">
        <v>472</v>
      </c>
      <c r="B570" s="37" t="s">
        <v>268</v>
      </c>
      <c r="C570" s="37" t="s">
        <v>555</v>
      </c>
      <c r="D570" s="2" t="s">
        <v>37</v>
      </c>
      <c r="E570" s="2">
        <v>56</v>
      </c>
      <c r="F570" s="2" t="s">
        <v>475</v>
      </c>
      <c r="G570" s="37" t="s">
        <v>476</v>
      </c>
      <c r="H570" s="37">
        <v>13</v>
      </c>
      <c r="I570" s="2" t="s">
        <v>31</v>
      </c>
      <c r="J570" s="14">
        <v>45474</v>
      </c>
      <c r="K570" s="2" t="s">
        <v>32</v>
      </c>
      <c r="L570" s="2" t="s">
        <v>32</v>
      </c>
      <c r="M570" s="2" t="s">
        <v>32</v>
      </c>
      <c r="N570" s="2" t="s">
        <v>32</v>
      </c>
      <c r="O570" s="2" t="s">
        <v>32</v>
      </c>
      <c r="P570" s="42" t="s">
        <v>32</v>
      </c>
      <c r="Q570" s="6" t="s">
        <v>32</v>
      </c>
      <c r="R570" s="6" t="s">
        <v>32</v>
      </c>
      <c r="S570" s="6" t="s">
        <v>32</v>
      </c>
      <c r="T570" s="6" t="s">
        <v>32</v>
      </c>
      <c r="U570" s="6" t="s">
        <v>32</v>
      </c>
      <c r="V570" s="42" t="s">
        <v>32</v>
      </c>
    </row>
    <row r="571" spans="1:22" ht="34.5" customHeight="1" x14ac:dyDescent="0.25">
      <c r="A571" s="37" t="s">
        <v>472</v>
      </c>
      <c r="B571" s="37" t="s">
        <v>268</v>
      </c>
      <c r="C571" s="37" t="s">
        <v>555</v>
      </c>
      <c r="D571" s="2" t="s">
        <v>37</v>
      </c>
      <c r="E571" s="2">
        <v>57</v>
      </c>
      <c r="F571" s="2" t="s">
        <v>304</v>
      </c>
      <c r="G571" s="37" t="s">
        <v>305</v>
      </c>
      <c r="H571" s="37">
        <v>4</v>
      </c>
      <c r="I571" s="2" t="s">
        <v>31</v>
      </c>
      <c r="J571" s="14">
        <v>45474</v>
      </c>
      <c r="K571" s="2" t="s">
        <v>32</v>
      </c>
      <c r="L571" s="2" t="s">
        <v>32</v>
      </c>
      <c r="M571" s="2" t="s">
        <v>32</v>
      </c>
      <c r="N571" s="2" t="s">
        <v>32</v>
      </c>
      <c r="O571" s="2" t="s">
        <v>32</v>
      </c>
      <c r="P571" s="42" t="s">
        <v>32</v>
      </c>
      <c r="Q571" s="6" t="s">
        <v>32</v>
      </c>
      <c r="R571" s="6" t="s">
        <v>32</v>
      </c>
      <c r="S571" s="6" t="s">
        <v>32</v>
      </c>
      <c r="T571" s="6" t="s">
        <v>32</v>
      </c>
      <c r="U571" s="6" t="s">
        <v>32</v>
      </c>
      <c r="V571" s="42" t="s">
        <v>32</v>
      </c>
    </row>
    <row r="572" spans="1:22" ht="34.5" customHeight="1" x14ac:dyDescent="0.25">
      <c r="A572" s="37" t="s">
        <v>472</v>
      </c>
      <c r="B572" s="37" t="s">
        <v>268</v>
      </c>
      <c r="C572" s="37" t="s">
        <v>555</v>
      </c>
      <c r="D572" s="2" t="s">
        <v>25</v>
      </c>
      <c r="E572" s="2">
        <v>70</v>
      </c>
      <c r="F572" s="2" t="s">
        <v>479</v>
      </c>
      <c r="G572" s="37" t="s">
        <v>480</v>
      </c>
      <c r="H572" s="37">
        <v>1</v>
      </c>
      <c r="I572" s="2" t="s">
        <v>31</v>
      </c>
      <c r="J572" s="14">
        <v>45536</v>
      </c>
      <c r="K572" s="2" t="s">
        <v>32</v>
      </c>
      <c r="L572" s="2" t="s">
        <v>32</v>
      </c>
      <c r="M572" s="2" t="s">
        <v>32</v>
      </c>
      <c r="N572" s="2" t="s">
        <v>32</v>
      </c>
      <c r="O572" s="2" t="s">
        <v>32</v>
      </c>
      <c r="P572" s="42" t="s">
        <v>32</v>
      </c>
      <c r="Q572" s="6" t="s">
        <v>32</v>
      </c>
      <c r="R572" s="6" t="s">
        <v>32</v>
      </c>
      <c r="S572" s="6" t="s">
        <v>32</v>
      </c>
      <c r="T572" s="6" t="s">
        <v>32</v>
      </c>
      <c r="U572" s="6" t="s">
        <v>32</v>
      </c>
      <c r="V572" s="42" t="s">
        <v>32</v>
      </c>
    </row>
    <row r="573" spans="1:22" ht="34.5" customHeight="1" x14ac:dyDescent="0.25">
      <c r="A573" s="2" t="s">
        <v>472</v>
      </c>
      <c r="B573" s="2" t="s">
        <v>244</v>
      </c>
      <c r="C573" s="2" t="s">
        <v>555</v>
      </c>
      <c r="D573" s="2" t="s">
        <v>50</v>
      </c>
      <c r="E573" s="2">
        <v>74</v>
      </c>
      <c r="F573" s="2" t="s">
        <v>481</v>
      </c>
      <c r="G573" s="4" t="s">
        <v>482</v>
      </c>
      <c r="H573" s="2">
        <v>56</v>
      </c>
      <c r="I573" s="2" t="s">
        <v>31</v>
      </c>
      <c r="J573" s="14">
        <v>45627</v>
      </c>
      <c r="K573" s="2" t="s">
        <v>32</v>
      </c>
      <c r="L573" s="2" t="s">
        <v>32</v>
      </c>
      <c r="M573" s="2" t="s">
        <v>32</v>
      </c>
      <c r="N573" s="2" t="s">
        <v>32</v>
      </c>
      <c r="O573" s="2" t="s">
        <v>32</v>
      </c>
      <c r="P573" s="42" t="s">
        <v>32</v>
      </c>
      <c r="Q573" s="6" t="s">
        <v>32</v>
      </c>
      <c r="R573" s="6" t="s">
        <v>32</v>
      </c>
      <c r="S573" s="6" t="s">
        <v>32</v>
      </c>
      <c r="T573" s="6" t="s">
        <v>32</v>
      </c>
      <c r="U573" s="6" t="s">
        <v>32</v>
      </c>
      <c r="V573" s="42" t="s">
        <v>32</v>
      </c>
    </row>
    <row r="574" spans="1:22" ht="34.5" customHeight="1" x14ac:dyDescent="0.25">
      <c r="A574" s="2" t="s">
        <v>472</v>
      </c>
      <c r="B574" s="2" t="s">
        <v>244</v>
      </c>
      <c r="C574" s="2" t="s">
        <v>555</v>
      </c>
      <c r="D574" s="2" t="s">
        <v>25</v>
      </c>
      <c r="E574" s="2">
        <v>79</v>
      </c>
      <c r="F574" s="2" t="s">
        <v>483</v>
      </c>
      <c r="G574" s="2" t="s">
        <v>484</v>
      </c>
      <c r="H574" s="3">
        <v>1</v>
      </c>
      <c r="I574" s="2" t="s">
        <v>41</v>
      </c>
      <c r="J574" s="14">
        <v>45352</v>
      </c>
      <c r="K574" s="42" t="s">
        <v>32</v>
      </c>
      <c r="L574" s="42" t="s">
        <v>32</v>
      </c>
      <c r="M574" s="42">
        <v>1</v>
      </c>
      <c r="N574" s="42">
        <v>1</v>
      </c>
      <c r="O574" s="42">
        <v>1</v>
      </c>
      <c r="P574" s="42">
        <v>1</v>
      </c>
      <c r="Q574" s="42">
        <v>1</v>
      </c>
      <c r="R574" s="42">
        <v>1</v>
      </c>
      <c r="S574" s="42">
        <v>1</v>
      </c>
      <c r="T574" s="42">
        <v>1</v>
      </c>
      <c r="U574" s="42">
        <v>1</v>
      </c>
      <c r="V574" s="42">
        <v>1</v>
      </c>
    </row>
    <row r="575" spans="1:22" ht="34.5" customHeight="1" x14ac:dyDescent="0.25">
      <c r="A575" s="2" t="s">
        <v>472</v>
      </c>
      <c r="B575" s="2" t="s">
        <v>244</v>
      </c>
      <c r="C575" s="2" t="s">
        <v>555</v>
      </c>
      <c r="D575" s="2" t="s">
        <v>50</v>
      </c>
      <c r="E575" s="2">
        <v>84</v>
      </c>
      <c r="F575" s="2" t="s">
        <v>485</v>
      </c>
      <c r="G575" s="2" t="s">
        <v>486</v>
      </c>
      <c r="H575" s="2">
        <v>2</v>
      </c>
      <c r="I575" s="2" t="s">
        <v>31</v>
      </c>
      <c r="J575" s="14">
        <v>45627</v>
      </c>
      <c r="K575" s="2" t="s">
        <v>32</v>
      </c>
      <c r="L575" s="2" t="s">
        <v>32</v>
      </c>
      <c r="M575" s="2" t="s">
        <v>32</v>
      </c>
      <c r="N575" s="2" t="s">
        <v>32</v>
      </c>
      <c r="O575" s="2" t="s">
        <v>32</v>
      </c>
      <c r="P575" s="42" t="s">
        <v>32</v>
      </c>
      <c r="Q575" s="6" t="s">
        <v>32</v>
      </c>
      <c r="R575" s="6" t="s">
        <v>32</v>
      </c>
      <c r="S575" s="6" t="s">
        <v>32</v>
      </c>
      <c r="T575" s="6" t="s">
        <v>32</v>
      </c>
      <c r="U575" s="6" t="s">
        <v>32</v>
      </c>
      <c r="V575" s="42" t="s">
        <v>32</v>
      </c>
    </row>
    <row r="576" spans="1:22" ht="34.5" customHeight="1" x14ac:dyDescent="0.25">
      <c r="A576" s="2" t="s">
        <v>472</v>
      </c>
      <c r="B576" s="2" t="s">
        <v>232</v>
      </c>
      <c r="C576" s="2" t="s">
        <v>555</v>
      </c>
      <c r="D576" s="2" t="s">
        <v>43</v>
      </c>
      <c r="E576" s="2">
        <v>85</v>
      </c>
      <c r="F576" s="2" t="s">
        <v>487</v>
      </c>
      <c r="G576" s="2" t="s">
        <v>488</v>
      </c>
      <c r="H576" s="2">
        <v>1400</v>
      </c>
      <c r="I576" s="2" t="s">
        <v>31</v>
      </c>
      <c r="J576" s="14">
        <v>45444</v>
      </c>
      <c r="K576" s="2" t="s">
        <v>32</v>
      </c>
      <c r="L576" s="2" t="s">
        <v>32</v>
      </c>
      <c r="M576" s="2" t="s">
        <v>32</v>
      </c>
      <c r="N576" s="37" t="s">
        <v>32</v>
      </c>
      <c r="O576" s="2" t="s">
        <v>32</v>
      </c>
      <c r="P576" s="42" t="s">
        <v>32</v>
      </c>
      <c r="Q576" s="6" t="s">
        <v>32</v>
      </c>
      <c r="R576" s="6" t="s">
        <v>32</v>
      </c>
      <c r="S576" s="6">
        <v>521</v>
      </c>
      <c r="T576" s="6">
        <v>560</v>
      </c>
      <c r="U576" s="6">
        <v>521</v>
      </c>
      <c r="V576" s="42">
        <v>0.93035714285714288</v>
      </c>
    </row>
    <row r="577" spans="1:22" ht="34.5" customHeight="1" x14ac:dyDescent="0.25">
      <c r="A577" s="2" t="s">
        <v>472</v>
      </c>
      <c r="B577" s="2" t="s">
        <v>232</v>
      </c>
      <c r="C577" s="2" t="s">
        <v>555</v>
      </c>
      <c r="D577" s="2" t="s">
        <v>43</v>
      </c>
      <c r="E577" s="2">
        <v>88</v>
      </c>
      <c r="F577" s="2" t="s">
        <v>489</v>
      </c>
      <c r="G577" s="37" t="s">
        <v>490</v>
      </c>
      <c r="H577" s="3">
        <v>1</v>
      </c>
      <c r="I577" s="2" t="s">
        <v>41</v>
      </c>
      <c r="J577" s="14">
        <v>45444</v>
      </c>
      <c r="K577" s="42" t="s">
        <v>32</v>
      </c>
      <c r="L577" s="42" t="s">
        <v>32</v>
      </c>
      <c r="M577" s="42" t="s">
        <v>32</v>
      </c>
      <c r="N577" s="42" t="s">
        <v>32</v>
      </c>
      <c r="O577" s="42" t="s">
        <v>32</v>
      </c>
      <c r="P577" s="42" t="s">
        <v>32</v>
      </c>
      <c r="Q577" s="42" t="s">
        <v>32</v>
      </c>
      <c r="R577" s="42" t="s">
        <v>32</v>
      </c>
      <c r="S577" s="42">
        <v>0.4</v>
      </c>
      <c r="T577" s="42">
        <v>1</v>
      </c>
      <c r="U577" s="42">
        <v>0.4</v>
      </c>
      <c r="V577" s="42">
        <v>0.4</v>
      </c>
    </row>
    <row r="578" spans="1:22" ht="34.5" customHeight="1" x14ac:dyDescent="0.25">
      <c r="A578" s="2" t="s">
        <v>472</v>
      </c>
      <c r="B578" s="2" t="s">
        <v>232</v>
      </c>
      <c r="C578" s="2" t="s">
        <v>555</v>
      </c>
      <c r="D578" s="2" t="s">
        <v>43</v>
      </c>
      <c r="E578" s="2">
        <v>90</v>
      </c>
      <c r="F578" s="2" t="s">
        <v>491</v>
      </c>
      <c r="G578" s="2" t="s">
        <v>492</v>
      </c>
      <c r="H578" s="2">
        <v>4</v>
      </c>
      <c r="I578" s="2" t="s">
        <v>31</v>
      </c>
      <c r="J578" s="14">
        <v>45627</v>
      </c>
      <c r="K578" s="2" t="s">
        <v>32</v>
      </c>
      <c r="L578" s="2" t="s">
        <v>32</v>
      </c>
      <c r="M578" s="2" t="s">
        <v>32</v>
      </c>
      <c r="N578" s="2" t="s">
        <v>32</v>
      </c>
      <c r="O578" s="2" t="s">
        <v>32</v>
      </c>
      <c r="P578" s="42" t="s">
        <v>32</v>
      </c>
      <c r="Q578" s="6" t="s">
        <v>32</v>
      </c>
      <c r="R578" s="6" t="s">
        <v>32</v>
      </c>
      <c r="S578" s="6" t="s">
        <v>32</v>
      </c>
      <c r="T578" s="6" t="s">
        <v>32</v>
      </c>
      <c r="U578" s="6" t="s">
        <v>32</v>
      </c>
      <c r="V578" s="42" t="s">
        <v>32</v>
      </c>
    </row>
    <row r="579" spans="1:22" ht="34.5" customHeight="1" x14ac:dyDescent="0.25">
      <c r="A579" s="2" t="s">
        <v>472</v>
      </c>
      <c r="B579" s="37" t="s">
        <v>220</v>
      </c>
      <c r="C579" s="2" t="s">
        <v>555</v>
      </c>
      <c r="D579" s="2" t="s">
        <v>25</v>
      </c>
      <c r="E579" s="2">
        <v>93</v>
      </c>
      <c r="F579" s="2" t="s">
        <v>493</v>
      </c>
      <c r="G579" s="37" t="s">
        <v>494</v>
      </c>
      <c r="H579" s="37">
        <v>6</v>
      </c>
      <c r="I579" s="2" t="s">
        <v>31</v>
      </c>
      <c r="J579" s="14">
        <v>45597</v>
      </c>
      <c r="K579" s="2" t="s">
        <v>32</v>
      </c>
      <c r="L579" s="2" t="s">
        <v>32</v>
      </c>
      <c r="M579" s="2" t="s">
        <v>32</v>
      </c>
      <c r="N579" s="2" t="s">
        <v>32</v>
      </c>
      <c r="O579" s="2" t="s">
        <v>32</v>
      </c>
      <c r="P579" s="42" t="s">
        <v>32</v>
      </c>
      <c r="Q579" s="6" t="s">
        <v>32</v>
      </c>
      <c r="R579" s="6" t="s">
        <v>32</v>
      </c>
      <c r="S579" s="6" t="s">
        <v>32</v>
      </c>
      <c r="T579" s="6" t="s">
        <v>32</v>
      </c>
      <c r="U579" s="6" t="s">
        <v>32</v>
      </c>
      <c r="V579" s="42" t="s">
        <v>32</v>
      </c>
    </row>
    <row r="580" spans="1:22" ht="34.5" customHeight="1" x14ac:dyDescent="0.25">
      <c r="A580" s="2" t="s">
        <v>472</v>
      </c>
      <c r="B580" s="2" t="s">
        <v>220</v>
      </c>
      <c r="C580" s="2" t="s">
        <v>555</v>
      </c>
      <c r="D580" s="2" t="s">
        <v>25</v>
      </c>
      <c r="E580" s="2">
        <v>95</v>
      </c>
      <c r="F580" s="2" t="s">
        <v>223</v>
      </c>
      <c r="G580" s="2" t="s">
        <v>495</v>
      </c>
      <c r="H580" s="2">
        <v>10</v>
      </c>
      <c r="I580" s="2" t="s">
        <v>31</v>
      </c>
      <c r="J580" s="14">
        <v>45474</v>
      </c>
      <c r="K580" s="2" t="s">
        <v>32</v>
      </c>
      <c r="L580" s="2" t="s">
        <v>32</v>
      </c>
      <c r="M580" s="2" t="s">
        <v>32</v>
      </c>
      <c r="N580" s="2" t="s">
        <v>32</v>
      </c>
      <c r="O580" s="2" t="s">
        <v>32</v>
      </c>
      <c r="P580" s="3" t="s">
        <v>32</v>
      </c>
      <c r="Q580" s="2" t="s">
        <v>32</v>
      </c>
      <c r="R580" s="2" t="s">
        <v>32</v>
      </c>
      <c r="S580" s="2" t="s">
        <v>32</v>
      </c>
      <c r="T580" s="2" t="s">
        <v>32</v>
      </c>
      <c r="U580" s="2" t="s">
        <v>32</v>
      </c>
      <c r="V580" s="2" t="s">
        <v>32</v>
      </c>
    </row>
    <row r="581" spans="1:22" ht="34.5" customHeight="1" x14ac:dyDescent="0.25">
      <c r="A581" s="2" t="s">
        <v>472</v>
      </c>
      <c r="B581" s="2" t="s">
        <v>220</v>
      </c>
      <c r="C581" s="2" t="s">
        <v>555</v>
      </c>
      <c r="D581" s="2" t="s">
        <v>25</v>
      </c>
      <c r="E581" s="2">
        <v>98</v>
      </c>
      <c r="F581" s="2" t="s">
        <v>496</v>
      </c>
      <c r="G581" s="2" t="s">
        <v>497</v>
      </c>
      <c r="H581" s="2">
        <v>520</v>
      </c>
      <c r="I581" s="2" t="s">
        <v>31</v>
      </c>
      <c r="J581" s="14">
        <v>45323</v>
      </c>
      <c r="K581" s="2" t="s">
        <v>32</v>
      </c>
      <c r="L581" s="2">
        <v>0</v>
      </c>
      <c r="M581" s="2" t="s">
        <v>32</v>
      </c>
      <c r="N581" s="2">
        <v>36</v>
      </c>
      <c r="O581" s="2">
        <v>0</v>
      </c>
      <c r="P581" s="42">
        <v>0</v>
      </c>
      <c r="Q581" s="6" t="s">
        <v>32</v>
      </c>
      <c r="R581" s="6" t="s">
        <v>32</v>
      </c>
      <c r="S581" s="6" t="s">
        <v>32</v>
      </c>
      <c r="T581" s="6" t="s">
        <v>32</v>
      </c>
      <c r="U581" s="6" t="s">
        <v>32</v>
      </c>
      <c r="V581" s="42" t="s">
        <v>32</v>
      </c>
    </row>
    <row r="582" spans="1:22" ht="34.5" customHeight="1" x14ac:dyDescent="0.25">
      <c r="A582" s="4" t="s">
        <v>24</v>
      </c>
      <c r="B582" s="4" t="s">
        <v>24</v>
      </c>
      <c r="C582" s="2" t="s">
        <v>555</v>
      </c>
      <c r="D582" s="2" t="s">
        <v>25</v>
      </c>
      <c r="E582" s="2">
        <v>99</v>
      </c>
      <c r="F582" s="2" t="s">
        <v>29</v>
      </c>
      <c r="G582" s="37" t="s">
        <v>29</v>
      </c>
      <c r="H582" s="37">
        <v>1</v>
      </c>
      <c r="I582" s="2" t="s">
        <v>31</v>
      </c>
      <c r="J582" s="14">
        <v>45597</v>
      </c>
      <c r="K582" s="2" t="s">
        <v>32</v>
      </c>
      <c r="L582" s="2" t="s">
        <v>32</v>
      </c>
      <c r="M582" s="2" t="s">
        <v>32</v>
      </c>
      <c r="N582" s="2" t="s">
        <v>32</v>
      </c>
      <c r="O582" s="2" t="s">
        <v>32</v>
      </c>
      <c r="P582" s="42" t="s">
        <v>32</v>
      </c>
      <c r="Q582" s="6" t="s">
        <v>32</v>
      </c>
      <c r="R582" s="6" t="s">
        <v>32</v>
      </c>
      <c r="S582" s="6" t="s">
        <v>32</v>
      </c>
      <c r="T582" s="6" t="s">
        <v>32</v>
      </c>
      <c r="U582" s="6" t="s">
        <v>32</v>
      </c>
      <c r="V582" s="42" t="s">
        <v>32</v>
      </c>
    </row>
    <row r="583" spans="1:22" ht="34.5" customHeight="1" x14ac:dyDescent="0.25">
      <c r="A583" s="4" t="s">
        <v>24</v>
      </c>
      <c r="B583" s="4" t="s">
        <v>24</v>
      </c>
      <c r="C583" s="2" t="s">
        <v>555</v>
      </c>
      <c r="D583" s="2" t="s">
        <v>25</v>
      </c>
      <c r="E583" s="2">
        <v>100</v>
      </c>
      <c r="F583" s="2" t="s">
        <v>33</v>
      </c>
      <c r="G583" s="37" t="s">
        <v>33</v>
      </c>
      <c r="H583" s="37">
        <v>2</v>
      </c>
      <c r="I583" s="2" t="s">
        <v>31</v>
      </c>
      <c r="J583" s="14">
        <v>45505</v>
      </c>
      <c r="K583" s="2" t="s">
        <v>32</v>
      </c>
      <c r="L583" s="2" t="s">
        <v>32</v>
      </c>
      <c r="M583" s="2" t="s">
        <v>32</v>
      </c>
      <c r="N583" s="2" t="s">
        <v>32</v>
      </c>
      <c r="O583" s="2" t="s">
        <v>32</v>
      </c>
      <c r="P583" s="42" t="s">
        <v>32</v>
      </c>
      <c r="Q583" s="6" t="s">
        <v>32</v>
      </c>
      <c r="R583" s="6" t="s">
        <v>32</v>
      </c>
      <c r="S583" s="6" t="s">
        <v>32</v>
      </c>
      <c r="T583" s="6" t="s">
        <v>32</v>
      </c>
      <c r="U583" s="6" t="s">
        <v>32</v>
      </c>
      <c r="V583" s="42" t="s">
        <v>32</v>
      </c>
    </row>
    <row r="584" spans="1:22" ht="34.5" customHeight="1" x14ac:dyDescent="0.25">
      <c r="A584" s="4" t="s">
        <v>24</v>
      </c>
      <c r="B584" s="4" t="s">
        <v>24</v>
      </c>
      <c r="C584" s="2" t="s">
        <v>555</v>
      </c>
      <c r="D584" s="2" t="s">
        <v>25</v>
      </c>
      <c r="E584" s="2">
        <v>101</v>
      </c>
      <c r="F584" s="2" t="s">
        <v>35</v>
      </c>
      <c r="G584" s="37" t="s">
        <v>35</v>
      </c>
      <c r="H584" s="37">
        <v>3</v>
      </c>
      <c r="I584" s="2" t="s">
        <v>31</v>
      </c>
      <c r="J584" s="14">
        <v>45474</v>
      </c>
      <c r="K584" s="2" t="s">
        <v>32</v>
      </c>
      <c r="L584" s="2" t="s">
        <v>32</v>
      </c>
      <c r="M584" s="2" t="s">
        <v>32</v>
      </c>
      <c r="N584" s="2" t="s">
        <v>32</v>
      </c>
      <c r="O584" s="2" t="s">
        <v>32</v>
      </c>
      <c r="P584" s="42" t="s">
        <v>32</v>
      </c>
      <c r="Q584" s="6" t="s">
        <v>32</v>
      </c>
      <c r="R584" s="6" t="s">
        <v>32</v>
      </c>
      <c r="S584" s="6" t="s">
        <v>32</v>
      </c>
      <c r="T584" s="6" t="s">
        <v>32</v>
      </c>
      <c r="U584" s="6" t="s">
        <v>32</v>
      </c>
      <c r="V584" s="42" t="s">
        <v>32</v>
      </c>
    </row>
    <row r="585" spans="1:22" ht="34.5" customHeight="1" x14ac:dyDescent="0.25">
      <c r="A585" s="4" t="s">
        <v>24</v>
      </c>
      <c r="B585" s="4" t="s">
        <v>24</v>
      </c>
      <c r="C585" s="2" t="s">
        <v>555</v>
      </c>
      <c r="D585" s="2" t="s">
        <v>43</v>
      </c>
      <c r="E585" s="2">
        <v>104</v>
      </c>
      <c r="F585" s="2" t="s">
        <v>46</v>
      </c>
      <c r="G585" s="37" t="s">
        <v>542</v>
      </c>
      <c r="H585" s="38">
        <v>1</v>
      </c>
      <c r="I585" s="2" t="s">
        <v>41</v>
      </c>
      <c r="J585" s="14">
        <v>45352</v>
      </c>
      <c r="K585" s="42" t="s">
        <v>32</v>
      </c>
      <c r="L585" s="42" t="s">
        <v>32</v>
      </c>
      <c r="M585" s="42">
        <v>1</v>
      </c>
      <c r="N585" s="42">
        <v>1</v>
      </c>
      <c r="O585" s="42">
        <v>1</v>
      </c>
      <c r="P585" s="42">
        <v>1</v>
      </c>
      <c r="Q585" s="42" t="s">
        <v>32</v>
      </c>
      <c r="R585" s="42" t="s">
        <v>32</v>
      </c>
      <c r="S585" s="42">
        <v>1</v>
      </c>
      <c r="T585" s="42">
        <v>1</v>
      </c>
      <c r="U585" s="42">
        <v>1</v>
      </c>
      <c r="V585" s="42">
        <v>1</v>
      </c>
    </row>
    <row r="586" spans="1:22" ht="34.5" customHeight="1" x14ac:dyDescent="0.25">
      <c r="A586" s="4" t="s">
        <v>24</v>
      </c>
      <c r="B586" s="4" t="s">
        <v>24</v>
      </c>
      <c r="C586" s="2" t="s">
        <v>555</v>
      </c>
      <c r="D586" s="2" t="s">
        <v>43</v>
      </c>
      <c r="E586" s="2">
        <v>105</v>
      </c>
      <c r="F586" s="2" t="s">
        <v>48</v>
      </c>
      <c r="G586" s="37" t="s">
        <v>48</v>
      </c>
      <c r="H586" s="37">
        <v>3</v>
      </c>
      <c r="I586" s="2" t="s">
        <v>31</v>
      </c>
      <c r="J586" s="14">
        <v>45352</v>
      </c>
      <c r="K586" s="2" t="s">
        <v>32</v>
      </c>
      <c r="L586" s="2" t="s">
        <v>32</v>
      </c>
      <c r="M586" s="2">
        <v>0</v>
      </c>
      <c r="N586" s="2">
        <v>2</v>
      </c>
      <c r="O586" s="2">
        <v>0</v>
      </c>
      <c r="P586" s="42">
        <v>0</v>
      </c>
      <c r="Q586" s="6">
        <v>3</v>
      </c>
      <c r="R586" s="6" t="s">
        <v>32</v>
      </c>
      <c r="S586" s="6" t="s">
        <v>32</v>
      </c>
      <c r="T586" s="6">
        <v>1</v>
      </c>
      <c r="U586" s="6">
        <v>3</v>
      </c>
      <c r="V586" s="42">
        <v>3</v>
      </c>
    </row>
    <row r="587" spans="1:22" ht="34.5" customHeight="1" x14ac:dyDescent="0.25">
      <c r="A587" s="4" t="s">
        <v>24</v>
      </c>
      <c r="B587" s="4" t="s">
        <v>24</v>
      </c>
      <c r="C587" s="2" t="s">
        <v>555</v>
      </c>
      <c r="D587" s="2" t="s">
        <v>50</v>
      </c>
      <c r="E587" s="2">
        <v>106</v>
      </c>
      <c r="F587" s="2" t="s">
        <v>51</v>
      </c>
      <c r="G587" s="37" t="s">
        <v>51</v>
      </c>
      <c r="H587" s="37">
        <v>1</v>
      </c>
      <c r="I587" s="2" t="s">
        <v>31</v>
      </c>
      <c r="J587" s="14">
        <v>45566</v>
      </c>
      <c r="K587" s="2" t="s">
        <v>32</v>
      </c>
      <c r="L587" s="2" t="s">
        <v>32</v>
      </c>
      <c r="M587" s="2" t="s">
        <v>32</v>
      </c>
      <c r="N587" s="2" t="s">
        <v>32</v>
      </c>
      <c r="O587" s="2" t="s">
        <v>32</v>
      </c>
      <c r="P587" s="42" t="s">
        <v>32</v>
      </c>
      <c r="Q587" s="6" t="s">
        <v>32</v>
      </c>
      <c r="R587" s="6" t="s">
        <v>32</v>
      </c>
      <c r="S587" s="6" t="s">
        <v>32</v>
      </c>
      <c r="T587" s="6" t="s">
        <v>32</v>
      </c>
      <c r="U587" s="6" t="s">
        <v>32</v>
      </c>
      <c r="V587" s="42" t="s">
        <v>32</v>
      </c>
    </row>
    <row r="588" spans="1:22" ht="34.5" customHeight="1" x14ac:dyDescent="0.25">
      <c r="A588" s="4" t="s">
        <v>24</v>
      </c>
      <c r="B588" s="4" t="s">
        <v>24</v>
      </c>
      <c r="C588" s="2" t="s">
        <v>555</v>
      </c>
      <c r="D588" s="2" t="s">
        <v>37</v>
      </c>
      <c r="E588" s="2">
        <v>108</v>
      </c>
      <c r="F588" s="2" t="s">
        <v>544</v>
      </c>
      <c r="G588" s="37" t="s">
        <v>53</v>
      </c>
      <c r="H588" s="37">
        <v>2</v>
      </c>
      <c r="I588" s="2" t="s">
        <v>31</v>
      </c>
      <c r="J588" s="14">
        <v>45505</v>
      </c>
      <c r="K588" s="2" t="s">
        <v>32</v>
      </c>
      <c r="L588" s="2" t="s">
        <v>32</v>
      </c>
      <c r="M588" s="2" t="s">
        <v>32</v>
      </c>
      <c r="N588" s="2" t="s">
        <v>32</v>
      </c>
      <c r="O588" s="2" t="s">
        <v>32</v>
      </c>
      <c r="P588" s="42" t="s">
        <v>32</v>
      </c>
      <c r="Q588" s="6" t="s">
        <v>32</v>
      </c>
      <c r="R588" s="6" t="s">
        <v>32</v>
      </c>
      <c r="S588" s="6" t="s">
        <v>32</v>
      </c>
      <c r="T588" s="6" t="s">
        <v>32</v>
      </c>
      <c r="U588" s="6" t="s">
        <v>32</v>
      </c>
      <c r="V588" s="42" t="s">
        <v>32</v>
      </c>
    </row>
    <row r="589" spans="1:22" ht="34.5" customHeight="1" x14ac:dyDescent="0.25">
      <c r="A589" s="4" t="s">
        <v>24</v>
      </c>
      <c r="B589" s="4" t="s">
        <v>24</v>
      </c>
      <c r="C589" s="2" t="s">
        <v>555</v>
      </c>
      <c r="D589" s="2" t="s">
        <v>43</v>
      </c>
      <c r="E589" s="2">
        <v>110</v>
      </c>
      <c r="F589" s="2" t="s">
        <v>498</v>
      </c>
      <c r="G589" s="37" t="s">
        <v>55</v>
      </c>
      <c r="H589" s="37">
        <v>3</v>
      </c>
      <c r="I589" s="2" t="s">
        <v>31</v>
      </c>
      <c r="J589" s="14">
        <v>45474</v>
      </c>
      <c r="K589" s="2" t="s">
        <v>32</v>
      </c>
      <c r="L589" s="2" t="s">
        <v>32</v>
      </c>
      <c r="M589" s="2" t="s">
        <v>32</v>
      </c>
      <c r="N589" s="2" t="s">
        <v>32</v>
      </c>
      <c r="O589" s="2" t="s">
        <v>32</v>
      </c>
      <c r="P589" s="42" t="s">
        <v>32</v>
      </c>
      <c r="Q589" s="6" t="s">
        <v>32</v>
      </c>
      <c r="R589" s="6" t="s">
        <v>32</v>
      </c>
      <c r="S589" s="6" t="s">
        <v>32</v>
      </c>
      <c r="T589" s="6" t="s">
        <v>32</v>
      </c>
      <c r="U589" s="6" t="s">
        <v>32</v>
      </c>
      <c r="V589" s="42" t="s">
        <v>32</v>
      </c>
    </row>
    <row r="590" spans="1:22" ht="34.5" customHeight="1" x14ac:dyDescent="0.25">
      <c r="A590" s="2" t="s">
        <v>499</v>
      </c>
      <c r="B590" s="2" t="s">
        <v>65</v>
      </c>
      <c r="C590" s="2" t="s">
        <v>555</v>
      </c>
      <c r="D590" s="2" t="s">
        <v>37</v>
      </c>
      <c r="E590" s="2">
        <v>114</v>
      </c>
      <c r="F590" s="2" t="s">
        <v>500</v>
      </c>
      <c r="G590" s="2" t="s">
        <v>501</v>
      </c>
      <c r="H590" s="2">
        <v>4</v>
      </c>
      <c r="I590" s="2" t="s">
        <v>31</v>
      </c>
      <c r="J590" s="14">
        <v>45352</v>
      </c>
      <c r="K590" s="2" t="s">
        <v>32</v>
      </c>
      <c r="L590" s="2" t="s">
        <v>32</v>
      </c>
      <c r="M590" s="2">
        <v>1</v>
      </c>
      <c r="N590" s="2">
        <v>1</v>
      </c>
      <c r="O590" s="2">
        <v>1</v>
      </c>
      <c r="P590" s="42">
        <v>1</v>
      </c>
      <c r="Q590" s="6" t="s">
        <v>32</v>
      </c>
      <c r="R590" s="6" t="s">
        <v>32</v>
      </c>
      <c r="S590" s="6">
        <v>1</v>
      </c>
      <c r="T590" s="6">
        <v>1</v>
      </c>
      <c r="U590" s="6">
        <v>1</v>
      </c>
      <c r="V590" s="42">
        <v>1</v>
      </c>
    </row>
    <row r="591" spans="1:22" ht="34.5" customHeight="1" x14ac:dyDescent="0.25">
      <c r="A591" s="2" t="s">
        <v>499</v>
      </c>
      <c r="B591" s="2" t="s">
        <v>110</v>
      </c>
      <c r="C591" s="2" t="s">
        <v>555</v>
      </c>
      <c r="D591" s="2" t="s">
        <v>50</v>
      </c>
      <c r="E591" s="2">
        <v>130</v>
      </c>
      <c r="F591" s="2" t="s">
        <v>502</v>
      </c>
      <c r="G591" s="2" t="s">
        <v>503</v>
      </c>
      <c r="H591" s="2">
        <v>1</v>
      </c>
      <c r="I591" s="2" t="s">
        <v>31</v>
      </c>
      <c r="J591" s="14">
        <v>45627</v>
      </c>
      <c r="K591" s="2" t="s">
        <v>32</v>
      </c>
      <c r="L591" s="2" t="s">
        <v>32</v>
      </c>
      <c r="M591" s="2" t="s">
        <v>32</v>
      </c>
      <c r="N591" s="2" t="s">
        <v>32</v>
      </c>
      <c r="O591" s="2" t="s">
        <v>32</v>
      </c>
      <c r="P591" s="42" t="s">
        <v>32</v>
      </c>
      <c r="Q591" s="6" t="s">
        <v>32</v>
      </c>
      <c r="R591" s="6" t="s">
        <v>32</v>
      </c>
      <c r="S591" s="6" t="s">
        <v>32</v>
      </c>
      <c r="T591" s="6" t="s">
        <v>32</v>
      </c>
      <c r="U591" s="6" t="s">
        <v>32</v>
      </c>
      <c r="V591" s="42" t="s">
        <v>32</v>
      </c>
    </row>
    <row r="592" spans="1:22" ht="34.5" customHeight="1" x14ac:dyDescent="0.25">
      <c r="A592" s="2" t="s">
        <v>499</v>
      </c>
      <c r="B592" s="2" t="s">
        <v>110</v>
      </c>
      <c r="C592" s="2" t="s">
        <v>555</v>
      </c>
      <c r="D592" s="2" t="s">
        <v>50</v>
      </c>
      <c r="E592" s="2">
        <v>131</v>
      </c>
      <c r="F592" s="2" t="s">
        <v>504</v>
      </c>
      <c r="G592" s="2" t="s">
        <v>505</v>
      </c>
      <c r="H592" s="2">
        <v>12</v>
      </c>
      <c r="I592" s="2" t="s">
        <v>31</v>
      </c>
      <c r="J592" s="14">
        <v>45292</v>
      </c>
      <c r="K592" s="2">
        <v>1</v>
      </c>
      <c r="L592" s="2">
        <v>1</v>
      </c>
      <c r="M592" s="2">
        <v>1</v>
      </c>
      <c r="N592" s="2">
        <v>3</v>
      </c>
      <c r="O592" s="2">
        <v>3</v>
      </c>
      <c r="P592" s="42">
        <v>1</v>
      </c>
      <c r="Q592" s="6">
        <v>1</v>
      </c>
      <c r="R592" s="6">
        <v>1</v>
      </c>
      <c r="S592" s="6">
        <v>1</v>
      </c>
      <c r="T592" s="6">
        <v>3</v>
      </c>
      <c r="U592" s="6">
        <v>3</v>
      </c>
      <c r="V592" s="42">
        <v>1</v>
      </c>
    </row>
    <row r="593" spans="1:22" ht="34.5" customHeight="1" x14ac:dyDescent="0.25">
      <c r="A593" s="2" t="s">
        <v>499</v>
      </c>
      <c r="B593" s="2" t="s">
        <v>91</v>
      </c>
      <c r="C593" s="2" t="s">
        <v>555</v>
      </c>
      <c r="D593" s="2" t="s">
        <v>43</v>
      </c>
      <c r="E593" s="2">
        <v>134</v>
      </c>
      <c r="F593" s="2" t="s">
        <v>506</v>
      </c>
      <c r="G593" s="2" t="s">
        <v>507</v>
      </c>
      <c r="H593" s="2">
        <v>16</v>
      </c>
      <c r="I593" s="2" t="s">
        <v>31</v>
      </c>
      <c r="J593" s="14">
        <v>45352</v>
      </c>
      <c r="K593" s="2" t="s">
        <v>32</v>
      </c>
      <c r="L593" s="2" t="s">
        <v>32</v>
      </c>
      <c r="M593" s="2">
        <v>4</v>
      </c>
      <c r="N593" s="2">
        <v>4</v>
      </c>
      <c r="O593" s="2">
        <v>4</v>
      </c>
      <c r="P593" s="42">
        <v>1</v>
      </c>
      <c r="Q593" s="6" t="s">
        <v>32</v>
      </c>
      <c r="R593" s="6" t="s">
        <v>32</v>
      </c>
      <c r="S593" s="6">
        <v>4</v>
      </c>
      <c r="T593" s="6">
        <v>4</v>
      </c>
      <c r="U593" s="6">
        <v>4</v>
      </c>
      <c r="V593" s="42">
        <v>1</v>
      </c>
    </row>
    <row r="594" spans="1:22" ht="34.5" customHeight="1" x14ac:dyDescent="0.25">
      <c r="A594" s="2" t="s">
        <v>499</v>
      </c>
      <c r="B594" s="2" t="s">
        <v>91</v>
      </c>
      <c r="C594" s="2" t="s">
        <v>555</v>
      </c>
      <c r="D594" s="2" t="s">
        <v>25</v>
      </c>
      <c r="E594" s="2">
        <v>137</v>
      </c>
      <c r="F594" s="2" t="s">
        <v>508</v>
      </c>
      <c r="G594" s="2" t="s">
        <v>509</v>
      </c>
      <c r="H594" s="2">
        <v>1</v>
      </c>
      <c r="I594" s="2" t="s">
        <v>31</v>
      </c>
      <c r="J594" s="14">
        <v>45444</v>
      </c>
      <c r="K594" s="2" t="s">
        <v>32</v>
      </c>
      <c r="L594" s="2" t="s">
        <v>32</v>
      </c>
      <c r="M594" s="2" t="s">
        <v>32</v>
      </c>
      <c r="N594" s="37" t="s">
        <v>32</v>
      </c>
      <c r="O594" s="2" t="s">
        <v>32</v>
      </c>
      <c r="P594" s="42" t="s">
        <v>32</v>
      </c>
      <c r="Q594" s="6" t="s">
        <v>32</v>
      </c>
      <c r="R594" s="6" t="s">
        <v>32</v>
      </c>
      <c r="S594" s="6">
        <v>1</v>
      </c>
      <c r="T594" s="6">
        <v>1</v>
      </c>
      <c r="U594" s="6">
        <v>1</v>
      </c>
      <c r="V594" s="42">
        <v>1</v>
      </c>
    </row>
    <row r="595" spans="1:22" ht="34.5" customHeight="1" x14ac:dyDescent="0.25">
      <c r="A595" s="2" t="s">
        <v>499</v>
      </c>
      <c r="B595" s="2" t="s">
        <v>91</v>
      </c>
      <c r="C595" s="2" t="s">
        <v>555</v>
      </c>
      <c r="D595" s="2" t="s">
        <v>50</v>
      </c>
      <c r="E595" s="2">
        <v>144</v>
      </c>
      <c r="F595" s="2" t="s">
        <v>510</v>
      </c>
      <c r="G595" s="2" t="s">
        <v>511</v>
      </c>
      <c r="H595" s="2">
        <v>4</v>
      </c>
      <c r="I595" s="2" t="s">
        <v>31</v>
      </c>
      <c r="J595" s="14">
        <v>45352</v>
      </c>
      <c r="K595" s="2" t="s">
        <v>32</v>
      </c>
      <c r="L595" s="2" t="s">
        <v>32</v>
      </c>
      <c r="M595" s="2">
        <v>1</v>
      </c>
      <c r="N595" s="2">
        <v>1</v>
      </c>
      <c r="O595" s="2">
        <v>1</v>
      </c>
      <c r="P595" s="42">
        <v>1</v>
      </c>
      <c r="Q595" s="6" t="s">
        <v>32</v>
      </c>
      <c r="R595" s="6" t="s">
        <v>32</v>
      </c>
      <c r="S595" s="6">
        <v>1</v>
      </c>
      <c r="T595" s="6">
        <v>1</v>
      </c>
      <c r="U595" s="6">
        <v>1</v>
      </c>
      <c r="V595" s="42">
        <v>1</v>
      </c>
    </row>
    <row r="596" spans="1:22" ht="34.5" customHeight="1" x14ac:dyDescent="0.25">
      <c r="A596" s="2" t="s">
        <v>499</v>
      </c>
      <c r="B596" s="2" t="s">
        <v>512</v>
      </c>
      <c r="C596" s="2" t="s">
        <v>555</v>
      </c>
      <c r="D596" s="2" t="s">
        <v>25</v>
      </c>
      <c r="E596" s="2">
        <v>146</v>
      </c>
      <c r="F596" s="2" t="s">
        <v>513</v>
      </c>
      <c r="G596" s="2" t="s">
        <v>514</v>
      </c>
      <c r="H596" s="3">
        <v>0.1</v>
      </c>
      <c r="I596" s="2" t="s">
        <v>41</v>
      </c>
      <c r="J596" s="14">
        <v>45474</v>
      </c>
      <c r="K596" s="42" t="s">
        <v>32</v>
      </c>
      <c r="L596" s="42" t="s">
        <v>32</v>
      </c>
      <c r="M596" s="42" t="s">
        <v>32</v>
      </c>
      <c r="N596" s="42" t="s">
        <v>32</v>
      </c>
      <c r="O596" s="42" t="s">
        <v>32</v>
      </c>
      <c r="P596" s="42" t="s">
        <v>32</v>
      </c>
      <c r="Q596" s="42" t="s">
        <v>32</v>
      </c>
      <c r="R596" s="42" t="s">
        <v>32</v>
      </c>
      <c r="S596" s="42" t="s">
        <v>32</v>
      </c>
      <c r="T596" s="42" t="s">
        <v>32</v>
      </c>
      <c r="U596" s="42" t="s">
        <v>32</v>
      </c>
      <c r="V596" s="42" t="s">
        <v>32</v>
      </c>
    </row>
    <row r="597" spans="1:22" ht="34.5" customHeight="1" x14ac:dyDescent="0.25">
      <c r="A597" s="37" t="s">
        <v>499</v>
      </c>
      <c r="B597" s="37" t="s">
        <v>512</v>
      </c>
      <c r="C597" s="2" t="s">
        <v>555</v>
      </c>
      <c r="D597" s="2" t="s">
        <v>25</v>
      </c>
      <c r="E597" s="2">
        <v>147</v>
      </c>
      <c r="F597" s="2" t="s">
        <v>128</v>
      </c>
      <c r="G597" s="37" t="s">
        <v>515</v>
      </c>
      <c r="H597" s="37">
        <v>50</v>
      </c>
      <c r="I597" s="2" t="s">
        <v>31</v>
      </c>
      <c r="J597" s="14">
        <v>45627</v>
      </c>
      <c r="K597" s="2" t="s">
        <v>32</v>
      </c>
      <c r="L597" s="2" t="s">
        <v>32</v>
      </c>
      <c r="M597" s="2" t="s">
        <v>32</v>
      </c>
      <c r="N597" s="2" t="s">
        <v>32</v>
      </c>
      <c r="O597" s="2" t="s">
        <v>32</v>
      </c>
      <c r="P597" s="42" t="s">
        <v>32</v>
      </c>
      <c r="Q597" s="6" t="s">
        <v>32</v>
      </c>
      <c r="R597" s="6" t="s">
        <v>32</v>
      </c>
      <c r="S597" s="6" t="s">
        <v>32</v>
      </c>
      <c r="T597" s="6" t="s">
        <v>32</v>
      </c>
      <c r="U597" s="6" t="s">
        <v>32</v>
      </c>
      <c r="V597" s="42" t="s">
        <v>32</v>
      </c>
    </row>
    <row r="598" spans="1:22" ht="34.5" customHeight="1" x14ac:dyDescent="0.25">
      <c r="A598" s="37" t="s">
        <v>499</v>
      </c>
      <c r="B598" s="37" t="s">
        <v>512</v>
      </c>
      <c r="C598" s="2" t="s">
        <v>555</v>
      </c>
      <c r="D598" s="2" t="s">
        <v>50</v>
      </c>
      <c r="E598" s="2">
        <v>149</v>
      </c>
      <c r="F598" s="2" t="s">
        <v>516</v>
      </c>
      <c r="G598" s="37" t="s">
        <v>517</v>
      </c>
      <c r="H598" s="37">
        <v>2</v>
      </c>
      <c r="I598" s="2" t="s">
        <v>31</v>
      </c>
      <c r="J598" s="14">
        <v>45444</v>
      </c>
      <c r="K598" s="2" t="s">
        <v>32</v>
      </c>
      <c r="L598" s="2" t="s">
        <v>32</v>
      </c>
      <c r="M598" s="2" t="s">
        <v>32</v>
      </c>
      <c r="N598" s="37" t="s">
        <v>32</v>
      </c>
      <c r="O598" s="2" t="s">
        <v>32</v>
      </c>
      <c r="P598" s="42" t="s">
        <v>32</v>
      </c>
      <c r="Q598" s="6" t="s">
        <v>32</v>
      </c>
      <c r="R598" s="6" t="s">
        <v>32</v>
      </c>
      <c r="S598" s="6">
        <v>1</v>
      </c>
      <c r="T598" s="6">
        <v>1</v>
      </c>
      <c r="U598" s="6">
        <v>1</v>
      </c>
      <c r="V598" s="42">
        <v>1</v>
      </c>
    </row>
    <row r="599" spans="1:22" ht="34.5" customHeight="1" x14ac:dyDescent="0.25">
      <c r="A599" s="2" t="s">
        <v>499</v>
      </c>
      <c r="B599" s="2" t="s">
        <v>512</v>
      </c>
      <c r="C599" s="2" t="s">
        <v>555</v>
      </c>
      <c r="D599" s="2" t="s">
        <v>50</v>
      </c>
      <c r="E599" s="2">
        <v>150</v>
      </c>
      <c r="F599" s="2" t="s">
        <v>518</v>
      </c>
      <c r="G599" s="2" t="s">
        <v>519</v>
      </c>
      <c r="H599" s="2">
        <v>1</v>
      </c>
      <c r="I599" s="2" t="s">
        <v>31</v>
      </c>
      <c r="J599" s="14">
        <v>45627</v>
      </c>
      <c r="K599" s="2" t="s">
        <v>32</v>
      </c>
      <c r="L599" s="2" t="s">
        <v>32</v>
      </c>
      <c r="M599" s="2" t="s">
        <v>32</v>
      </c>
      <c r="N599" s="2" t="s">
        <v>32</v>
      </c>
      <c r="O599" s="2" t="s">
        <v>32</v>
      </c>
      <c r="P599" s="42" t="s">
        <v>32</v>
      </c>
      <c r="Q599" s="6" t="s">
        <v>32</v>
      </c>
      <c r="R599" s="6" t="s">
        <v>32</v>
      </c>
      <c r="S599" s="6" t="s">
        <v>32</v>
      </c>
      <c r="T599" s="6" t="s">
        <v>32</v>
      </c>
      <c r="U599" s="6" t="s">
        <v>32</v>
      </c>
      <c r="V599" s="42" t="s">
        <v>32</v>
      </c>
    </row>
    <row r="600" spans="1:22" ht="34.5" customHeight="1" x14ac:dyDescent="0.25">
      <c r="A600" s="2" t="s">
        <v>499</v>
      </c>
      <c r="B600" s="2" t="s">
        <v>512</v>
      </c>
      <c r="C600" s="2" t="s">
        <v>555</v>
      </c>
      <c r="D600" s="2" t="s">
        <v>50</v>
      </c>
      <c r="E600" s="2">
        <v>152</v>
      </c>
      <c r="F600" s="2" t="s">
        <v>520</v>
      </c>
      <c r="G600" s="2" t="s">
        <v>521</v>
      </c>
      <c r="H600" s="2">
        <v>7</v>
      </c>
      <c r="I600" s="2" t="s">
        <v>31</v>
      </c>
      <c r="J600" s="14">
        <v>45566</v>
      </c>
      <c r="K600" s="2" t="s">
        <v>32</v>
      </c>
      <c r="L600" s="2" t="s">
        <v>32</v>
      </c>
      <c r="M600" s="2" t="s">
        <v>32</v>
      </c>
      <c r="N600" s="2" t="s">
        <v>32</v>
      </c>
      <c r="O600" s="2" t="s">
        <v>32</v>
      </c>
      <c r="P600" s="42" t="s">
        <v>32</v>
      </c>
      <c r="Q600" s="6" t="s">
        <v>32</v>
      </c>
      <c r="R600" s="6" t="s">
        <v>32</v>
      </c>
      <c r="S600" s="6" t="s">
        <v>32</v>
      </c>
      <c r="T600" s="6" t="s">
        <v>32</v>
      </c>
      <c r="U600" s="6" t="s">
        <v>32</v>
      </c>
      <c r="V600" s="42" t="s">
        <v>32</v>
      </c>
    </row>
    <row r="601" spans="1:22" ht="34.5" customHeight="1" x14ac:dyDescent="0.25">
      <c r="A601" s="2" t="s">
        <v>499</v>
      </c>
      <c r="B601" s="2" t="s">
        <v>86</v>
      </c>
      <c r="C601" s="2" t="s">
        <v>555</v>
      </c>
      <c r="D601" s="2" t="s">
        <v>50</v>
      </c>
      <c r="E601" s="2">
        <v>154</v>
      </c>
      <c r="F601" s="2" t="s">
        <v>522</v>
      </c>
      <c r="G601" s="2" t="s">
        <v>523</v>
      </c>
      <c r="H601" s="3">
        <v>1</v>
      </c>
      <c r="I601" s="2" t="s">
        <v>41</v>
      </c>
      <c r="J601" s="14">
        <v>45505</v>
      </c>
      <c r="K601" s="42" t="s">
        <v>32</v>
      </c>
      <c r="L601" s="42" t="s">
        <v>32</v>
      </c>
      <c r="M601" s="42" t="s">
        <v>32</v>
      </c>
      <c r="N601" s="42" t="s">
        <v>32</v>
      </c>
      <c r="O601" s="42" t="s">
        <v>32</v>
      </c>
      <c r="P601" s="42" t="s">
        <v>32</v>
      </c>
      <c r="Q601" s="42" t="s">
        <v>32</v>
      </c>
      <c r="R601" s="42" t="s">
        <v>32</v>
      </c>
      <c r="S601" s="42" t="s">
        <v>32</v>
      </c>
      <c r="T601" s="42" t="s">
        <v>32</v>
      </c>
      <c r="U601" s="42" t="s">
        <v>32</v>
      </c>
      <c r="V601" s="42" t="s">
        <v>32</v>
      </c>
    </row>
    <row r="602" spans="1:22" ht="34.5" customHeight="1" x14ac:dyDescent="0.25">
      <c r="A602" s="2" t="s">
        <v>319</v>
      </c>
      <c r="B602" s="37" t="s">
        <v>330</v>
      </c>
      <c r="C602" s="2" t="s">
        <v>555</v>
      </c>
      <c r="D602" s="2" t="s">
        <v>50</v>
      </c>
      <c r="E602" s="2">
        <v>165</v>
      </c>
      <c r="F602" s="2" t="s">
        <v>524</v>
      </c>
      <c r="G602" s="2" t="s">
        <v>525</v>
      </c>
      <c r="H602" s="2">
        <v>25</v>
      </c>
      <c r="I602" s="2" t="s">
        <v>31</v>
      </c>
      <c r="J602" s="14">
        <v>45352</v>
      </c>
      <c r="K602" s="2" t="s">
        <v>32</v>
      </c>
      <c r="L602" s="2" t="s">
        <v>32</v>
      </c>
      <c r="M602" s="2">
        <v>12</v>
      </c>
      <c r="N602" s="2">
        <v>9</v>
      </c>
      <c r="O602" s="2">
        <v>12</v>
      </c>
      <c r="P602" s="42">
        <v>1.3333333333333333</v>
      </c>
      <c r="Q602" s="2" t="s">
        <v>32</v>
      </c>
      <c r="R602" s="2" t="s">
        <v>32</v>
      </c>
      <c r="S602" s="6">
        <v>10</v>
      </c>
      <c r="T602" s="6">
        <v>9</v>
      </c>
      <c r="U602" s="6">
        <v>10</v>
      </c>
      <c r="V602" s="42">
        <v>1.1111111111111112</v>
      </c>
    </row>
    <row r="603" spans="1:22" ht="34.5" customHeight="1" x14ac:dyDescent="0.25">
      <c r="A603" s="37" t="s">
        <v>337</v>
      </c>
      <c r="B603" s="37" t="s">
        <v>347</v>
      </c>
      <c r="C603" s="2" t="s">
        <v>555</v>
      </c>
      <c r="D603" s="2" t="s">
        <v>50</v>
      </c>
      <c r="E603" s="2">
        <v>189</v>
      </c>
      <c r="F603" s="2" t="s">
        <v>526</v>
      </c>
      <c r="G603" s="2" t="s">
        <v>353</v>
      </c>
      <c r="H603" s="2">
        <v>3</v>
      </c>
      <c r="I603" s="2" t="s">
        <v>31</v>
      </c>
      <c r="J603" s="14">
        <v>45413</v>
      </c>
      <c r="K603" s="2" t="s">
        <v>32</v>
      </c>
      <c r="L603" s="2" t="s">
        <v>32</v>
      </c>
      <c r="M603" s="2" t="s">
        <v>32</v>
      </c>
      <c r="N603" s="2" t="s">
        <v>32</v>
      </c>
      <c r="O603" s="2" t="s">
        <v>32</v>
      </c>
      <c r="P603" s="2" t="s">
        <v>32</v>
      </c>
      <c r="Q603" s="2" t="s">
        <v>32</v>
      </c>
      <c r="R603" s="6">
        <v>1</v>
      </c>
      <c r="S603" s="2" t="s">
        <v>32</v>
      </c>
      <c r="T603" s="6">
        <v>1</v>
      </c>
      <c r="U603" s="6">
        <v>1</v>
      </c>
      <c r="V603" s="42">
        <v>1</v>
      </c>
    </row>
    <row r="604" spans="1:22" ht="34.5" customHeight="1" x14ac:dyDescent="0.25">
      <c r="A604" s="2" t="s">
        <v>428</v>
      </c>
      <c r="B604" s="2" t="s">
        <v>428</v>
      </c>
      <c r="C604" s="2" t="s">
        <v>555</v>
      </c>
      <c r="D604" s="2" t="s">
        <v>50</v>
      </c>
      <c r="E604" s="2">
        <v>209</v>
      </c>
      <c r="F604" s="2" t="s">
        <v>527</v>
      </c>
      <c r="G604" s="37" t="s">
        <v>528</v>
      </c>
      <c r="H604" s="3">
        <v>1</v>
      </c>
      <c r="I604" s="2" t="s">
        <v>41</v>
      </c>
      <c r="J604" s="14">
        <v>45444</v>
      </c>
      <c r="K604" s="42" t="s">
        <v>32</v>
      </c>
      <c r="L604" s="42" t="s">
        <v>32</v>
      </c>
      <c r="M604" s="42" t="s">
        <v>32</v>
      </c>
      <c r="N604" s="2" t="s">
        <v>32</v>
      </c>
      <c r="O604" s="42" t="s">
        <v>32</v>
      </c>
      <c r="P604" s="42" t="s">
        <v>32</v>
      </c>
      <c r="Q604" s="42" t="s">
        <v>32</v>
      </c>
      <c r="R604" s="42" t="s">
        <v>32</v>
      </c>
      <c r="S604" s="42">
        <v>0</v>
      </c>
      <c r="T604" s="42">
        <v>0.5</v>
      </c>
      <c r="U604" s="42">
        <v>0</v>
      </c>
      <c r="V604" s="42">
        <v>0</v>
      </c>
    </row>
    <row r="605" spans="1:22" ht="34.5" customHeight="1" x14ac:dyDescent="0.25">
      <c r="A605" s="2" t="s">
        <v>428</v>
      </c>
      <c r="B605" s="2" t="s">
        <v>436</v>
      </c>
      <c r="C605" s="37" t="s">
        <v>555</v>
      </c>
      <c r="D605" s="2" t="s">
        <v>50</v>
      </c>
      <c r="E605" s="2">
        <v>218</v>
      </c>
      <c r="F605" s="2" t="s">
        <v>529</v>
      </c>
      <c r="G605" s="2" t="s">
        <v>530</v>
      </c>
      <c r="H605" s="37">
        <v>60</v>
      </c>
      <c r="I605" s="2" t="s">
        <v>31</v>
      </c>
      <c r="J605" s="14">
        <v>45352</v>
      </c>
      <c r="K605" s="2" t="s">
        <v>32</v>
      </c>
      <c r="L605" s="2" t="s">
        <v>32</v>
      </c>
      <c r="M605" s="2">
        <v>10</v>
      </c>
      <c r="N605" s="2">
        <v>10</v>
      </c>
      <c r="O605" s="2">
        <v>10</v>
      </c>
      <c r="P605" s="42">
        <v>1</v>
      </c>
      <c r="Q605" s="6" t="s">
        <v>32</v>
      </c>
      <c r="R605" s="6" t="s">
        <v>32</v>
      </c>
      <c r="S605" s="6">
        <v>10</v>
      </c>
      <c r="T605" s="6">
        <v>10</v>
      </c>
      <c r="U605" s="6">
        <v>10</v>
      </c>
      <c r="V605" s="42">
        <v>1</v>
      </c>
    </row>
    <row r="606" spans="1:22" ht="34.5" customHeight="1" x14ac:dyDescent="0.25">
      <c r="A606" s="2" t="s">
        <v>428</v>
      </c>
      <c r="B606" s="2" t="s">
        <v>436</v>
      </c>
      <c r="C606" s="37" t="s">
        <v>555</v>
      </c>
      <c r="D606" s="2" t="s">
        <v>50</v>
      </c>
      <c r="E606" s="2">
        <v>219</v>
      </c>
      <c r="F606" s="2" t="s">
        <v>531</v>
      </c>
      <c r="G606" s="2" t="s">
        <v>532</v>
      </c>
      <c r="H606" s="37">
        <v>15</v>
      </c>
      <c r="I606" s="2" t="s">
        <v>31</v>
      </c>
      <c r="J606" s="14">
        <v>45352</v>
      </c>
      <c r="K606" s="2" t="s">
        <v>32</v>
      </c>
      <c r="L606" s="2" t="s">
        <v>32</v>
      </c>
      <c r="M606" s="2">
        <v>3</v>
      </c>
      <c r="N606" s="2">
        <v>3</v>
      </c>
      <c r="O606" s="2">
        <v>3</v>
      </c>
      <c r="P606" s="42">
        <v>1</v>
      </c>
      <c r="Q606" s="6" t="s">
        <v>32</v>
      </c>
      <c r="R606" s="6" t="s">
        <v>32</v>
      </c>
      <c r="S606" s="6">
        <v>2</v>
      </c>
      <c r="T606" s="6">
        <v>4</v>
      </c>
      <c r="U606" s="6">
        <v>2</v>
      </c>
      <c r="V606" s="42">
        <v>0.5</v>
      </c>
    </row>
    <row r="607" spans="1:22" ht="34.5" customHeight="1" x14ac:dyDescent="0.25">
      <c r="A607" s="2" t="s">
        <v>472</v>
      </c>
      <c r="B607" s="2" t="s">
        <v>244</v>
      </c>
      <c r="C607" s="2" t="s">
        <v>555</v>
      </c>
      <c r="D607" s="2" t="s">
        <v>50</v>
      </c>
      <c r="E607" s="2">
        <v>228</v>
      </c>
      <c r="F607" s="2" t="s">
        <v>533</v>
      </c>
      <c r="G607" s="2" t="s">
        <v>534</v>
      </c>
      <c r="H607" s="3">
        <v>1</v>
      </c>
      <c r="I607" s="2" t="s">
        <v>41</v>
      </c>
      <c r="J607" s="14">
        <v>45323</v>
      </c>
      <c r="K607" s="42" t="s">
        <v>32</v>
      </c>
      <c r="L607" s="42">
        <v>1</v>
      </c>
      <c r="M607" s="42">
        <v>0.99259259259259258</v>
      </c>
      <c r="N607" s="42">
        <v>1</v>
      </c>
      <c r="O607" s="42">
        <v>0.99652777777777779</v>
      </c>
      <c r="P607" s="42">
        <v>0.99652777777777779</v>
      </c>
      <c r="Q607" s="42">
        <v>0.92378048780487809</v>
      </c>
      <c r="R607" s="42">
        <v>1.0075187969924813</v>
      </c>
      <c r="S607" s="42">
        <v>1.0487804878048781</v>
      </c>
      <c r="T607" s="42">
        <v>1</v>
      </c>
      <c r="U607" s="42">
        <v>1.0007627765064837</v>
      </c>
      <c r="V607" s="42">
        <v>1.0007627765064837</v>
      </c>
    </row>
    <row r="608" spans="1:22" ht="34.5" customHeight="1" x14ac:dyDescent="0.25">
      <c r="A608" s="4" t="s">
        <v>337</v>
      </c>
      <c r="B608" s="4" t="s">
        <v>347</v>
      </c>
      <c r="C608" s="4" t="s">
        <v>555</v>
      </c>
      <c r="D608" s="4" t="s">
        <v>50</v>
      </c>
      <c r="E608" s="4">
        <v>239</v>
      </c>
      <c r="F608" s="4" t="s">
        <v>535</v>
      </c>
      <c r="G608" s="4" t="s">
        <v>536</v>
      </c>
      <c r="H608" s="11">
        <v>1</v>
      </c>
      <c r="I608" s="4" t="s">
        <v>41</v>
      </c>
      <c r="J608" s="14">
        <v>45413</v>
      </c>
      <c r="K608" s="42" t="s">
        <v>32</v>
      </c>
      <c r="L608" s="42" t="s">
        <v>32</v>
      </c>
      <c r="M608" s="42" t="s">
        <v>32</v>
      </c>
      <c r="N608" s="42" t="s">
        <v>32</v>
      </c>
      <c r="O608" s="42" t="s">
        <v>32</v>
      </c>
      <c r="P608" s="42" t="s">
        <v>32</v>
      </c>
      <c r="Q608" s="42" t="s">
        <v>32</v>
      </c>
      <c r="R608" s="42">
        <v>1</v>
      </c>
      <c r="S608" s="42">
        <v>1</v>
      </c>
      <c r="T608" s="42">
        <v>1</v>
      </c>
      <c r="U608" s="42">
        <v>1</v>
      </c>
      <c r="V608" s="42">
        <v>1</v>
      </c>
    </row>
    <row r="609" spans="1:22" ht="34.5" customHeight="1" x14ac:dyDescent="0.25">
      <c r="A609" s="2" t="s">
        <v>456</v>
      </c>
      <c r="B609" s="2" t="s">
        <v>537</v>
      </c>
      <c r="C609" s="2" t="s">
        <v>555</v>
      </c>
      <c r="D609" s="2" t="s">
        <v>50</v>
      </c>
      <c r="E609" s="2">
        <v>243</v>
      </c>
      <c r="F609" s="2" t="s">
        <v>538</v>
      </c>
      <c r="G609" s="2" t="s">
        <v>539</v>
      </c>
      <c r="H609" s="3">
        <v>1</v>
      </c>
      <c r="I609" s="2" t="s">
        <v>41</v>
      </c>
      <c r="J609" s="14">
        <v>45474</v>
      </c>
      <c r="K609" s="42" t="s">
        <v>32</v>
      </c>
      <c r="L609" s="42" t="s">
        <v>32</v>
      </c>
      <c r="M609" s="42" t="s">
        <v>32</v>
      </c>
      <c r="N609" s="42" t="s">
        <v>32</v>
      </c>
      <c r="O609" s="42" t="s">
        <v>32</v>
      </c>
      <c r="P609" s="42" t="s">
        <v>32</v>
      </c>
      <c r="Q609" s="42" t="s">
        <v>32</v>
      </c>
      <c r="R609" s="42" t="s">
        <v>32</v>
      </c>
      <c r="S609" s="42" t="s">
        <v>32</v>
      </c>
      <c r="T609" s="42" t="s">
        <v>32</v>
      </c>
      <c r="U609" s="42" t="s">
        <v>32</v>
      </c>
      <c r="V609" s="42" t="s">
        <v>32</v>
      </c>
    </row>
    <row r="610" spans="1:22" ht="34.5" customHeight="1" x14ac:dyDescent="0.25">
      <c r="A610" s="2" t="s">
        <v>456</v>
      </c>
      <c r="B610" s="2" t="s">
        <v>212</v>
      </c>
      <c r="C610" s="2" t="s">
        <v>556</v>
      </c>
      <c r="D610" s="2" t="s">
        <v>50</v>
      </c>
      <c r="E610" s="2">
        <v>19</v>
      </c>
      <c r="F610" s="2" t="s">
        <v>458</v>
      </c>
      <c r="G610" s="2" t="s">
        <v>459</v>
      </c>
      <c r="H610" s="6">
        <v>48</v>
      </c>
      <c r="I610" s="2" t="s">
        <v>31</v>
      </c>
      <c r="J610" s="14">
        <v>45383</v>
      </c>
      <c r="K610" s="2" t="s">
        <v>32</v>
      </c>
      <c r="L610" s="2" t="s">
        <v>32</v>
      </c>
      <c r="M610" s="2" t="s">
        <v>32</v>
      </c>
      <c r="N610" s="37" t="s">
        <v>32</v>
      </c>
      <c r="O610" s="2" t="s">
        <v>32</v>
      </c>
      <c r="P610" s="42" t="s">
        <v>32</v>
      </c>
      <c r="Q610" s="2">
        <v>33</v>
      </c>
      <c r="R610" s="2" t="s">
        <v>32</v>
      </c>
      <c r="S610" s="2">
        <v>0</v>
      </c>
      <c r="T610" s="2">
        <v>15</v>
      </c>
      <c r="U610" s="2">
        <v>33</v>
      </c>
      <c r="V610" s="42">
        <v>2.2000000000000002</v>
      </c>
    </row>
    <row r="611" spans="1:22" ht="34.5" customHeight="1" x14ac:dyDescent="0.25">
      <c r="A611" s="2" t="s">
        <v>456</v>
      </c>
      <c r="B611" s="2" t="s">
        <v>212</v>
      </c>
      <c r="C611" s="2" t="s">
        <v>556</v>
      </c>
      <c r="D611" s="2" t="s">
        <v>50</v>
      </c>
      <c r="E611" s="2">
        <v>20</v>
      </c>
      <c r="F611" s="2" t="s">
        <v>460</v>
      </c>
      <c r="G611" s="2" t="s">
        <v>461</v>
      </c>
      <c r="H611" s="37">
        <v>48</v>
      </c>
      <c r="I611" s="2" t="s">
        <v>31</v>
      </c>
      <c r="J611" s="14">
        <v>45444</v>
      </c>
      <c r="K611" s="2" t="s">
        <v>32</v>
      </c>
      <c r="L611" s="2" t="s">
        <v>32</v>
      </c>
      <c r="M611" s="2" t="s">
        <v>32</v>
      </c>
      <c r="N611" s="37" t="s">
        <v>32</v>
      </c>
      <c r="O611" s="2" t="s">
        <v>32</v>
      </c>
      <c r="P611" s="42" t="s">
        <v>32</v>
      </c>
      <c r="Q611" s="2" t="s">
        <v>32</v>
      </c>
      <c r="R611" s="2" t="s">
        <v>32</v>
      </c>
      <c r="S611" s="2">
        <v>27</v>
      </c>
      <c r="T611" s="2">
        <v>20</v>
      </c>
      <c r="U611" s="2">
        <v>27</v>
      </c>
      <c r="V611" s="42">
        <v>1.35</v>
      </c>
    </row>
    <row r="612" spans="1:22" ht="34.5" customHeight="1" x14ac:dyDescent="0.25">
      <c r="A612" s="4" t="s">
        <v>130</v>
      </c>
      <c r="B612" s="2" t="s">
        <v>462</v>
      </c>
      <c r="C612" s="2" t="s">
        <v>556</v>
      </c>
      <c r="D612" s="2" t="s">
        <v>50</v>
      </c>
      <c r="E612" s="2">
        <v>29</v>
      </c>
      <c r="F612" s="2" t="s">
        <v>463</v>
      </c>
      <c r="G612" s="2" t="s">
        <v>464</v>
      </c>
      <c r="H612" s="5">
        <v>1</v>
      </c>
      <c r="I612" s="2" t="s">
        <v>41</v>
      </c>
      <c r="J612" s="14">
        <v>45292</v>
      </c>
      <c r="K612" s="42" t="s">
        <v>32</v>
      </c>
      <c r="L612" s="42" t="s">
        <v>32</v>
      </c>
      <c r="M612" s="42" t="s">
        <v>32</v>
      </c>
      <c r="N612" s="42">
        <v>1</v>
      </c>
      <c r="O612" s="42" t="s">
        <v>32</v>
      </c>
      <c r="P612" s="42" t="s">
        <v>32</v>
      </c>
      <c r="Q612" s="42" t="s">
        <v>32</v>
      </c>
      <c r="R612" s="42" t="s">
        <v>32</v>
      </c>
      <c r="S612" s="42">
        <v>0</v>
      </c>
      <c r="T612" s="42">
        <v>1</v>
      </c>
      <c r="U612" s="42" t="s">
        <v>32</v>
      </c>
      <c r="V612" s="42" t="s">
        <v>32</v>
      </c>
    </row>
    <row r="613" spans="1:22" ht="34.5" customHeight="1" x14ac:dyDescent="0.25">
      <c r="A613" s="4" t="s">
        <v>130</v>
      </c>
      <c r="B613" s="2" t="s">
        <v>462</v>
      </c>
      <c r="C613" s="2" t="s">
        <v>556</v>
      </c>
      <c r="D613" s="2" t="s">
        <v>50</v>
      </c>
      <c r="E613" s="2">
        <v>31</v>
      </c>
      <c r="F613" s="2" t="s">
        <v>465</v>
      </c>
      <c r="G613" s="2" t="s">
        <v>466</v>
      </c>
      <c r="H613" s="5">
        <v>1</v>
      </c>
      <c r="I613" s="2" t="s">
        <v>41</v>
      </c>
      <c r="J613" s="14">
        <v>45444</v>
      </c>
      <c r="K613" s="42" t="s">
        <v>32</v>
      </c>
      <c r="L613" s="42" t="s">
        <v>32</v>
      </c>
      <c r="M613" s="42" t="s">
        <v>32</v>
      </c>
      <c r="N613" s="42" t="s">
        <v>32</v>
      </c>
      <c r="O613" s="42" t="s">
        <v>32</v>
      </c>
      <c r="P613" s="42" t="s">
        <v>32</v>
      </c>
      <c r="Q613" s="42" t="s">
        <v>32</v>
      </c>
      <c r="R613" s="42" t="s">
        <v>32</v>
      </c>
      <c r="S613" s="42">
        <v>0.57692307692307687</v>
      </c>
      <c r="T613" s="42">
        <v>1</v>
      </c>
      <c r="U613" s="42">
        <v>0.57692307692307687</v>
      </c>
      <c r="V613" s="42">
        <v>0.57692307692307687</v>
      </c>
    </row>
    <row r="614" spans="1:22" ht="34.5" customHeight="1" x14ac:dyDescent="0.25">
      <c r="A614" s="4" t="s">
        <v>130</v>
      </c>
      <c r="B614" s="2" t="s">
        <v>462</v>
      </c>
      <c r="C614" s="2" t="s">
        <v>556</v>
      </c>
      <c r="D614" s="2" t="s">
        <v>50</v>
      </c>
      <c r="E614" s="2">
        <v>32</v>
      </c>
      <c r="F614" s="2" t="s">
        <v>467</v>
      </c>
      <c r="G614" s="4" t="s">
        <v>468</v>
      </c>
      <c r="H614" s="5">
        <v>1</v>
      </c>
      <c r="I614" s="2" t="s">
        <v>41</v>
      </c>
      <c r="J614" s="14">
        <v>45474</v>
      </c>
      <c r="K614" s="42" t="s">
        <v>32</v>
      </c>
      <c r="L614" s="42" t="s">
        <v>32</v>
      </c>
      <c r="M614" s="42" t="s">
        <v>32</v>
      </c>
      <c r="N614" s="42" t="s">
        <v>32</v>
      </c>
      <c r="O614" s="42" t="s">
        <v>32</v>
      </c>
      <c r="P614" s="42" t="s">
        <v>32</v>
      </c>
      <c r="Q614" s="42" t="s">
        <v>32</v>
      </c>
      <c r="R614" s="42" t="s">
        <v>32</v>
      </c>
      <c r="S614" s="42" t="s">
        <v>32</v>
      </c>
      <c r="T614" s="42" t="s">
        <v>32</v>
      </c>
      <c r="U614" s="42" t="s">
        <v>32</v>
      </c>
      <c r="V614" s="42" t="s">
        <v>32</v>
      </c>
    </row>
    <row r="615" spans="1:22" ht="34.5" customHeight="1" x14ac:dyDescent="0.25">
      <c r="A615" s="4" t="s">
        <v>130</v>
      </c>
      <c r="B615" s="37" t="s">
        <v>469</v>
      </c>
      <c r="C615" s="2" t="s">
        <v>556</v>
      </c>
      <c r="D615" s="2" t="s">
        <v>43</v>
      </c>
      <c r="E615" s="2">
        <v>39</v>
      </c>
      <c r="F615" s="2" t="s">
        <v>470</v>
      </c>
      <c r="G615" s="37" t="s">
        <v>471</v>
      </c>
      <c r="H615" s="39">
        <v>70</v>
      </c>
      <c r="I615" s="2" t="s">
        <v>31</v>
      </c>
      <c r="J615" s="14">
        <v>45352</v>
      </c>
      <c r="K615" s="2" t="s">
        <v>32</v>
      </c>
      <c r="L615" s="2" t="s">
        <v>32</v>
      </c>
      <c r="M615" s="2">
        <v>12</v>
      </c>
      <c r="N615" s="2">
        <v>11</v>
      </c>
      <c r="O615" s="2">
        <v>12</v>
      </c>
      <c r="P615" s="42">
        <v>1.0909090909090908</v>
      </c>
      <c r="Q615" s="2" t="s">
        <v>32</v>
      </c>
      <c r="R615" s="2" t="s">
        <v>32</v>
      </c>
      <c r="S615" s="2">
        <v>27</v>
      </c>
      <c r="T615" s="2">
        <v>26</v>
      </c>
      <c r="U615" s="2">
        <v>27</v>
      </c>
      <c r="V615" s="42">
        <v>1.0384615384615385</v>
      </c>
    </row>
    <row r="616" spans="1:22" ht="34.5" customHeight="1" x14ac:dyDescent="0.25">
      <c r="A616" s="2" t="s">
        <v>472</v>
      </c>
      <c r="B616" s="2" t="s">
        <v>306</v>
      </c>
      <c r="C616" s="2" t="s">
        <v>556</v>
      </c>
      <c r="D616" s="2" t="s">
        <v>37</v>
      </c>
      <c r="E616" s="2">
        <v>47</v>
      </c>
      <c r="F616" s="2" t="s">
        <v>473</v>
      </c>
      <c r="G616" s="2" t="s">
        <v>474</v>
      </c>
      <c r="H616" s="3">
        <v>0.9</v>
      </c>
      <c r="I616" s="2" t="s">
        <v>41</v>
      </c>
      <c r="J616" s="14">
        <v>45323</v>
      </c>
      <c r="K616" s="42" t="s">
        <v>32</v>
      </c>
      <c r="L616" s="42">
        <v>1</v>
      </c>
      <c r="M616" s="42" t="s">
        <v>32</v>
      </c>
      <c r="N616" s="42">
        <v>0.9</v>
      </c>
      <c r="O616" s="42">
        <v>1</v>
      </c>
      <c r="P616" s="42">
        <v>1.1111111111111112</v>
      </c>
      <c r="Q616" s="42">
        <v>0.98865069356872637</v>
      </c>
      <c r="R616" s="42" t="s">
        <v>32</v>
      </c>
      <c r="S616" s="42">
        <v>0.96648512777545037</v>
      </c>
      <c r="T616" s="42">
        <v>0.9</v>
      </c>
      <c r="U616" s="42">
        <v>0.97201257861635215</v>
      </c>
      <c r="V616" s="42">
        <v>1.0800139762403913</v>
      </c>
    </row>
    <row r="617" spans="1:22" ht="34.5" customHeight="1" x14ac:dyDescent="0.25">
      <c r="A617" s="37" t="s">
        <v>472</v>
      </c>
      <c r="B617" s="37" t="s">
        <v>268</v>
      </c>
      <c r="C617" s="2" t="s">
        <v>556</v>
      </c>
      <c r="D617" s="2" t="s">
        <v>37</v>
      </c>
      <c r="E617" s="2">
        <v>56</v>
      </c>
      <c r="F617" s="2" t="s">
        <v>475</v>
      </c>
      <c r="G617" s="37" t="s">
        <v>476</v>
      </c>
      <c r="H617" s="37">
        <v>3</v>
      </c>
      <c r="I617" s="2" t="s">
        <v>31</v>
      </c>
      <c r="J617" s="14">
        <v>45566</v>
      </c>
      <c r="K617" s="2" t="s">
        <v>32</v>
      </c>
      <c r="L617" s="2" t="s">
        <v>32</v>
      </c>
      <c r="M617" s="2" t="s">
        <v>32</v>
      </c>
      <c r="N617" s="2" t="s">
        <v>32</v>
      </c>
      <c r="O617" s="2" t="s">
        <v>32</v>
      </c>
      <c r="P617" s="42" t="s">
        <v>32</v>
      </c>
      <c r="Q617" s="2" t="s">
        <v>32</v>
      </c>
      <c r="R617" s="2" t="s">
        <v>32</v>
      </c>
      <c r="S617" s="2" t="s">
        <v>32</v>
      </c>
      <c r="T617" s="2" t="s">
        <v>32</v>
      </c>
      <c r="U617" s="2" t="s">
        <v>32</v>
      </c>
      <c r="V617" s="42" t="s">
        <v>32</v>
      </c>
    </row>
    <row r="618" spans="1:22" ht="34.5" customHeight="1" x14ac:dyDescent="0.25">
      <c r="A618" s="37" t="s">
        <v>472</v>
      </c>
      <c r="B618" s="37" t="s">
        <v>268</v>
      </c>
      <c r="C618" s="37" t="s">
        <v>556</v>
      </c>
      <c r="D618" s="2" t="s">
        <v>37</v>
      </c>
      <c r="E618" s="2">
        <v>57</v>
      </c>
      <c r="F618" s="2" t="s">
        <v>304</v>
      </c>
      <c r="G618" s="37" t="s">
        <v>305</v>
      </c>
      <c r="H618" s="37">
        <v>1</v>
      </c>
      <c r="I618" s="2" t="s">
        <v>31</v>
      </c>
      <c r="J618" s="14">
        <v>45566</v>
      </c>
      <c r="K618" s="2" t="s">
        <v>32</v>
      </c>
      <c r="L618" s="2" t="s">
        <v>32</v>
      </c>
      <c r="M618" s="2" t="s">
        <v>32</v>
      </c>
      <c r="N618" s="2" t="s">
        <v>32</v>
      </c>
      <c r="O618" s="2" t="s">
        <v>32</v>
      </c>
      <c r="P618" s="42" t="s">
        <v>32</v>
      </c>
      <c r="Q618" s="2" t="s">
        <v>32</v>
      </c>
      <c r="R618" s="2" t="s">
        <v>32</v>
      </c>
      <c r="S618" s="2" t="s">
        <v>32</v>
      </c>
      <c r="T618" s="2" t="s">
        <v>32</v>
      </c>
      <c r="U618" s="2" t="s">
        <v>32</v>
      </c>
      <c r="V618" s="42" t="s">
        <v>32</v>
      </c>
    </row>
    <row r="619" spans="1:22" ht="34.5" customHeight="1" x14ac:dyDescent="0.25">
      <c r="A619" s="37" t="s">
        <v>472</v>
      </c>
      <c r="B619" s="37" t="s">
        <v>268</v>
      </c>
      <c r="C619" s="37" t="s">
        <v>556</v>
      </c>
      <c r="D619" s="2" t="s">
        <v>25</v>
      </c>
      <c r="E619" s="2">
        <v>70</v>
      </c>
      <c r="F619" s="2" t="s">
        <v>479</v>
      </c>
      <c r="G619" s="37" t="s">
        <v>480</v>
      </c>
      <c r="H619" s="37">
        <v>1</v>
      </c>
      <c r="I619" s="2" t="s">
        <v>31</v>
      </c>
      <c r="J619" s="14">
        <v>45536</v>
      </c>
      <c r="K619" s="2" t="s">
        <v>32</v>
      </c>
      <c r="L619" s="2" t="s">
        <v>32</v>
      </c>
      <c r="M619" s="2" t="s">
        <v>32</v>
      </c>
      <c r="N619" s="2" t="s">
        <v>32</v>
      </c>
      <c r="O619" s="2" t="s">
        <v>32</v>
      </c>
      <c r="P619" s="42" t="s">
        <v>32</v>
      </c>
      <c r="Q619" s="2" t="s">
        <v>32</v>
      </c>
      <c r="R619" s="2" t="s">
        <v>32</v>
      </c>
      <c r="S619" s="2" t="s">
        <v>32</v>
      </c>
      <c r="T619" s="2" t="s">
        <v>32</v>
      </c>
      <c r="U619" s="2" t="s">
        <v>32</v>
      </c>
      <c r="V619" s="42" t="s">
        <v>32</v>
      </c>
    </row>
    <row r="620" spans="1:22" ht="34.5" customHeight="1" x14ac:dyDescent="0.25">
      <c r="A620" s="2" t="s">
        <v>472</v>
      </c>
      <c r="B620" s="2" t="s">
        <v>244</v>
      </c>
      <c r="C620" s="2" t="s">
        <v>556</v>
      </c>
      <c r="D620" s="2" t="s">
        <v>50</v>
      </c>
      <c r="E620" s="2">
        <v>74</v>
      </c>
      <c r="F620" s="2" t="s">
        <v>481</v>
      </c>
      <c r="G620" s="4" t="s">
        <v>482</v>
      </c>
      <c r="H620" s="2">
        <v>3</v>
      </c>
      <c r="I620" s="2" t="s">
        <v>31</v>
      </c>
      <c r="J620" s="14">
        <v>45566</v>
      </c>
      <c r="K620" s="2" t="s">
        <v>32</v>
      </c>
      <c r="L620" s="2" t="s">
        <v>32</v>
      </c>
      <c r="M620" s="2" t="s">
        <v>32</v>
      </c>
      <c r="N620" s="2" t="s">
        <v>32</v>
      </c>
      <c r="O620" s="2" t="s">
        <v>32</v>
      </c>
      <c r="P620" s="42" t="s">
        <v>32</v>
      </c>
      <c r="Q620" s="2" t="s">
        <v>32</v>
      </c>
      <c r="R620" s="2" t="s">
        <v>32</v>
      </c>
      <c r="S620" s="2" t="s">
        <v>32</v>
      </c>
      <c r="T620" s="2" t="s">
        <v>32</v>
      </c>
      <c r="U620" s="2" t="s">
        <v>32</v>
      </c>
      <c r="V620" s="42" t="s">
        <v>32</v>
      </c>
    </row>
    <row r="621" spans="1:22" ht="34.5" customHeight="1" x14ac:dyDescent="0.25">
      <c r="A621" s="2" t="s">
        <v>472</v>
      </c>
      <c r="B621" s="2" t="s">
        <v>244</v>
      </c>
      <c r="C621" s="2" t="s">
        <v>556</v>
      </c>
      <c r="D621" s="2" t="s">
        <v>25</v>
      </c>
      <c r="E621" s="2">
        <v>79</v>
      </c>
      <c r="F621" s="2" t="s">
        <v>483</v>
      </c>
      <c r="G621" s="2" t="s">
        <v>484</v>
      </c>
      <c r="H621" s="3">
        <v>1</v>
      </c>
      <c r="I621" s="2" t="s">
        <v>41</v>
      </c>
      <c r="J621" s="14">
        <v>45352</v>
      </c>
      <c r="K621" s="42" t="s">
        <v>32</v>
      </c>
      <c r="L621" s="42" t="s">
        <v>32</v>
      </c>
      <c r="M621" s="42">
        <v>1</v>
      </c>
      <c r="N621" s="42">
        <v>1</v>
      </c>
      <c r="O621" s="42">
        <v>1</v>
      </c>
      <c r="P621" s="42">
        <v>1</v>
      </c>
      <c r="Q621" s="42">
        <v>1</v>
      </c>
      <c r="R621" s="42">
        <v>1</v>
      </c>
      <c r="S621" s="42">
        <v>1</v>
      </c>
      <c r="T621" s="42">
        <v>1</v>
      </c>
      <c r="U621" s="42">
        <v>1</v>
      </c>
      <c r="V621" s="42">
        <v>1</v>
      </c>
    </row>
    <row r="622" spans="1:22" ht="34.5" customHeight="1" x14ac:dyDescent="0.25">
      <c r="A622" s="2" t="s">
        <v>472</v>
      </c>
      <c r="B622" s="2" t="s">
        <v>244</v>
      </c>
      <c r="C622" s="2" t="s">
        <v>556</v>
      </c>
      <c r="D622" s="2" t="s">
        <v>50</v>
      </c>
      <c r="E622" s="2">
        <v>84</v>
      </c>
      <c r="F622" s="2" t="s">
        <v>485</v>
      </c>
      <c r="G622" s="2" t="s">
        <v>486</v>
      </c>
      <c r="H622" s="2">
        <v>4</v>
      </c>
      <c r="I622" s="2" t="s">
        <v>31</v>
      </c>
      <c r="J622" s="14">
        <v>45566</v>
      </c>
      <c r="K622" s="2" t="s">
        <v>32</v>
      </c>
      <c r="L622" s="2" t="s">
        <v>32</v>
      </c>
      <c r="M622" s="2" t="s">
        <v>32</v>
      </c>
      <c r="N622" s="2" t="s">
        <v>32</v>
      </c>
      <c r="O622" s="2" t="s">
        <v>32</v>
      </c>
      <c r="P622" s="42" t="s">
        <v>32</v>
      </c>
      <c r="Q622" s="2" t="s">
        <v>32</v>
      </c>
      <c r="R622" s="2" t="s">
        <v>32</v>
      </c>
      <c r="S622" s="2" t="s">
        <v>32</v>
      </c>
      <c r="T622" s="2" t="s">
        <v>32</v>
      </c>
      <c r="U622" s="2" t="s">
        <v>32</v>
      </c>
      <c r="V622" s="42" t="s">
        <v>32</v>
      </c>
    </row>
    <row r="623" spans="1:22" ht="34.5" customHeight="1" x14ac:dyDescent="0.25">
      <c r="A623" s="2" t="s">
        <v>472</v>
      </c>
      <c r="B623" s="2" t="s">
        <v>232</v>
      </c>
      <c r="C623" s="2" t="s">
        <v>556</v>
      </c>
      <c r="D623" s="2" t="s">
        <v>43</v>
      </c>
      <c r="E623" s="2">
        <v>85</v>
      </c>
      <c r="F623" s="2" t="s">
        <v>487</v>
      </c>
      <c r="G623" s="2" t="s">
        <v>488</v>
      </c>
      <c r="H623" s="2">
        <v>1800</v>
      </c>
      <c r="I623" s="2" t="s">
        <v>31</v>
      </c>
      <c r="J623" s="14">
        <v>45444</v>
      </c>
      <c r="K623" s="2" t="s">
        <v>32</v>
      </c>
      <c r="L623" s="2" t="s">
        <v>32</v>
      </c>
      <c r="M623" s="2" t="s">
        <v>32</v>
      </c>
      <c r="N623" s="37" t="s">
        <v>32</v>
      </c>
      <c r="O623" s="2" t="s">
        <v>32</v>
      </c>
      <c r="P623" s="42" t="s">
        <v>32</v>
      </c>
      <c r="Q623" s="2" t="s">
        <v>32</v>
      </c>
      <c r="R623" s="2" t="s">
        <v>32</v>
      </c>
      <c r="S623" s="2">
        <v>479</v>
      </c>
      <c r="T623" s="2">
        <v>720</v>
      </c>
      <c r="U623" s="2">
        <v>479</v>
      </c>
      <c r="V623" s="42">
        <v>0.66527777777777775</v>
      </c>
    </row>
    <row r="624" spans="1:22" ht="34.5" customHeight="1" x14ac:dyDescent="0.25">
      <c r="A624" s="2" t="s">
        <v>472</v>
      </c>
      <c r="B624" s="2" t="s">
        <v>232</v>
      </c>
      <c r="C624" s="2" t="s">
        <v>556</v>
      </c>
      <c r="D624" s="2" t="s">
        <v>43</v>
      </c>
      <c r="E624" s="2">
        <v>88</v>
      </c>
      <c r="F624" s="2" t="s">
        <v>489</v>
      </c>
      <c r="G624" s="37" t="s">
        <v>490</v>
      </c>
      <c r="H624" s="3">
        <v>1</v>
      </c>
      <c r="I624" s="2" t="s">
        <v>41</v>
      </c>
      <c r="J624" s="14">
        <v>45444</v>
      </c>
      <c r="K624" s="42" t="s">
        <v>32</v>
      </c>
      <c r="L624" s="42" t="s">
        <v>32</v>
      </c>
      <c r="M624" s="42" t="s">
        <v>32</v>
      </c>
      <c r="N624" s="42" t="s">
        <v>32</v>
      </c>
      <c r="O624" s="42" t="s">
        <v>32</v>
      </c>
      <c r="P624" s="42" t="s">
        <v>32</v>
      </c>
      <c r="Q624" s="42" t="s">
        <v>32</v>
      </c>
      <c r="R624" s="42" t="s">
        <v>32</v>
      </c>
      <c r="S624" s="42">
        <v>0.6</v>
      </c>
      <c r="T624" s="42">
        <v>1</v>
      </c>
      <c r="U624" s="42">
        <v>0.6</v>
      </c>
      <c r="V624" s="42">
        <v>0.6</v>
      </c>
    </row>
    <row r="625" spans="1:22" ht="34.5" customHeight="1" x14ac:dyDescent="0.25">
      <c r="A625" s="2" t="s">
        <v>472</v>
      </c>
      <c r="B625" s="2" t="s">
        <v>232</v>
      </c>
      <c r="C625" s="2" t="s">
        <v>556</v>
      </c>
      <c r="D625" s="2" t="s">
        <v>43</v>
      </c>
      <c r="E625" s="2">
        <v>90</v>
      </c>
      <c r="F625" s="2" t="s">
        <v>491</v>
      </c>
      <c r="G625" s="2" t="s">
        <v>492</v>
      </c>
      <c r="H625" s="2">
        <v>4</v>
      </c>
      <c r="I625" s="2" t="s">
        <v>31</v>
      </c>
      <c r="J625" s="14">
        <v>45627</v>
      </c>
      <c r="K625" s="2" t="s">
        <v>32</v>
      </c>
      <c r="L625" s="2" t="s">
        <v>32</v>
      </c>
      <c r="M625" s="2" t="s">
        <v>32</v>
      </c>
      <c r="N625" s="2" t="s">
        <v>32</v>
      </c>
      <c r="O625" s="2" t="s">
        <v>32</v>
      </c>
      <c r="P625" s="42" t="s">
        <v>32</v>
      </c>
      <c r="Q625" s="2" t="s">
        <v>32</v>
      </c>
      <c r="R625" s="2" t="s">
        <v>32</v>
      </c>
      <c r="S625" s="2" t="s">
        <v>32</v>
      </c>
      <c r="T625" s="2" t="s">
        <v>32</v>
      </c>
      <c r="U625" s="2" t="s">
        <v>32</v>
      </c>
      <c r="V625" s="42" t="s">
        <v>32</v>
      </c>
    </row>
    <row r="626" spans="1:22" ht="34.5" customHeight="1" x14ac:dyDescent="0.25">
      <c r="A626" s="2" t="s">
        <v>472</v>
      </c>
      <c r="B626" s="37" t="s">
        <v>220</v>
      </c>
      <c r="C626" s="2" t="s">
        <v>556</v>
      </c>
      <c r="D626" s="2" t="s">
        <v>25</v>
      </c>
      <c r="E626" s="2">
        <v>93</v>
      </c>
      <c r="F626" s="2" t="s">
        <v>493</v>
      </c>
      <c r="G626" s="37" t="s">
        <v>494</v>
      </c>
      <c r="H626" s="37">
        <v>5</v>
      </c>
      <c r="I626" s="2" t="s">
        <v>31</v>
      </c>
      <c r="J626" s="14">
        <v>45597</v>
      </c>
      <c r="K626" s="2" t="s">
        <v>32</v>
      </c>
      <c r="L626" s="2" t="s">
        <v>32</v>
      </c>
      <c r="M626" s="2" t="s">
        <v>32</v>
      </c>
      <c r="N626" s="2" t="s">
        <v>32</v>
      </c>
      <c r="O626" s="2" t="s">
        <v>32</v>
      </c>
      <c r="P626" s="42" t="s">
        <v>32</v>
      </c>
      <c r="Q626" s="2" t="s">
        <v>32</v>
      </c>
      <c r="R626" s="2" t="s">
        <v>32</v>
      </c>
      <c r="S626" s="2" t="s">
        <v>32</v>
      </c>
      <c r="T626" s="2" t="s">
        <v>32</v>
      </c>
      <c r="U626" s="2" t="s">
        <v>32</v>
      </c>
      <c r="V626" s="42" t="s">
        <v>32</v>
      </c>
    </row>
    <row r="627" spans="1:22" ht="34.5" customHeight="1" x14ac:dyDescent="0.25">
      <c r="A627" s="2" t="s">
        <v>472</v>
      </c>
      <c r="B627" s="2" t="s">
        <v>220</v>
      </c>
      <c r="C627" s="2" t="s">
        <v>556</v>
      </c>
      <c r="D627" s="2" t="s">
        <v>25</v>
      </c>
      <c r="E627" s="2">
        <v>95</v>
      </c>
      <c r="F627" s="2" t="s">
        <v>223</v>
      </c>
      <c r="G627" s="2" t="s">
        <v>495</v>
      </c>
      <c r="H627" s="2">
        <v>10</v>
      </c>
      <c r="I627" s="2" t="s">
        <v>31</v>
      </c>
      <c r="J627" s="14">
        <v>45474</v>
      </c>
      <c r="K627" s="2" t="s">
        <v>32</v>
      </c>
      <c r="L627" s="2" t="s">
        <v>32</v>
      </c>
      <c r="M627" s="2" t="s">
        <v>32</v>
      </c>
      <c r="N627" s="2" t="s">
        <v>32</v>
      </c>
      <c r="O627" s="2" t="s">
        <v>32</v>
      </c>
      <c r="P627" s="2" t="s">
        <v>32</v>
      </c>
      <c r="Q627" s="2" t="s">
        <v>32</v>
      </c>
      <c r="R627" s="2" t="s">
        <v>32</v>
      </c>
      <c r="S627" s="2" t="s">
        <v>32</v>
      </c>
      <c r="T627" s="2" t="s">
        <v>32</v>
      </c>
      <c r="U627" s="2" t="s">
        <v>32</v>
      </c>
      <c r="V627" s="2" t="s">
        <v>32</v>
      </c>
    </row>
    <row r="628" spans="1:22" ht="34.5" customHeight="1" x14ac:dyDescent="0.25">
      <c r="A628" s="2" t="s">
        <v>472</v>
      </c>
      <c r="B628" s="2" t="s">
        <v>220</v>
      </c>
      <c r="C628" s="2" t="s">
        <v>556</v>
      </c>
      <c r="D628" s="2" t="s">
        <v>25</v>
      </c>
      <c r="E628" s="2">
        <v>98</v>
      </c>
      <c r="F628" s="2" t="s">
        <v>496</v>
      </c>
      <c r="G628" s="2" t="s">
        <v>497</v>
      </c>
      <c r="H628" s="2">
        <v>715</v>
      </c>
      <c r="I628" s="2" t="s">
        <v>31</v>
      </c>
      <c r="J628" s="14">
        <v>45474</v>
      </c>
      <c r="K628" s="2" t="s">
        <v>32</v>
      </c>
      <c r="L628" s="2" t="s">
        <v>32</v>
      </c>
      <c r="M628" s="2" t="s">
        <v>32</v>
      </c>
      <c r="N628" s="2" t="s">
        <v>32</v>
      </c>
      <c r="O628" s="2" t="s">
        <v>32</v>
      </c>
      <c r="P628" s="42" t="s">
        <v>32</v>
      </c>
      <c r="Q628" s="2" t="s">
        <v>32</v>
      </c>
      <c r="R628" s="2" t="s">
        <v>32</v>
      </c>
      <c r="S628" s="2" t="s">
        <v>32</v>
      </c>
      <c r="T628" s="2" t="s">
        <v>32</v>
      </c>
      <c r="U628" s="2" t="s">
        <v>32</v>
      </c>
      <c r="V628" s="42" t="s">
        <v>32</v>
      </c>
    </row>
    <row r="629" spans="1:22" ht="34.5" customHeight="1" x14ac:dyDescent="0.25">
      <c r="A629" s="4" t="s">
        <v>24</v>
      </c>
      <c r="B629" s="4" t="s">
        <v>24</v>
      </c>
      <c r="C629" s="2" t="s">
        <v>556</v>
      </c>
      <c r="D629" s="2" t="s">
        <v>25</v>
      </c>
      <c r="E629" s="2">
        <v>101</v>
      </c>
      <c r="F629" s="2" t="s">
        <v>35</v>
      </c>
      <c r="G629" s="37" t="s">
        <v>35</v>
      </c>
      <c r="H629" s="37">
        <v>6</v>
      </c>
      <c r="I629" s="2" t="s">
        <v>31</v>
      </c>
      <c r="J629" s="14">
        <v>45474</v>
      </c>
      <c r="K629" s="2" t="s">
        <v>32</v>
      </c>
      <c r="L629" s="2" t="s">
        <v>32</v>
      </c>
      <c r="M629" s="2" t="s">
        <v>32</v>
      </c>
      <c r="N629" s="2" t="s">
        <v>32</v>
      </c>
      <c r="O629" s="2" t="s">
        <v>32</v>
      </c>
      <c r="P629" s="42" t="s">
        <v>32</v>
      </c>
      <c r="Q629" s="2" t="s">
        <v>32</v>
      </c>
      <c r="R629" s="2" t="s">
        <v>32</v>
      </c>
      <c r="S629" s="2" t="s">
        <v>32</v>
      </c>
      <c r="T629" s="2" t="s">
        <v>32</v>
      </c>
      <c r="U629" s="2" t="s">
        <v>32</v>
      </c>
      <c r="V629" s="42" t="s">
        <v>32</v>
      </c>
    </row>
    <row r="630" spans="1:22" ht="34.5" customHeight="1" x14ac:dyDescent="0.25">
      <c r="A630" s="4" t="s">
        <v>24</v>
      </c>
      <c r="B630" s="4" t="s">
        <v>24</v>
      </c>
      <c r="C630" s="2" t="s">
        <v>556</v>
      </c>
      <c r="D630" s="2" t="s">
        <v>43</v>
      </c>
      <c r="E630" s="2">
        <v>105</v>
      </c>
      <c r="F630" s="2" t="s">
        <v>48</v>
      </c>
      <c r="G630" s="37" t="s">
        <v>48</v>
      </c>
      <c r="H630" s="37">
        <v>9</v>
      </c>
      <c r="I630" s="2" t="s">
        <v>31</v>
      </c>
      <c r="J630" s="14">
        <v>45352</v>
      </c>
      <c r="K630" s="2" t="s">
        <v>32</v>
      </c>
      <c r="L630" s="2" t="s">
        <v>32</v>
      </c>
      <c r="M630" s="2">
        <v>9</v>
      </c>
      <c r="N630" s="2">
        <v>4</v>
      </c>
      <c r="O630" s="2">
        <v>9</v>
      </c>
      <c r="P630" s="42">
        <v>2.25</v>
      </c>
      <c r="Q630" s="2">
        <v>0</v>
      </c>
      <c r="R630" s="2" t="s">
        <v>32</v>
      </c>
      <c r="S630" s="2" t="s">
        <v>32</v>
      </c>
      <c r="T630" s="2">
        <v>5</v>
      </c>
      <c r="U630" s="2">
        <v>0</v>
      </c>
      <c r="V630" s="42">
        <v>0</v>
      </c>
    </row>
    <row r="631" spans="1:22" ht="34.5" customHeight="1" x14ac:dyDescent="0.25">
      <c r="A631" s="4" t="s">
        <v>24</v>
      </c>
      <c r="B631" s="4" t="s">
        <v>24</v>
      </c>
      <c r="C631" s="2" t="s">
        <v>556</v>
      </c>
      <c r="D631" s="2" t="s">
        <v>50</v>
      </c>
      <c r="E631" s="2">
        <v>106</v>
      </c>
      <c r="F631" s="2" t="s">
        <v>51</v>
      </c>
      <c r="G631" s="37" t="s">
        <v>51</v>
      </c>
      <c r="H631" s="37">
        <v>1</v>
      </c>
      <c r="I631" s="2" t="s">
        <v>31</v>
      </c>
      <c r="J631" s="14">
        <v>45566</v>
      </c>
      <c r="K631" s="2" t="s">
        <v>32</v>
      </c>
      <c r="L631" s="2" t="s">
        <v>32</v>
      </c>
      <c r="M631" s="2" t="s">
        <v>32</v>
      </c>
      <c r="N631" s="2" t="s">
        <v>32</v>
      </c>
      <c r="O631" s="2" t="s">
        <v>32</v>
      </c>
      <c r="P631" s="42" t="s">
        <v>32</v>
      </c>
      <c r="Q631" s="2" t="s">
        <v>32</v>
      </c>
      <c r="R631" s="2" t="s">
        <v>32</v>
      </c>
      <c r="S631" s="2" t="s">
        <v>32</v>
      </c>
      <c r="T631" s="2" t="s">
        <v>32</v>
      </c>
      <c r="U631" s="2" t="s">
        <v>32</v>
      </c>
      <c r="V631" s="42" t="s">
        <v>32</v>
      </c>
    </row>
    <row r="632" spans="1:22" ht="34.5" customHeight="1" x14ac:dyDescent="0.25">
      <c r="A632" s="4" t="s">
        <v>24</v>
      </c>
      <c r="B632" s="4" t="s">
        <v>24</v>
      </c>
      <c r="C632" s="2" t="s">
        <v>556</v>
      </c>
      <c r="D632" s="2" t="s">
        <v>37</v>
      </c>
      <c r="E632" s="2">
        <v>108</v>
      </c>
      <c r="F632" s="2" t="s">
        <v>544</v>
      </c>
      <c r="G632" s="37" t="s">
        <v>53</v>
      </c>
      <c r="H632" s="37">
        <v>2</v>
      </c>
      <c r="I632" s="2" t="s">
        <v>31</v>
      </c>
      <c r="J632" s="14">
        <v>45505</v>
      </c>
      <c r="K632" s="2" t="s">
        <v>32</v>
      </c>
      <c r="L632" s="2" t="s">
        <v>32</v>
      </c>
      <c r="M632" s="2" t="s">
        <v>32</v>
      </c>
      <c r="N632" s="2" t="s">
        <v>32</v>
      </c>
      <c r="O632" s="2" t="s">
        <v>32</v>
      </c>
      <c r="P632" s="42" t="s">
        <v>32</v>
      </c>
      <c r="Q632" s="2" t="s">
        <v>32</v>
      </c>
      <c r="R632" s="2" t="s">
        <v>32</v>
      </c>
      <c r="S632" s="2" t="s">
        <v>32</v>
      </c>
      <c r="T632" s="2" t="s">
        <v>32</v>
      </c>
      <c r="U632" s="2" t="s">
        <v>32</v>
      </c>
      <c r="V632" s="42" t="s">
        <v>32</v>
      </c>
    </row>
    <row r="633" spans="1:22" ht="34.5" customHeight="1" x14ac:dyDescent="0.25">
      <c r="A633" s="4" t="s">
        <v>24</v>
      </c>
      <c r="B633" s="4" t="s">
        <v>24</v>
      </c>
      <c r="C633" s="2" t="s">
        <v>556</v>
      </c>
      <c r="D633" s="2" t="s">
        <v>43</v>
      </c>
      <c r="E633" s="2">
        <v>110</v>
      </c>
      <c r="F633" s="2" t="s">
        <v>498</v>
      </c>
      <c r="G633" s="37" t="s">
        <v>55</v>
      </c>
      <c r="H633" s="37">
        <v>1</v>
      </c>
      <c r="I633" s="2" t="s">
        <v>31</v>
      </c>
      <c r="J633" s="14">
        <v>45566</v>
      </c>
      <c r="K633" s="2" t="s">
        <v>32</v>
      </c>
      <c r="L633" s="2" t="s">
        <v>32</v>
      </c>
      <c r="M633" s="2" t="s">
        <v>32</v>
      </c>
      <c r="N633" s="2" t="s">
        <v>32</v>
      </c>
      <c r="O633" s="2" t="s">
        <v>32</v>
      </c>
      <c r="P633" s="42" t="s">
        <v>32</v>
      </c>
      <c r="Q633" s="2" t="s">
        <v>32</v>
      </c>
      <c r="R633" s="2" t="s">
        <v>32</v>
      </c>
      <c r="S633" s="2" t="s">
        <v>32</v>
      </c>
      <c r="T633" s="2" t="s">
        <v>32</v>
      </c>
      <c r="U633" s="2" t="s">
        <v>32</v>
      </c>
      <c r="V633" s="42" t="s">
        <v>32</v>
      </c>
    </row>
    <row r="634" spans="1:22" ht="34.5" customHeight="1" x14ac:dyDescent="0.25">
      <c r="A634" s="2" t="s">
        <v>499</v>
      </c>
      <c r="B634" s="2" t="s">
        <v>65</v>
      </c>
      <c r="C634" s="2" t="s">
        <v>556</v>
      </c>
      <c r="D634" s="2" t="s">
        <v>37</v>
      </c>
      <c r="E634" s="2">
        <v>114</v>
      </c>
      <c r="F634" s="2" t="s">
        <v>500</v>
      </c>
      <c r="G634" s="2" t="s">
        <v>501</v>
      </c>
      <c r="H634" s="2">
        <v>4</v>
      </c>
      <c r="I634" s="2" t="s">
        <v>31</v>
      </c>
      <c r="J634" s="14">
        <v>45352</v>
      </c>
      <c r="K634" s="2" t="s">
        <v>32</v>
      </c>
      <c r="L634" s="2" t="s">
        <v>32</v>
      </c>
      <c r="M634" s="2">
        <v>1</v>
      </c>
      <c r="N634" s="2">
        <v>1</v>
      </c>
      <c r="O634" s="2">
        <v>1</v>
      </c>
      <c r="P634" s="42">
        <v>1</v>
      </c>
      <c r="Q634" s="2" t="s">
        <v>32</v>
      </c>
      <c r="R634" s="2" t="s">
        <v>32</v>
      </c>
      <c r="S634" s="2">
        <v>1</v>
      </c>
      <c r="T634" s="2">
        <v>1</v>
      </c>
      <c r="U634" s="2">
        <v>1</v>
      </c>
      <c r="V634" s="42">
        <v>1</v>
      </c>
    </row>
    <row r="635" spans="1:22" ht="34.5" customHeight="1" x14ac:dyDescent="0.25">
      <c r="A635" s="2" t="s">
        <v>499</v>
      </c>
      <c r="B635" s="2" t="s">
        <v>110</v>
      </c>
      <c r="C635" s="2" t="s">
        <v>556</v>
      </c>
      <c r="D635" s="2" t="s">
        <v>50</v>
      </c>
      <c r="E635" s="2">
        <v>130</v>
      </c>
      <c r="F635" s="2" t="s">
        <v>502</v>
      </c>
      <c r="G635" s="2" t="s">
        <v>503</v>
      </c>
      <c r="H635" s="2">
        <v>1</v>
      </c>
      <c r="I635" s="2" t="s">
        <v>31</v>
      </c>
      <c r="J635" s="14">
        <v>45627</v>
      </c>
      <c r="K635" s="2" t="s">
        <v>32</v>
      </c>
      <c r="L635" s="2" t="s">
        <v>32</v>
      </c>
      <c r="M635" s="2" t="s">
        <v>32</v>
      </c>
      <c r="N635" s="2" t="s">
        <v>32</v>
      </c>
      <c r="O635" s="2" t="s">
        <v>32</v>
      </c>
      <c r="P635" s="42" t="s">
        <v>32</v>
      </c>
      <c r="Q635" s="2" t="s">
        <v>32</v>
      </c>
      <c r="R635" s="2" t="s">
        <v>32</v>
      </c>
      <c r="S635" s="2" t="s">
        <v>32</v>
      </c>
      <c r="T635" s="2" t="s">
        <v>32</v>
      </c>
      <c r="U635" s="2" t="s">
        <v>32</v>
      </c>
      <c r="V635" s="42" t="s">
        <v>32</v>
      </c>
    </row>
    <row r="636" spans="1:22" ht="34.5" customHeight="1" x14ac:dyDescent="0.25">
      <c r="A636" s="2" t="s">
        <v>499</v>
      </c>
      <c r="B636" s="2" t="s">
        <v>110</v>
      </c>
      <c r="C636" s="2" t="s">
        <v>556</v>
      </c>
      <c r="D636" s="2" t="s">
        <v>50</v>
      </c>
      <c r="E636" s="2">
        <v>131</v>
      </c>
      <c r="F636" s="2" t="s">
        <v>504</v>
      </c>
      <c r="G636" s="2" t="s">
        <v>505</v>
      </c>
      <c r="H636" s="2">
        <v>12</v>
      </c>
      <c r="I636" s="2" t="s">
        <v>31</v>
      </c>
      <c r="J636" s="14">
        <v>45292</v>
      </c>
      <c r="K636" s="2">
        <v>1</v>
      </c>
      <c r="L636" s="2">
        <v>1</v>
      </c>
      <c r="M636" s="2">
        <v>1</v>
      </c>
      <c r="N636" s="2">
        <v>3</v>
      </c>
      <c r="O636" s="2">
        <v>3</v>
      </c>
      <c r="P636" s="42">
        <v>1</v>
      </c>
      <c r="Q636" s="2">
        <v>1</v>
      </c>
      <c r="R636" s="2">
        <v>1</v>
      </c>
      <c r="S636" s="2">
        <v>1</v>
      </c>
      <c r="T636" s="2">
        <v>3</v>
      </c>
      <c r="U636" s="2">
        <v>3</v>
      </c>
      <c r="V636" s="42">
        <v>1</v>
      </c>
    </row>
    <row r="637" spans="1:22" ht="34.5" customHeight="1" x14ac:dyDescent="0.25">
      <c r="A637" s="2" t="s">
        <v>499</v>
      </c>
      <c r="B637" s="2" t="s">
        <v>91</v>
      </c>
      <c r="C637" s="2" t="s">
        <v>556</v>
      </c>
      <c r="D637" s="2" t="s">
        <v>43</v>
      </c>
      <c r="E637" s="2">
        <v>134</v>
      </c>
      <c r="F637" s="2" t="s">
        <v>506</v>
      </c>
      <c r="G637" s="2" t="s">
        <v>507</v>
      </c>
      <c r="H637" s="2">
        <v>16</v>
      </c>
      <c r="I637" s="2" t="s">
        <v>31</v>
      </c>
      <c r="J637" s="14">
        <v>45352</v>
      </c>
      <c r="K637" s="2" t="s">
        <v>32</v>
      </c>
      <c r="L637" s="2" t="s">
        <v>32</v>
      </c>
      <c r="M637" s="2">
        <v>4</v>
      </c>
      <c r="N637" s="2">
        <v>4</v>
      </c>
      <c r="O637" s="2">
        <v>4</v>
      </c>
      <c r="P637" s="42">
        <v>1</v>
      </c>
      <c r="Q637" s="2" t="s">
        <v>32</v>
      </c>
      <c r="R637" s="2" t="s">
        <v>32</v>
      </c>
      <c r="S637" s="2">
        <v>4</v>
      </c>
      <c r="T637" s="2">
        <v>4</v>
      </c>
      <c r="U637" s="2">
        <v>4</v>
      </c>
      <c r="V637" s="42">
        <v>1</v>
      </c>
    </row>
    <row r="638" spans="1:22" ht="34.5" customHeight="1" x14ac:dyDescent="0.25">
      <c r="A638" s="2" t="s">
        <v>499</v>
      </c>
      <c r="B638" s="2" t="s">
        <v>91</v>
      </c>
      <c r="C638" s="2" t="s">
        <v>556</v>
      </c>
      <c r="D638" s="2" t="s">
        <v>25</v>
      </c>
      <c r="E638" s="2">
        <v>137</v>
      </c>
      <c r="F638" s="2" t="s">
        <v>508</v>
      </c>
      <c r="G638" s="2" t="s">
        <v>509</v>
      </c>
      <c r="H638" s="2">
        <v>1</v>
      </c>
      <c r="I638" s="2" t="s">
        <v>31</v>
      </c>
      <c r="J638" s="14">
        <v>45444</v>
      </c>
      <c r="K638" s="2" t="s">
        <v>32</v>
      </c>
      <c r="L638" s="2" t="s">
        <v>32</v>
      </c>
      <c r="M638" s="2" t="s">
        <v>32</v>
      </c>
      <c r="N638" s="37" t="s">
        <v>32</v>
      </c>
      <c r="O638" s="2" t="s">
        <v>32</v>
      </c>
      <c r="P638" s="42" t="s">
        <v>32</v>
      </c>
      <c r="Q638" s="2" t="s">
        <v>32</v>
      </c>
      <c r="R638" s="2" t="s">
        <v>32</v>
      </c>
      <c r="S638" s="2">
        <v>1</v>
      </c>
      <c r="T638" s="2">
        <v>1</v>
      </c>
      <c r="U638" s="2">
        <v>1</v>
      </c>
      <c r="V638" s="42">
        <v>1</v>
      </c>
    </row>
    <row r="639" spans="1:22" ht="34.5" customHeight="1" x14ac:dyDescent="0.25">
      <c r="A639" s="2" t="s">
        <v>499</v>
      </c>
      <c r="B639" s="2" t="s">
        <v>91</v>
      </c>
      <c r="C639" s="2" t="s">
        <v>556</v>
      </c>
      <c r="D639" s="2" t="s">
        <v>50</v>
      </c>
      <c r="E639" s="2">
        <v>144</v>
      </c>
      <c r="F639" s="2" t="s">
        <v>510</v>
      </c>
      <c r="G639" s="2" t="s">
        <v>511</v>
      </c>
      <c r="H639" s="2">
        <v>4</v>
      </c>
      <c r="I639" s="2" t="s">
        <v>31</v>
      </c>
      <c r="J639" s="14">
        <v>45352</v>
      </c>
      <c r="K639" s="2" t="s">
        <v>32</v>
      </c>
      <c r="L639" s="2" t="s">
        <v>32</v>
      </c>
      <c r="M639" s="2">
        <v>1</v>
      </c>
      <c r="N639" s="2">
        <v>1</v>
      </c>
      <c r="O639" s="2">
        <v>1</v>
      </c>
      <c r="P639" s="42">
        <v>1</v>
      </c>
      <c r="Q639" s="2" t="s">
        <v>32</v>
      </c>
      <c r="R639" s="2" t="s">
        <v>32</v>
      </c>
      <c r="S639" s="2">
        <v>1</v>
      </c>
      <c r="T639" s="2">
        <v>1</v>
      </c>
      <c r="U639" s="2">
        <v>1</v>
      </c>
      <c r="V639" s="42">
        <v>1</v>
      </c>
    </row>
    <row r="640" spans="1:22" ht="34.5" customHeight="1" x14ac:dyDescent="0.25">
      <c r="A640" s="2" t="s">
        <v>499</v>
      </c>
      <c r="B640" s="2" t="s">
        <v>512</v>
      </c>
      <c r="C640" s="2" t="s">
        <v>556</v>
      </c>
      <c r="D640" s="2" t="s">
        <v>25</v>
      </c>
      <c r="E640" s="2">
        <v>146</v>
      </c>
      <c r="F640" s="2" t="s">
        <v>513</v>
      </c>
      <c r="G640" s="2" t="s">
        <v>514</v>
      </c>
      <c r="H640" s="3">
        <v>0.1</v>
      </c>
      <c r="I640" s="2" t="s">
        <v>41</v>
      </c>
      <c r="J640" s="14">
        <v>45474</v>
      </c>
      <c r="K640" s="42" t="s">
        <v>32</v>
      </c>
      <c r="L640" s="42" t="s">
        <v>32</v>
      </c>
      <c r="M640" s="42" t="s">
        <v>32</v>
      </c>
      <c r="N640" s="42" t="s">
        <v>32</v>
      </c>
      <c r="O640" s="42" t="s">
        <v>32</v>
      </c>
      <c r="P640" s="42" t="s">
        <v>32</v>
      </c>
      <c r="Q640" s="42" t="s">
        <v>32</v>
      </c>
      <c r="R640" s="42" t="s">
        <v>32</v>
      </c>
      <c r="S640" s="42" t="s">
        <v>32</v>
      </c>
      <c r="T640" s="42" t="s">
        <v>32</v>
      </c>
      <c r="U640" s="42" t="s">
        <v>32</v>
      </c>
      <c r="V640" s="42" t="s">
        <v>32</v>
      </c>
    </row>
    <row r="641" spans="1:22" ht="34.5" customHeight="1" x14ac:dyDescent="0.25">
      <c r="A641" s="37" t="s">
        <v>499</v>
      </c>
      <c r="B641" s="37" t="s">
        <v>512</v>
      </c>
      <c r="C641" s="2" t="s">
        <v>556</v>
      </c>
      <c r="D641" s="2" t="s">
        <v>25</v>
      </c>
      <c r="E641" s="2">
        <v>147</v>
      </c>
      <c r="F641" s="2" t="s">
        <v>128</v>
      </c>
      <c r="G641" s="37" t="s">
        <v>515</v>
      </c>
      <c r="H641" s="37">
        <v>50</v>
      </c>
      <c r="I641" s="2" t="s">
        <v>31</v>
      </c>
      <c r="J641" s="14">
        <v>45627</v>
      </c>
      <c r="K641" s="2" t="s">
        <v>32</v>
      </c>
      <c r="L641" s="2" t="s">
        <v>32</v>
      </c>
      <c r="M641" s="2" t="s">
        <v>32</v>
      </c>
      <c r="N641" s="2" t="s">
        <v>32</v>
      </c>
      <c r="O641" s="2" t="s">
        <v>32</v>
      </c>
      <c r="P641" s="42" t="s">
        <v>32</v>
      </c>
      <c r="Q641" s="2" t="s">
        <v>32</v>
      </c>
      <c r="R641" s="2" t="s">
        <v>32</v>
      </c>
      <c r="S641" s="2" t="s">
        <v>32</v>
      </c>
      <c r="T641" s="2" t="s">
        <v>32</v>
      </c>
      <c r="U641" s="2" t="s">
        <v>32</v>
      </c>
      <c r="V641" s="42" t="s">
        <v>32</v>
      </c>
    </row>
    <row r="642" spans="1:22" ht="34.5" customHeight="1" x14ac:dyDescent="0.25">
      <c r="A642" s="37" t="s">
        <v>499</v>
      </c>
      <c r="B642" s="37" t="s">
        <v>512</v>
      </c>
      <c r="C642" s="2" t="s">
        <v>556</v>
      </c>
      <c r="D642" s="2" t="s">
        <v>50</v>
      </c>
      <c r="E642" s="2">
        <v>149</v>
      </c>
      <c r="F642" s="2" t="s">
        <v>516</v>
      </c>
      <c r="G642" s="37" t="s">
        <v>517</v>
      </c>
      <c r="H642" s="37">
        <v>2</v>
      </c>
      <c r="I642" s="2" t="s">
        <v>31</v>
      </c>
      <c r="J642" s="14">
        <v>45444</v>
      </c>
      <c r="K642" s="2" t="s">
        <v>32</v>
      </c>
      <c r="L642" s="2" t="s">
        <v>32</v>
      </c>
      <c r="M642" s="2" t="s">
        <v>32</v>
      </c>
      <c r="N642" s="37" t="s">
        <v>32</v>
      </c>
      <c r="O642" s="2" t="s">
        <v>32</v>
      </c>
      <c r="P642" s="42" t="s">
        <v>32</v>
      </c>
      <c r="Q642" s="2" t="s">
        <v>32</v>
      </c>
      <c r="R642" s="2" t="s">
        <v>32</v>
      </c>
      <c r="S642" s="2">
        <v>1</v>
      </c>
      <c r="T642" s="2">
        <v>1</v>
      </c>
      <c r="U642" s="2">
        <v>1</v>
      </c>
      <c r="V642" s="42">
        <v>1</v>
      </c>
    </row>
    <row r="643" spans="1:22" ht="34.5" customHeight="1" x14ac:dyDescent="0.25">
      <c r="A643" s="2" t="s">
        <v>499</v>
      </c>
      <c r="B643" s="2" t="s">
        <v>512</v>
      </c>
      <c r="C643" s="2" t="s">
        <v>556</v>
      </c>
      <c r="D643" s="2" t="s">
        <v>50</v>
      </c>
      <c r="E643" s="2">
        <v>150</v>
      </c>
      <c r="F643" s="2" t="s">
        <v>518</v>
      </c>
      <c r="G643" s="2" t="s">
        <v>519</v>
      </c>
      <c r="H643" s="2">
        <v>2</v>
      </c>
      <c r="I643" s="2" t="s">
        <v>31</v>
      </c>
      <c r="J643" s="14">
        <v>45627</v>
      </c>
      <c r="K643" s="2" t="s">
        <v>32</v>
      </c>
      <c r="L643" s="2" t="s">
        <v>32</v>
      </c>
      <c r="M643" s="2" t="s">
        <v>32</v>
      </c>
      <c r="N643" s="2" t="s">
        <v>32</v>
      </c>
      <c r="O643" s="2" t="s">
        <v>32</v>
      </c>
      <c r="P643" s="42" t="s">
        <v>32</v>
      </c>
      <c r="Q643" s="2" t="s">
        <v>32</v>
      </c>
      <c r="R643" s="2" t="s">
        <v>32</v>
      </c>
      <c r="S643" s="2" t="s">
        <v>32</v>
      </c>
      <c r="T643" s="2" t="s">
        <v>32</v>
      </c>
      <c r="U643" s="2" t="s">
        <v>32</v>
      </c>
      <c r="V643" s="42" t="s">
        <v>32</v>
      </c>
    </row>
    <row r="644" spans="1:22" ht="34.5" customHeight="1" x14ac:dyDescent="0.25">
      <c r="A644" s="2" t="s">
        <v>499</v>
      </c>
      <c r="B644" s="2" t="s">
        <v>512</v>
      </c>
      <c r="C644" s="2" t="s">
        <v>556</v>
      </c>
      <c r="D644" s="2" t="s">
        <v>50</v>
      </c>
      <c r="E644" s="2">
        <v>152</v>
      </c>
      <c r="F644" s="2" t="s">
        <v>520</v>
      </c>
      <c r="G644" s="2" t="s">
        <v>521</v>
      </c>
      <c r="H644" s="2">
        <v>4</v>
      </c>
      <c r="I644" s="2" t="s">
        <v>31</v>
      </c>
      <c r="J644" s="14">
        <v>45566</v>
      </c>
      <c r="K644" s="2" t="s">
        <v>32</v>
      </c>
      <c r="L644" s="2" t="s">
        <v>32</v>
      </c>
      <c r="M644" s="2" t="s">
        <v>32</v>
      </c>
      <c r="N644" s="2" t="s">
        <v>32</v>
      </c>
      <c r="O644" s="2" t="s">
        <v>32</v>
      </c>
      <c r="P644" s="42" t="s">
        <v>32</v>
      </c>
      <c r="Q644" s="2" t="s">
        <v>32</v>
      </c>
      <c r="R644" s="2" t="s">
        <v>32</v>
      </c>
      <c r="S644" s="2" t="s">
        <v>32</v>
      </c>
      <c r="T644" s="2" t="s">
        <v>32</v>
      </c>
      <c r="U644" s="2" t="s">
        <v>32</v>
      </c>
      <c r="V644" s="42" t="s">
        <v>32</v>
      </c>
    </row>
    <row r="645" spans="1:22" ht="34.5" customHeight="1" x14ac:dyDescent="0.25">
      <c r="A645" s="2" t="s">
        <v>499</v>
      </c>
      <c r="B645" s="2" t="s">
        <v>86</v>
      </c>
      <c r="C645" s="2" t="s">
        <v>556</v>
      </c>
      <c r="D645" s="2" t="s">
        <v>50</v>
      </c>
      <c r="E645" s="2">
        <v>154</v>
      </c>
      <c r="F645" s="2" t="s">
        <v>522</v>
      </c>
      <c r="G645" s="2" t="s">
        <v>523</v>
      </c>
      <c r="H645" s="3">
        <v>1</v>
      </c>
      <c r="I645" s="2" t="s">
        <v>41</v>
      </c>
      <c r="J645" s="14">
        <v>45505</v>
      </c>
      <c r="K645" s="42" t="s">
        <v>32</v>
      </c>
      <c r="L645" s="42" t="s">
        <v>32</v>
      </c>
      <c r="M645" s="42" t="s">
        <v>32</v>
      </c>
      <c r="N645" s="42" t="s">
        <v>32</v>
      </c>
      <c r="O645" s="42" t="s">
        <v>32</v>
      </c>
      <c r="P645" s="42" t="s">
        <v>32</v>
      </c>
      <c r="Q645" s="42" t="s">
        <v>32</v>
      </c>
      <c r="R645" s="42" t="s">
        <v>32</v>
      </c>
      <c r="S645" s="42" t="s">
        <v>32</v>
      </c>
      <c r="T645" s="42" t="s">
        <v>32</v>
      </c>
      <c r="U645" s="42" t="s">
        <v>32</v>
      </c>
      <c r="V645" s="42" t="s">
        <v>32</v>
      </c>
    </row>
    <row r="646" spans="1:22" ht="34.5" customHeight="1" x14ac:dyDescent="0.25">
      <c r="A646" s="2" t="s">
        <v>319</v>
      </c>
      <c r="B646" s="37" t="s">
        <v>330</v>
      </c>
      <c r="C646" s="2" t="s">
        <v>556</v>
      </c>
      <c r="D646" s="2" t="s">
        <v>50</v>
      </c>
      <c r="E646" s="2">
        <v>165</v>
      </c>
      <c r="F646" s="2" t="s">
        <v>524</v>
      </c>
      <c r="G646" s="2" t="s">
        <v>525</v>
      </c>
      <c r="H646" s="2">
        <v>8</v>
      </c>
      <c r="I646" s="2" t="s">
        <v>31</v>
      </c>
      <c r="J646" s="14">
        <v>45352</v>
      </c>
      <c r="K646" s="2" t="s">
        <v>32</v>
      </c>
      <c r="L646" s="2" t="s">
        <v>32</v>
      </c>
      <c r="M646" s="2">
        <v>3</v>
      </c>
      <c r="N646" s="2">
        <v>2</v>
      </c>
      <c r="O646" s="2">
        <v>3</v>
      </c>
      <c r="P646" s="42">
        <v>1.5</v>
      </c>
      <c r="Q646" s="2" t="s">
        <v>32</v>
      </c>
      <c r="R646" s="2" t="s">
        <v>32</v>
      </c>
      <c r="S646" s="2">
        <v>5</v>
      </c>
      <c r="T646" s="2">
        <v>2</v>
      </c>
      <c r="U646" s="2">
        <v>5</v>
      </c>
      <c r="V646" s="42">
        <v>2.5</v>
      </c>
    </row>
    <row r="647" spans="1:22" ht="34.5" customHeight="1" x14ac:dyDescent="0.25">
      <c r="A647" s="37" t="s">
        <v>337</v>
      </c>
      <c r="B647" s="37" t="s">
        <v>347</v>
      </c>
      <c r="C647" s="2" t="s">
        <v>556</v>
      </c>
      <c r="D647" s="2" t="s">
        <v>50</v>
      </c>
      <c r="E647" s="2">
        <v>189</v>
      </c>
      <c r="F647" s="2" t="s">
        <v>526</v>
      </c>
      <c r="G647" s="2" t="s">
        <v>353</v>
      </c>
      <c r="H647" s="2">
        <v>3</v>
      </c>
      <c r="I647" s="2" t="s">
        <v>31</v>
      </c>
      <c r="J647" s="14">
        <v>45413</v>
      </c>
      <c r="K647" s="2" t="s">
        <v>32</v>
      </c>
      <c r="L647" s="2" t="s">
        <v>32</v>
      </c>
      <c r="M647" s="2" t="s">
        <v>32</v>
      </c>
      <c r="N647" s="2" t="s">
        <v>32</v>
      </c>
      <c r="O647" s="2" t="s">
        <v>32</v>
      </c>
      <c r="P647" s="2" t="s">
        <v>32</v>
      </c>
      <c r="Q647" s="2" t="s">
        <v>32</v>
      </c>
      <c r="R647" s="2">
        <v>1</v>
      </c>
      <c r="S647" s="2" t="s">
        <v>32</v>
      </c>
      <c r="T647" s="2">
        <v>1</v>
      </c>
      <c r="U647" s="2">
        <v>1</v>
      </c>
      <c r="V647" s="42">
        <v>1</v>
      </c>
    </row>
    <row r="648" spans="1:22" ht="34.5" customHeight="1" x14ac:dyDescent="0.25">
      <c r="A648" s="2" t="s">
        <v>428</v>
      </c>
      <c r="B648" s="2" t="s">
        <v>428</v>
      </c>
      <c r="C648" s="2" t="s">
        <v>556</v>
      </c>
      <c r="D648" s="2" t="s">
        <v>50</v>
      </c>
      <c r="E648" s="2">
        <v>209</v>
      </c>
      <c r="F648" s="2" t="s">
        <v>527</v>
      </c>
      <c r="G648" s="37" t="s">
        <v>528</v>
      </c>
      <c r="H648" s="3">
        <v>1</v>
      </c>
      <c r="I648" s="2" t="s">
        <v>41</v>
      </c>
      <c r="J648" s="14">
        <v>45444</v>
      </c>
      <c r="K648" s="42" t="s">
        <v>32</v>
      </c>
      <c r="L648" s="42" t="s">
        <v>32</v>
      </c>
      <c r="M648" s="42" t="s">
        <v>32</v>
      </c>
      <c r="N648" s="2" t="s">
        <v>32</v>
      </c>
      <c r="O648" s="42" t="s">
        <v>32</v>
      </c>
      <c r="P648" s="42" t="s">
        <v>32</v>
      </c>
      <c r="Q648" s="42" t="s">
        <v>32</v>
      </c>
      <c r="R648" s="42" t="s">
        <v>32</v>
      </c>
      <c r="S648" s="42">
        <v>0</v>
      </c>
      <c r="T648" s="42">
        <v>0.5</v>
      </c>
      <c r="U648" s="42">
        <v>0</v>
      </c>
      <c r="V648" s="42">
        <v>0</v>
      </c>
    </row>
    <row r="649" spans="1:22" ht="34.5" customHeight="1" x14ac:dyDescent="0.25">
      <c r="A649" s="2" t="s">
        <v>428</v>
      </c>
      <c r="B649" s="2" t="s">
        <v>436</v>
      </c>
      <c r="C649" s="37" t="s">
        <v>556</v>
      </c>
      <c r="D649" s="2" t="s">
        <v>50</v>
      </c>
      <c r="E649" s="2">
        <v>218</v>
      </c>
      <c r="F649" s="2" t="s">
        <v>529</v>
      </c>
      <c r="G649" s="2" t="s">
        <v>530</v>
      </c>
      <c r="H649" s="37">
        <v>60</v>
      </c>
      <c r="I649" s="2" t="s">
        <v>31</v>
      </c>
      <c r="J649" s="14">
        <v>45444</v>
      </c>
      <c r="K649" s="2" t="s">
        <v>32</v>
      </c>
      <c r="L649" s="2" t="s">
        <v>32</v>
      </c>
      <c r="M649" s="2" t="s">
        <v>32</v>
      </c>
      <c r="N649" s="37" t="s">
        <v>32</v>
      </c>
      <c r="O649" s="2" t="s">
        <v>32</v>
      </c>
      <c r="P649" s="42" t="s">
        <v>32</v>
      </c>
      <c r="Q649" s="2" t="s">
        <v>32</v>
      </c>
      <c r="R649" s="2" t="s">
        <v>32</v>
      </c>
      <c r="S649" s="2">
        <v>21</v>
      </c>
      <c r="T649" s="2">
        <v>20</v>
      </c>
      <c r="U649" s="2">
        <v>21</v>
      </c>
      <c r="V649" s="42">
        <v>1.05</v>
      </c>
    </row>
    <row r="650" spans="1:22" ht="34.5" customHeight="1" x14ac:dyDescent="0.25">
      <c r="A650" s="2" t="s">
        <v>428</v>
      </c>
      <c r="B650" s="2" t="s">
        <v>436</v>
      </c>
      <c r="C650" s="37" t="s">
        <v>556</v>
      </c>
      <c r="D650" s="2" t="s">
        <v>50</v>
      </c>
      <c r="E650" s="2">
        <v>219</v>
      </c>
      <c r="F650" s="2" t="s">
        <v>531</v>
      </c>
      <c r="G650" s="2" t="s">
        <v>532</v>
      </c>
      <c r="H650" s="37">
        <v>10</v>
      </c>
      <c r="I650" s="2" t="s">
        <v>31</v>
      </c>
      <c r="J650" s="14">
        <v>45536</v>
      </c>
      <c r="K650" s="2" t="s">
        <v>32</v>
      </c>
      <c r="L650" s="2" t="s">
        <v>32</v>
      </c>
      <c r="M650" s="2" t="s">
        <v>32</v>
      </c>
      <c r="N650" s="2" t="s">
        <v>32</v>
      </c>
      <c r="O650" s="2" t="s">
        <v>32</v>
      </c>
      <c r="P650" s="42" t="s">
        <v>32</v>
      </c>
      <c r="Q650" s="2" t="s">
        <v>32</v>
      </c>
      <c r="R650" s="2" t="s">
        <v>32</v>
      </c>
      <c r="S650" s="2" t="s">
        <v>32</v>
      </c>
      <c r="T650" s="2" t="s">
        <v>32</v>
      </c>
      <c r="U650" s="2" t="s">
        <v>32</v>
      </c>
      <c r="V650" s="42" t="s">
        <v>32</v>
      </c>
    </row>
    <row r="651" spans="1:22" ht="34.5" customHeight="1" x14ac:dyDescent="0.25">
      <c r="A651" s="2" t="s">
        <v>472</v>
      </c>
      <c r="B651" s="2" t="s">
        <v>244</v>
      </c>
      <c r="C651" s="2" t="s">
        <v>556</v>
      </c>
      <c r="D651" s="2" t="s">
        <v>50</v>
      </c>
      <c r="E651" s="2">
        <v>228</v>
      </c>
      <c r="F651" s="2" t="s">
        <v>533</v>
      </c>
      <c r="G651" s="2" t="s">
        <v>534</v>
      </c>
      <c r="H651" s="3">
        <v>1</v>
      </c>
      <c r="I651" s="2" t="s">
        <v>41</v>
      </c>
      <c r="J651" s="14">
        <v>45323</v>
      </c>
      <c r="K651" s="42" t="s">
        <v>32</v>
      </c>
      <c r="L651" s="42">
        <v>0</v>
      </c>
      <c r="M651" s="42">
        <v>4.2307692307692308</v>
      </c>
      <c r="N651" s="42">
        <v>1</v>
      </c>
      <c r="O651" s="42">
        <v>1</v>
      </c>
      <c r="P651" s="42">
        <v>1</v>
      </c>
      <c r="Q651" s="42">
        <v>1</v>
      </c>
      <c r="R651" s="42">
        <v>1</v>
      </c>
      <c r="S651" s="42">
        <v>1</v>
      </c>
      <c r="T651" s="42">
        <v>1</v>
      </c>
      <c r="U651" s="42">
        <v>1</v>
      </c>
      <c r="V651" s="42">
        <v>1</v>
      </c>
    </row>
    <row r="652" spans="1:22" ht="34.5" customHeight="1" x14ac:dyDescent="0.25">
      <c r="A652" s="4" t="s">
        <v>337</v>
      </c>
      <c r="B652" s="4" t="s">
        <v>347</v>
      </c>
      <c r="C652" s="4" t="s">
        <v>556</v>
      </c>
      <c r="D652" s="4" t="s">
        <v>50</v>
      </c>
      <c r="E652" s="4">
        <v>239</v>
      </c>
      <c r="F652" s="4" t="s">
        <v>535</v>
      </c>
      <c r="G652" s="4" t="s">
        <v>536</v>
      </c>
      <c r="H652" s="11">
        <v>1</v>
      </c>
      <c r="I652" s="4" t="s">
        <v>41</v>
      </c>
      <c r="J652" s="14">
        <v>45413</v>
      </c>
      <c r="K652" s="42" t="s">
        <v>32</v>
      </c>
      <c r="L652" s="42" t="s">
        <v>32</v>
      </c>
      <c r="M652" s="42" t="s">
        <v>32</v>
      </c>
      <c r="N652" s="42" t="s">
        <v>32</v>
      </c>
      <c r="O652" s="42" t="s">
        <v>32</v>
      </c>
      <c r="P652" s="42" t="s">
        <v>32</v>
      </c>
      <c r="Q652" s="42" t="s">
        <v>32</v>
      </c>
      <c r="R652" s="42">
        <v>1</v>
      </c>
      <c r="S652" s="42">
        <v>1</v>
      </c>
      <c r="T652" s="42">
        <v>1</v>
      </c>
      <c r="U652" s="42">
        <v>1</v>
      </c>
      <c r="V652" s="42">
        <v>1</v>
      </c>
    </row>
    <row r="653" spans="1:22" ht="34.5" customHeight="1" x14ac:dyDescent="0.25">
      <c r="A653" s="2" t="s">
        <v>456</v>
      </c>
      <c r="B653" s="2" t="s">
        <v>537</v>
      </c>
      <c r="C653" s="2" t="s">
        <v>556</v>
      </c>
      <c r="D653" s="2" t="s">
        <v>50</v>
      </c>
      <c r="E653" s="2">
        <v>243</v>
      </c>
      <c r="F653" s="2" t="s">
        <v>538</v>
      </c>
      <c r="G653" s="2" t="s">
        <v>539</v>
      </c>
      <c r="H653" s="3">
        <v>1</v>
      </c>
      <c r="I653" s="2" t="s">
        <v>41</v>
      </c>
      <c r="J653" s="14">
        <v>45474</v>
      </c>
      <c r="K653" s="42" t="s">
        <v>32</v>
      </c>
      <c r="L653" s="42" t="s">
        <v>32</v>
      </c>
      <c r="M653" s="42" t="s">
        <v>32</v>
      </c>
      <c r="N653" s="42" t="s">
        <v>32</v>
      </c>
      <c r="O653" s="42" t="s">
        <v>32</v>
      </c>
      <c r="P653" s="42" t="s">
        <v>32</v>
      </c>
      <c r="Q653" s="42" t="s">
        <v>32</v>
      </c>
      <c r="R653" s="42" t="s">
        <v>32</v>
      </c>
      <c r="S653" s="42" t="s">
        <v>32</v>
      </c>
      <c r="T653" s="42" t="s">
        <v>32</v>
      </c>
      <c r="U653" s="42" t="s">
        <v>32</v>
      </c>
      <c r="V653" s="42" t="s">
        <v>32</v>
      </c>
    </row>
    <row r="654" spans="1:22" ht="34.5" customHeight="1" x14ac:dyDescent="0.25">
      <c r="A654" s="2" t="s">
        <v>456</v>
      </c>
      <c r="B654" s="2" t="s">
        <v>212</v>
      </c>
      <c r="C654" s="2" t="s">
        <v>557</v>
      </c>
      <c r="D654" s="2" t="s">
        <v>50</v>
      </c>
      <c r="E654" s="2">
        <v>19</v>
      </c>
      <c r="F654" s="2" t="s">
        <v>458</v>
      </c>
      <c r="G654" s="2" t="s">
        <v>459</v>
      </c>
      <c r="H654" s="6">
        <v>14</v>
      </c>
      <c r="I654" s="2" t="s">
        <v>31</v>
      </c>
      <c r="J654" s="14">
        <v>45413</v>
      </c>
      <c r="K654" s="2" t="s">
        <v>32</v>
      </c>
      <c r="L654" s="2" t="s">
        <v>32</v>
      </c>
      <c r="M654" s="2" t="s">
        <v>32</v>
      </c>
      <c r="N654" s="37" t="s">
        <v>32</v>
      </c>
      <c r="O654" s="2" t="s">
        <v>32</v>
      </c>
      <c r="P654" s="42" t="s">
        <v>32</v>
      </c>
      <c r="Q654" s="2" t="s">
        <v>32</v>
      </c>
      <c r="R654" s="2">
        <v>13</v>
      </c>
      <c r="S654" s="2">
        <v>1</v>
      </c>
      <c r="T654" s="2">
        <v>13</v>
      </c>
      <c r="U654" s="2">
        <v>14</v>
      </c>
      <c r="V654" s="42">
        <v>1.0769230769230769</v>
      </c>
    </row>
    <row r="655" spans="1:22" ht="34.5" customHeight="1" x14ac:dyDescent="0.25">
      <c r="A655" s="2" t="s">
        <v>456</v>
      </c>
      <c r="B655" s="2" t="s">
        <v>212</v>
      </c>
      <c r="C655" s="2" t="s">
        <v>557</v>
      </c>
      <c r="D655" s="2" t="s">
        <v>50</v>
      </c>
      <c r="E655" s="2">
        <v>20</v>
      </c>
      <c r="F655" s="2" t="s">
        <v>460</v>
      </c>
      <c r="G655" s="2" t="s">
        <v>461</v>
      </c>
      <c r="H655" s="37">
        <v>14</v>
      </c>
      <c r="I655" s="2" t="s">
        <v>31</v>
      </c>
      <c r="J655" s="14">
        <v>45413</v>
      </c>
      <c r="K655" s="2" t="s">
        <v>32</v>
      </c>
      <c r="L655" s="2" t="s">
        <v>32</v>
      </c>
      <c r="M655" s="2" t="s">
        <v>32</v>
      </c>
      <c r="N655" s="37" t="s">
        <v>32</v>
      </c>
      <c r="O655" s="2" t="s">
        <v>32</v>
      </c>
      <c r="P655" s="42" t="s">
        <v>32</v>
      </c>
      <c r="Q655" s="2" t="s">
        <v>32</v>
      </c>
      <c r="R655" s="2">
        <v>8</v>
      </c>
      <c r="S655" s="2">
        <v>0</v>
      </c>
      <c r="T655" s="2">
        <v>8</v>
      </c>
      <c r="U655" s="2">
        <v>8</v>
      </c>
      <c r="V655" s="42">
        <v>1</v>
      </c>
    </row>
    <row r="656" spans="1:22" ht="34.5" customHeight="1" x14ac:dyDescent="0.25">
      <c r="A656" s="4" t="s">
        <v>130</v>
      </c>
      <c r="B656" s="2" t="s">
        <v>462</v>
      </c>
      <c r="C656" s="2" t="s">
        <v>557</v>
      </c>
      <c r="D656" s="2" t="s">
        <v>50</v>
      </c>
      <c r="E656" s="2">
        <v>29</v>
      </c>
      <c r="F656" s="2" t="s">
        <v>463</v>
      </c>
      <c r="G656" s="2" t="s">
        <v>464</v>
      </c>
      <c r="H656" s="5">
        <v>1</v>
      </c>
      <c r="I656" s="2" t="s">
        <v>41</v>
      </c>
      <c r="J656" s="14">
        <v>45292</v>
      </c>
      <c r="K656" s="42" t="s">
        <v>32</v>
      </c>
      <c r="L656" s="42" t="s">
        <v>32</v>
      </c>
      <c r="M656" s="42">
        <v>0</v>
      </c>
      <c r="N656" s="42">
        <v>1</v>
      </c>
      <c r="O656" s="42">
        <v>0</v>
      </c>
      <c r="P656" s="42">
        <v>0</v>
      </c>
      <c r="Q656" s="42">
        <v>0</v>
      </c>
      <c r="R656" s="113">
        <v>0.66669999999999996</v>
      </c>
      <c r="S656" s="54">
        <v>0</v>
      </c>
      <c r="T656" s="42">
        <v>1</v>
      </c>
      <c r="U656" s="42">
        <v>0.66666666666666663</v>
      </c>
      <c r="V656" s="42">
        <v>0.66666666666666663</v>
      </c>
    </row>
    <row r="657" spans="1:22" ht="34.5" customHeight="1" x14ac:dyDescent="0.25">
      <c r="A657" s="4" t="s">
        <v>130</v>
      </c>
      <c r="B657" s="2" t="s">
        <v>462</v>
      </c>
      <c r="C657" s="2" t="s">
        <v>557</v>
      </c>
      <c r="D657" s="2" t="s">
        <v>50</v>
      </c>
      <c r="E657" s="2">
        <v>31</v>
      </c>
      <c r="F657" s="2" t="s">
        <v>465</v>
      </c>
      <c r="G657" s="2" t="s">
        <v>466</v>
      </c>
      <c r="H657" s="5">
        <v>1</v>
      </c>
      <c r="I657" s="2" t="s">
        <v>41</v>
      </c>
      <c r="J657" s="14">
        <v>45444</v>
      </c>
      <c r="K657" s="42" t="s">
        <v>32</v>
      </c>
      <c r="L657" s="42" t="s">
        <v>32</v>
      </c>
      <c r="M657" s="42" t="s">
        <v>32</v>
      </c>
      <c r="N657" s="42" t="s">
        <v>32</v>
      </c>
      <c r="O657" s="42" t="s">
        <v>32</v>
      </c>
      <c r="P657" s="42" t="s">
        <v>32</v>
      </c>
      <c r="Q657" s="42" t="s">
        <v>32</v>
      </c>
      <c r="R657" s="42" t="s">
        <v>32</v>
      </c>
      <c r="S657" s="42">
        <v>0.7</v>
      </c>
      <c r="T657" s="42">
        <v>1</v>
      </c>
      <c r="U657" s="42">
        <v>0.7</v>
      </c>
      <c r="V657" s="42">
        <v>0.7</v>
      </c>
    </row>
    <row r="658" spans="1:22" ht="34.5" customHeight="1" x14ac:dyDescent="0.25">
      <c r="A658" s="4" t="s">
        <v>130</v>
      </c>
      <c r="B658" s="2" t="s">
        <v>462</v>
      </c>
      <c r="C658" s="2" t="s">
        <v>557</v>
      </c>
      <c r="D658" s="2" t="s">
        <v>50</v>
      </c>
      <c r="E658" s="2">
        <v>32</v>
      </c>
      <c r="F658" s="2" t="s">
        <v>467</v>
      </c>
      <c r="G658" s="4" t="s">
        <v>468</v>
      </c>
      <c r="H658" s="5">
        <v>1</v>
      </c>
      <c r="I658" s="2" t="s">
        <v>41</v>
      </c>
      <c r="J658" s="14">
        <v>45474</v>
      </c>
      <c r="K658" s="42" t="s">
        <v>32</v>
      </c>
      <c r="L658" s="42" t="s">
        <v>32</v>
      </c>
      <c r="M658" s="42" t="s">
        <v>32</v>
      </c>
      <c r="N658" s="42" t="s">
        <v>32</v>
      </c>
      <c r="O658" s="42" t="s">
        <v>32</v>
      </c>
      <c r="P658" s="42" t="s">
        <v>32</v>
      </c>
      <c r="Q658" s="42" t="s">
        <v>32</v>
      </c>
      <c r="R658" s="42" t="s">
        <v>32</v>
      </c>
      <c r="S658" s="42" t="s">
        <v>32</v>
      </c>
      <c r="T658" s="42" t="s">
        <v>32</v>
      </c>
      <c r="U658" s="42" t="s">
        <v>32</v>
      </c>
      <c r="V658" s="42" t="s">
        <v>32</v>
      </c>
    </row>
    <row r="659" spans="1:22" ht="34.5" customHeight="1" x14ac:dyDescent="0.25">
      <c r="A659" s="4" t="s">
        <v>130</v>
      </c>
      <c r="B659" s="37" t="s">
        <v>469</v>
      </c>
      <c r="C659" s="37" t="s">
        <v>557</v>
      </c>
      <c r="D659" s="2" t="s">
        <v>43</v>
      </c>
      <c r="E659" s="2">
        <v>39</v>
      </c>
      <c r="F659" s="2" t="s">
        <v>470</v>
      </c>
      <c r="G659" s="37" t="s">
        <v>471</v>
      </c>
      <c r="H659" s="39">
        <v>26</v>
      </c>
      <c r="I659" s="2" t="s">
        <v>31</v>
      </c>
      <c r="J659" s="14">
        <v>45352</v>
      </c>
      <c r="K659" s="2" t="s">
        <v>32</v>
      </c>
      <c r="L659" s="2" t="s">
        <v>32</v>
      </c>
      <c r="M659" s="2">
        <v>3</v>
      </c>
      <c r="N659" s="42">
        <v>3</v>
      </c>
      <c r="O659" s="2">
        <v>3</v>
      </c>
      <c r="P659" s="42">
        <v>1</v>
      </c>
      <c r="Q659" s="2" t="s">
        <v>32</v>
      </c>
      <c r="R659" s="2" t="s">
        <v>32</v>
      </c>
      <c r="S659" s="2">
        <v>8</v>
      </c>
      <c r="T659" s="2">
        <v>8</v>
      </c>
      <c r="U659" s="2">
        <v>8</v>
      </c>
      <c r="V659" s="42">
        <v>1</v>
      </c>
    </row>
    <row r="660" spans="1:22" ht="34.5" customHeight="1" x14ac:dyDescent="0.25">
      <c r="A660" s="2" t="s">
        <v>472</v>
      </c>
      <c r="B660" s="2" t="s">
        <v>306</v>
      </c>
      <c r="C660" s="2" t="s">
        <v>557</v>
      </c>
      <c r="D660" s="2" t="s">
        <v>37</v>
      </c>
      <c r="E660" s="2">
        <v>47</v>
      </c>
      <c r="F660" s="2" t="s">
        <v>473</v>
      </c>
      <c r="G660" s="2" t="s">
        <v>474</v>
      </c>
      <c r="H660" s="3">
        <v>0.9</v>
      </c>
      <c r="I660" s="2" t="s">
        <v>41</v>
      </c>
      <c r="J660" s="14">
        <v>45323</v>
      </c>
      <c r="K660" s="42" t="s">
        <v>32</v>
      </c>
      <c r="L660" s="42">
        <v>1.0859728506787329</v>
      </c>
      <c r="M660" s="42" t="s">
        <v>32</v>
      </c>
      <c r="N660" s="42">
        <v>0.9</v>
      </c>
      <c r="O660" s="42">
        <v>1.0859728506787329</v>
      </c>
      <c r="P660" s="42">
        <v>1.2066365007541477</v>
      </c>
      <c r="Q660" s="42">
        <v>0.97647058823529409</v>
      </c>
      <c r="R660" s="42" t="s">
        <v>32</v>
      </c>
      <c r="S660" s="42">
        <v>0.95787831513260535</v>
      </c>
      <c r="T660" s="42">
        <v>0.9</v>
      </c>
      <c r="U660" s="42">
        <v>0.9631696428571429</v>
      </c>
      <c r="V660" s="42">
        <v>1.0701884920634921</v>
      </c>
    </row>
    <row r="661" spans="1:22" ht="34.5" customHeight="1" x14ac:dyDescent="0.25">
      <c r="A661" s="37" t="s">
        <v>472</v>
      </c>
      <c r="B661" s="37" t="s">
        <v>268</v>
      </c>
      <c r="C661" s="37" t="s">
        <v>557</v>
      </c>
      <c r="D661" s="2" t="s">
        <v>37</v>
      </c>
      <c r="E661" s="2">
        <v>56</v>
      </c>
      <c r="F661" s="2" t="s">
        <v>475</v>
      </c>
      <c r="G661" s="37" t="s">
        <v>476</v>
      </c>
      <c r="H661" s="37">
        <v>3</v>
      </c>
      <c r="I661" s="2" t="s">
        <v>31</v>
      </c>
      <c r="J661" s="14">
        <v>45536</v>
      </c>
      <c r="K661" s="2" t="s">
        <v>32</v>
      </c>
      <c r="L661" s="2" t="s">
        <v>32</v>
      </c>
      <c r="M661" s="2" t="s">
        <v>32</v>
      </c>
      <c r="N661" s="42" t="s">
        <v>32</v>
      </c>
      <c r="O661" s="2" t="s">
        <v>32</v>
      </c>
      <c r="P661" s="42" t="s">
        <v>32</v>
      </c>
      <c r="Q661" s="2" t="s">
        <v>32</v>
      </c>
      <c r="R661" s="2" t="s">
        <v>32</v>
      </c>
      <c r="S661" s="2" t="s">
        <v>32</v>
      </c>
      <c r="T661" s="2" t="s">
        <v>32</v>
      </c>
      <c r="U661" s="2" t="s">
        <v>32</v>
      </c>
      <c r="V661" s="42" t="s">
        <v>32</v>
      </c>
    </row>
    <row r="662" spans="1:22" ht="34.5" customHeight="1" x14ac:dyDescent="0.25">
      <c r="A662" s="37" t="s">
        <v>472</v>
      </c>
      <c r="B662" s="37" t="s">
        <v>268</v>
      </c>
      <c r="C662" s="37" t="s">
        <v>557</v>
      </c>
      <c r="D662" s="2" t="s">
        <v>37</v>
      </c>
      <c r="E662" s="2">
        <v>57</v>
      </c>
      <c r="F662" s="2" t="s">
        <v>304</v>
      </c>
      <c r="G662" s="37" t="s">
        <v>305</v>
      </c>
      <c r="H662" s="37">
        <v>3</v>
      </c>
      <c r="I662" s="2" t="s">
        <v>31</v>
      </c>
      <c r="J662" s="14">
        <v>45597</v>
      </c>
      <c r="K662" s="2" t="s">
        <v>32</v>
      </c>
      <c r="L662" s="2" t="s">
        <v>32</v>
      </c>
      <c r="M662" s="2" t="s">
        <v>32</v>
      </c>
      <c r="N662" s="42" t="s">
        <v>32</v>
      </c>
      <c r="O662" s="2" t="s">
        <v>32</v>
      </c>
      <c r="P662" s="42" t="s">
        <v>32</v>
      </c>
      <c r="Q662" s="2" t="s">
        <v>32</v>
      </c>
      <c r="R662" s="2" t="s">
        <v>32</v>
      </c>
      <c r="S662" s="2" t="s">
        <v>32</v>
      </c>
      <c r="T662" s="2" t="s">
        <v>32</v>
      </c>
      <c r="U662" s="2" t="s">
        <v>32</v>
      </c>
      <c r="V662" s="42" t="s">
        <v>32</v>
      </c>
    </row>
    <row r="663" spans="1:22" ht="34.5" customHeight="1" x14ac:dyDescent="0.25">
      <c r="A663" s="2" t="s">
        <v>472</v>
      </c>
      <c r="B663" s="2" t="s">
        <v>244</v>
      </c>
      <c r="C663" s="2" t="s">
        <v>557</v>
      </c>
      <c r="D663" s="2" t="s">
        <v>50</v>
      </c>
      <c r="E663" s="2">
        <v>74</v>
      </c>
      <c r="F663" s="2" t="s">
        <v>481</v>
      </c>
      <c r="G663" s="4" t="s">
        <v>482</v>
      </c>
      <c r="H663" s="2">
        <v>1</v>
      </c>
      <c r="I663" s="2" t="s">
        <v>31</v>
      </c>
      <c r="J663" s="14">
        <v>45627</v>
      </c>
      <c r="K663" s="2" t="s">
        <v>32</v>
      </c>
      <c r="L663" s="2" t="s">
        <v>32</v>
      </c>
      <c r="M663" s="2" t="s">
        <v>32</v>
      </c>
      <c r="N663" s="42" t="s">
        <v>32</v>
      </c>
      <c r="O663" s="2" t="s">
        <v>32</v>
      </c>
      <c r="P663" s="42" t="s">
        <v>32</v>
      </c>
      <c r="Q663" s="2" t="s">
        <v>32</v>
      </c>
      <c r="R663" s="2" t="s">
        <v>32</v>
      </c>
      <c r="S663" s="2" t="s">
        <v>32</v>
      </c>
      <c r="T663" s="2" t="s">
        <v>32</v>
      </c>
      <c r="U663" s="2" t="s">
        <v>32</v>
      </c>
      <c r="V663" s="42" t="s">
        <v>32</v>
      </c>
    </row>
    <row r="664" spans="1:22" ht="34.5" customHeight="1" x14ac:dyDescent="0.25">
      <c r="A664" s="2" t="s">
        <v>472</v>
      </c>
      <c r="B664" s="2" t="s">
        <v>244</v>
      </c>
      <c r="C664" s="2" t="s">
        <v>557</v>
      </c>
      <c r="D664" s="2" t="s">
        <v>25</v>
      </c>
      <c r="E664" s="2">
        <v>79</v>
      </c>
      <c r="F664" s="2" t="s">
        <v>483</v>
      </c>
      <c r="G664" s="2" t="s">
        <v>484</v>
      </c>
      <c r="H664" s="3">
        <v>1</v>
      </c>
      <c r="I664" s="2" t="s">
        <v>41</v>
      </c>
      <c r="J664" s="14">
        <v>45352</v>
      </c>
      <c r="K664" s="42" t="s">
        <v>32</v>
      </c>
      <c r="L664" s="42" t="s">
        <v>32</v>
      </c>
      <c r="M664" s="42" t="s">
        <v>32</v>
      </c>
      <c r="N664" s="42">
        <v>1</v>
      </c>
      <c r="O664" s="42" t="s">
        <v>32</v>
      </c>
      <c r="P664" s="42" t="s">
        <v>32</v>
      </c>
      <c r="Q664" s="42">
        <v>1</v>
      </c>
      <c r="R664" s="42">
        <v>1</v>
      </c>
      <c r="S664" s="42">
        <v>1</v>
      </c>
      <c r="T664" s="42">
        <v>1</v>
      </c>
      <c r="U664" s="42">
        <v>1</v>
      </c>
      <c r="V664" s="42">
        <v>1</v>
      </c>
    </row>
    <row r="665" spans="1:22" ht="34.5" customHeight="1" x14ac:dyDescent="0.25">
      <c r="A665" s="2" t="s">
        <v>472</v>
      </c>
      <c r="B665" s="2" t="s">
        <v>244</v>
      </c>
      <c r="C665" s="2" t="s">
        <v>557</v>
      </c>
      <c r="D665" s="2" t="s">
        <v>50</v>
      </c>
      <c r="E665" s="2">
        <v>84</v>
      </c>
      <c r="F665" s="2" t="s">
        <v>485</v>
      </c>
      <c r="G665" s="2" t="s">
        <v>486</v>
      </c>
      <c r="H665" s="2">
        <v>4</v>
      </c>
      <c r="I665" s="2" t="s">
        <v>31</v>
      </c>
      <c r="J665" s="14">
        <v>45566</v>
      </c>
      <c r="K665" s="2" t="s">
        <v>32</v>
      </c>
      <c r="L665" s="2" t="s">
        <v>32</v>
      </c>
      <c r="M665" s="2" t="s">
        <v>32</v>
      </c>
      <c r="N665" s="42" t="s">
        <v>32</v>
      </c>
      <c r="O665" s="2" t="s">
        <v>32</v>
      </c>
      <c r="P665" s="42" t="s">
        <v>32</v>
      </c>
      <c r="Q665" s="2" t="s">
        <v>32</v>
      </c>
      <c r="R665" s="2" t="s">
        <v>32</v>
      </c>
      <c r="S665" s="2" t="s">
        <v>32</v>
      </c>
      <c r="T665" s="2" t="s">
        <v>32</v>
      </c>
      <c r="U665" s="2" t="s">
        <v>32</v>
      </c>
      <c r="V665" s="42" t="s">
        <v>32</v>
      </c>
    </row>
    <row r="666" spans="1:22" ht="34.5" customHeight="1" x14ac:dyDescent="0.25">
      <c r="A666" s="2" t="s">
        <v>472</v>
      </c>
      <c r="B666" s="2" t="s">
        <v>232</v>
      </c>
      <c r="C666" s="2" t="s">
        <v>557</v>
      </c>
      <c r="D666" s="2" t="s">
        <v>43</v>
      </c>
      <c r="E666" s="2">
        <v>85</v>
      </c>
      <c r="F666" s="2" t="s">
        <v>487</v>
      </c>
      <c r="G666" s="2" t="s">
        <v>488</v>
      </c>
      <c r="H666" s="2">
        <v>600</v>
      </c>
      <c r="I666" s="2" t="s">
        <v>31</v>
      </c>
      <c r="J666" s="14">
        <v>45444</v>
      </c>
      <c r="K666" s="2" t="s">
        <v>32</v>
      </c>
      <c r="L666" s="2" t="s">
        <v>32</v>
      </c>
      <c r="M666" s="2" t="s">
        <v>32</v>
      </c>
      <c r="N666" s="37" t="s">
        <v>32</v>
      </c>
      <c r="O666" s="2" t="s">
        <v>32</v>
      </c>
      <c r="P666" s="42" t="s">
        <v>32</v>
      </c>
      <c r="Q666" s="2" t="s">
        <v>32</v>
      </c>
      <c r="R666" s="2" t="s">
        <v>32</v>
      </c>
      <c r="S666" s="2">
        <v>27</v>
      </c>
      <c r="T666" s="2">
        <v>240</v>
      </c>
      <c r="U666" s="2">
        <v>27</v>
      </c>
      <c r="V666" s="42">
        <v>0.1125</v>
      </c>
    </row>
    <row r="667" spans="1:22" ht="34.5" customHeight="1" x14ac:dyDescent="0.25">
      <c r="A667" s="2" t="s">
        <v>472</v>
      </c>
      <c r="B667" s="2" t="s">
        <v>232</v>
      </c>
      <c r="C667" s="2" t="s">
        <v>557</v>
      </c>
      <c r="D667" s="2" t="s">
        <v>43</v>
      </c>
      <c r="E667" s="2">
        <v>88</v>
      </c>
      <c r="F667" s="2" t="s">
        <v>489</v>
      </c>
      <c r="G667" s="37" t="s">
        <v>490</v>
      </c>
      <c r="H667" s="3">
        <v>1</v>
      </c>
      <c r="I667" s="2" t="s">
        <v>41</v>
      </c>
      <c r="J667" s="14">
        <v>45444</v>
      </c>
      <c r="K667" s="42" t="s">
        <v>32</v>
      </c>
      <c r="L667" s="42" t="s">
        <v>32</v>
      </c>
      <c r="M667" s="42" t="s">
        <v>32</v>
      </c>
      <c r="N667" s="42" t="s">
        <v>32</v>
      </c>
      <c r="O667" s="42" t="s">
        <v>32</v>
      </c>
      <c r="P667" s="42" t="s">
        <v>32</v>
      </c>
      <c r="Q667" s="42" t="s">
        <v>32</v>
      </c>
      <c r="R667" s="42" t="s">
        <v>32</v>
      </c>
      <c r="S667" s="42">
        <v>1</v>
      </c>
      <c r="T667" s="42">
        <v>1</v>
      </c>
      <c r="U667" s="42">
        <v>1</v>
      </c>
      <c r="V667" s="42">
        <v>1</v>
      </c>
    </row>
    <row r="668" spans="1:22" ht="34.5" customHeight="1" x14ac:dyDescent="0.25">
      <c r="A668" s="2" t="s">
        <v>472</v>
      </c>
      <c r="B668" s="37" t="s">
        <v>220</v>
      </c>
      <c r="C668" s="2" t="s">
        <v>557</v>
      </c>
      <c r="D668" s="2" t="s">
        <v>25</v>
      </c>
      <c r="E668" s="2">
        <v>93</v>
      </c>
      <c r="F668" s="2" t="s">
        <v>493</v>
      </c>
      <c r="G668" s="37" t="s">
        <v>494</v>
      </c>
      <c r="H668" s="37">
        <v>4</v>
      </c>
      <c r="I668" s="2" t="s">
        <v>31</v>
      </c>
      <c r="J668" s="14">
        <v>45597</v>
      </c>
      <c r="K668" s="2" t="s">
        <v>32</v>
      </c>
      <c r="L668" s="2" t="s">
        <v>32</v>
      </c>
      <c r="M668" s="2" t="s">
        <v>32</v>
      </c>
      <c r="N668" s="42" t="s">
        <v>32</v>
      </c>
      <c r="O668" s="2" t="s">
        <v>32</v>
      </c>
      <c r="P668" s="42" t="s">
        <v>32</v>
      </c>
      <c r="Q668" s="2" t="s">
        <v>32</v>
      </c>
      <c r="R668" s="2" t="s">
        <v>32</v>
      </c>
      <c r="S668" s="2" t="s">
        <v>32</v>
      </c>
      <c r="T668" s="2" t="s">
        <v>32</v>
      </c>
      <c r="U668" s="2" t="s">
        <v>32</v>
      </c>
      <c r="V668" s="42" t="s">
        <v>32</v>
      </c>
    </row>
    <row r="669" spans="1:22" ht="34.5" customHeight="1" x14ac:dyDescent="0.25">
      <c r="A669" s="2" t="s">
        <v>472</v>
      </c>
      <c r="B669" s="2" t="s">
        <v>220</v>
      </c>
      <c r="C669" s="2" t="s">
        <v>557</v>
      </c>
      <c r="D669" s="2" t="s">
        <v>25</v>
      </c>
      <c r="E669" s="2">
        <v>95</v>
      </c>
      <c r="F669" s="2" t="s">
        <v>223</v>
      </c>
      <c r="G669" s="2" t="s">
        <v>495</v>
      </c>
      <c r="H669" s="2">
        <v>10</v>
      </c>
      <c r="I669" s="2" t="s">
        <v>31</v>
      </c>
      <c r="J669" s="14">
        <v>45474</v>
      </c>
      <c r="K669" s="2" t="s">
        <v>32</v>
      </c>
      <c r="L669" s="2" t="s">
        <v>32</v>
      </c>
      <c r="M669" s="2" t="s">
        <v>32</v>
      </c>
      <c r="N669" s="2" t="s">
        <v>32</v>
      </c>
      <c r="O669" s="2" t="s">
        <v>32</v>
      </c>
      <c r="P669" s="2" t="s">
        <v>32</v>
      </c>
      <c r="Q669" s="2" t="s">
        <v>32</v>
      </c>
      <c r="R669" s="2" t="s">
        <v>32</v>
      </c>
      <c r="S669" s="2" t="s">
        <v>32</v>
      </c>
      <c r="T669" s="2" t="s">
        <v>32</v>
      </c>
      <c r="U669" s="2" t="s">
        <v>32</v>
      </c>
      <c r="V669" s="2" t="s">
        <v>32</v>
      </c>
    </row>
    <row r="670" spans="1:22" ht="34.5" customHeight="1" x14ac:dyDescent="0.25">
      <c r="A670" s="2" t="s">
        <v>472</v>
      </c>
      <c r="B670" s="2" t="s">
        <v>220</v>
      </c>
      <c r="C670" s="2" t="s">
        <v>557</v>
      </c>
      <c r="D670" s="2" t="s">
        <v>25</v>
      </c>
      <c r="E670" s="2">
        <v>98</v>
      </c>
      <c r="F670" s="2" t="s">
        <v>496</v>
      </c>
      <c r="G670" s="2" t="s">
        <v>497</v>
      </c>
      <c r="H670" s="2">
        <v>265</v>
      </c>
      <c r="I670" s="2" t="s">
        <v>31</v>
      </c>
      <c r="J670" s="14">
        <v>45474</v>
      </c>
      <c r="K670" s="2" t="s">
        <v>32</v>
      </c>
      <c r="L670" s="2" t="s">
        <v>32</v>
      </c>
      <c r="M670" s="2" t="s">
        <v>32</v>
      </c>
      <c r="N670" s="42" t="s">
        <v>32</v>
      </c>
      <c r="O670" s="2" t="s">
        <v>32</v>
      </c>
      <c r="P670" s="42" t="s">
        <v>32</v>
      </c>
      <c r="Q670" s="2" t="s">
        <v>32</v>
      </c>
      <c r="R670" s="2" t="s">
        <v>32</v>
      </c>
      <c r="S670" s="2" t="s">
        <v>32</v>
      </c>
      <c r="T670" s="2" t="s">
        <v>32</v>
      </c>
      <c r="U670" s="2" t="s">
        <v>32</v>
      </c>
      <c r="V670" s="42" t="s">
        <v>32</v>
      </c>
    </row>
    <row r="671" spans="1:22" ht="34.5" customHeight="1" x14ac:dyDescent="0.25">
      <c r="A671" s="4" t="s">
        <v>24</v>
      </c>
      <c r="B671" s="4" t="s">
        <v>24</v>
      </c>
      <c r="C671" s="2" t="s">
        <v>557</v>
      </c>
      <c r="D671" s="2" t="s">
        <v>25</v>
      </c>
      <c r="E671" s="2">
        <v>101</v>
      </c>
      <c r="F671" s="2" t="s">
        <v>35</v>
      </c>
      <c r="G671" s="37" t="s">
        <v>35</v>
      </c>
      <c r="H671" s="37">
        <v>5</v>
      </c>
      <c r="I671" s="2" t="s">
        <v>31</v>
      </c>
      <c r="J671" s="14">
        <v>45474</v>
      </c>
      <c r="K671" s="2" t="s">
        <v>32</v>
      </c>
      <c r="L671" s="2" t="s">
        <v>32</v>
      </c>
      <c r="M671" s="2" t="s">
        <v>32</v>
      </c>
      <c r="N671" s="42" t="s">
        <v>32</v>
      </c>
      <c r="O671" s="2" t="s">
        <v>32</v>
      </c>
      <c r="P671" s="42" t="s">
        <v>32</v>
      </c>
      <c r="Q671" s="2" t="s">
        <v>32</v>
      </c>
      <c r="R671" s="2" t="s">
        <v>32</v>
      </c>
      <c r="S671" s="2" t="s">
        <v>32</v>
      </c>
      <c r="T671" s="2" t="s">
        <v>32</v>
      </c>
      <c r="U671" s="2" t="s">
        <v>32</v>
      </c>
      <c r="V671" s="42" t="s">
        <v>32</v>
      </c>
    </row>
    <row r="672" spans="1:22" ht="34.5" customHeight="1" x14ac:dyDescent="0.25">
      <c r="A672" s="4" t="s">
        <v>24</v>
      </c>
      <c r="B672" s="4" t="s">
        <v>24</v>
      </c>
      <c r="C672" s="2" t="s">
        <v>557</v>
      </c>
      <c r="D672" s="2" t="s">
        <v>43</v>
      </c>
      <c r="E672" s="2">
        <v>105</v>
      </c>
      <c r="F672" s="2" t="s">
        <v>48</v>
      </c>
      <c r="G672" s="37" t="s">
        <v>48</v>
      </c>
      <c r="H672" s="37">
        <v>7</v>
      </c>
      <c r="I672" s="2" t="s">
        <v>31</v>
      </c>
      <c r="J672" s="14">
        <v>45352</v>
      </c>
      <c r="K672" s="2" t="s">
        <v>32</v>
      </c>
      <c r="L672" s="2" t="s">
        <v>32</v>
      </c>
      <c r="M672" s="2">
        <v>7</v>
      </c>
      <c r="N672" s="2">
        <v>4</v>
      </c>
      <c r="O672" s="2">
        <v>7</v>
      </c>
      <c r="P672" s="42">
        <v>1.75</v>
      </c>
      <c r="Q672" s="2">
        <v>0</v>
      </c>
      <c r="R672" s="2" t="s">
        <v>32</v>
      </c>
      <c r="S672" s="2" t="s">
        <v>32</v>
      </c>
      <c r="T672" s="2">
        <v>3</v>
      </c>
      <c r="U672" s="2">
        <v>0</v>
      </c>
      <c r="V672" s="42">
        <v>0</v>
      </c>
    </row>
    <row r="673" spans="1:22" ht="34.5" customHeight="1" x14ac:dyDescent="0.25">
      <c r="A673" s="4" t="s">
        <v>24</v>
      </c>
      <c r="B673" s="4" t="s">
        <v>24</v>
      </c>
      <c r="C673" s="2" t="s">
        <v>557</v>
      </c>
      <c r="D673" s="2" t="s">
        <v>50</v>
      </c>
      <c r="E673" s="2">
        <v>106</v>
      </c>
      <c r="F673" s="2" t="s">
        <v>51</v>
      </c>
      <c r="G673" s="37" t="s">
        <v>51</v>
      </c>
      <c r="H673" s="37">
        <v>1</v>
      </c>
      <c r="I673" s="2" t="s">
        <v>31</v>
      </c>
      <c r="J673" s="14">
        <v>45597</v>
      </c>
      <c r="K673" s="2" t="s">
        <v>32</v>
      </c>
      <c r="L673" s="2" t="s">
        <v>32</v>
      </c>
      <c r="M673" s="2" t="s">
        <v>32</v>
      </c>
      <c r="N673" s="42" t="s">
        <v>32</v>
      </c>
      <c r="O673" s="2" t="s">
        <v>32</v>
      </c>
      <c r="P673" s="42" t="s">
        <v>32</v>
      </c>
      <c r="Q673" s="2" t="s">
        <v>32</v>
      </c>
      <c r="R673" s="2" t="s">
        <v>32</v>
      </c>
      <c r="S673" s="2" t="s">
        <v>32</v>
      </c>
      <c r="T673" s="2" t="s">
        <v>32</v>
      </c>
      <c r="U673" s="2" t="s">
        <v>32</v>
      </c>
      <c r="V673" s="42" t="s">
        <v>32</v>
      </c>
    </row>
    <row r="674" spans="1:22" ht="34.5" customHeight="1" x14ac:dyDescent="0.25">
      <c r="A674" s="4" t="s">
        <v>24</v>
      </c>
      <c r="B674" s="4" t="s">
        <v>24</v>
      </c>
      <c r="C674" s="2" t="s">
        <v>557</v>
      </c>
      <c r="D674" s="2" t="s">
        <v>37</v>
      </c>
      <c r="E674" s="2">
        <v>108</v>
      </c>
      <c r="F674" s="2" t="s">
        <v>544</v>
      </c>
      <c r="G674" s="37" t="s">
        <v>53</v>
      </c>
      <c r="H674" s="37">
        <v>2</v>
      </c>
      <c r="I674" s="2" t="s">
        <v>31</v>
      </c>
      <c r="J674" s="14">
        <v>45505</v>
      </c>
      <c r="K674" s="2" t="s">
        <v>32</v>
      </c>
      <c r="L674" s="2" t="s">
        <v>32</v>
      </c>
      <c r="M674" s="2" t="s">
        <v>32</v>
      </c>
      <c r="N674" s="42" t="s">
        <v>32</v>
      </c>
      <c r="O674" s="2" t="s">
        <v>32</v>
      </c>
      <c r="P674" s="42" t="s">
        <v>32</v>
      </c>
      <c r="Q674" s="2" t="s">
        <v>32</v>
      </c>
      <c r="R674" s="2" t="s">
        <v>32</v>
      </c>
      <c r="S674" s="2" t="s">
        <v>32</v>
      </c>
      <c r="T674" s="2" t="s">
        <v>32</v>
      </c>
      <c r="U674" s="2" t="s">
        <v>32</v>
      </c>
      <c r="V674" s="42" t="s">
        <v>32</v>
      </c>
    </row>
    <row r="675" spans="1:22" ht="34.5" customHeight="1" x14ac:dyDescent="0.25">
      <c r="A675" s="4" t="s">
        <v>24</v>
      </c>
      <c r="B675" s="4" t="s">
        <v>24</v>
      </c>
      <c r="C675" s="2" t="s">
        <v>557</v>
      </c>
      <c r="D675" s="2" t="s">
        <v>43</v>
      </c>
      <c r="E675" s="2">
        <v>110</v>
      </c>
      <c r="F675" s="2" t="s">
        <v>498</v>
      </c>
      <c r="G675" s="37" t="s">
        <v>55</v>
      </c>
      <c r="H675" s="37">
        <v>5</v>
      </c>
      <c r="I675" s="2" t="s">
        <v>31</v>
      </c>
      <c r="J675" s="14">
        <v>45474</v>
      </c>
      <c r="K675" s="2" t="s">
        <v>32</v>
      </c>
      <c r="L675" s="2" t="s">
        <v>32</v>
      </c>
      <c r="M675" s="2" t="s">
        <v>32</v>
      </c>
      <c r="N675" s="2" t="s">
        <v>32</v>
      </c>
      <c r="O675" s="2" t="s">
        <v>32</v>
      </c>
      <c r="P675" s="42" t="s">
        <v>32</v>
      </c>
      <c r="Q675" s="2" t="s">
        <v>32</v>
      </c>
      <c r="R675" s="2" t="s">
        <v>32</v>
      </c>
      <c r="S675" s="2" t="s">
        <v>32</v>
      </c>
      <c r="T675" s="2" t="s">
        <v>32</v>
      </c>
      <c r="U675" s="2" t="s">
        <v>32</v>
      </c>
      <c r="V675" s="42" t="s">
        <v>32</v>
      </c>
    </row>
    <row r="676" spans="1:22" ht="34.5" customHeight="1" x14ac:dyDescent="0.25">
      <c r="A676" s="2" t="s">
        <v>499</v>
      </c>
      <c r="B676" s="2" t="s">
        <v>65</v>
      </c>
      <c r="C676" s="2" t="s">
        <v>557</v>
      </c>
      <c r="D676" s="2" t="s">
        <v>37</v>
      </c>
      <c r="E676" s="2">
        <v>114</v>
      </c>
      <c r="F676" s="2" t="s">
        <v>500</v>
      </c>
      <c r="G676" s="2" t="s">
        <v>501</v>
      </c>
      <c r="H676" s="2">
        <v>4</v>
      </c>
      <c r="I676" s="2" t="s">
        <v>31</v>
      </c>
      <c r="J676" s="14">
        <v>45352</v>
      </c>
      <c r="K676" s="2" t="s">
        <v>32</v>
      </c>
      <c r="L676" s="2" t="s">
        <v>32</v>
      </c>
      <c r="M676" s="2">
        <v>1</v>
      </c>
      <c r="N676" s="2">
        <v>1</v>
      </c>
      <c r="O676" s="2">
        <v>1</v>
      </c>
      <c r="P676" s="42">
        <v>1</v>
      </c>
      <c r="Q676" s="2" t="s">
        <v>32</v>
      </c>
      <c r="R676" s="2" t="s">
        <v>32</v>
      </c>
      <c r="S676" s="2">
        <v>1</v>
      </c>
      <c r="T676" s="2">
        <v>1</v>
      </c>
      <c r="U676" s="2">
        <v>1</v>
      </c>
      <c r="V676" s="42">
        <v>1</v>
      </c>
    </row>
    <row r="677" spans="1:22" ht="34.5" customHeight="1" x14ac:dyDescent="0.25">
      <c r="A677" s="2" t="s">
        <v>499</v>
      </c>
      <c r="B677" s="2" t="s">
        <v>110</v>
      </c>
      <c r="C677" s="2" t="s">
        <v>557</v>
      </c>
      <c r="D677" s="2" t="s">
        <v>50</v>
      </c>
      <c r="E677" s="2">
        <v>130</v>
      </c>
      <c r="F677" s="2" t="s">
        <v>502</v>
      </c>
      <c r="G677" s="2" t="s">
        <v>503</v>
      </c>
      <c r="H677" s="2">
        <v>1</v>
      </c>
      <c r="I677" s="2" t="s">
        <v>31</v>
      </c>
      <c r="J677" s="14">
        <v>45627</v>
      </c>
      <c r="K677" s="2" t="s">
        <v>32</v>
      </c>
      <c r="L677" s="2" t="s">
        <v>32</v>
      </c>
      <c r="M677" s="2" t="s">
        <v>32</v>
      </c>
      <c r="N677" s="42" t="s">
        <v>32</v>
      </c>
      <c r="O677" s="2" t="s">
        <v>32</v>
      </c>
      <c r="P677" s="42" t="s">
        <v>32</v>
      </c>
      <c r="Q677" s="2" t="s">
        <v>32</v>
      </c>
      <c r="R677" s="2" t="s">
        <v>32</v>
      </c>
      <c r="S677" s="2" t="s">
        <v>32</v>
      </c>
      <c r="T677" s="2" t="s">
        <v>32</v>
      </c>
      <c r="U677" s="2" t="s">
        <v>32</v>
      </c>
      <c r="V677" s="42" t="s">
        <v>32</v>
      </c>
    </row>
    <row r="678" spans="1:22" ht="34.5" customHeight="1" x14ac:dyDescent="0.25">
      <c r="A678" s="2" t="s">
        <v>499</v>
      </c>
      <c r="B678" s="2" t="s">
        <v>110</v>
      </c>
      <c r="C678" s="2" t="s">
        <v>557</v>
      </c>
      <c r="D678" s="2" t="s">
        <v>50</v>
      </c>
      <c r="E678" s="2">
        <v>131</v>
      </c>
      <c r="F678" s="2" t="s">
        <v>504</v>
      </c>
      <c r="G678" s="2" t="s">
        <v>505</v>
      </c>
      <c r="H678" s="2">
        <v>12</v>
      </c>
      <c r="I678" s="2" t="s">
        <v>31</v>
      </c>
      <c r="J678" s="14">
        <v>45292</v>
      </c>
      <c r="K678" s="2">
        <v>1</v>
      </c>
      <c r="L678" s="2">
        <v>1</v>
      </c>
      <c r="M678" s="2">
        <v>1</v>
      </c>
      <c r="N678" s="2">
        <v>3</v>
      </c>
      <c r="O678" s="2">
        <v>3</v>
      </c>
      <c r="P678" s="42">
        <v>1</v>
      </c>
      <c r="Q678" s="2">
        <v>1</v>
      </c>
      <c r="R678" s="2">
        <v>1</v>
      </c>
      <c r="S678" s="2">
        <v>1</v>
      </c>
      <c r="T678" s="2">
        <v>3</v>
      </c>
      <c r="U678" s="2">
        <v>3</v>
      </c>
      <c r="V678" s="42">
        <v>1</v>
      </c>
    </row>
    <row r="679" spans="1:22" ht="34.5" customHeight="1" x14ac:dyDescent="0.25">
      <c r="A679" s="2" t="s">
        <v>499</v>
      </c>
      <c r="B679" s="2" t="s">
        <v>91</v>
      </c>
      <c r="C679" s="2" t="s">
        <v>557</v>
      </c>
      <c r="D679" s="2" t="s">
        <v>25</v>
      </c>
      <c r="E679" s="2">
        <v>137</v>
      </c>
      <c r="F679" s="2" t="s">
        <v>508</v>
      </c>
      <c r="G679" s="2" t="s">
        <v>509</v>
      </c>
      <c r="H679" s="2">
        <v>1</v>
      </c>
      <c r="I679" s="2" t="s">
        <v>31</v>
      </c>
      <c r="J679" s="14">
        <v>45444</v>
      </c>
      <c r="K679" s="2" t="s">
        <v>32</v>
      </c>
      <c r="L679" s="2" t="s">
        <v>32</v>
      </c>
      <c r="M679" s="2" t="s">
        <v>32</v>
      </c>
      <c r="N679" s="37" t="s">
        <v>32</v>
      </c>
      <c r="O679" s="2" t="s">
        <v>32</v>
      </c>
      <c r="P679" s="42" t="s">
        <v>32</v>
      </c>
      <c r="Q679" s="2" t="s">
        <v>32</v>
      </c>
      <c r="R679" s="2" t="s">
        <v>32</v>
      </c>
      <c r="S679" s="2">
        <v>1</v>
      </c>
      <c r="T679" s="2">
        <v>1</v>
      </c>
      <c r="U679" s="2">
        <v>1</v>
      </c>
      <c r="V679" s="42">
        <v>1</v>
      </c>
    </row>
    <row r="680" spans="1:22" ht="34.5" customHeight="1" x14ac:dyDescent="0.25">
      <c r="A680" s="2" t="s">
        <v>499</v>
      </c>
      <c r="B680" s="2" t="s">
        <v>91</v>
      </c>
      <c r="C680" s="2" t="s">
        <v>557</v>
      </c>
      <c r="D680" s="2" t="s">
        <v>50</v>
      </c>
      <c r="E680" s="2">
        <v>144</v>
      </c>
      <c r="F680" s="2" t="s">
        <v>510</v>
      </c>
      <c r="G680" s="2" t="s">
        <v>511</v>
      </c>
      <c r="H680" s="2">
        <v>4</v>
      </c>
      <c r="I680" s="2" t="s">
        <v>31</v>
      </c>
      <c r="J680" s="14">
        <v>45352</v>
      </c>
      <c r="K680" s="2" t="s">
        <v>32</v>
      </c>
      <c r="L680" s="2" t="s">
        <v>32</v>
      </c>
      <c r="M680" s="2">
        <v>1</v>
      </c>
      <c r="N680" s="2">
        <v>1</v>
      </c>
      <c r="O680" s="2">
        <v>1</v>
      </c>
      <c r="P680" s="42">
        <v>1</v>
      </c>
      <c r="Q680" s="2" t="s">
        <v>32</v>
      </c>
      <c r="R680" s="2" t="s">
        <v>32</v>
      </c>
      <c r="S680" s="2">
        <v>1</v>
      </c>
      <c r="T680" s="2">
        <v>1</v>
      </c>
      <c r="U680" s="2">
        <v>1</v>
      </c>
      <c r="V680" s="42">
        <v>1</v>
      </c>
    </row>
    <row r="681" spans="1:22" ht="34.5" customHeight="1" x14ac:dyDescent="0.25">
      <c r="A681" s="2" t="s">
        <v>499</v>
      </c>
      <c r="B681" s="2" t="s">
        <v>512</v>
      </c>
      <c r="C681" s="2" t="s">
        <v>557</v>
      </c>
      <c r="D681" s="2" t="s">
        <v>25</v>
      </c>
      <c r="E681" s="2">
        <v>146</v>
      </c>
      <c r="F681" s="2" t="s">
        <v>513</v>
      </c>
      <c r="G681" s="2" t="s">
        <v>514</v>
      </c>
      <c r="H681" s="3">
        <v>0.1</v>
      </c>
      <c r="I681" s="2" t="s">
        <v>41</v>
      </c>
      <c r="J681" s="14">
        <v>45474</v>
      </c>
      <c r="K681" s="42" t="s">
        <v>32</v>
      </c>
      <c r="L681" s="42" t="s">
        <v>32</v>
      </c>
      <c r="M681" s="42" t="s">
        <v>32</v>
      </c>
      <c r="N681" s="42" t="s">
        <v>32</v>
      </c>
      <c r="O681" s="42" t="s">
        <v>32</v>
      </c>
      <c r="P681" s="42" t="s">
        <v>32</v>
      </c>
      <c r="Q681" s="42" t="s">
        <v>32</v>
      </c>
      <c r="R681" s="42" t="s">
        <v>32</v>
      </c>
      <c r="S681" s="42" t="s">
        <v>32</v>
      </c>
      <c r="T681" s="42" t="s">
        <v>32</v>
      </c>
      <c r="U681" s="42" t="s">
        <v>32</v>
      </c>
      <c r="V681" s="42" t="s">
        <v>32</v>
      </c>
    </row>
    <row r="682" spans="1:22" ht="34.5" customHeight="1" x14ac:dyDescent="0.25">
      <c r="A682" s="37" t="s">
        <v>499</v>
      </c>
      <c r="B682" s="37" t="s">
        <v>512</v>
      </c>
      <c r="C682" s="2" t="s">
        <v>557</v>
      </c>
      <c r="D682" s="2" t="s">
        <v>25</v>
      </c>
      <c r="E682" s="2">
        <v>147</v>
      </c>
      <c r="F682" s="2" t="s">
        <v>128</v>
      </c>
      <c r="G682" s="37" t="s">
        <v>515</v>
      </c>
      <c r="H682" s="37">
        <v>50</v>
      </c>
      <c r="I682" s="2" t="s">
        <v>31</v>
      </c>
      <c r="J682" s="14">
        <v>45627</v>
      </c>
      <c r="K682" s="2" t="s">
        <v>32</v>
      </c>
      <c r="L682" s="2" t="s">
        <v>32</v>
      </c>
      <c r="M682" s="2" t="s">
        <v>32</v>
      </c>
      <c r="N682" s="42" t="s">
        <v>32</v>
      </c>
      <c r="O682" s="2" t="s">
        <v>32</v>
      </c>
      <c r="P682" s="42" t="s">
        <v>32</v>
      </c>
      <c r="Q682" s="2" t="s">
        <v>32</v>
      </c>
      <c r="R682" s="2" t="s">
        <v>32</v>
      </c>
      <c r="S682" s="2" t="s">
        <v>32</v>
      </c>
      <c r="T682" s="2" t="s">
        <v>32</v>
      </c>
      <c r="U682" s="2" t="s">
        <v>32</v>
      </c>
      <c r="V682" s="42" t="s">
        <v>32</v>
      </c>
    </row>
    <row r="683" spans="1:22" ht="34.5" customHeight="1" x14ac:dyDescent="0.25">
      <c r="A683" s="37" t="s">
        <v>499</v>
      </c>
      <c r="B683" s="37" t="s">
        <v>512</v>
      </c>
      <c r="C683" s="2" t="s">
        <v>557</v>
      </c>
      <c r="D683" s="2" t="s">
        <v>50</v>
      </c>
      <c r="E683" s="2">
        <v>149</v>
      </c>
      <c r="F683" s="2" t="s">
        <v>516</v>
      </c>
      <c r="G683" s="37" t="s">
        <v>517</v>
      </c>
      <c r="H683" s="37">
        <v>2</v>
      </c>
      <c r="I683" s="2" t="s">
        <v>31</v>
      </c>
      <c r="J683" s="14">
        <v>45444</v>
      </c>
      <c r="K683" s="2" t="s">
        <v>32</v>
      </c>
      <c r="L683" s="2" t="s">
        <v>32</v>
      </c>
      <c r="M683" s="2" t="s">
        <v>32</v>
      </c>
      <c r="N683" s="37" t="s">
        <v>32</v>
      </c>
      <c r="O683" s="2" t="s">
        <v>32</v>
      </c>
      <c r="P683" s="42" t="s">
        <v>32</v>
      </c>
      <c r="Q683" s="2" t="s">
        <v>32</v>
      </c>
      <c r="R683" s="2" t="s">
        <v>32</v>
      </c>
      <c r="S683" s="2">
        <v>1</v>
      </c>
      <c r="T683" s="2">
        <v>1</v>
      </c>
      <c r="U683" s="2">
        <v>1</v>
      </c>
      <c r="V683" s="42">
        <v>1</v>
      </c>
    </row>
    <row r="684" spans="1:22" ht="34.5" customHeight="1" x14ac:dyDescent="0.25">
      <c r="A684" s="2" t="s">
        <v>499</v>
      </c>
      <c r="B684" s="2" t="s">
        <v>512</v>
      </c>
      <c r="C684" s="2" t="s">
        <v>557</v>
      </c>
      <c r="D684" s="2" t="s">
        <v>50</v>
      </c>
      <c r="E684" s="2">
        <v>150</v>
      </c>
      <c r="F684" s="2" t="s">
        <v>518</v>
      </c>
      <c r="G684" s="2" t="s">
        <v>519</v>
      </c>
      <c r="H684" s="2">
        <v>1</v>
      </c>
      <c r="I684" s="2" t="s">
        <v>31</v>
      </c>
      <c r="J684" s="14">
        <v>45627</v>
      </c>
      <c r="K684" s="2" t="s">
        <v>32</v>
      </c>
      <c r="L684" s="2" t="s">
        <v>32</v>
      </c>
      <c r="M684" s="2" t="s">
        <v>32</v>
      </c>
      <c r="N684" s="42" t="s">
        <v>32</v>
      </c>
      <c r="O684" s="2" t="s">
        <v>32</v>
      </c>
      <c r="P684" s="42" t="s">
        <v>32</v>
      </c>
      <c r="Q684" s="2" t="s">
        <v>32</v>
      </c>
      <c r="R684" s="2" t="s">
        <v>32</v>
      </c>
      <c r="S684" s="2" t="s">
        <v>32</v>
      </c>
      <c r="T684" s="2" t="s">
        <v>32</v>
      </c>
      <c r="U684" s="2" t="s">
        <v>32</v>
      </c>
      <c r="V684" s="42" t="s">
        <v>32</v>
      </c>
    </row>
    <row r="685" spans="1:22" ht="34.5" customHeight="1" x14ac:dyDescent="0.25">
      <c r="A685" s="2" t="s">
        <v>499</v>
      </c>
      <c r="B685" s="2" t="s">
        <v>512</v>
      </c>
      <c r="C685" s="2" t="s">
        <v>557</v>
      </c>
      <c r="D685" s="2" t="s">
        <v>50</v>
      </c>
      <c r="E685" s="2">
        <v>152</v>
      </c>
      <c r="F685" s="2" t="s">
        <v>520</v>
      </c>
      <c r="G685" s="2" t="s">
        <v>521</v>
      </c>
      <c r="H685" s="2">
        <v>2</v>
      </c>
      <c r="I685" s="2" t="s">
        <v>31</v>
      </c>
      <c r="J685" s="14">
        <v>45597</v>
      </c>
      <c r="K685" s="2" t="s">
        <v>32</v>
      </c>
      <c r="L685" s="2" t="s">
        <v>32</v>
      </c>
      <c r="M685" s="2" t="s">
        <v>32</v>
      </c>
      <c r="N685" s="42" t="s">
        <v>32</v>
      </c>
      <c r="O685" s="2" t="s">
        <v>32</v>
      </c>
      <c r="P685" s="42" t="s">
        <v>32</v>
      </c>
      <c r="Q685" s="2" t="s">
        <v>32</v>
      </c>
      <c r="R685" s="2" t="s">
        <v>32</v>
      </c>
      <c r="S685" s="2" t="s">
        <v>32</v>
      </c>
      <c r="T685" s="2" t="s">
        <v>32</v>
      </c>
      <c r="U685" s="2" t="s">
        <v>32</v>
      </c>
      <c r="V685" s="42" t="s">
        <v>32</v>
      </c>
    </row>
    <row r="686" spans="1:22" ht="34.5" customHeight="1" x14ac:dyDescent="0.25">
      <c r="A686" s="2" t="s">
        <v>499</v>
      </c>
      <c r="B686" s="2" t="s">
        <v>86</v>
      </c>
      <c r="C686" s="2" t="s">
        <v>557</v>
      </c>
      <c r="D686" s="2" t="s">
        <v>50</v>
      </c>
      <c r="E686" s="2">
        <v>154</v>
      </c>
      <c r="F686" s="2" t="s">
        <v>522</v>
      </c>
      <c r="G686" s="2" t="s">
        <v>523</v>
      </c>
      <c r="H686" s="3">
        <v>1</v>
      </c>
      <c r="I686" s="2" t="s">
        <v>41</v>
      </c>
      <c r="J686" s="14">
        <v>45505</v>
      </c>
      <c r="K686" s="42" t="s">
        <v>32</v>
      </c>
      <c r="L686" s="42" t="s">
        <v>32</v>
      </c>
      <c r="M686" s="42" t="s">
        <v>32</v>
      </c>
      <c r="N686" s="42" t="s">
        <v>32</v>
      </c>
      <c r="O686" s="42" t="s">
        <v>32</v>
      </c>
      <c r="P686" s="42" t="s">
        <v>32</v>
      </c>
      <c r="Q686" s="42" t="s">
        <v>32</v>
      </c>
      <c r="R686" s="42" t="s">
        <v>32</v>
      </c>
      <c r="S686" s="42" t="s">
        <v>32</v>
      </c>
      <c r="T686" s="42" t="s">
        <v>32</v>
      </c>
      <c r="U686" s="42" t="s">
        <v>32</v>
      </c>
      <c r="V686" s="42" t="s">
        <v>32</v>
      </c>
    </row>
    <row r="687" spans="1:22" ht="34.5" customHeight="1" x14ac:dyDescent="0.25">
      <c r="A687" s="2" t="s">
        <v>319</v>
      </c>
      <c r="B687" s="37" t="s">
        <v>330</v>
      </c>
      <c r="C687" s="2" t="s">
        <v>557</v>
      </c>
      <c r="D687" s="2" t="s">
        <v>50</v>
      </c>
      <c r="E687" s="2">
        <v>165</v>
      </c>
      <c r="F687" s="2" t="s">
        <v>524</v>
      </c>
      <c r="G687" s="2" t="s">
        <v>525</v>
      </c>
      <c r="H687" s="2">
        <v>10</v>
      </c>
      <c r="I687" s="2" t="s">
        <v>31</v>
      </c>
      <c r="J687" s="14">
        <v>45352</v>
      </c>
      <c r="K687" s="2" t="s">
        <v>32</v>
      </c>
      <c r="L687" s="2" t="s">
        <v>32</v>
      </c>
      <c r="M687" s="2">
        <v>3</v>
      </c>
      <c r="N687" s="2">
        <v>1</v>
      </c>
      <c r="O687" s="2">
        <v>3</v>
      </c>
      <c r="P687" s="42">
        <v>3</v>
      </c>
      <c r="Q687" s="2" t="s">
        <v>32</v>
      </c>
      <c r="R687" s="2" t="s">
        <v>32</v>
      </c>
      <c r="S687" s="2">
        <v>3</v>
      </c>
      <c r="T687" s="2">
        <v>3</v>
      </c>
      <c r="U687" s="2">
        <v>3</v>
      </c>
      <c r="V687" s="42">
        <v>1</v>
      </c>
    </row>
    <row r="688" spans="1:22" ht="34.5" customHeight="1" x14ac:dyDescent="0.25">
      <c r="A688" s="37" t="s">
        <v>337</v>
      </c>
      <c r="B688" s="37" t="s">
        <v>347</v>
      </c>
      <c r="C688" s="2" t="s">
        <v>557</v>
      </c>
      <c r="D688" s="2" t="s">
        <v>50</v>
      </c>
      <c r="E688" s="2">
        <v>189</v>
      </c>
      <c r="F688" s="2" t="s">
        <v>526</v>
      </c>
      <c r="G688" s="2" t="s">
        <v>353</v>
      </c>
      <c r="H688" s="2">
        <v>3</v>
      </c>
      <c r="I688" s="2" t="s">
        <v>31</v>
      </c>
      <c r="J688" s="14">
        <v>45413</v>
      </c>
      <c r="K688" s="2" t="s">
        <v>32</v>
      </c>
      <c r="L688" s="2" t="s">
        <v>32</v>
      </c>
      <c r="M688" s="2" t="s">
        <v>32</v>
      </c>
      <c r="N688" s="2" t="s">
        <v>32</v>
      </c>
      <c r="O688" s="2" t="s">
        <v>32</v>
      </c>
      <c r="P688" s="2" t="s">
        <v>32</v>
      </c>
      <c r="Q688" s="2" t="s">
        <v>32</v>
      </c>
      <c r="R688" s="2">
        <v>1</v>
      </c>
      <c r="S688" s="2" t="s">
        <v>32</v>
      </c>
      <c r="T688" s="2">
        <v>1</v>
      </c>
      <c r="U688" s="2">
        <v>1</v>
      </c>
      <c r="V688" s="42">
        <v>1</v>
      </c>
    </row>
    <row r="689" spans="1:22" ht="34.5" customHeight="1" x14ac:dyDescent="0.25">
      <c r="A689" s="2" t="s">
        <v>428</v>
      </c>
      <c r="B689" s="2" t="s">
        <v>428</v>
      </c>
      <c r="C689" s="2" t="s">
        <v>557</v>
      </c>
      <c r="D689" s="2" t="s">
        <v>50</v>
      </c>
      <c r="E689" s="2">
        <v>209</v>
      </c>
      <c r="F689" s="2" t="s">
        <v>527</v>
      </c>
      <c r="G689" s="37" t="s">
        <v>528</v>
      </c>
      <c r="H689" s="3">
        <v>1</v>
      </c>
      <c r="I689" s="2" t="s">
        <v>41</v>
      </c>
      <c r="J689" s="14">
        <v>45444</v>
      </c>
      <c r="K689" s="42" t="s">
        <v>32</v>
      </c>
      <c r="L689" s="42" t="s">
        <v>32</v>
      </c>
      <c r="M689" s="42" t="s">
        <v>32</v>
      </c>
      <c r="N689" s="2" t="s">
        <v>32</v>
      </c>
      <c r="O689" s="42" t="s">
        <v>32</v>
      </c>
      <c r="P689" s="42" t="s">
        <v>32</v>
      </c>
      <c r="Q689" s="42" t="s">
        <v>32</v>
      </c>
      <c r="R689" s="42" t="s">
        <v>32</v>
      </c>
      <c r="S689" s="42">
        <v>0</v>
      </c>
      <c r="T689" s="42">
        <v>0.5</v>
      </c>
      <c r="U689" s="42">
        <v>0</v>
      </c>
      <c r="V689" s="42">
        <v>0</v>
      </c>
    </row>
    <row r="690" spans="1:22" ht="34.5" customHeight="1" x14ac:dyDescent="0.25">
      <c r="A690" s="2" t="s">
        <v>428</v>
      </c>
      <c r="B690" s="2" t="s">
        <v>436</v>
      </c>
      <c r="C690" s="37" t="s">
        <v>557</v>
      </c>
      <c r="D690" s="2" t="s">
        <v>50</v>
      </c>
      <c r="E690" s="2">
        <v>218</v>
      </c>
      <c r="F690" s="2" t="s">
        <v>529</v>
      </c>
      <c r="G690" s="2" t="s">
        <v>530</v>
      </c>
      <c r="H690" s="37">
        <v>80</v>
      </c>
      <c r="I690" s="2" t="s">
        <v>31</v>
      </c>
      <c r="J690" s="14">
        <v>45352</v>
      </c>
      <c r="K690" s="2" t="s">
        <v>32</v>
      </c>
      <c r="L690" s="2" t="s">
        <v>32</v>
      </c>
      <c r="M690" s="2">
        <v>5</v>
      </c>
      <c r="N690" s="2">
        <v>5</v>
      </c>
      <c r="O690" s="2">
        <v>5</v>
      </c>
      <c r="P690" s="42">
        <v>1</v>
      </c>
      <c r="Q690" s="2" t="s">
        <v>32</v>
      </c>
      <c r="R690" s="2" t="s">
        <v>32</v>
      </c>
      <c r="S690" s="2">
        <v>15</v>
      </c>
      <c r="T690" s="2">
        <v>15</v>
      </c>
      <c r="U690" s="2">
        <v>15</v>
      </c>
      <c r="V690" s="42">
        <v>1</v>
      </c>
    </row>
    <row r="691" spans="1:22" ht="34.5" customHeight="1" x14ac:dyDescent="0.25">
      <c r="A691" s="2" t="s">
        <v>428</v>
      </c>
      <c r="B691" s="2" t="s">
        <v>436</v>
      </c>
      <c r="C691" s="37" t="s">
        <v>557</v>
      </c>
      <c r="D691" s="2" t="s">
        <v>50</v>
      </c>
      <c r="E691" s="2">
        <v>219</v>
      </c>
      <c r="F691" s="2" t="s">
        <v>531</v>
      </c>
      <c r="G691" s="2" t="s">
        <v>532</v>
      </c>
      <c r="H691" s="37">
        <v>20</v>
      </c>
      <c r="I691" s="2" t="s">
        <v>31</v>
      </c>
      <c r="J691" s="14">
        <v>45536</v>
      </c>
      <c r="K691" s="2" t="s">
        <v>32</v>
      </c>
      <c r="L691" s="2" t="s">
        <v>32</v>
      </c>
      <c r="M691" s="2" t="s">
        <v>32</v>
      </c>
      <c r="N691" s="42" t="s">
        <v>32</v>
      </c>
      <c r="O691" s="2" t="s">
        <v>32</v>
      </c>
      <c r="P691" s="42" t="s">
        <v>32</v>
      </c>
      <c r="Q691" s="2" t="s">
        <v>32</v>
      </c>
      <c r="R691" s="2" t="s">
        <v>32</v>
      </c>
      <c r="S691" s="2" t="s">
        <v>32</v>
      </c>
      <c r="T691" s="2" t="s">
        <v>32</v>
      </c>
      <c r="U691" s="2" t="s">
        <v>32</v>
      </c>
      <c r="V691" s="42" t="s">
        <v>32</v>
      </c>
    </row>
    <row r="692" spans="1:22" ht="34.5" customHeight="1" x14ac:dyDescent="0.25">
      <c r="A692" s="2" t="s">
        <v>472</v>
      </c>
      <c r="B692" s="2" t="s">
        <v>244</v>
      </c>
      <c r="C692" s="2" t="s">
        <v>557</v>
      </c>
      <c r="D692" s="2" t="s">
        <v>50</v>
      </c>
      <c r="E692" s="2">
        <v>228</v>
      </c>
      <c r="F692" s="2" t="s">
        <v>533</v>
      </c>
      <c r="G692" s="2" t="s">
        <v>534</v>
      </c>
      <c r="H692" s="3">
        <v>1</v>
      </c>
      <c r="I692" s="2" t="s">
        <v>41</v>
      </c>
      <c r="J692" s="14">
        <v>45323</v>
      </c>
      <c r="K692" s="42" t="s">
        <v>32</v>
      </c>
      <c r="L692" s="42">
        <v>0</v>
      </c>
      <c r="M692" s="42">
        <v>2</v>
      </c>
      <c r="N692" s="42">
        <v>1</v>
      </c>
      <c r="O692" s="42">
        <v>0.75862068965517238</v>
      </c>
      <c r="P692" s="42">
        <v>0.75862068965517238</v>
      </c>
      <c r="Q692" s="42">
        <v>1.7</v>
      </c>
      <c r="R692" s="42">
        <v>1</v>
      </c>
      <c r="S692" s="42">
        <v>1</v>
      </c>
      <c r="T692" s="42">
        <v>1</v>
      </c>
      <c r="U692" s="42">
        <v>1.0721649484536082</v>
      </c>
      <c r="V692" s="42">
        <v>1.0721649484536082</v>
      </c>
    </row>
    <row r="693" spans="1:22" ht="34.5" customHeight="1" x14ac:dyDescent="0.25">
      <c r="A693" s="4" t="s">
        <v>337</v>
      </c>
      <c r="B693" s="4" t="s">
        <v>347</v>
      </c>
      <c r="C693" s="4" t="s">
        <v>557</v>
      </c>
      <c r="D693" s="4" t="s">
        <v>50</v>
      </c>
      <c r="E693" s="4">
        <v>239</v>
      </c>
      <c r="F693" s="4" t="s">
        <v>535</v>
      </c>
      <c r="G693" s="4" t="s">
        <v>536</v>
      </c>
      <c r="H693" s="11">
        <v>1</v>
      </c>
      <c r="I693" s="4" t="s">
        <v>41</v>
      </c>
      <c r="J693" s="14">
        <v>45413</v>
      </c>
      <c r="K693" s="42" t="s">
        <v>32</v>
      </c>
      <c r="L693" s="42" t="s">
        <v>32</v>
      </c>
      <c r="M693" s="42" t="s">
        <v>32</v>
      </c>
      <c r="N693" s="42" t="s">
        <v>32</v>
      </c>
      <c r="O693" s="42" t="s">
        <v>32</v>
      </c>
      <c r="P693" s="42" t="s">
        <v>32</v>
      </c>
      <c r="Q693" s="42" t="s">
        <v>32</v>
      </c>
      <c r="R693" s="42">
        <v>1</v>
      </c>
      <c r="S693" s="42">
        <v>1</v>
      </c>
      <c r="T693" s="42">
        <v>1</v>
      </c>
      <c r="U693" s="42">
        <v>1</v>
      </c>
      <c r="V693" s="42">
        <v>1</v>
      </c>
    </row>
    <row r="694" spans="1:22" ht="34.5" customHeight="1" x14ac:dyDescent="0.25">
      <c r="A694" s="2" t="s">
        <v>456</v>
      </c>
      <c r="B694" s="2" t="s">
        <v>537</v>
      </c>
      <c r="C694" s="2" t="s">
        <v>557</v>
      </c>
      <c r="D694" s="2" t="s">
        <v>50</v>
      </c>
      <c r="E694" s="2">
        <v>243</v>
      </c>
      <c r="F694" s="2" t="s">
        <v>538</v>
      </c>
      <c r="G694" s="2" t="s">
        <v>539</v>
      </c>
      <c r="H694" s="3">
        <v>1</v>
      </c>
      <c r="I694" s="2" t="s">
        <v>41</v>
      </c>
      <c r="J694" s="14">
        <v>45474</v>
      </c>
      <c r="K694" s="42" t="s">
        <v>32</v>
      </c>
      <c r="L694" s="42" t="s">
        <v>32</v>
      </c>
      <c r="M694" s="42" t="s">
        <v>32</v>
      </c>
      <c r="N694" s="42" t="s">
        <v>32</v>
      </c>
      <c r="O694" s="42" t="s">
        <v>32</v>
      </c>
      <c r="P694" s="42" t="s">
        <v>32</v>
      </c>
      <c r="Q694" s="42" t="s">
        <v>32</v>
      </c>
      <c r="R694" s="42" t="s">
        <v>32</v>
      </c>
      <c r="S694" s="42" t="s">
        <v>32</v>
      </c>
      <c r="T694" s="42" t="s">
        <v>32</v>
      </c>
      <c r="U694" s="42" t="s">
        <v>32</v>
      </c>
      <c r="V694" s="42" t="s">
        <v>32</v>
      </c>
    </row>
    <row r="695" spans="1:22" ht="34.5" customHeight="1" x14ac:dyDescent="0.25">
      <c r="A695" s="2" t="s">
        <v>456</v>
      </c>
      <c r="B695" s="2" t="s">
        <v>212</v>
      </c>
      <c r="C695" s="2" t="s">
        <v>558</v>
      </c>
      <c r="D695" s="2" t="s">
        <v>50</v>
      </c>
      <c r="E695" s="2">
        <v>19</v>
      </c>
      <c r="F695" s="2" t="s">
        <v>458</v>
      </c>
      <c r="G695" s="2" t="s">
        <v>459</v>
      </c>
      <c r="H695" s="6">
        <v>69</v>
      </c>
      <c r="I695" s="2" t="s">
        <v>31</v>
      </c>
      <c r="J695" s="14">
        <v>45383</v>
      </c>
      <c r="K695" s="2" t="s">
        <v>32</v>
      </c>
      <c r="L695" s="2" t="s">
        <v>32</v>
      </c>
      <c r="M695" s="2" t="s">
        <v>32</v>
      </c>
      <c r="N695" s="37" t="s">
        <v>32</v>
      </c>
      <c r="O695" s="2" t="s">
        <v>32</v>
      </c>
      <c r="P695" s="42" t="s">
        <v>32</v>
      </c>
      <c r="Q695" s="2">
        <v>41</v>
      </c>
      <c r="R695" s="2">
        <v>29</v>
      </c>
      <c r="S695" s="2">
        <v>7</v>
      </c>
      <c r="T695" s="2">
        <v>30</v>
      </c>
      <c r="U695" s="2">
        <v>77</v>
      </c>
      <c r="V695" s="42">
        <v>2.5666666666666669</v>
      </c>
    </row>
    <row r="696" spans="1:22" ht="34.5" customHeight="1" x14ac:dyDescent="0.25">
      <c r="A696" s="2" t="s">
        <v>456</v>
      </c>
      <c r="B696" s="2" t="s">
        <v>212</v>
      </c>
      <c r="C696" s="2" t="s">
        <v>558</v>
      </c>
      <c r="D696" s="2" t="s">
        <v>50</v>
      </c>
      <c r="E696" s="2">
        <v>20</v>
      </c>
      <c r="F696" s="2" t="s">
        <v>460</v>
      </c>
      <c r="G696" s="2" t="s">
        <v>461</v>
      </c>
      <c r="H696" s="37">
        <v>82</v>
      </c>
      <c r="I696" s="2" t="s">
        <v>31</v>
      </c>
      <c r="J696" s="14">
        <v>45383</v>
      </c>
      <c r="K696" s="2" t="s">
        <v>32</v>
      </c>
      <c r="L696" s="2" t="s">
        <v>32</v>
      </c>
      <c r="M696" s="2" t="s">
        <v>32</v>
      </c>
      <c r="N696" s="37" t="s">
        <v>32</v>
      </c>
      <c r="O696" s="2" t="s">
        <v>32</v>
      </c>
      <c r="P696" s="42" t="s">
        <v>32</v>
      </c>
      <c r="Q696" s="2">
        <v>5</v>
      </c>
      <c r="R696" s="2">
        <v>20</v>
      </c>
      <c r="S696" s="2">
        <v>23</v>
      </c>
      <c r="T696" s="2">
        <v>35</v>
      </c>
      <c r="U696" s="2">
        <v>48</v>
      </c>
      <c r="V696" s="42">
        <v>1.3714285714285714</v>
      </c>
    </row>
    <row r="697" spans="1:22" ht="34.5" customHeight="1" x14ac:dyDescent="0.25">
      <c r="A697" s="4" t="s">
        <v>130</v>
      </c>
      <c r="B697" s="2" t="s">
        <v>462</v>
      </c>
      <c r="C697" s="2" t="s">
        <v>558</v>
      </c>
      <c r="D697" s="2" t="s">
        <v>50</v>
      </c>
      <c r="E697" s="2">
        <v>29</v>
      </c>
      <c r="F697" s="2" t="s">
        <v>463</v>
      </c>
      <c r="G697" s="2" t="s">
        <v>464</v>
      </c>
      <c r="H697" s="5">
        <v>1</v>
      </c>
      <c r="I697" s="2" t="s">
        <v>41</v>
      </c>
      <c r="J697" s="14">
        <v>45292</v>
      </c>
      <c r="K697" s="42" t="s">
        <v>32</v>
      </c>
      <c r="L697" s="42" t="s">
        <v>32</v>
      </c>
      <c r="M697" s="42" t="s">
        <v>32</v>
      </c>
      <c r="N697" s="42">
        <v>1</v>
      </c>
      <c r="O697" s="42" t="s">
        <v>32</v>
      </c>
      <c r="P697" s="42" t="s">
        <v>32</v>
      </c>
      <c r="Q697" s="42" t="s">
        <v>32</v>
      </c>
      <c r="R697" s="42" t="s">
        <v>32</v>
      </c>
      <c r="S697" s="42" t="s">
        <v>32</v>
      </c>
      <c r="T697" s="42">
        <v>1</v>
      </c>
      <c r="U697" s="42" t="s">
        <v>32</v>
      </c>
      <c r="V697" s="42" t="s">
        <v>32</v>
      </c>
    </row>
    <row r="698" spans="1:22" ht="34.5" customHeight="1" x14ac:dyDescent="0.25">
      <c r="A698" s="4" t="s">
        <v>130</v>
      </c>
      <c r="B698" s="2" t="s">
        <v>462</v>
      </c>
      <c r="C698" s="2" t="s">
        <v>558</v>
      </c>
      <c r="D698" s="2" t="s">
        <v>50</v>
      </c>
      <c r="E698" s="2">
        <v>31</v>
      </c>
      <c r="F698" s="2" t="s">
        <v>465</v>
      </c>
      <c r="G698" s="2" t="s">
        <v>466</v>
      </c>
      <c r="H698" s="5">
        <v>1</v>
      </c>
      <c r="I698" s="2" t="s">
        <v>41</v>
      </c>
      <c r="J698" s="14">
        <v>45444</v>
      </c>
      <c r="K698" s="42" t="s">
        <v>32</v>
      </c>
      <c r="L698" s="42" t="s">
        <v>32</v>
      </c>
      <c r="M698" s="42" t="s">
        <v>32</v>
      </c>
      <c r="N698" s="42" t="s">
        <v>32</v>
      </c>
      <c r="O698" s="42" t="s">
        <v>32</v>
      </c>
      <c r="P698" s="42" t="s">
        <v>32</v>
      </c>
      <c r="Q698" s="42" t="s">
        <v>32</v>
      </c>
      <c r="R698" s="42" t="s">
        <v>32</v>
      </c>
      <c r="S698" s="42">
        <v>1</v>
      </c>
      <c r="T698" s="42">
        <v>1</v>
      </c>
      <c r="U698" s="42">
        <v>1</v>
      </c>
      <c r="V698" s="42">
        <v>1</v>
      </c>
    </row>
    <row r="699" spans="1:22" ht="34.5" customHeight="1" x14ac:dyDescent="0.25">
      <c r="A699" s="4" t="s">
        <v>130</v>
      </c>
      <c r="B699" s="2" t="s">
        <v>462</v>
      </c>
      <c r="C699" s="2" t="s">
        <v>558</v>
      </c>
      <c r="D699" s="2" t="s">
        <v>50</v>
      </c>
      <c r="E699" s="2">
        <v>32</v>
      </c>
      <c r="F699" s="2" t="s">
        <v>467</v>
      </c>
      <c r="G699" s="4" t="s">
        <v>468</v>
      </c>
      <c r="H699" s="5">
        <v>1</v>
      </c>
      <c r="I699" s="2" t="s">
        <v>41</v>
      </c>
      <c r="J699" s="14">
        <v>45474</v>
      </c>
      <c r="K699" s="42" t="s">
        <v>32</v>
      </c>
      <c r="L699" s="42" t="s">
        <v>32</v>
      </c>
      <c r="M699" s="42" t="s">
        <v>32</v>
      </c>
      <c r="N699" s="42" t="s">
        <v>32</v>
      </c>
      <c r="O699" s="42" t="s">
        <v>32</v>
      </c>
      <c r="P699" s="42" t="s">
        <v>32</v>
      </c>
      <c r="Q699" s="42" t="s">
        <v>32</v>
      </c>
      <c r="R699" s="42" t="s">
        <v>32</v>
      </c>
      <c r="S699" s="42" t="s">
        <v>32</v>
      </c>
      <c r="T699" s="42" t="s">
        <v>32</v>
      </c>
      <c r="U699" s="42" t="s">
        <v>32</v>
      </c>
      <c r="V699" s="42" t="s">
        <v>32</v>
      </c>
    </row>
    <row r="700" spans="1:22" ht="34.5" customHeight="1" x14ac:dyDescent="0.25">
      <c r="A700" s="4" t="s">
        <v>130</v>
      </c>
      <c r="B700" s="37" t="s">
        <v>469</v>
      </c>
      <c r="C700" s="37" t="s">
        <v>558</v>
      </c>
      <c r="D700" s="2" t="s">
        <v>43</v>
      </c>
      <c r="E700" s="2">
        <v>39</v>
      </c>
      <c r="F700" s="2" t="s">
        <v>470</v>
      </c>
      <c r="G700" s="37" t="s">
        <v>471</v>
      </c>
      <c r="H700" s="39">
        <v>60</v>
      </c>
      <c r="I700" s="2" t="s">
        <v>31</v>
      </c>
      <c r="J700" s="14">
        <v>45352</v>
      </c>
      <c r="K700" s="2" t="s">
        <v>32</v>
      </c>
      <c r="L700" s="2" t="s">
        <v>32</v>
      </c>
      <c r="M700" s="2">
        <v>10</v>
      </c>
      <c r="N700" s="2">
        <v>10</v>
      </c>
      <c r="O700" s="2">
        <v>10</v>
      </c>
      <c r="P700" s="42">
        <v>1</v>
      </c>
      <c r="Q700" s="2" t="s">
        <v>32</v>
      </c>
      <c r="R700" s="2" t="s">
        <v>32</v>
      </c>
      <c r="S700" s="2">
        <v>17</v>
      </c>
      <c r="T700" s="2">
        <v>17</v>
      </c>
      <c r="U700" s="2">
        <v>17</v>
      </c>
      <c r="V700" s="42">
        <v>1</v>
      </c>
    </row>
    <row r="701" spans="1:22" ht="34.5" customHeight="1" x14ac:dyDescent="0.25">
      <c r="A701" s="2" t="s">
        <v>472</v>
      </c>
      <c r="B701" s="2" t="s">
        <v>306</v>
      </c>
      <c r="C701" s="2" t="s">
        <v>558</v>
      </c>
      <c r="D701" s="2" t="s">
        <v>37</v>
      </c>
      <c r="E701" s="2">
        <v>47</v>
      </c>
      <c r="F701" s="2" t="s">
        <v>473</v>
      </c>
      <c r="G701" s="2" t="s">
        <v>474</v>
      </c>
      <c r="H701" s="3">
        <v>0.9</v>
      </c>
      <c r="I701" s="2" t="s">
        <v>41</v>
      </c>
      <c r="J701" s="14">
        <v>45323</v>
      </c>
      <c r="K701" s="42" t="s">
        <v>32</v>
      </c>
      <c r="L701" s="42">
        <v>1</v>
      </c>
      <c r="M701" s="42" t="s">
        <v>32</v>
      </c>
      <c r="N701" s="42">
        <v>0.9</v>
      </c>
      <c r="O701" s="42">
        <v>1</v>
      </c>
      <c r="P701" s="42">
        <v>1.1111111111111112</v>
      </c>
      <c r="Q701" s="42">
        <v>1</v>
      </c>
      <c r="R701" s="42" t="s">
        <v>32</v>
      </c>
      <c r="S701" s="42">
        <v>1</v>
      </c>
      <c r="T701" s="42">
        <v>0.9</v>
      </c>
      <c r="U701" s="42">
        <v>1</v>
      </c>
      <c r="V701" s="42">
        <v>1.1111111111111112</v>
      </c>
    </row>
    <row r="702" spans="1:22" ht="34.5" customHeight="1" x14ac:dyDescent="0.25">
      <c r="A702" s="37" t="s">
        <v>472</v>
      </c>
      <c r="B702" s="37" t="s">
        <v>268</v>
      </c>
      <c r="C702" s="37" t="s">
        <v>558</v>
      </c>
      <c r="D702" s="2" t="s">
        <v>37</v>
      </c>
      <c r="E702" s="2">
        <v>56</v>
      </c>
      <c r="F702" s="2" t="s">
        <v>475</v>
      </c>
      <c r="G702" s="37" t="s">
        <v>476</v>
      </c>
      <c r="H702" s="37">
        <v>2</v>
      </c>
      <c r="I702" s="2" t="s">
        <v>31</v>
      </c>
      <c r="J702" s="14">
        <v>45536</v>
      </c>
      <c r="K702" s="2" t="s">
        <v>32</v>
      </c>
      <c r="L702" s="2" t="s">
        <v>32</v>
      </c>
      <c r="M702" s="2" t="s">
        <v>32</v>
      </c>
      <c r="N702" s="2" t="s">
        <v>32</v>
      </c>
      <c r="O702" s="2" t="s">
        <v>32</v>
      </c>
      <c r="P702" s="42" t="s">
        <v>32</v>
      </c>
      <c r="Q702" s="2" t="s">
        <v>32</v>
      </c>
      <c r="R702" s="2" t="s">
        <v>32</v>
      </c>
      <c r="S702" s="2" t="s">
        <v>32</v>
      </c>
      <c r="T702" s="2" t="s">
        <v>32</v>
      </c>
      <c r="U702" s="2" t="s">
        <v>32</v>
      </c>
      <c r="V702" s="42" t="s">
        <v>32</v>
      </c>
    </row>
    <row r="703" spans="1:22" ht="34.5" customHeight="1" x14ac:dyDescent="0.25">
      <c r="A703" s="37" t="s">
        <v>472</v>
      </c>
      <c r="B703" s="37" t="s">
        <v>268</v>
      </c>
      <c r="C703" s="37" t="s">
        <v>558</v>
      </c>
      <c r="D703" s="2" t="s">
        <v>25</v>
      </c>
      <c r="E703" s="2">
        <v>70</v>
      </c>
      <c r="F703" s="2" t="s">
        <v>479</v>
      </c>
      <c r="G703" s="37" t="s">
        <v>480</v>
      </c>
      <c r="H703" s="37">
        <v>1</v>
      </c>
      <c r="I703" s="2" t="s">
        <v>31</v>
      </c>
      <c r="J703" s="14">
        <v>45597</v>
      </c>
      <c r="K703" s="2" t="s">
        <v>32</v>
      </c>
      <c r="L703" s="2" t="s">
        <v>32</v>
      </c>
      <c r="M703" s="2" t="s">
        <v>32</v>
      </c>
      <c r="N703" s="2" t="s">
        <v>32</v>
      </c>
      <c r="O703" s="2" t="s">
        <v>32</v>
      </c>
      <c r="P703" s="42" t="s">
        <v>32</v>
      </c>
      <c r="Q703" s="2" t="s">
        <v>32</v>
      </c>
      <c r="R703" s="2" t="s">
        <v>32</v>
      </c>
      <c r="S703" s="2" t="s">
        <v>32</v>
      </c>
      <c r="T703" s="2" t="s">
        <v>32</v>
      </c>
      <c r="U703" s="2" t="s">
        <v>32</v>
      </c>
      <c r="V703" s="42" t="s">
        <v>32</v>
      </c>
    </row>
    <row r="704" spans="1:22" ht="34.5" customHeight="1" x14ac:dyDescent="0.25">
      <c r="A704" s="2" t="s">
        <v>472</v>
      </c>
      <c r="B704" s="2" t="s">
        <v>244</v>
      </c>
      <c r="C704" s="2" t="s">
        <v>558</v>
      </c>
      <c r="D704" s="2" t="s">
        <v>50</v>
      </c>
      <c r="E704" s="2">
        <v>74</v>
      </c>
      <c r="F704" s="2" t="s">
        <v>481</v>
      </c>
      <c r="G704" s="4" t="s">
        <v>482</v>
      </c>
      <c r="H704" s="2">
        <v>8</v>
      </c>
      <c r="I704" s="2" t="s">
        <v>31</v>
      </c>
      <c r="J704" s="14">
        <v>45383</v>
      </c>
      <c r="K704" s="2" t="s">
        <v>32</v>
      </c>
      <c r="L704" s="2" t="s">
        <v>32</v>
      </c>
      <c r="M704" s="2" t="s">
        <v>32</v>
      </c>
      <c r="N704" s="37" t="s">
        <v>32</v>
      </c>
      <c r="O704" s="2" t="s">
        <v>32</v>
      </c>
      <c r="P704" s="42" t="s">
        <v>32</v>
      </c>
      <c r="Q704" s="2">
        <v>2</v>
      </c>
      <c r="R704" s="2" t="s">
        <v>32</v>
      </c>
      <c r="S704" s="2">
        <v>2</v>
      </c>
      <c r="T704" s="2">
        <v>4</v>
      </c>
      <c r="U704" s="2">
        <v>4</v>
      </c>
      <c r="V704" s="42">
        <v>1</v>
      </c>
    </row>
    <row r="705" spans="1:22" ht="34.5" customHeight="1" x14ac:dyDescent="0.25">
      <c r="A705" s="2" t="s">
        <v>472</v>
      </c>
      <c r="B705" s="2" t="s">
        <v>244</v>
      </c>
      <c r="C705" s="2" t="s">
        <v>558</v>
      </c>
      <c r="D705" s="2" t="s">
        <v>25</v>
      </c>
      <c r="E705" s="2">
        <v>79</v>
      </c>
      <c r="F705" s="2" t="s">
        <v>483</v>
      </c>
      <c r="G705" s="2" t="s">
        <v>484</v>
      </c>
      <c r="H705" s="3">
        <v>1</v>
      </c>
      <c r="I705" s="2" t="s">
        <v>41</v>
      </c>
      <c r="J705" s="14">
        <v>45352</v>
      </c>
      <c r="K705" s="42" t="s">
        <v>32</v>
      </c>
      <c r="L705" s="42" t="s">
        <v>32</v>
      </c>
      <c r="M705" s="42" t="s">
        <v>32</v>
      </c>
      <c r="N705" s="42">
        <v>1</v>
      </c>
      <c r="O705" s="42" t="s">
        <v>32</v>
      </c>
      <c r="P705" s="42" t="s">
        <v>32</v>
      </c>
      <c r="Q705" s="42">
        <v>1</v>
      </c>
      <c r="R705" s="42">
        <v>1</v>
      </c>
      <c r="S705" s="42" t="s">
        <v>32</v>
      </c>
      <c r="T705" s="42">
        <v>1</v>
      </c>
      <c r="U705" s="42">
        <v>1</v>
      </c>
      <c r="V705" s="42">
        <v>1</v>
      </c>
    </row>
    <row r="706" spans="1:22" ht="34.5" customHeight="1" x14ac:dyDescent="0.25">
      <c r="A706" s="2" t="s">
        <v>472</v>
      </c>
      <c r="B706" s="2" t="s">
        <v>244</v>
      </c>
      <c r="C706" s="2" t="s">
        <v>558</v>
      </c>
      <c r="D706" s="2" t="s">
        <v>50</v>
      </c>
      <c r="E706" s="2">
        <v>84</v>
      </c>
      <c r="F706" s="2" t="s">
        <v>485</v>
      </c>
      <c r="G706" s="2" t="s">
        <v>486</v>
      </c>
      <c r="H706" s="2">
        <v>3</v>
      </c>
      <c r="I706" s="2" t="s">
        <v>31</v>
      </c>
      <c r="J706" s="14">
        <v>45597</v>
      </c>
      <c r="K706" s="2" t="s">
        <v>32</v>
      </c>
      <c r="L706" s="2" t="s">
        <v>32</v>
      </c>
      <c r="M706" s="2" t="s">
        <v>32</v>
      </c>
      <c r="N706" s="2" t="s">
        <v>32</v>
      </c>
      <c r="O706" s="2" t="s">
        <v>32</v>
      </c>
      <c r="P706" s="42" t="s">
        <v>32</v>
      </c>
      <c r="Q706" s="2" t="s">
        <v>32</v>
      </c>
      <c r="R706" s="2" t="s">
        <v>32</v>
      </c>
      <c r="S706" s="2" t="s">
        <v>32</v>
      </c>
      <c r="T706" s="2" t="s">
        <v>32</v>
      </c>
      <c r="U706" s="2" t="s">
        <v>32</v>
      </c>
      <c r="V706" s="42" t="s">
        <v>32</v>
      </c>
    </row>
    <row r="707" spans="1:22" ht="34.5" customHeight="1" x14ac:dyDescent="0.25">
      <c r="A707" s="2" t="s">
        <v>472</v>
      </c>
      <c r="B707" s="2" t="s">
        <v>232</v>
      </c>
      <c r="C707" s="2" t="s">
        <v>558</v>
      </c>
      <c r="D707" s="2" t="s">
        <v>43</v>
      </c>
      <c r="E707" s="2">
        <v>85</v>
      </c>
      <c r="F707" s="2" t="s">
        <v>487</v>
      </c>
      <c r="G707" s="2" t="s">
        <v>488</v>
      </c>
      <c r="H707" s="2">
        <v>400</v>
      </c>
      <c r="I707" s="2" t="s">
        <v>31</v>
      </c>
      <c r="J707" s="14">
        <v>45444</v>
      </c>
      <c r="K707" s="2" t="s">
        <v>32</v>
      </c>
      <c r="L707" s="2" t="s">
        <v>32</v>
      </c>
      <c r="M707" s="2" t="s">
        <v>32</v>
      </c>
      <c r="N707" s="37" t="s">
        <v>32</v>
      </c>
      <c r="O707" s="2" t="s">
        <v>32</v>
      </c>
      <c r="P707" s="42" t="s">
        <v>32</v>
      </c>
      <c r="Q707" s="2" t="s">
        <v>32</v>
      </c>
      <c r="R707" s="2" t="s">
        <v>32</v>
      </c>
      <c r="S707" s="2">
        <v>64</v>
      </c>
      <c r="T707" s="2">
        <v>160</v>
      </c>
      <c r="U707" s="2">
        <v>64</v>
      </c>
      <c r="V707" s="42">
        <v>0.4</v>
      </c>
    </row>
    <row r="708" spans="1:22" ht="34.5" customHeight="1" x14ac:dyDescent="0.25">
      <c r="A708" s="2" t="s">
        <v>472</v>
      </c>
      <c r="B708" s="2" t="s">
        <v>232</v>
      </c>
      <c r="C708" s="2" t="s">
        <v>558</v>
      </c>
      <c r="D708" s="2" t="s">
        <v>43</v>
      </c>
      <c r="E708" s="2">
        <v>88</v>
      </c>
      <c r="F708" s="2" t="s">
        <v>489</v>
      </c>
      <c r="G708" s="37" t="s">
        <v>490</v>
      </c>
      <c r="H708" s="3">
        <v>1</v>
      </c>
      <c r="I708" s="2" t="s">
        <v>41</v>
      </c>
      <c r="J708" s="14">
        <v>45444</v>
      </c>
      <c r="K708" s="42" t="s">
        <v>32</v>
      </c>
      <c r="L708" s="42" t="s">
        <v>32</v>
      </c>
      <c r="M708" s="42" t="s">
        <v>32</v>
      </c>
      <c r="N708" s="42" t="s">
        <v>32</v>
      </c>
      <c r="O708" s="42" t="s">
        <v>32</v>
      </c>
      <c r="P708" s="42" t="s">
        <v>32</v>
      </c>
      <c r="Q708" s="42" t="s">
        <v>32</v>
      </c>
      <c r="R708" s="42" t="s">
        <v>32</v>
      </c>
      <c r="S708" s="42">
        <v>0</v>
      </c>
      <c r="T708" s="42">
        <v>1</v>
      </c>
      <c r="U708" s="42">
        <v>0</v>
      </c>
      <c r="V708" s="42">
        <v>0</v>
      </c>
    </row>
    <row r="709" spans="1:22" ht="34.5" customHeight="1" x14ac:dyDescent="0.25">
      <c r="A709" s="2" t="s">
        <v>472</v>
      </c>
      <c r="B709" s="37" t="s">
        <v>220</v>
      </c>
      <c r="C709" s="2" t="s">
        <v>558</v>
      </c>
      <c r="D709" s="2" t="s">
        <v>25</v>
      </c>
      <c r="E709" s="2">
        <v>93</v>
      </c>
      <c r="F709" s="2" t="s">
        <v>493</v>
      </c>
      <c r="G709" s="37" t="s">
        <v>494</v>
      </c>
      <c r="H709" s="37">
        <v>4</v>
      </c>
      <c r="I709" s="2" t="s">
        <v>31</v>
      </c>
      <c r="J709" s="14">
        <v>45597</v>
      </c>
      <c r="K709" s="2" t="s">
        <v>32</v>
      </c>
      <c r="L709" s="2" t="s">
        <v>32</v>
      </c>
      <c r="M709" s="2" t="s">
        <v>32</v>
      </c>
      <c r="N709" s="2" t="s">
        <v>32</v>
      </c>
      <c r="O709" s="2" t="s">
        <v>32</v>
      </c>
      <c r="P709" s="42" t="s">
        <v>32</v>
      </c>
      <c r="Q709" s="2" t="s">
        <v>32</v>
      </c>
      <c r="R709" s="2" t="s">
        <v>32</v>
      </c>
      <c r="S709" s="2" t="s">
        <v>32</v>
      </c>
      <c r="T709" s="2" t="s">
        <v>32</v>
      </c>
      <c r="U709" s="2" t="s">
        <v>32</v>
      </c>
      <c r="V709" s="42" t="s">
        <v>32</v>
      </c>
    </row>
    <row r="710" spans="1:22" ht="34.5" customHeight="1" x14ac:dyDescent="0.25">
      <c r="A710" s="2" t="s">
        <v>472</v>
      </c>
      <c r="B710" s="2" t="s">
        <v>220</v>
      </c>
      <c r="C710" s="2" t="s">
        <v>558</v>
      </c>
      <c r="D710" s="2" t="s">
        <v>25</v>
      </c>
      <c r="E710" s="2">
        <v>95</v>
      </c>
      <c r="F710" s="2" t="s">
        <v>223</v>
      </c>
      <c r="G710" s="2" t="s">
        <v>495</v>
      </c>
      <c r="H710" s="2">
        <v>10</v>
      </c>
      <c r="I710" s="2" t="s">
        <v>31</v>
      </c>
      <c r="J710" s="14">
        <v>45474</v>
      </c>
      <c r="K710" s="2" t="s">
        <v>32</v>
      </c>
      <c r="L710" s="2" t="s">
        <v>32</v>
      </c>
      <c r="M710" s="2" t="s">
        <v>32</v>
      </c>
      <c r="N710" s="2" t="s">
        <v>32</v>
      </c>
      <c r="O710" s="2" t="s">
        <v>32</v>
      </c>
      <c r="P710" s="2" t="s">
        <v>32</v>
      </c>
      <c r="Q710" s="2" t="s">
        <v>32</v>
      </c>
      <c r="R710" s="2" t="s">
        <v>32</v>
      </c>
      <c r="S710" s="2" t="s">
        <v>32</v>
      </c>
      <c r="T710" s="2" t="s">
        <v>32</v>
      </c>
      <c r="U710" s="2" t="s">
        <v>32</v>
      </c>
      <c r="V710" s="2" t="s">
        <v>32</v>
      </c>
    </row>
    <row r="711" spans="1:22" ht="34.5" customHeight="1" x14ac:dyDescent="0.25">
      <c r="A711" s="2" t="s">
        <v>472</v>
      </c>
      <c r="B711" s="2" t="s">
        <v>220</v>
      </c>
      <c r="C711" s="2" t="s">
        <v>558</v>
      </c>
      <c r="D711" s="2" t="s">
        <v>25</v>
      </c>
      <c r="E711" s="2">
        <v>98</v>
      </c>
      <c r="F711" s="2" t="s">
        <v>496</v>
      </c>
      <c r="G711" s="2" t="s">
        <v>497</v>
      </c>
      <c r="H711" s="2">
        <v>265</v>
      </c>
      <c r="I711" s="2" t="s">
        <v>31</v>
      </c>
      <c r="J711" s="14">
        <v>45474</v>
      </c>
      <c r="K711" s="2" t="s">
        <v>32</v>
      </c>
      <c r="L711" s="2" t="s">
        <v>32</v>
      </c>
      <c r="M711" s="2" t="s">
        <v>32</v>
      </c>
      <c r="N711" s="2" t="s">
        <v>32</v>
      </c>
      <c r="O711" s="2" t="s">
        <v>32</v>
      </c>
      <c r="P711" s="42" t="s">
        <v>32</v>
      </c>
      <c r="Q711" s="2" t="s">
        <v>32</v>
      </c>
      <c r="R711" s="2" t="s">
        <v>32</v>
      </c>
      <c r="S711" s="2" t="s">
        <v>32</v>
      </c>
      <c r="T711" s="2" t="s">
        <v>32</v>
      </c>
      <c r="U711" s="2" t="s">
        <v>32</v>
      </c>
      <c r="V711" s="42" t="s">
        <v>32</v>
      </c>
    </row>
    <row r="712" spans="1:22" ht="34.5" customHeight="1" x14ac:dyDescent="0.25">
      <c r="A712" s="4" t="s">
        <v>24</v>
      </c>
      <c r="B712" s="4" t="s">
        <v>24</v>
      </c>
      <c r="C712" s="2" t="s">
        <v>558</v>
      </c>
      <c r="D712" s="2" t="s">
        <v>25</v>
      </c>
      <c r="E712" s="2">
        <v>101</v>
      </c>
      <c r="F712" s="2" t="s">
        <v>35</v>
      </c>
      <c r="G712" s="37" t="s">
        <v>35</v>
      </c>
      <c r="H712" s="37">
        <v>1</v>
      </c>
      <c r="I712" s="2" t="s">
        <v>31</v>
      </c>
      <c r="J712" s="14">
        <v>45505</v>
      </c>
      <c r="K712" s="2" t="s">
        <v>32</v>
      </c>
      <c r="L712" s="2" t="s">
        <v>32</v>
      </c>
      <c r="M712" s="2" t="s">
        <v>32</v>
      </c>
      <c r="N712" s="2" t="s">
        <v>32</v>
      </c>
      <c r="O712" s="2" t="s">
        <v>32</v>
      </c>
      <c r="P712" s="42" t="s">
        <v>32</v>
      </c>
      <c r="Q712" s="2" t="s">
        <v>32</v>
      </c>
      <c r="R712" s="2" t="s">
        <v>32</v>
      </c>
      <c r="S712" s="2" t="s">
        <v>32</v>
      </c>
      <c r="T712" s="2" t="s">
        <v>32</v>
      </c>
      <c r="U712" s="2" t="s">
        <v>32</v>
      </c>
      <c r="V712" s="42" t="s">
        <v>32</v>
      </c>
    </row>
    <row r="713" spans="1:22" ht="34.5" customHeight="1" x14ac:dyDescent="0.25">
      <c r="A713" s="4" t="s">
        <v>24</v>
      </c>
      <c r="B713" s="4" t="s">
        <v>24</v>
      </c>
      <c r="C713" s="2" t="s">
        <v>558</v>
      </c>
      <c r="D713" s="2" t="s">
        <v>50</v>
      </c>
      <c r="E713" s="2">
        <v>106</v>
      </c>
      <c r="F713" s="2" t="s">
        <v>51</v>
      </c>
      <c r="G713" s="37" t="s">
        <v>51</v>
      </c>
      <c r="H713" s="37">
        <v>1</v>
      </c>
      <c r="I713" s="2" t="s">
        <v>31</v>
      </c>
      <c r="J713" s="14">
        <v>45597</v>
      </c>
      <c r="K713" s="2" t="s">
        <v>32</v>
      </c>
      <c r="L713" s="2" t="s">
        <v>32</v>
      </c>
      <c r="M713" s="2" t="s">
        <v>32</v>
      </c>
      <c r="N713" s="2" t="s">
        <v>32</v>
      </c>
      <c r="O713" s="2" t="s">
        <v>32</v>
      </c>
      <c r="P713" s="42" t="s">
        <v>32</v>
      </c>
      <c r="Q713" s="2" t="s">
        <v>32</v>
      </c>
      <c r="R713" s="2" t="s">
        <v>32</v>
      </c>
      <c r="S713" s="2" t="s">
        <v>32</v>
      </c>
      <c r="T713" s="2" t="s">
        <v>32</v>
      </c>
      <c r="U713" s="2" t="s">
        <v>32</v>
      </c>
      <c r="V713" s="42" t="s">
        <v>32</v>
      </c>
    </row>
    <row r="714" spans="1:22" ht="34.5" customHeight="1" x14ac:dyDescent="0.25">
      <c r="A714" s="2" t="s">
        <v>499</v>
      </c>
      <c r="B714" s="2" t="s">
        <v>65</v>
      </c>
      <c r="C714" s="2" t="s">
        <v>558</v>
      </c>
      <c r="D714" s="2" t="s">
        <v>37</v>
      </c>
      <c r="E714" s="2">
        <v>114</v>
      </c>
      <c r="F714" s="2" t="s">
        <v>500</v>
      </c>
      <c r="G714" s="2" t="s">
        <v>501</v>
      </c>
      <c r="H714" s="2">
        <v>4</v>
      </c>
      <c r="I714" s="2" t="s">
        <v>31</v>
      </c>
      <c r="J714" s="14">
        <v>45352</v>
      </c>
      <c r="K714" s="2" t="s">
        <v>32</v>
      </c>
      <c r="L714" s="2" t="s">
        <v>32</v>
      </c>
      <c r="M714" s="2">
        <v>1</v>
      </c>
      <c r="N714" s="2">
        <v>1</v>
      </c>
      <c r="O714" s="2">
        <v>1</v>
      </c>
      <c r="P714" s="42">
        <v>1</v>
      </c>
      <c r="Q714" s="2" t="s">
        <v>32</v>
      </c>
      <c r="R714" s="2" t="s">
        <v>32</v>
      </c>
      <c r="S714" s="2">
        <v>1</v>
      </c>
      <c r="T714" s="2">
        <v>1</v>
      </c>
      <c r="U714" s="2">
        <v>1</v>
      </c>
      <c r="V714" s="42">
        <v>1</v>
      </c>
    </row>
    <row r="715" spans="1:22" ht="34.5" customHeight="1" x14ac:dyDescent="0.25">
      <c r="A715" s="2" t="s">
        <v>499</v>
      </c>
      <c r="B715" s="2" t="s">
        <v>110</v>
      </c>
      <c r="C715" s="2" t="s">
        <v>558</v>
      </c>
      <c r="D715" s="2" t="s">
        <v>50</v>
      </c>
      <c r="E715" s="2">
        <v>130</v>
      </c>
      <c r="F715" s="2" t="s">
        <v>502</v>
      </c>
      <c r="G715" s="2" t="s">
        <v>503</v>
      </c>
      <c r="H715" s="2">
        <v>2</v>
      </c>
      <c r="I715" s="2" t="s">
        <v>31</v>
      </c>
      <c r="J715" s="14">
        <v>45627</v>
      </c>
      <c r="K715" s="2" t="s">
        <v>32</v>
      </c>
      <c r="L715" s="2" t="s">
        <v>32</v>
      </c>
      <c r="M715" s="2" t="s">
        <v>32</v>
      </c>
      <c r="N715" s="2" t="s">
        <v>32</v>
      </c>
      <c r="O715" s="2" t="s">
        <v>32</v>
      </c>
      <c r="P715" s="42" t="s">
        <v>32</v>
      </c>
      <c r="Q715" s="2" t="s">
        <v>32</v>
      </c>
      <c r="R715" s="2" t="s">
        <v>32</v>
      </c>
      <c r="S715" s="2" t="s">
        <v>32</v>
      </c>
      <c r="T715" s="2" t="s">
        <v>32</v>
      </c>
      <c r="U715" s="2" t="s">
        <v>32</v>
      </c>
      <c r="V715" s="42" t="s">
        <v>32</v>
      </c>
    </row>
    <row r="716" spans="1:22" ht="34.5" customHeight="1" x14ac:dyDescent="0.25">
      <c r="A716" s="2" t="s">
        <v>499</v>
      </c>
      <c r="B716" s="2" t="s">
        <v>110</v>
      </c>
      <c r="C716" s="2" t="s">
        <v>558</v>
      </c>
      <c r="D716" s="2" t="s">
        <v>50</v>
      </c>
      <c r="E716" s="2">
        <v>131</v>
      </c>
      <c r="F716" s="2" t="s">
        <v>504</v>
      </c>
      <c r="G716" s="2" t="s">
        <v>505</v>
      </c>
      <c r="H716" s="2">
        <v>12</v>
      </c>
      <c r="I716" s="2" t="s">
        <v>31</v>
      </c>
      <c r="J716" s="14">
        <v>45292</v>
      </c>
      <c r="K716" s="2">
        <v>1</v>
      </c>
      <c r="L716" s="2">
        <v>1</v>
      </c>
      <c r="M716" s="2">
        <v>1</v>
      </c>
      <c r="N716" s="2">
        <v>3</v>
      </c>
      <c r="O716" s="2">
        <v>3</v>
      </c>
      <c r="P716" s="42">
        <v>1</v>
      </c>
      <c r="Q716" s="2">
        <v>1</v>
      </c>
      <c r="R716" s="2">
        <v>1</v>
      </c>
      <c r="S716" s="2">
        <v>1</v>
      </c>
      <c r="T716" s="2">
        <v>3</v>
      </c>
      <c r="U716" s="2">
        <v>3</v>
      </c>
      <c r="V716" s="42">
        <v>1</v>
      </c>
    </row>
    <row r="717" spans="1:22" ht="34.5" customHeight="1" x14ac:dyDescent="0.25">
      <c r="A717" s="2" t="s">
        <v>499</v>
      </c>
      <c r="B717" s="2" t="s">
        <v>91</v>
      </c>
      <c r="C717" s="2" t="s">
        <v>558</v>
      </c>
      <c r="D717" s="2" t="s">
        <v>25</v>
      </c>
      <c r="E717" s="2">
        <v>137</v>
      </c>
      <c r="F717" s="2" t="s">
        <v>508</v>
      </c>
      <c r="G717" s="2" t="s">
        <v>509</v>
      </c>
      <c r="H717" s="2">
        <v>1</v>
      </c>
      <c r="I717" s="2" t="s">
        <v>31</v>
      </c>
      <c r="J717" s="14">
        <v>45444</v>
      </c>
      <c r="K717" s="2" t="s">
        <v>32</v>
      </c>
      <c r="L717" s="2" t="s">
        <v>32</v>
      </c>
      <c r="M717" s="2" t="s">
        <v>32</v>
      </c>
      <c r="N717" s="37" t="s">
        <v>32</v>
      </c>
      <c r="O717" s="2" t="s">
        <v>32</v>
      </c>
      <c r="P717" s="42" t="s">
        <v>32</v>
      </c>
      <c r="Q717" s="2" t="s">
        <v>32</v>
      </c>
      <c r="R717" s="2" t="s">
        <v>32</v>
      </c>
      <c r="S717" s="2">
        <v>1</v>
      </c>
      <c r="T717" s="2">
        <v>1</v>
      </c>
      <c r="U717" s="2">
        <v>1</v>
      </c>
      <c r="V717" s="42">
        <v>1</v>
      </c>
    </row>
    <row r="718" spans="1:22" ht="34.5" customHeight="1" x14ac:dyDescent="0.25">
      <c r="A718" s="2" t="s">
        <v>499</v>
      </c>
      <c r="B718" s="2" t="s">
        <v>91</v>
      </c>
      <c r="C718" s="2" t="s">
        <v>558</v>
      </c>
      <c r="D718" s="2" t="s">
        <v>50</v>
      </c>
      <c r="E718" s="2">
        <v>144</v>
      </c>
      <c r="F718" s="2" t="s">
        <v>510</v>
      </c>
      <c r="G718" s="2" t="s">
        <v>511</v>
      </c>
      <c r="H718" s="2">
        <v>4</v>
      </c>
      <c r="I718" s="2" t="s">
        <v>31</v>
      </c>
      <c r="J718" s="14">
        <v>45352</v>
      </c>
      <c r="K718" s="2" t="s">
        <v>32</v>
      </c>
      <c r="L718" s="2" t="s">
        <v>32</v>
      </c>
      <c r="M718" s="2">
        <v>1</v>
      </c>
      <c r="N718" s="2">
        <v>1</v>
      </c>
      <c r="O718" s="2">
        <v>1</v>
      </c>
      <c r="P718" s="42">
        <v>1</v>
      </c>
      <c r="Q718" s="2" t="s">
        <v>32</v>
      </c>
      <c r="R718" s="2" t="s">
        <v>32</v>
      </c>
      <c r="S718" s="2">
        <v>1</v>
      </c>
      <c r="T718" s="2">
        <v>1</v>
      </c>
      <c r="U718" s="2">
        <v>1</v>
      </c>
      <c r="V718" s="42">
        <v>1</v>
      </c>
    </row>
    <row r="719" spans="1:22" ht="34.5" customHeight="1" x14ac:dyDescent="0.25">
      <c r="A719" s="2" t="s">
        <v>499</v>
      </c>
      <c r="B719" s="2" t="s">
        <v>512</v>
      </c>
      <c r="C719" s="2" t="s">
        <v>558</v>
      </c>
      <c r="D719" s="2" t="s">
        <v>25</v>
      </c>
      <c r="E719" s="2">
        <v>146</v>
      </c>
      <c r="F719" s="2" t="s">
        <v>513</v>
      </c>
      <c r="G719" s="2" t="s">
        <v>514</v>
      </c>
      <c r="H719" s="3">
        <v>0.1</v>
      </c>
      <c r="I719" s="2" t="s">
        <v>41</v>
      </c>
      <c r="J719" s="14">
        <v>45474</v>
      </c>
      <c r="K719" s="42" t="s">
        <v>32</v>
      </c>
      <c r="L719" s="42" t="s">
        <v>32</v>
      </c>
      <c r="M719" s="42" t="s">
        <v>32</v>
      </c>
      <c r="N719" s="42" t="s">
        <v>32</v>
      </c>
      <c r="O719" s="42" t="s">
        <v>32</v>
      </c>
      <c r="P719" s="42" t="s">
        <v>32</v>
      </c>
      <c r="Q719" s="42" t="s">
        <v>32</v>
      </c>
      <c r="R719" s="42" t="s">
        <v>32</v>
      </c>
      <c r="S719" s="42" t="s">
        <v>32</v>
      </c>
      <c r="T719" s="42" t="s">
        <v>32</v>
      </c>
      <c r="U719" s="42" t="s">
        <v>32</v>
      </c>
      <c r="V719" s="42" t="s">
        <v>32</v>
      </c>
    </row>
    <row r="720" spans="1:22" ht="34.5" customHeight="1" x14ac:dyDescent="0.25">
      <c r="A720" s="37" t="s">
        <v>499</v>
      </c>
      <c r="B720" s="37" t="s">
        <v>512</v>
      </c>
      <c r="C720" s="2" t="s">
        <v>558</v>
      </c>
      <c r="D720" s="2" t="s">
        <v>25</v>
      </c>
      <c r="E720" s="2">
        <v>147</v>
      </c>
      <c r="F720" s="2" t="s">
        <v>128</v>
      </c>
      <c r="G720" s="37" t="s">
        <v>515</v>
      </c>
      <c r="H720" s="37">
        <v>50</v>
      </c>
      <c r="I720" s="2" t="s">
        <v>31</v>
      </c>
      <c r="J720" s="14">
        <v>45627</v>
      </c>
      <c r="K720" s="2" t="s">
        <v>32</v>
      </c>
      <c r="L720" s="2" t="s">
        <v>32</v>
      </c>
      <c r="M720" s="2" t="s">
        <v>32</v>
      </c>
      <c r="N720" s="2" t="s">
        <v>32</v>
      </c>
      <c r="O720" s="2" t="s">
        <v>32</v>
      </c>
      <c r="P720" s="42" t="s">
        <v>32</v>
      </c>
      <c r="Q720" s="2" t="s">
        <v>32</v>
      </c>
      <c r="R720" s="2" t="s">
        <v>32</v>
      </c>
      <c r="S720" s="2" t="s">
        <v>32</v>
      </c>
      <c r="T720" s="2" t="s">
        <v>32</v>
      </c>
      <c r="U720" s="2" t="s">
        <v>32</v>
      </c>
      <c r="V720" s="42" t="s">
        <v>32</v>
      </c>
    </row>
    <row r="721" spans="1:22" ht="34.5" customHeight="1" x14ac:dyDescent="0.25">
      <c r="A721" s="37" t="s">
        <v>499</v>
      </c>
      <c r="B721" s="37" t="s">
        <v>512</v>
      </c>
      <c r="C721" s="2" t="s">
        <v>558</v>
      </c>
      <c r="D721" s="2" t="s">
        <v>50</v>
      </c>
      <c r="E721" s="2">
        <v>149</v>
      </c>
      <c r="F721" s="2" t="s">
        <v>516</v>
      </c>
      <c r="G721" s="37" t="s">
        <v>517</v>
      </c>
      <c r="H721" s="37">
        <v>2</v>
      </c>
      <c r="I721" s="2" t="s">
        <v>31</v>
      </c>
      <c r="J721" s="14">
        <v>45444</v>
      </c>
      <c r="K721" s="2" t="s">
        <v>32</v>
      </c>
      <c r="L721" s="2" t="s">
        <v>32</v>
      </c>
      <c r="M721" s="2" t="s">
        <v>32</v>
      </c>
      <c r="N721" s="37" t="s">
        <v>32</v>
      </c>
      <c r="O721" s="2" t="s">
        <v>32</v>
      </c>
      <c r="P721" s="42" t="s">
        <v>32</v>
      </c>
      <c r="Q721" s="2" t="s">
        <v>32</v>
      </c>
      <c r="R721" s="2" t="s">
        <v>32</v>
      </c>
      <c r="S721" s="2">
        <v>1</v>
      </c>
      <c r="T721" s="2">
        <v>1</v>
      </c>
      <c r="U721" s="2">
        <v>1</v>
      </c>
      <c r="V721" s="42">
        <v>1</v>
      </c>
    </row>
    <row r="722" spans="1:22" ht="34.5" customHeight="1" x14ac:dyDescent="0.25">
      <c r="A722" s="2" t="s">
        <v>499</v>
      </c>
      <c r="B722" s="2" t="s">
        <v>512</v>
      </c>
      <c r="C722" s="2" t="s">
        <v>558</v>
      </c>
      <c r="D722" s="2" t="s">
        <v>50</v>
      </c>
      <c r="E722" s="2">
        <v>150</v>
      </c>
      <c r="F722" s="2" t="s">
        <v>518</v>
      </c>
      <c r="G722" s="2" t="s">
        <v>519</v>
      </c>
      <c r="H722" s="2">
        <v>1</v>
      </c>
      <c r="I722" s="2" t="s">
        <v>31</v>
      </c>
      <c r="J722" s="14">
        <v>45627</v>
      </c>
      <c r="K722" s="2" t="s">
        <v>32</v>
      </c>
      <c r="L722" s="2" t="s">
        <v>32</v>
      </c>
      <c r="M722" s="2" t="s">
        <v>32</v>
      </c>
      <c r="N722" s="2" t="s">
        <v>32</v>
      </c>
      <c r="O722" s="2" t="s">
        <v>32</v>
      </c>
      <c r="P722" s="42" t="s">
        <v>32</v>
      </c>
      <c r="Q722" s="2" t="s">
        <v>32</v>
      </c>
      <c r="R722" s="2" t="s">
        <v>32</v>
      </c>
      <c r="S722" s="2" t="s">
        <v>32</v>
      </c>
      <c r="T722" s="2" t="s">
        <v>32</v>
      </c>
      <c r="U722" s="2" t="s">
        <v>32</v>
      </c>
      <c r="V722" s="42" t="s">
        <v>32</v>
      </c>
    </row>
    <row r="723" spans="1:22" ht="34.5" customHeight="1" x14ac:dyDescent="0.25">
      <c r="A723" s="2" t="s">
        <v>499</v>
      </c>
      <c r="B723" s="2" t="s">
        <v>512</v>
      </c>
      <c r="C723" s="2" t="s">
        <v>558</v>
      </c>
      <c r="D723" s="2" t="s">
        <v>50</v>
      </c>
      <c r="E723" s="2">
        <v>152</v>
      </c>
      <c r="F723" s="2" t="s">
        <v>520</v>
      </c>
      <c r="G723" s="2" t="s">
        <v>521</v>
      </c>
      <c r="H723" s="2">
        <v>8</v>
      </c>
      <c r="I723" s="2" t="s">
        <v>31</v>
      </c>
      <c r="J723" s="14">
        <v>45566</v>
      </c>
      <c r="K723" s="2" t="s">
        <v>32</v>
      </c>
      <c r="L723" s="2" t="s">
        <v>32</v>
      </c>
      <c r="M723" s="2" t="s">
        <v>32</v>
      </c>
      <c r="N723" s="2" t="s">
        <v>32</v>
      </c>
      <c r="O723" s="2" t="s">
        <v>32</v>
      </c>
      <c r="P723" s="42" t="s">
        <v>32</v>
      </c>
      <c r="Q723" s="2" t="s">
        <v>32</v>
      </c>
      <c r="R723" s="2" t="s">
        <v>32</v>
      </c>
      <c r="S723" s="2" t="s">
        <v>32</v>
      </c>
      <c r="T723" s="2" t="s">
        <v>32</v>
      </c>
      <c r="U723" s="2" t="s">
        <v>32</v>
      </c>
      <c r="V723" s="42" t="s">
        <v>32</v>
      </c>
    </row>
    <row r="724" spans="1:22" ht="34.5" customHeight="1" x14ac:dyDescent="0.25">
      <c r="A724" s="2" t="s">
        <v>499</v>
      </c>
      <c r="B724" s="2" t="s">
        <v>86</v>
      </c>
      <c r="C724" s="2" t="s">
        <v>558</v>
      </c>
      <c r="D724" s="2" t="s">
        <v>50</v>
      </c>
      <c r="E724" s="2">
        <v>154</v>
      </c>
      <c r="F724" s="2" t="s">
        <v>522</v>
      </c>
      <c r="G724" s="2" t="s">
        <v>523</v>
      </c>
      <c r="H724" s="3">
        <v>1</v>
      </c>
      <c r="I724" s="2" t="s">
        <v>41</v>
      </c>
      <c r="J724" s="14">
        <v>45505</v>
      </c>
      <c r="K724" s="42" t="s">
        <v>32</v>
      </c>
      <c r="L724" s="42" t="s">
        <v>32</v>
      </c>
      <c r="M724" s="42" t="s">
        <v>32</v>
      </c>
      <c r="N724" s="42" t="s">
        <v>32</v>
      </c>
      <c r="O724" s="42" t="s">
        <v>32</v>
      </c>
      <c r="P724" s="42" t="s">
        <v>32</v>
      </c>
      <c r="Q724" s="42" t="s">
        <v>32</v>
      </c>
      <c r="R724" s="42" t="s">
        <v>32</v>
      </c>
      <c r="S724" s="42" t="s">
        <v>32</v>
      </c>
      <c r="T724" s="42" t="s">
        <v>32</v>
      </c>
      <c r="U724" s="42" t="s">
        <v>32</v>
      </c>
      <c r="V724" s="42" t="s">
        <v>32</v>
      </c>
    </row>
    <row r="725" spans="1:22" ht="34.5" customHeight="1" x14ac:dyDescent="0.25">
      <c r="A725" s="2" t="s">
        <v>319</v>
      </c>
      <c r="B725" s="37" t="s">
        <v>330</v>
      </c>
      <c r="C725" s="2" t="s">
        <v>558</v>
      </c>
      <c r="D725" s="2" t="s">
        <v>50</v>
      </c>
      <c r="E725" s="2">
        <v>165</v>
      </c>
      <c r="F725" s="2" t="s">
        <v>524</v>
      </c>
      <c r="G725" s="2" t="s">
        <v>525</v>
      </c>
      <c r="H725" s="2">
        <v>4</v>
      </c>
      <c r="I725" s="2" t="s">
        <v>31</v>
      </c>
      <c r="J725" s="14">
        <v>45352</v>
      </c>
      <c r="K725" s="2" t="s">
        <v>32</v>
      </c>
      <c r="L725" s="2" t="s">
        <v>32</v>
      </c>
      <c r="M725" s="2">
        <v>1</v>
      </c>
      <c r="N725" s="2">
        <v>1</v>
      </c>
      <c r="O725" s="2">
        <v>1</v>
      </c>
      <c r="P725" s="42">
        <v>1</v>
      </c>
      <c r="Q725" s="2" t="s">
        <v>32</v>
      </c>
      <c r="R725" s="2" t="s">
        <v>32</v>
      </c>
      <c r="S725" s="2">
        <v>1</v>
      </c>
      <c r="T725" s="2">
        <v>1</v>
      </c>
      <c r="U725" s="2">
        <v>1</v>
      </c>
      <c r="V725" s="42">
        <v>1</v>
      </c>
    </row>
    <row r="726" spans="1:22" ht="34.5" customHeight="1" x14ac:dyDescent="0.25">
      <c r="A726" s="37" t="s">
        <v>337</v>
      </c>
      <c r="B726" s="37" t="s">
        <v>347</v>
      </c>
      <c r="C726" s="2" t="s">
        <v>558</v>
      </c>
      <c r="D726" s="2" t="s">
        <v>50</v>
      </c>
      <c r="E726" s="2">
        <v>189</v>
      </c>
      <c r="F726" s="2" t="s">
        <v>526</v>
      </c>
      <c r="G726" s="2" t="s">
        <v>353</v>
      </c>
      <c r="H726" s="2">
        <v>3</v>
      </c>
      <c r="I726" s="2" t="s">
        <v>31</v>
      </c>
      <c r="J726" s="14">
        <v>45413</v>
      </c>
      <c r="K726" s="2" t="s">
        <v>32</v>
      </c>
      <c r="L726" s="2" t="s">
        <v>32</v>
      </c>
      <c r="M726" s="2" t="s">
        <v>32</v>
      </c>
      <c r="N726" s="2" t="s">
        <v>32</v>
      </c>
      <c r="O726" s="2" t="s">
        <v>32</v>
      </c>
      <c r="P726" s="2" t="s">
        <v>32</v>
      </c>
      <c r="Q726" s="2" t="s">
        <v>32</v>
      </c>
      <c r="R726" s="2">
        <v>1</v>
      </c>
      <c r="S726" s="2" t="s">
        <v>32</v>
      </c>
      <c r="T726" s="2">
        <v>1</v>
      </c>
      <c r="U726" s="2">
        <v>1</v>
      </c>
      <c r="V726" s="42">
        <v>1</v>
      </c>
    </row>
    <row r="727" spans="1:22" ht="34.5" customHeight="1" x14ac:dyDescent="0.25">
      <c r="A727" s="2" t="s">
        <v>428</v>
      </c>
      <c r="B727" s="2" t="s">
        <v>428</v>
      </c>
      <c r="C727" s="2" t="s">
        <v>558</v>
      </c>
      <c r="D727" s="2" t="s">
        <v>50</v>
      </c>
      <c r="E727" s="2">
        <v>209</v>
      </c>
      <c r="F727" s="2" t="s">
        <v>527</v>
      </c>
      <c r="G727" s="37" t="s">
        <v>528</v>
      </c>
      <c r="H727" s="3">
        <v>1</v>
      </c>
      <c r="I727" s="2" t="s">
        <v>41</v>
      </c>
      <c r="J727" s="14">
        <v>45444</v>
      </c>
      <c r="K727" s="42" t="s">
        <v>32</v>
      </c>
      <c r="L727" s="42" t="s">
        <v>32</v>
      </c>
      <c r="M727" s="42" t="s">
        <v>32</v>
      </c>
      <c r="N727" s="2" t="s">
        <v>32</v>
      </c>
      <c r="O727" s="42" t="s">
        <v>32</v>
      </c>
      <c r="P727" s="42" t="s">
        <v>32</v>
      </c>
      <c r="Q727" s="42" t="s">
        <v>32</v>
      </c>
      <c r="R727" s="42" t="s">
        <v>32</v>
      </c>
      <c r="S727" s="42">
        <v>0</v>
      </c>
      <c r="T727" s="42">
        <v>0.5</v>
      </c>
      <c r="U727" s="42">
        <v>0</v>
      </c>
      <c r="V727" s="42">
        <v>0</v>
      </c>
    </row>
    <row r="728" spans="1:22" ht="34.5" customHeight="1" x14ac:dyDescent="0.25">
      <c r="A728" s="2" t="s">
        <v>428</v>
      </c>
      <c r="B728" s="2" t="s">
        <v>436</v>
      </c>
      <c r="C728" s="37" t="s">
        <v>558</v>
      </c>
      <c r="D728" s="2" t="s">
        <v>50</v>
      </c>
      <c r="E728" s="2">
        <v>218</v>
      </c>
      <c r="F728" s="2" t="s">
        <v>529</v>
      </c>
      <c r="G728" s="2" t="s">
        <v>530</v>
      </c>
      <c r="H728" s="37">
        <v>90</v>
      </c>
      <c r="I728" s="2" t="s">
        <v>31</v>
      </c>
      <c r="J728" s="14">
        <v>45352</v>
      </c>
      <c r="K728" s="2" t="s">
        <v>32</v>
      </c>
      <c r="L728" s="2" t="s">
        <v>32</v>
      </c>
      <c r="M728" s="2">
        <v>10</v>
      </c>
      <c r="N728" s="2">
        <v>10</v>
      </c>
      <c r="O728" s="2">
        <v>10</v>
      </c>
      <c r="P728" s="42">
        <v>1</v>
      </c>
      <c r="Q728" s="2" t="s">
        <v>32</v>
      </c>
      <c r="R728" s="2" t="s">
        <v>32</v>
      </c>
      <c r="S728" s="2">
        <v>25</v>
      </c>
      <c r="T728" s="2">
        <v>25</v>
      </c>
      <c r="U728" s="2">
        <v>25</v>
      </c>
      <c r="V728" s="42">
        <v>1</v>
      </c>
    </row>
    <row r="729" spans="1:22" ht="34.5" customHeight="1" x14ac:dyDescent="0.25">
      <c r="A729" s="2" t="s">
        <v>428</v>
      </c>
      <c r="B729" s="2" t="s">
        <v>436</v>
      </c>
      <c r="C729" s="37" t="s">
        <v>558</v>
      </c>
      <c r="D729" s="2" t="s">
        <v>50</v>
      </c>
      <c r="E729" s="2">
        <v>219</v>
      </c>
      <c r="F729" s="2" t="s">
        <v>531</v>
      </c>
      <c r="G729" s="2" t="s">
        <v>532</v>
      </c>
      <c r="H729" s="37">
        <v>15</v>
      </c>
      <c r="I729" s="2" t="s">
        <v>31</v>
      </c>
      <c r="J729" s="14">
        <v>45536</v>
      </c>
      <c r="K729" s="2" t="s">
        <v>32</v>
      </c>
      <c r="L729" s="2" t="s">
        <v>32</v>
      </c>
      <c r="M729" s="2" t="s">
        <v>32</v>
      </c>
      <c r="N729" s="2" t="s">
        <v>32</v>
      </c>
      <c r="O729" s="2" t="s">
        <v>32</v>
      </c>
      <c r="P729" s="42" t="s">
        <v>32</v>
      </c>
      <c r="Q729" s="2" t="s">
        <v>32</v>
      </c>
      <c r="R729" s="2" t="s">
        <v>32</v>
      </c>
      <c r="S729" s="2" t="s">
        <v>32</v>
      </c>
      <c r="T729" s="2" t="s">
        <v>32</v>
      </c>
      <c r="U729" s="2" t="s">
        <v>32</v>
      </c>
      <c r="V729" s="42" t="s">
        <v>32</v>
      </c>
    </row>
    <row r="730" spans="1:22" ht="34.5" customHeight="1" x14ac:dyDescent="0.25">
      <c r="A730" s="2" t="s">
        <v>472</v>
      </c>
      <c r="B730" s="2" t="s">
        <v>244</v>
      </c>
      <c r="C730" s="2" t="s">
        <v>558</v>
      </c>
      <c r="D730" s="2" t="s">
        <v>50</v>
      </c>
      <c r="E730" s="2">
        <v>228</v>
      </c>
      <c r="F730" s="2" t="s">
        <v>533</v>
      </c>
      <c r="G730" s="2" t="s">
        <v>534</v>
      </c>
      <c r="H730" s="3">
        <v>1</v>
      </c>
      <c r="I730" s="2" t="s">
        <v>41</v>
      </c>
      <c r="J730" s="14">
        <v>45323</v>
      </c>
      <c r="K730" s="42" t="s">
        <v>32</v>
      </c>
      <c r="L730" s="42">
        <v>0</v>
      </c>
      <c r="M730" s="42">
        <v>0</v>
      </c>
      <c r="N730" s="42">
        <v>1</v>
      </c>
      <c r="O730" s="42">
        <v>0</v>
      </c>
      <c r="P730" s="42">
        <v>0</v>
      </c>
      <c r="Q730" s="42">
        <v>4.0714285714285712</v>
      </c>
      <c r="R730" s="42">
        <v>1</v>
      </c>
      <c r="S730" s="42">
        <v>1</v>
      </c>
      <c r="T730" s="42">
        <v>1</v>
      </c>
      <c r="U730" s="42">
        <v>1.6142857142857143</v>
      </c>
      <c r="V730" s="42">
        <v>1.6142857142857143</v>
      </c>
    </row>
    <row r="731" spans="1:22" ht="34.5" customHeight="1" x14ac:dyDescent="0.25">
      <c r="A731" s="4" t="s">
        <v>337</v>
      </c>
      <c r="B731" s="4" t="s">
        <v>347</v>
      </c>
      <c r="C731" s="4" t="s">
        <v>558</v>
      </c>
      <c r="D731" s="4" t="s">
        <v>50</v>
      </c>
      <c r="E731" s="4">
        <v>239</v>
      </c>
      <c r="F731" s="4" t="s">
        <v>535</v>
      </c>
      <c r="G731" s="4" t="s">
        <v>536</v>
      </c>
      <c r="H731" s="11">
        <v>1</v>
      </c>
      <c r="I731" s="4" t="s">
        <v>41</v>
      </c>
      <c r="J731" s="14">
        <v>45413</v>
      </c>
      <c r="K731" s="42" t="s">
        <v>32</v>
      </c>
      <c r="L731" s="42" t="s">
        <v>32</v>
      </c>
      <c r="M731" s="42" t="s">
        <v>32</v>
      </c>
      <c r="N731" s="42" t="s">
        <v>32</v>
      </c>
      <c r="O731" s="42" t="s">
        <v>32</v>
      </c>
      <c r="P731" s="42" t="s">
        <v>32</v>
      </c>
      <c r="Q731" s="42" t="s">
        <v>32</v>
      </c>
      <c r="R731" s="42">
        <v>1</v>
      </c>
      <c r="S731" s="42">
        <v>1</v>
      </c>
      <c r="T731" s="42">
        <v>1</v>
      </c>
      <c r="U731" s="42">
        <v>1</v>
      </c>
      <c r="V731" s="42">
        <v>1</v>
      </c>
    </row>
    <row r="732" spans="1:22" ht="34.5" customHeight="1" x14ac:dyDescent="0.25">
      <c r="A732" s="2" t="s">
        <v>456</v>
      </c>
      <c r="B732" s="2" t="s">
        <v>537</v>
      </c>
      <c r="C732" s="2" t="s">
        <v>558</v>
      </c>
      <c r="D732" s="2" t="s">
        <v>50</v>
      </c>
      <c r="E732" s="2">
        <v>243</v>
      </c>
      <c r="F732" s="2" t="s">
        <v>538</v>
      </c>
      <c r="G732" s="2" t="s">
        <v>539</v>
      </c>
      <c r="H732" s="3">
        <v>1</v>
      </c>
      <c r="I732" s="2" t="s">
        <v>41</v>
      </c>
      <c r="J732" s="14">
        <v>45474</v>
      </c>
      <c r="K732" s="42" t="s">
        <v>32</v>
      </c>
      <c r="L732" s="42" t="s">
        <v>32</v>
      </c>
      <c r="M732" s="42" t="s">
        <v>32</v>
      </c>
      <c r="N732" s="42" t="s">
        <v>32</v>
      </c>
      <c r="O732" s="42" t="s">
        <v>32</v>
      </c>
      <c r="P732" s="42" t="s">
        <v>32</v>
      </c>
      <c r="Q732" s="42" t="s">
        <v>32</v>
      </c>
      <c r="R732" s="42" t="s">
        <v>32</v>
      </c>
      <c r="S732" s="42" t="s">
        <v>32</v>
      </c>
      <c r="T732" s="42" t="s">
        <v>32</v>
      </c>
      <c r="U732" s="42" t="s">
        <v>32</v>
      </c>
      <c r="V732" s="42" t="s">
        <v>32</v>
      </c>
    </row>
    <row r="733" spans="1:22" ht="34.5" customHeight="1" x14ac:dyDescent="0.25">
      <c r="A733" s="2" t="s">
        <v>456</v>
      </c>
      <c r="B733" s="2" t="s">
        <v>212</v>
      </c>
      <c r="C733" s="2" t="s">
        <v>559</v>
      </c>
      <c r="D733" s="2" t="s">
        <v>50</v>
      </c>
      <c r="E733" s="2">
        <v>19</v>
      </c>
      <c r="F733" s="2" t="s">
        <v>458</v>
      </c>
      <c r="G733" s="2" t="s">
        <v>459</v>
      </c>
      <c r="H733" s="6">
        <v>27</v>
      </c>
      <c r="I733" s="2" t="s">
        <v>31</v>
      </c>
      <c r="J733" s="14">
        <v>45444</v>
      </c>
      <c r="K733" s="2" t="s">
        <v>32</v>
      </c>
      <c r="L733" s="2" t="s">
        <v>32</v>
      </c>
      <c r="M733" s="2" t="s">
        <v>32</v>
      </c>
      <c r="N733" s="37" t="s">
        <v>32</v>
      </c>
      <c r="O733" s="2" t="s">
        <v>32</v>
      </c>
      <c r="P733" s="42" t="s">
        <v>32</v>
      </c>
      <c r="Q733" s="2" t="s">
        <v>32</v>
      </c>
      <c r="R733" s="2" t="s">
        <v>32</v>
      </c>
      <c r="S733" s="2">
        <v>13</v>
      </c>
      <c r="T733" s="2">
        <v>13</v>
      </c>
      <c r="U733" s="2">
        <v>13</v>
      </c>
      <c r="V733" s="42">
        <v>1</v>
      </c>
    </row>
    <row r="734" spans="1:22" ht="34.5" customHeight="1" x14ac:dyDescent="0.25">
      <c r="A734" s="2" t="s">
        <v>456</v>
      </c>
      <c r="B734" s="2" t="s">
        <v>212</v>
      </c>
      <c r="C734" s="2" t="s">
        <v>559</v>
      </c>
      <c r="D734" s="2" t="s">
        <v>50</v>
      </c>
      <c r="E734" s="2">
        <v>20</v>
      </c>
      <c r="F734" s="2" t="s">
        <v>460</v>
      </c>
      <c r="G734" s="2" t="s">
        <v>461</v>
      </c>
      <c r="H734" s="37">
        <v>27</v>
      </c>
      <c r="I734" s="2" t="s">
        <v>31</v>
      </c>
      <c r="J734" s="14">
        <v>45413</v>
      </c>
      <c r="K734" s="2" t="s">
        <v>32</v>
      </c>
      <c r="L734" s="2" t="s">
        <v>32</v>
      </c>
      <c r="M734" s="2" t="s">
        <v>32</v>
      </c>
      <c r="N734" s="37" t="s">
        <v>32</v>
      </c>
      <c r="O734" s="2" t="s">
        <v>32</v>
      </c>
      <c r="P734" s="42" t="s">
        <v>32</v>
      </c>
      <c r="Q734" s="2" t="s">
        <v>32</v>
      </c>
      <c r="R734" s="2">
        <v>6</v>
      </c>
      <c r="S734" s="2" t="s">
        <v>32</v>
      </c>
      <c r="T734" s="2">
        <v>4</v>
      </c>
      <c r="U734" s="2">
        <v>6</v>
      </c>
      <c r="V734" s="42">
        <v>1.5</v>
      </c>
    </row>
    <row r="735" spans="1:22" ht="34.5" customHeight="1" x14ac:dyDescent="0.25">
      <c r="A735" s="4" t="s">
        <v>130</v>
      </c>
      <c r="B735" s="2" t="s">
        <v>462</v>
      </c>
      <c r="C735" s="2" t="s">
        <v>559</v>
      </c>
      <c r="D735" s="2" t="s">
        <v>50</v>
      </c>
      <c r="E735" s="2">
        <v>29</v>
      </c>
      <c r="F735" s="2" t="s">
        <v>463</v>
      </c>
      <c r="G735" s="2" t="s">
        <v>464</v>
      </c>
      <c r="H735" s="5">
        <v>1</v>
      </c>
      <c r="I735" s="2" t="s">
        <v>41</v>
      </c>
      <c r="J735" s="14">
        <v>45292</v>
      </c>
      <c r="K735" s="42" t="s">
        <v>32</v>
      </c>
      <c r="L735" s="42" t="s">
        <v>32</v>
      </c>
      <c r="M735" s="42" t="s">
        <v>32</v>
      </c>
      <c r="N735" s="42">
        <v>1</v>
      </c>
      <c r="O735" s="42" t="s">
        <v>32</v>
      </c>
      <c r="P735" s="42" t="s">
        <v>32</v>
      </c>
      <c r="Q735" s="42" t="s">
        <v>32</v>
      </c>
      <c r="R735" s="42" t="s">
        <v>32</v>
      </c>
      <c r="S735" s="42" t="s">
        <v>32</v>
      </c>
      <c r="T735" s="42">
        <v>1</v>
      </c>
      <c r="U735" s="42" t="s">
        <v>32</v>
      </c>
      <c r="V735" s="42" t="s">
        <v>32</v>
      </c>
    </row>
    <row r="736" spans="1:22" ht="34.5" customHeight="1" x14ac:dyDescent="0.25">
      <c r="A736" s="4" t="s">
        <v>130</v>
      </c>
      <c r="B736" s="2" t="s">
        <v>462</v>
      </c>
      <c r="C736" s="2" t="s">
        <v>559</v>
      </c>
      <c r="D736" s="2" t="s">
        <v>50</v>
      </c>
      <c r="E736" s="2">
        <v>31</v>
      </c>
      <c r="F736" s="2" t="s">
        <v>465</v>
      </c>
      <c r="G736" s="2" t="s">
        <v>466</v>
      </c>
      <c r="H736" s="5">
        <v>1</v>
      </c>
      <c r="I736" s="2" t="s">
        <v>41</v>
      </c>
      <c r="J736" s="14">
        <v>45444</v>
      </c>
      <c r="K736" s="42" t="s">
        <v>32</v>
      </c>
      <c r="L736" s="42" t="s">
        <v>32</v>
      </c>
      <c r="M736" s="42" t="s">
        <v>32</v>
      </c>
      <c r="N736" s="42" t="s">
        <v>32</v>
      </c>
      <c r="O736" s="42" t="s">
        <v>32</v>
      </c>
      <c r="P736" s="42" t="s">
        <v>32</v>
      </c>
      <c r="Q736" s="42" t="s">
        <v>32</v>
      </c>
      <c r="R736" s="42" t="s">
        <v>32</v>
      </c>
      <c r="S736" s="42">
        <v>1</v>
      </c>
      <c r="T736" s="42">
        <v>1</v>
      </c>
      <c r="U736" s="42">
        <v>1</v>
      </c>
      <c r="V736" s="42">
        <v>1</v>
      </c>
    </row>
    <row r="737" spans="1:22" ht="34.5" customHeight="1" x14ac:dyDescent="0.25">
      <c r="A737" s="4" t="s">
        <v>130</v>
      </c>
      <c r="B737" s="2" t="s">
        <v>462</v>
      </c>
      <c r="C737" s="2" t="s">
        <v>559</v>
      </c>
      <c r="D737" s="2" t="s">
        <v>50</v>
      </c>
      <c r="E737" s="2">
        <v>32</v>
      </c>
      <c r="F737" s="2" t="s">
        <v>467</v>
      </c>
      <c r="G737" s="4" t="s">
        <v>468</v>
      </c>
      <c r="H737" s="5">
        <v>1</v>
      </c>
      <c r="I737" s="2" t="s">
        <v>41</v>
      </c>
      <c r="J737" s="14">
        <v>45474</v>
      </c>
      <c r="K737" s="42" t="s">
        <v>32</v>
      </c>
      <c r="L737" s="42" t="s">
        <v>32</v>
      </c>
      <c r="M737" s="42" t="s">
        <v>32</v>
      </c>
      <c r="N737" s="42" t="s">
        <v>32</v>
      </c>
      <c r="O737" s="42" t="s">
        <v>32</v>
      </c>
      <c r="P737" s="42" t="s">
        <v>32</v>
      </c>
      <c r="Q737" s="42" t="s">
        <v>32</v>
      </c>
      <c r="R737" s="42" t="s">
        <v>32</v>
      </c>
      <c r="S737" s="42" t="s">
        <v>32</v>
      </c>
      <c r="T737" s="42" t="s">
        <v>32</v>
      </c>
      <c r="U737" s="42" t="s">
        <v>32</v>
      </c>
      <c r="V737" s="42" t="s">
        <v>32</v>
      </c>
    </row>
    <row r="738" spans="1:22" ht="34.5" customHeight="1" x14ac:dyDescent="0.25">
      <c r="A738" s="4" t="s">
        <v>130</v>
      </c>
      <c r="B738" s="37" t="s">
        <v>469</v>
      </c>
      <c r="C738" s="37" t="s">
        <v>559</v>
      </c>
      <c r="D738" s="2" t="s">
        <v>43</v>
      </c>
      <c r="E738" s="2">
        <v>39</v>
      </c>
      <c r="F738" s="2" t="s">
        <v>470</v>
      </c>
      <c r="G738" s="37" t="s">
        <v>471</v>
      </c>
      <c r="H738" s="39">
        <v>42</v>
      </c>
      <c r="I738" s="2" t="s">
        <v>31</v>
      </c>
      <c r="J738" s="14">
        <v>45352</v>
      </c>
      <c r="K738" s="2" t="s">
        <v>32</v>
      </c>
      <c r="L738" s="2" t="s">
        <v>32</v>
      </c>
      <c r="M738" s="2">
        <v>11</v>
      </c>
      <c r="N738" s="2">
        <v>2</v>
      </c>
      <c r="O738" s="2">
        <v>11</v>
      </c>
      <c r="P738" s="42">
        <v>5.5</v>
      </c>
      <c r="Q738" s="2" t="s">
        <v>32</v>
      </c>
      <c r="R738" s="2" t="s">
        <v>32</v>
      </c>
      <c r="S738" s="2">
        <v>12</v>
      </c>
      <c r="T738" s="2">
        <v>13</v>
      </c>
      <c r="U738" s="2">
        <v>12</v>
      </c>
      <c r="V738" s="42">
        <v>0.92307692307692313</v>
      </c>
    </row>
    <row r="739" spans="1:22" ht="34.5" customHeight="1" x14ac:dyDescent="0.25">
      <c r="A739" s="2" t="s">
        <v>472</v>
      </c>
      <c r="B739" s="2" t="s">
        <v>306</v>
      </c>
      <c r="C739" s="2" t="s">
        <v>559</v>
      </c>
      <c r="D739" s="2" t="s">
        <v>37</v>
      </c>
      <c r="E739" s="2">
        <v>47</v>
      </c>
      <c r="F739" s="2" t="s">
        <v>473</v>
      </c>
      <c r="G739" s="2" t="s">
        <v>474</v>
      </c>
      <c r="H739" s="3">
        <v>0.9</v>
      </c>
      <c r="I739" s="2" t="s">
        <v>41</v>
      </c>
      <c r="J739" s="14">
        <v>45323</v>
      </c>
      <c r="K739" s="42" t="s">
        <v>32</v>
      </c>
      <c r="L739" s="42">
        <v>0.9430719656283566</v>
      </c>
      <c r="M739" s="42" t="s">
        <v>32</v>
      </c>
      <c r="N739" s="42">
        <v>0.9</v>
      </c>
      <c r="O739" s="42">
        <v>0.9430719656283566</v>
      </c>
      <c r="P739" s="42">
        <v>1.047857739587063</v>
      </c>
      <c r="Q739" s="42">
        <v>0.97872340425531912</v>
      </c>
      <c r="R739" s="42" t="s">
        <v>32</v>
      </c>
      <c r="S739" s="42">
        <v>0.96730112249877986</v>
      </c>
      <c r="T739" s="42">
        <v>0.9</v>
      </c>
      <c r="U739" s="42">
        <v>0.97007757665312155</v>
      </c>
      <c r="V739" s="42">
        <v>1.0778639740590239</v>
      </c>
    </row>
    <row r="740" spans="1:22" ht="34.5" customHeight="1" x14ac:dyDescent="0.25">
      <c r="A740" s="37" t="s">
        <v>472</v>
      </c>
      <c r="B740" s="37" t="s">
        <v>268</v>
      </c>
      <c r="C740" s="37" t="s">
        <v>559</v>
      </c>
      <c r="D740" s="2" t="s">
        <v>37</v>
      </c>
      <c r="E740" s="2">
        <v>56</v>
      </c>
      <c r="F740" s="2" t="s">
        <v>475</v>
      </c>
      <c r="G740" s="37" t="s">
        <v>476</v>
      </c>
      <c r="H740" s="37">
        <v>4</v>
      </c>
      <c r="I740" s="2" t="s">
        <v>31</v>
      </c>
      <c r="J740" s="14">
        <v>45444</v>
      </c>
      <c r="K740" s="2" t="s">
        <v>32</v>
      </c>
      <c r="L740" s="2" t="s">
        <v>32</v>
      </c>
      <c r="M740" s="2" t="s">
        <v>32</v>
      </c>
      <c r="N740" s="37" t="s">
        <v>32</v>
      </c>
      <c r="O740" s="2" t="s">
        <v>32</v>
      </c>
      <c r="P740" s="42" t="s">
        <v>32</v>
      </c>
      <c r="Q740" s="2" t="s">
        <v>32</v>
      </c>
      <c r="R740" s="2" t="s">
        <v>32</v>
      </c>
      <c r="S740" s="2">
        <v>0</v>
      </c>
      <c r="T740" s="2">
        <v>1</v>
      </c>
      <c r="U740" s="2">
        <v>0</v>
      </c>
      <c r="V740" s="42">
        <v>0</v>
      </c>
    </row>
    <row r="741" spans="1:22" ht="34.5" customHeight="1" x14ac:dyDescent="0.25">
      <c r="A741" s="37" t="s">
        <v>472</v>
      </c>
      <c r="B741" s="37" t="s">
        <v>268</v>
      </c>
      <c r="C741" s="2" t="s">
        <v>559</v>
      </c>
      <c r="D741" s="2" t="s">
        <v>25</v>
      </c>
      <c r="E741" s="2">
        <v>70</v>
      </c>
      <c r="F741" s="2" t="s">
        <v>479</v>
      </c>
      <c r="G741" s="37" t="s">
        <v>480</v>
      </c>
      <c r="H741" s="37">
        <v>1</v>
      </c>
      <c r="I741" s="2" t="s">
        <v>31</v>
      </c>
      <c r="J741" s="14">
        <v>45597</v>
      </c>
      <c r="K741" s="2" t="s">
        <v>32</v>
      </c>
      <c r="L741" s="2" t="s">
        <v>32</v>
      </c>
      <c r="M741" s="2" t="s">
        <v>32</v>
      </c>
      <c r="N741" s="2" t="s">
        <v>32</v>
      </c>
      <c r="O741" s="2" t="s">
        <v>32</v>
      </c>
      <c r="P741" s="42" t="s">
        <v>32</v>
      </c>
      <c r="Q741" s="2" t="s">
        <v>32</v>
      </c>
      <c r="R741" s="2" t="s">
        <v>32</v>
      </c>
      <c r="S741" s="2" t="s">
        <v>32</v>
      </c>
      <c r="T741" s="2" t="s">
        <v>32</v>
      </c>
      <c r="U741" s="2" t="s">
        <v>32</v>
      </c>
      <c r="V741" s="42" t="s">
        <v>32</v>
      </c>
    </row>
    <row r="742" spans="1:22" ht="34.5" customHeight="1" x14ac:dyDescent="0.25">
      <c r="A742" s="2" t="s">
        <v>472</v>
      </c>
      <c r="B742" s="2" t="s">
        <v>244</v>
      </c>
      <c r="C742" s="2" t="s">
        <v>559</v>
      </c>
      <c r="D742" s="2" t="s">
        <v>50</v>
      </c>
      <c r="E742" s="2">
        <v>74</v>
      </c>
      <c r="F742" s="2" t="s">
        <v>481</v>
      </c>
      <c r="G742" s="4" t="s">
        <v>482</v>
      </c>
      <c r="H742" s="2">
        <v>4</v>
      </c>
      <c r="I742" s="2" t="s">
        <v>31</v>
      </c>
      <c r="J742" s="14">
        <v>45627</v>
      </c>
      <c r="K742" s="2" t="s">
        <v>32</v>
      </c>
      <c r="L742" s="2" t="s">
        <v>32</v>
      </c>
      <c r="M742" s="2" t="s">
        <v>32</v>
      </c>
      <c r="N742" s="2" t="s">
        <v>32</v>
      </c>
      <c r="O742" s="2" t="s">
        <v>32</v>
      </c>
      <c r="P742" s="42" t="s">
        <v>32</v>
      </c>
      <c r="Q742" s="2" t="s">
        <v>32</v>
      </c>
      <c r="R742" s="2" t="s">
        <v>32</v>
      </c>
      <c r="S742" s="2" t="s">
        <v>32</v>
      </c>
      <c r="T742" s="2" t="s">
        <v>32</v>
      </c>
      <c r="U742" s="2" t="s">
        <v>32</v>
      </c>
      <c r="V742" s="42" t="s">
        <v>32</v>
      </c>
    </row>
    <row r="743" spans="1:22" ht="34.5" customHeight="1" x14ac:dyDescent="0.25">
      <c r="A743" s="2" t="s">
        <v>472</v>
      </c>
      <c r="B743" s="2" t="s">
        <v>244</v>
      </c>
      <c r="C743" s="2" t="s">
        <v>559</v>
      </c>
      <c r="D743" s="2" t="s">
        <v>25</v>
      </c>
      <c r="E743" s="2">
        <v>79</v>
      </c>
      <c r="F743" s="2" t="s">
        <v>483</v>
      </c>
      <c r="G743" s="2" t="s">
        <v>484</v>
      </c>
      <c r="H743" s="3">
        <v>1</v>
      </c>
      <c r="I743" s="2" t="s">
        <v>41</v>
      </c>
      <c r="J743" s="14">
        <v>45352</v>
      </c>
      <c r="K743" s="42" t="s">
        <v>32</v>
      </c>
      <c r="L743" s="42" t="s">
        <v>32</v>
      </c>
      <c r="M743" s="42">
        <v>1</v>
      </c>
      <c r="N743" s="42">
        <v>1</v>
      </c>
      <c r="O743" s="42">
        <v>1</v>
      </c>
      <c r="P743" s="42">
        <v>1</v>
      </c>
      <c r="Q743" s="42">
        <v>1</v>
      </c>
      <c r="R743" s="42">
        <v>1</v>
      </c>
      <c r="S743" s="42">
        <v>1</v>
      </c>
      <c r="T743" s="42">
        <v>1</v>
      </c>
      <c r="U743" s="42">
        <v>1</v>
      </c>
      <c r="V743" s="42">
        <v>1</v>
      </c>
    </row>
    <row r="744" spans="1:22" ht="34.5" customHeight="1" x14ac:dyDescent="0.25">
      <c r="A744" s="2" t="s">
        <v>472</v>
      </c>
      <c r="B744" s="2" t="s">
        <v>244</v>
      </c>
      <c r="C744" s="2" t="s">
        <v>559</v>
      </c>
      <c r="D744" s="2" t="s">
        <v>50</v>
      </c>
      <c r="E744" s="2">
        <v>84</v>
      </c>
      <c r="F744" s="2" t="s">
        <v>485</v>
      </c>
      <c r="G744" s="2" t="s">
        <v>486</v>
      </c>
      <c r="H744" s="2">
        <v>1</v>
      </c>
      <c r="I744" s="2" t="s">
        <v>31</v>
      </c>
      <c r="J744" s="14">
        <v>45627</v>
      </c>
      <c r="K744" s="2" t="s">
        <v>32</v>
      </c>
      <c r="L744" s="2" t="s">
        <v>32</v>
      </c>
      <c r="M744" s="2" t="s">
        <v>32</v>
      </c>
      <c r="N744" s="2" t="s">
        <v>32</v>
      </c>
      <c r="O744" s="2" t="s">
        <v>32</v>
      </c>
      <c r="P744" s="42" t="s">
        <v>32</v>
      </c>
      <c r="Q744" s="2" t="s">
        <v>32</v>
      </c>
      <c r="R744" s="2" t="s">
        <v>32</v>
      </c>
      <c r="S744" s="2" t="s">
        <v>32</v>
      </c>
      <c r="T744" s="2" t="s">
        <v>32</v>
      </c>
      <c r="U744" s="2" t="s">
        <v>32</v>
      </c>
      <c r="V744" s="42" t="s">
        <v>32</v>
      </c>
    </row>
    <row r="745" spans="1:22" ht="34.5" customHeight="1" x14ac:dyDescent="0.25">
      <c r="A745" s="2" t="s">
        <v>472</v>
      </c>
      <c r="B745" s="2" t="s">
        <v>232</v>
      </c>
      <c r="C745" s="2" t="s">
        <v>559</v>
      </c>
      <c r="D745" s="2" t="s">
        <v>43</v>
      </c>
      <c r="E745" s="2">
        <v>85</v>
      </c>
      <c r="F745" s="2" t="s">
        <v>487</v>
      </c>
      <c r="G745" s="2" t="s">
        <v>488</v>
      </c>
      <c r="H745" s="2">
        <v>900</v>
      </c>
      <c r="I745" s="2" t="s">
        <v>31</v>
      </c>
      <c r="J745" s="14">
        <v>45444</v>
      </c>
      <c r="K745" s="2" t="s">
        <v>32</v>
      </c>
      <c r="L745" s="2" t="s">
        <v>32</v>
      </c>
      <c r="M745" s="2" t="s">
        <v>32</v>
      </c>
      <c r="N745" s="37" t="s">
        <v>32</v>
      </c>
      <c r="O745" s="2" t="s">
        <v>32</v>
      </c>
      <c r="P745" s="42" t="s">
        <v>32</v>
      </c>
      <c r="Q745" s="2" t="s">
        <v>32</v>
      </c>
      <c r="R745" s="2" t="s">
        <v>32</v>
      </c>
      <c r="S745" s="2">
        <v>318</v>
      </c>
      <c r="T745" s="2">
        <v>360</v>
      </c>
      <c r="U745" s="2">
        <v>318</v>
      </c>
      <c r="V745" s="42">
        <v>0.8833333333333333</v>
      </c>
    </row>
    <row r="746" spans="1:22" ht="34.5" customHeight="1" x14ac:dyDescent="0.25">
      <c r="A746" s="2" t="s">
        <v>472</v>
      </c>
      <c r="B746" s="2" t="s">
        <v>232</v>
      </c>
      <c r="C746" s="2" t="s">
        <v>559</v>
      </c>
      <c r="D746" s="2" t="s">
        <v>43</v>
      </c>
      <c r="E746" s="2">
        <v>88</v>
      </c>
      <c r="F746" s="2" t="s">
        <v>489</v>
      </c>
      <c r="G746" s="37" t="s">
        <v>490</v>
      </c>
      <c r="H746" s="3">
        <v>1</v>
      </c>
      <c r="I746" s="2" t="s">
        <v>41</v>
      </c>
      <c r="J746" s="14">
        <v>45444</v>
      </c>
      <c r="K746" s="42" t="s">
        <v>32</v>
      </c>
      <c r="L746" s="42" t="s">
        <v>32</v>
      </c>
      <c r="M746" s="42" t="s">
        <v>32</v>
      </c>
      <c r="N746" s="42" t="s">
        <v>32</v>
      </c>
      <c r="O746" s="42" t="s">
        <v>32</v>
      </c>
      <c r="P746" s="42" t="s">
        <v>32</v>
      </c>
      <c r="Q746" s="42" t="s">
        <v>32</v>
      </c>
      <c r="R746" s="42" t="s">
        <v>32</v>
      </c>
      <c r="S746" s="42">
        <v>0</v>
      </c>
      <c r="T746" s="42">
        <v>1</v>
      </c>
      <c r="U746" s="42">
        <v>0</v>
      </c>
      <c r="V746" s="42">
        <v>0</v>
      </c>
    </row>
    <row r="747" spans="1:22" ht="34.5" customHeight="1" x14ac:dyDescent="0.25">
      <c r="A747" s="2" t="s">
        <v>472</v>
      </c>
      <c r="B747" s="2" t="s">
        <v>232</v>
      </c>
      <c r="C747" s="2" t="s">
        <v>559</v>
      </c>
      <c r="D747" s="2" t="s">
        <v>43</v>
      </c>
      <c r="E747" s="2">
        <v>90</v>
      </c>
      <c r="F747" s="2" t="s">
        <v>491</v>
      </c>
      <c r="G747" s="2" t="s">
        <v>492</v>
      </c>
      <c r="H747" s="2">
        <v>1</v>
      </c>
      <c r="I747" s="2" t="s">
        <v>31</v>
      </c>
      <c r="J747" s="14">
        <v>45627</v>
      </c>
      <c r="K747" s="2" t="s">
        <v>32</v>
      </c>
      <c r="L747" s="2" t="s">
        <v>32</v>
      </c>
      <c r="M747" s="2" t="s">
        <v>32</v>
      </c>
      <c r="N747" s="2" t="s">
        <v>32</v>
      </c>
      <c r="O747" s="2" t="s">
        <v>32</v>
      </c>
      <c r="P747" s="42" t="s">
        <v>32</v>
      </c>
      <c r="Q747" s="2" t="s">
        <v>32</v>
      </c>
      <c r="R747" s="2" t="s">
        <v>32</v>
      </c>
      <c r="S747" s="2" t="s">
        <v>32</v>
      </c>
      <c r="T747" s="2" t="s">
        <v>32</v>
      </c>
      <c r="U747" s="2" t="s">
        <v>32</v>
      </c>
      <c r="V747" s="42" t="s">
        <v>32</v>
      </c>
    </row>
    <row r="748" spans="1:22" ht="34.5" customHeight="1" x14ac:dyDescent="0.25">
      <c r="A748" s="2" t="s">
        <v>472</v>
      </c>
      <c r="B748" s="2" t="s">
        <v>220</v>
      </c>
      <c r="C748" s="2" t="s">
        <v>559</v>
      </c>
      <c r="D748" s="2" t="s">
        <v>25</v>
      </c>
      <c r="E748" s="2">
        <v>95</v>
      </c>
      <c r="F748" s="2" t="s">
        <v>223</v>
      </c>
      <c r="G748" s="2" t="s">
        <v>495</v>
      </c>
      <c r="H748" s="2">
        <v>10</v>
      </c>
      <c r="I748" s="2" t="s">
        <v>31</v>
      </c>
      <c r="J748" s="14">
        <v>45474</v>
      </c>
      <c r="K748" s="2" t="s">
        <v>32</v>
      </c>
      <c r="L748" s="2" t="s">
        <v>32</v>
      </c>
      <c r="M748" s="2" t="s">
        <v>32</v>
      </c>
      <c r="N748" s="2" t="s">
        <v>32</v>
      </c>
      <c r="O748" s="2" t="s">
        <v>32</v>
      </c>
      <c r="P748" s="2" t="s">
        <v>32</v>
      </c>
      <c r="Q748" s="2" t="s">
        <v>32</v>
      </c>
      <c r="R748" s="2" t="s">
        <v>32</v>
      </c>
      <c r="S748" s="2" t="s">
        <v>32</v>
      </c>
      <c r="T748" s="2" t="s">
        <v>32</v>
      </c>
      <c r="U748" s="2" t="s">
        <v>32</v>
      </c>
      <c r="V748" s="2" t="s">
        <v>32</v>
      </c>
    </row>
    <row r="749" spans="1:22" ht="34.5" customHeight="1" x14ac:dyDescent="0.25">
      <c r="A749" s="2" t="s">
        <v>472</v>
      </c>
      <c r="B749" s="2" t="s">
        <v>220</v>
      </c>
      <c r="C749" s="2" t="s">
        <v>559</v>
      </c>
      <c r="D749" s="2" t="s">
        <v>25</v>
      </c>
      <c r="E749" s="2">
        <v>98</v>
      </c>
      <c r="F749" s="2" t="s">
        <v>496</v>
      </c>
      <c r="G749" s="2" t="s">
        <v>497</v>
      </c>
      <c r="H749" s="2">
        <v>265</v>
      </c>
      <c r="I749" s="2" t="s">
        <v>31</v>
      </c>
      <c r="J749" s="14">
        <v>45474</v>
      </c>
      <c r="K749" s="2" t="s">
        <v>32</v>
      </c>
      <c r="L749" s="2" t="s">
        <v>32</v>
      </c>
      <c r="M749" s="2" t="s">
        <v>32</v>
      </c>
      <c r="N749" s="2" t="s">
        <v>32</v>
      </c>
      <c r="O749" s="2" t="s">
        <v>32</v>
      </c>
      <c r="P749" s="42" t="s">
        <v>32</v>
      </c>
      <c r="Q749" s="2" t="s">
        <v>32</v>
      </c>
      <c r="R749" s="2" t="s">
        <v>32</v>
      </c>
      <c r="S749" s="2" t="s">
        <v>32</v>
      </c>
      <c r="T749" s="2" t="s">
        <v>32</v>
      </c>
      <c r="U749" s="2" t="s">
        <v>32</v>
      </c>
      <c r="V749" s="42" t="s">
        <v>32</v>
      </c>
    </row>
    <row r="750" spans="1:22" ht="34.5" customHeight="1" x14ac:dyDescent="0.25">
      <c r="A750" s="4" t="s">
        <v>24</v>
      </c>
      <c r="B750" s="4" t="s">
        <v>24</v>
      </c>
      <c r="C750" s="2" t="s">
        <v>559</v>
      </c>
      <c r="D750" s="2" t="s">
        <v>25</v>
      </c>
      <c r="E750" s="2">
        <v>101</v>
      </c>
      <c r="F750" s="2" t="s">
        <v>35</v>
      </c>
      <c r="G750" s="37" t="s">
        <v>35</v>
      </c>
      <c r="H750" s="37">
        <v>1</v>
      </c>
      <c r="I750" s="2" t="s">
        <v>31</v>
      </c>
      <c r="J750" s="14">
        <v>45505</v>
      </c>
      <c r="K750" s="2" t="s">
        <v>32</v>
      </c>
      <c r="L750" s="2" t="s">
        <v>32</v>
      </c>
      <c r="M750" s="2" t="s">
        <v>32</v>
      </c>
      <c r="N750" s="2" t="s">
        <v>32</v>
      </c>
      <c r="O750" s="2" t="s">
        <v>32</v>
      </c>
      <c r="P750" s="42" t="s">
        <v>32</v>
      </c>
      <c r="Q750" s="2" t="s">
        <v>32</v>
      </c>
      <c r="R750" s="2" t="s">
        <v>32</v>
      </c>
      <c r="S750" s="2" t="s">
        <v>32</v>
      </c>
      <c r="T750" s="2" t="s">
        <v>32</v>
      </c>
      <c r="U750" s="2" t="s">
        <v>32</v>
      </c>
      <c r="V750" s="42" t="s">
        <v>32</v>
      </c>
    </row>
    <row r="751" spans="1:22" ht="34.5" customHeight="1" x14ac:dyDescent="0.25">
      <c r="A751" s="4" t="s">
        <v>24</v>
      </c>
      <c r="B751" s="4" t="s">
        <v>24</v>
      </c>
      <c r="C751" s="2" t="s">
        <v>559</v>
      </c>
      <c r="D751" s="2" t="s">
        <v>50</v>
      </c>
      <c r="E751" s="2">
        <v>106</v>
      </c>
      <c r="F751" s="2" t="s">
        <v>51</v>
      </c>
      <c r="G751" s="37" t="s">
        <v>51</v>
      </c>
      <c r="H751" s="37">
        <v>1</v>
      </c>
      <c r="I751" s="2" t="s">
        <v>31</v>
      </c>
      <c r="J751" s="14">
        <v>45597</v>
      </c>
      <c r="K751" s="2" t="s">
        <v>32</v>
      </c>
      <c r="L751" s="2" t="s">
        <v>32</v>
      </c>
      <c r="M751" s="2" t="s">
        <v>32</v>
      </c>
      <c r="N751" s="2" t="s">
        <v>32</v>
      </c>
      <c r="O751" s="2" t="s">
        <v>32</v>
      </c>
      <c r="P751" s="42" t="s">
        <v>32</v>
      </c>
      <c r="Q751" s="2" t="s">
        <v>32</v>
      </c>
      <c r="R751" s="2" t="s">
        <v>32</v>
      </c>
      <c r="S751" s="2" t="s">
        <v>32</v>
      </c>
      <c r="T751" s="2" t="s">
        <v>32</v>
      </c>
      <c r="U751" s="2" t="s">
        <v>32</v>
      </c>
      <c r="V751" s="42" t="s">
        <v>32</v>
      </c>
    </row>
    <row r="752" spans="1:22" ht="34.5" customHeight="1" x14ac:dyDescent="0.25">
      <c r="A752" s="4" t="s">
        <v>24</v>
      </c>
      <c r="B752" s="4" t="s">
        <v>24</v>
      </c>
      <c r="C752" s="2" t="s">
        <v>559</v>
      </c>
      <c r="D752" s="2" t="s">
        <v>43</v>
      </c>
      <c r="E752" s="2">
        <v>110</v>
      </c>
      <c r="F752" s="2" t="s">
        <v>498</v>
      </c>
      <c r="G752" s="37" t="s">
        <v>55</v>
      </c>
      <c r="H752" s="37">
        <v>1</v>
      </c>
      <c r="I752" s="2" t="s">
        <v>31</v>
      </c>
      <c r="J752" s="14">
        <v>45505</v>
      </c>
      <c r="K752" s="2" t="s">
        <v>32</v>
      </c>
      <c r="L752" s="2" t="s">
        <v>32</v>
      </c>
      <c r="M752" s="2" t="s">
        <v>32</v>
      </c>
      <c r="N752" s="2" t="s">
        <v>32</v>
      </c>
      <c r="O752" s="2" t="s">
        <v>32</v>
      </c>
      <c r="P752" s="42" t="s">
        <v>32</v>
      </c>
      <c r="Q752" s="2" t="s">
        <v>32</v>
      </c>
      <c r="R752" s="2" t="s">
        <v>32</v>
      </c>
      <c r="S752" s="2" t="s">
        <v>32</v>
      </c>
      <c r="T752" s="2" t="s">
        <v>32</v>
      </c>
      <c r="U752" s="2" t="s">
        <v>32</v>
      </c>
      <c r="V752" s="42" t="s">
        <v>32</v>
      </c>
    </row>
    <row r="753" spans="1:22" ht="34.5" customHeight="1" x14ac:dyDescent="0.25">
      <c r="A753" s="2" t="s">
        <v>499</v>
      </c>
      <c r="B753" s="2" t="s">
        <v>65</v>
      </c>
      <c r="C753" s="2" t="s">
        <v>559</v>
      </c>
      <c r="D753" s="2" t="s">
        <v>37</v>
      </c>
      <c r="E753" s="2">
        <v>114</v>
      </c>
      <c r="F753" s="2" t="s">
        <v>500</v>
      </c>
      <c r="G753" s="2" t="s">
        <v>501</v>
      </c>
      <c r="H753" s="2">
        <v>4</v>
      </c>
      <c r="I753" s="2" t="s">
        <v>31</v>
      </c>
      <c r="J753" s="14">
        <v>45352</v>
      </c>
      <c r="K753" s="2" t="s">
        <v>32</v>
      </c>
      <c r="L753" s="2" t="s">
        <v>32</v>
      </c>
      <c r="M753" s="2">
        <v>1</v>
      </c>
      <c r="N753" s="2">
        <v>1</v>
      </c>
      <c r="O753" s="2">
        <v>1</v>
      </c>
      <c r="P753" s="42">
        <v>1</v>
      </c>
      <c r="Q753" s="2" t="s">
        <v>32</v>
      </c>
      <c r="R753" s="2" t="s">
        <v>32</v>
      </c>
      <c r="S753" s="2">
        <v>1</v>
      </c>
      <c r="T753" s="2">
        <v>1</v>
      </c>
      <c r="U753" s="2">
        <v>1</v>
      </c>
      <c r="V753" s="42">
        <v>1</v>
      </c>
    </row>
    <row r="754" spans="1:22" ht="34.5" customHeight="1" x14ac:dyDescent="0.25">
      <c r="A754" s="2" t="s">
        <v>499</v>
      </c>
      <c r="B754" s="2" t="s">
        <v>110</v>
      </c>
      <c r="C754" s="2" t="s">
        <v>559</v>
      </c>
      <c r="D754" s="2" t="s">
        <v>50</v>
      </c>
      <c r="E754" s="2">
        <v>130</v>
      </c>
      <c r="F754" s="2" t="s">
        <v>502</v>
      </c>
      <c r="G754" s="2" t="s">
        <v>503</v>
      </c>
      <c r="H754" s="2">
        <v>1</v>
      </c>
      <c r="I754" s="2" t="s">
        <v>31</v>
      </c>
      <c r="J754" s="14">
        <v>45627</v>
      </c>
      <c r="K754" s="2" t="s">
        <v>32</v>
      </c>
      <c r="L754" s="2" t="s">
        <v>32</v>
      </c>
      <c r="M754" s="2" t="s">
        <v>32</v>
      </c>
      <c r="N754" s="2" t="s">
        <v>32</v>
      </c>
      <c r="O754" s="2" t="s">
        <v>32</v>
      </c>
      <c r="P754" s="42" t="s">
        <v>32</v>
      </c>
      <c r="Q754" s="2" t="s">
        <v>32</v>
      </c>
      <c r="R754" s="2" t="s">
        <v>32</v>
      </c>
      <c r="S754" s="2" t="s">
        <v>32</v>
      </c>
      <c r="T754" s="2" t="s">
        <v>32</v>
      </c>
      <c r="U754" s="2" t="s">
        <v>32</v>
      </c>
      <c r="V754" s="42" t="s">
        <v>32</v>
      </c>
    </row>
    <row r="755" spans="1:22" ht="34.5" customHeight="1" x14ac:dyDescent="0.25">
      <c r="A755" s="2" t="s">
        <v>499</v>
      </c>
      <c r="B755" s="2" t="s">
        <v>110</v>
      </c>
      <c r="C755" s="2" t="s">
        <v>559</v>
      </c>
      <c r="D755" s="2" t="s">
        <v>50</v>
      </c>
      <c r="E755" s="2">
        <v>131</v>
      </c>
      <c r="F755" s="2" t="s">
        <v>504</v>
      </c>
      <c r="G755" s="2" t="s">
        <v>505</v>
      </c>
      <c r="H755" s="2">
        <v>12</v>
      </c>
      <c r="I755" s="2" t="s">
        <v>31</v>
      </c>
      <c r="J755" s="14">
        <v>45292</v>
      </c>
      <c r="K755" s="2">
        <v>1</v>
      </c>
      <c r="L755" s="2">
        <v>1</v>
      </c>
      <c r="M755" s="2">
        <v>1</v>
      </c>
      <c r="N755" s="2">
        <v>3</v>
      </c>
      <c r="O755" s="2">
        <v>3</v>
      </c>
      <c r="P755" s="42">
        <v>1</v>
      </c>
      <c r="Q755" s="2">
        <v>1</v>
      </c>
      <c r="R755" s="2">
        <v>1</v>
      </c>
      <c r="S755" s="2">
        <v>1</v>
      </c>
      <c r="T755" s="2">
        <v>3</v>
      </c>
      <c r="U755" s="2">
        <v>3</v>
      </c>
      <c r="V755" s="42">
        <v>1</v>
      </c>
    </row>
    <row r="756" spans="1:22" ht="34.5" customHeight="1" x14ac:dyDescent="0.25">
      <c r="A756" s="2" t="s">
        <v>499</v>
      </c>
      <c r="B756" s="2" t="s">
        <v>91</v>
      </c>
      <c r="C756" s="2" t="s">
        <v>559</v>
      </c>
      <c r="D756" s="2" t="s">
        <v>43</v>
      </c>
      <c r="E756" s="2">
        <v>134</v>
      </c>
      <c r="F756" s="2" t="s">
        <v>506</v>
      </c>
      <c r="G756" s="2" t="s">
        <v>507</v>
      </c>
      <c r="H756" s="2">
        <v>4</v>
      </c>
      <c r="I756" s="2" t="s">
        <v>31</v>
      </c>
      <c r="J756" s="14">
        <v>45352</v>
      </c>
      <c r="K756" s="2" t="s">
        <v>32</v>
      </c>
      <c r="L756" s="2" t="s">
        <v>32</v>
      </c>
      <c r="M756" s="2">
        <v>1</v>
      </c>
      <c r="N756" s="2">
        <v>1</v>
      </c>
      <c r="O756" s="2">
        <v>1</v>
      </c>
      <c r="P756" s="42">
        <v>1</v>
      </c>
      <c r="Q756" s="2" t="s">
        <v>32</v>
      </c>
      <c r="R756" s="2" t="s">
        <v>32</v>
      </c>
      <c r="S756" s="2">
        <v>1</v>
      </c>
      <c r="T756" s="2">
        <v>1</v>
      </c>
      <c r="U756" s="2">
        <v>1</v>
      </c>
      <c r="V756" s="42">
        <v>1</v>
      </c>
    </row>
    <row r="757" spans="1:22" ht="34.5" customHeight="1" x14ac:dyDescent="0.25">
      <c r="A757" s="2" t="s">
        <v>499</v>
      </c>
      <c r="B757" s="2" t="s">
        <v>91</v>
      </c>
      <c r="C757" s="2" t="s">
        <v>559</v>
      </c>
      <c r="D757" s="2" t="s">
        <v>25</v>
      </c>
      <c r="E757" s="2">
        <v>137</v>
      </c>
      <c r="F757" s="2" t="s">
        <v>508</v>
      </c>
      <c r="G757" s="2" t="s">
        <v>509</v>
      </c>
      <c r="H757" s="2">
        <v>1</v>
      </c>
      <c r="I757" s="2" t="s">
        <v>31</v>
      </c>
      <c r="J757" s="14">
        <v>45444</v>
      </c>
      <c r="K757" s="2" t="s">
        <v>32</v>
      </c>
      <c r="L757" s="2" t="s">
        <v>32</v>
      </c>
      <c r="M757" s="2" t="s">
        <v>32</v>
      </c>
      <c r="N757" s="37" t="s">
        <v>32</v>
      </c>
      <c r="O757" s="2" t="s">
        <v>32</v>
      </c>
      <c r="P757" s="42" t="s">
        <v>32</v>
      </c>
      <c r="Q757" s="2" t="s">
        <v>32</v>
      </c>
      <c r="R757" s="2" t="s">
        <v>32</v>
      </c>
      <c r="S757" s="2">
        <v>1</v>
      </c>
      <c r="T757" s="2">
        <v>1</v>
      </c>
      <c r="U757" s="2">
        <v>1</v>
      </c>
      <c r="V757" s="42">
        <v>1</v>
      </c>
    </row>
    <row r="758" spans="1:22" ht="34.5" customHeight="1" x14ac:dyDescent="0.25">
      <c r="A758" s="2" t="s">
        <v>499</v>
      </c>
      <c r="B758" s="2" t="s">
        <v>512</v>
      </c>
      <c r="C758" s="2" t="s">
        <v>559</v>
      </c>
      <c r="D758" s="2" t="s">
        <v>25</v>
      </c>
      <c r="E758" s="2">
        <v>146</v>
      </c>
      <c r="F758" s="2" t="s">
        <v>513</v>
      </c>
      <c r="G758" s="2" t="s">
        <v>514</v>
      </c>
      <c r="H758" s="3">
        <v>0.1</v>
      </c>
      <c r="I758" s="2" t="s">
        <v>41</v>
      </c>
      <c r="J758" s="14">
        <v>45474</v>
      </c>
      <c r="K758" s="42" t="s">
        <v>32</v>
      </c>
      <c r="L758" s="42" t="s">
        <v>32</v>
      </c>
      <c r="M758" s="42" t="s">
        <v>32</v>
      </c>
      <c r="N758" s="42" t="s">
        <v>32</v>
      </c>
      <c r="O758" s="42" t="s">
        <v>32</v>
      </c>
      <c r="P758" s="42" t="s">
        <v>32</v>
      </c>
      <c r="Q758" s="42" t="s">
        <v>32</v>
      </c>
      <c r="R758" s="42" t="s">
        <v>32</v>
      </c>
      <c r="S758" s="42" t="s">
        <v>32</v>
      </c>
      <c r="T758" s="42" t="s">
        <v>32</v>
      </c>
      <c r="U758" s="42" t="s">
        <v>32</v>
      </c>
      <c r="V758" s="42" t="s">
        <v>32</v>
      </c>
    </row>
    <row r="759" spans="1:22" ht="34.5" customHeight="1" x14ac:dyDescent="0.25">
      <c r="A759" s="37" t="s">
        <v>499</v>
      </c>
      <c r="B759" s="37" t="s">
        <v>512</v>
      </c>
      <c r="C759" s="2" t="s">
        <v>559</v>
      </c>
      <c r="D759" s="2" t="s">
        <v>25</v>
      </c>
      <c r="E759" s="2">
        <v>147</v>
      </c>
      <c r="F759" s="2" t="s">
        <v>128</v>
      </c>
      <c r="G759" s="37" t="s">
        <v>515</v>
      </c>
      <c r="H759" s="37">
        <v>50</v>
      </c>
      <c r="I759" s="2" t="s">
        <v>31</v>
      </c>
      <c r="J759" s="14">
        <v>45627</v>
      </c>
      <c r="K759" s="2" t="s">
        <v>32</v>
      </c>
      <c r="L759" s="2" t="s">
        <v>32</v>
      </c>
      <c r="M759" s="2" t="s">
        <v>32</v>
      </c>
      <c r="N759" s="2" t="s">
        <v>32</v>
      </c>
      <c r="O759" s="2" t="s">
        <v>32</v>
      </c>
      <c r="P759" s="42" t="s">
        <v>32</v>
      </c>
      <c r="Q759" s="2" t="s">
        <v>32</v>
      </c>
      <c r="R759" s="2" t="s">
        <v>32</v>
      </c>
      <c r="S759" s="2" t="s">
        <v>32</v>
      </c>
      <c r="T759" s="2" t="s">
        <v>32</v>
      </c>
      <c r="U759" s="2" t="s">
        <v>32</v>
      </c>
      <c r="V759" s="42" t="s">
        <v>32</v>
      </c>
    </row>
    <row r="760" spans="1:22" ht="34.5" customHeight="1" x14ac:dyDescent="0.25">
      <c r="A760" s="37" t="s">
        <v>499</v>
      </c>
      <c r="B760" s="37" t="s">
        <v>512</v>
      </c>
      <c r="C760" s="2" t="s">
        <v>559</v>
      </c>
      <c r="D760" s="2" t="s">
        <v>50</v>
      </c>
      <c r="E760" s="2">
        <v>149</v>
      </c>
      <c r="F760" s="2" t="s">
        <v>516</v>
      </c>
      <c r="G760" s="37" t="s">
        <v>517</v>
      </c>
      <c r="H760" s="37">
        <v>2</v>
      </c>
      <c r="I760" s="2" t="s">
        <v>31</v>
      </c>
      <c r="J760" s="14">
        <v>45444</v>
      </c>
      <c r="K760" s="2" t="s">
        <v>32</v>
      </c>
      <c r="L760" s="2" t="s">
        <v>32</v>
      </c>
      <c r="M760" s="2" t="s">
        <v>32</v>
      </c>
      <c r="N760" s="37" t="s">
        <v>32</v>
      </c>
      <c r="O760" s="2" t="s">
        <v>32</v>
      </c>
      <c r="P760" s="42" t="s">
        <v>32</v>
      </c>
      <c r="Q760" s="2" t="s">
        <v>32</v>
      </c>
      <c r="R760" s="2" t="s">
        <v>32</v>
      </c>
      <c r="S760" s="2">
        <v>1</v>
      </c>
      <c r="T760" s="2">
        <v>1</v>
      </c>
      <c r="U760" s="2">
        <v>1</v>
      </c>
      <c r="V760" s="42">
        <v>1</v>
      </c>
    </row>
    <row r="761" spans="1:22" ht="34.5" customHeight="1" x14ac:dyDescent="0.25">
      <c r="A761" s="2" t="s">
        <v>499</v>
      </c>
      <c r="B761" s="2" t="s">
        <v>512</v>
      </c>
      <c r="C761" s="2" t="s">
        <v>559</v>
      </c>
      <c r="D761" s="2" t="s">
        <v>50</v>
      </c>
      <c r="E761" s="2">
        <v>150</v>
      </c>
      <c r="F761" s="2" t="s">
        <v>518</v>
      </c>
      <c r="G761" s="2" t="s">
        <v>519</v>
      </c>
      <c r="H761" s="2">
        <v>1</v>
      </c>
      <c r="I761" s="2" t="s">
        <v>31</v>
      </c>
      <c r="J761" s="14">
        <v>45627</v>
      </c>
      <c r="K761" s="2" t="s">
        <v>32</v>
      </c>
      <c r="L761" s="2" t="s">
        <v>32</v>
      </c>
      <c r="M761" s="2" t="s">
        <v>32</v>
      </c>
      <c r="N761" s="2" t="s">
        <v>32</v>
      </c>
      <c r="O761" s="2" t="s">
        <v>32</v>
      </c>
      <c r="P761" s="42" t="s">
        <v>32</v>
      </c>
      <c r="Q761" s="2" t="s">
        <v>32</v>
      </c>
      <c r="R761" s="2" t="s">
        <v>32</v>
      </c>
      <c r="S761" s="2" t="s">
        <v>32</v>
      </c>
      <c r="T761" s="2" t="s">
        <v>32</v>
      </c>
      <c r="U761" s="2" t="s">
        <v>32</v>
      </c>
      <c r="V761" s="42" t="s">
        <v>32</v>
      </c>
    </row>
    <row r="762" spans="1:22" ht="34.5" customHeight="1" x14ac:dyDescent="0.25">
      <c r="A762" s="2" t="s">
        <v>499</v>
      </c>
      <c r="B762" s="2" t="s">
        <v>512</v>
      </c>
      <c r="C762" s="2" t="s">
        <v>559</v>
      </c>
      <c r="D762" s="2" t="s">
        <v>50</v>
      </c>
      <c r="E762" s="2">
        <v>152</v>
      </c>
      <c r="F762" s="2" t="s">
        <v>520</v>
      </c>
      <c r="G762" s="2" t="s">
        <v>521</v>
      </c>
      <c r="H762" s="2">
        <v>3</v>
      </c>
      <c r="I762" s="2" t="s">
        <v>31</v>
      </c>
      <c r="J762" s="14">
        <v>45566</v>
      </c>
      <c r="K762" s="2" t="s">
        <v>32</v>
      </c>
      <c r="L762" s="2" t="s">
        <v>32</v>
      </c>
      <c r="M762" s="2" t="s">
        <v>32</v>
      </c>
      <c r="N762" s="2" t="s">
        <v>32</v>
      </c>
      <c r="O762" s="2" t="s">
        <v>32</v>
      </c>
      <c r="P762" s="42" t="s">
        <v>32</v>
      </c>
      <c r="Q762" s="2" t="s">
        <v>32</v>
      </c>
      <c r="R762" s="2" t="s">
        <v>32</v>
      </c>
      <c r="S762" s="2" t="s">
        <v>32</v>
      </c>
      <c r="T762" s="2" t="s">
        <v>32</v>
      </c>
      <c r="U762" s="2" t="s">
        <v>32</v>
      </c>
      <c r="V762" s="42" t="s">
        <v>32</v>
      </c>
    </row>
    <row r="763" spans="1:22" ht="34.5" customHeight="1" x14ac:dyDescent="0.25">
      <c r="A763" s="2" t="s">
        <v>499</v>
      </c>
      <c r="B763" s="2" t="s">
        <v>86</v>
      </c>
      <c r="C763" s="2" t="s">
        <v>559</v>
      </c>
      <c r="D763" s="2" t="s">
        <v>50</v>
      </c>
      <c r="E763" s="2">
        <v>154</v>
      </c>
      <c r="F763" s="2" t="s">
        <v>522</v>
      </c>
      <c r="G763" s="2" t="s">
        <v>523</v>
      </c>
      <c r="H763" s="3">
        <v>1</v>
      </c>
      <c r="I763" s="2" t="s">
        <v>41</v>
      </c>
      <c r="J763" s="14">
        <v>45505</v>
      </c>
      <c r="K763" s="42" t="s">
        <v>32</v>
      </c>
      <c r="L763" s="42" t="s">
        <v>32</v>
      </c>
      <c r="M763" s="42" t="s">
        <v>32</v>
      </c>
      <c r="N763" s="42" t="s">
        <v>32</v>
      </c>
      <c r="O763" s="42" t="s">
        <v>32</v>
      </c>
      <c r="P763" s="42" t="s">
        <v>32</v>
      </c>
      <c r="Q763" s="42" t="s">
        <v>32</v>
      </c>
      <c r="R763" s="42" t="s">
        <v>32</v>
      </c>
      <c r="S763" s="42" t="s">
        <v>32</v>
      </c>
      <c r="T763" s="42" t="s">
        <v>32</v>
      </c>
      <c r="U763" s="42" t="s">
        <v>32</v>
      </c>
      <c r="V763" s="42" t="s">
        <v>32</v>
      </c>
    </row>
    <row r="764" spans="1:22" ht="34.5" customHeight="1" x14ac:dyDescent="0.25">
      <c r="A764" s="2" t="s">
        <v>319</v>
      </c>
      <c r="B764" s="37" t="s">
        <v>330</v>
      </c>
      <c r="C764" s="2" t="s">
        <v>559</v>
      </c>
      <c r="D764" s="2" t="s">
        <v>50</v>
      </c>
      <c r="E764" s="2">
        <v>165</v>
      </c>
      <c r="F764" s="2" t="s">
        <v>524</v>
      </c>
      <c r="G764" s="2" t="s">
        <v>525</v>
      </c>
      <c r="H764" s="2">
        <v>5</v>
      </c>
      <c r="I764" s="2" t="s">
        <v>31</v>
      </c>
      <c r="J764" s="14">
        <v>45352</v>
      </c>
      <c r="K764" s="2" t="s">
        <v>32</v>
      </c>
      <c r="L764" s="2" t="s">
        <v>32</v>
      </c>
      <c r="M764" s="2">
        <v>1</v>
      </c>
      <c r="N764" s="2">
        <v>1</v>
      </c>
      <c r="O764" s="2">
        <v>1</v>
      </c>
      <c r="P764" s="42">
        <v>1</v>
      </c>
      <c r="Q764" s="2" t="s">
        <v>32</v>
      </c>
      <c r="R764" s="2" t="s">
        <v>32</v>
      </c>
      <c r="S764" s="2">
        <v>1</v>
      </c>
      <c r="T764" s="2">
        <v>1</v>
      </c>
      <c r="U764" s="2">
        <v>1</v>
      </c>
      <c r="V764" s="42">
        <v>1</v>
      </c>
    </row>
    <row r="765" spans="1:22" ht="34.5" customHeight="1" x14ac:dyDescent="0.25">
      <c r="A765" s="37" t="s">
        <v>337</v>
      </c>
      <c r="B765" s="37" t="s">
        <v>347</v>
      </c>
      <c r="C765" s="2" t="s">
        <v>559</v>
      </c>
      <c r="D765" s="2" t="s">
        <v>50</v>
      </c>
      <c r="E765" s="2">
        <v>189</v>
      </c>
      <c r="F765" s="2" t="s">
        <v>526</v>
      </c>
      <c r="G765" s="2" t="s">
        <v>353</v>
      </c>
      <c r="H765" s="2">
        <v>3</v>
      </c>
      <c r="I765" s="2" t="s">
        <v>31</v>
      </c>
      <c r="J765" s="14">
        <v>45413</v>
      </c>
      <c r="K765" s="2" t="s">
        <v>32</v>
      </c>
      <c r="L765" s="2" t="s">
        <v>32</v>
      </c>
      <c r="M765" s="2" t="s">
        <v>32</v>
      </c>
      <c r="N765" s="2" t="s">
        <v>32</v>
      </c>
      <c r="O765" s="2" t="s">
        <v>32</v>
      </c>
      <c r="P765" s="2" t="s">
        <v>32</v>
      </c>
      <c r="Q765" s="2" t="s">
        <v>32</v>
      </c>
      <c r="R765" s="2">
        <v>1</v>
      </c>
      <c r="S765" s="2" t="s">
        <v>32</v>
      </c>
      <c r="T765" s="2">
        <v>1</v>
      </c>
      <c r="U765" s="2">
        <v>1</v>
      </c>
      <c r="V765" s="42">
        <v>1</v>
      </c>
    </row>
    <row r="766" spans="1:22" ht="34.5" customHeight="1" x14ac:dyDescent="0.25">
      <c r="A766" s="2" t="s">
        <v>428</v>
      </c>
      <c r="B766" s="2" t="s">
        <v>428</v>
      </c>
      <c r="C766" s="2" t="s">
        <v>559</v>
      </c>
      <c r="D766" s="2" t="s">
        <v>50</v>
      </c>
      <c r="E766" s="2">
        <v>209</v>
      </c>
      <c r="F766" s="2" t="s">
        <v>527</v>
      </c>
      <c r="G766" s="37" t="s">
        <v>528</v>
      </c>
      <c r="H766" s="3">
        <v>1</v>
      </c>
      <c r="I766" s="2" t="s">
        <v>41</v>
      </c>
      <c r="J766" s="14">
        <v>45444</v>
      </c>
      <c r="K766" s="42" t="s">
        <v>32</v>
      </c>
      <c r="L766" s="42" t="s">
        <v>32</v>
      </c>
      <c r="M766" s="42" t="s">
        <v>32</v>
      </c>
      <c r="N766" s="2" t="s">
        <v>32</v>
      </c>
      <c r="O766" s="42" t="s">
        <v>32</v>
      </c>
      <c r="P766" s="42" t="s">
        <v>32</v>
      </c>
      <c r="Q766" s="42" t="s">
        <v>32</v>
      </c>
      <c r="R766" s="42" t="s">
        <v>32</v>
      </c>
      <c r="S766" s="42">
        <v>0</v>
      </c>
      <c r="T766" s="42">
        <v>0.5</v>
      </c>
      <c r="U766" s="42">
        <v>0</v>
      </c>
      <c r="V766" s="42">
        <v>0</v>
      </c>
    </row>
    <row r="767" spans="1:22" ht="34.5" customHeight="1" x14ac:dyDescent="0.25">
      <c r="A767" s="2" t="s">
        <v>428</v>
      </c>
      <c r="B767" s="2" t="s">
        <v>436</v>
      </c>
      <c r="C767" s="37" t="s">
        <v>559</v>
      </c>
      <c r="D767" s="2" t="s">
        <v>50</v>
      </c>
      <c r="E767" s="2">
        <v>218</v>
      </c>
      <c r="F767" s="2" t="s">
        <v>529</v>
      </c>
      <c r="G767" s="2" t="s">
        <v>530</v>
      </c>
      <c r="H767" s="37">
        <v>60</v>
      </c>
      <c r="I767" s="2" t="s">
        <v>31</v>
      </c>
      <c r="J767" s="14">
        <v>45352</v>
      </c>
      <c r="K767" s="2" t="s">
        <v>32</v>
      </c>
      <c r="L767" s="2" t="s">
        <v>32</v>
      </c>
      <c r="M767" s="2">
        <v>5</v>
      </c>
      <c r="N767" s="2">
        <v>5</v>
      </c>
      <c r="O767" s="2">
        <v>5</v>
      </c>
      <c r="P767" s="42">
        <v>1</v>
      </c>
      <c r="Q767" s="2" t="s">
        <v>32</v>
      </c>
      <c r="R767" s="2" t="s">
        <v>32</v>
      </c>
      <c r="S767" s="2">
        <v>15</v>
      </c>
      <c r="T767" s="2">
        <v>15</v>
      </c>
      <c r="U767" s="2">
        <v>15</v>
      </c>
      <c r="V767" s="42">
        <v>1</v>
      </c>
    </row>
    <row r="768" spans="1:22" ht="34.5" customHeight="1" x14ac:dyDescent="0.25">
      <c r="A768" s="2" t="s">
        <v>428</v>
      </c>
      <c r="B768" s="2" t="s">
        <v>436</v>
      </c>
      <c r="C768" s="37" t="s">
        <v>559</v>
      </c>
      <c r="D768" s="2" t="s">
        <v>50</v>
      </c>
      <c r="E768" s="2">
        <v>219</v>
      </c>
      <c r="F768" s="2" t="s">
        <v>531</v>
      </c>
      <c r="G768" s="2" t="s">
        <v>532</v>
      </c>
      <c r="H768" s="37">
        <v>10</v>
      </c>
      <c r="I768" s="2" t="s">
        <v>31</v>
      </c>
      <c r="J768" s="14">
        <v>45536</v>
      </c>
      <c r="K768" s="2" t="s">
        <v>32</v>
      </c>
      <c r="L768" s="2" t="s">
        <v>32</v>
      </c>
      <c r="M768" s="2" t="s">
        <v>32</v>
      </c>
      <c r="N768" s="2" t="s">
        <v>32</v>
      </c>
      <c r="O768" s="2" t="s">
        <v>32</v>
      </c>
      <c r="P768" s="42" t="s">
        <v>32</v>
      </c>
      <c r="Q768" s="2" t="s">
        <v>32</v>
      </c>
      <c r="R768" s="2" t="s">
        <v>32</v>
      </c>
      <c r="S768" s="2" t="s">
        <v>32</v>
      </c>
      <c r="T768" s="2" t="s">
        <v>32</v>
      </c>
      <c r="U768" s="2" t="s">
        <v>32</v>
      </c>
      <c r="V768" s="42" t="s">
        <v>32</v>
      </c>
    </row>
    <row r="769" spans="1:22" ht="34.5" customHeight="1" x14ac:dyDescent="0.25">
      <c r="A769" s="2" t="s">
        <v>472</v>
      </c>
      <c r="B769" s="2" t="s">
        <v>244</v>
      </c>
      <c r="C769" s="2" t="s">
        <v>559</v>
      </c>
      <c r="D769" s="2" t="s">
        <v>50</v>
      </c>
      <c r="E769" s="2">
        <v>228</v>
      </c>
      <c r="F769" s="2" t="s">
        <v>533</v>
      </c>
      <c r="G769" s="2" t="s">
        <v>534</v>
      </c>
      <c r="H769" s="3">
        <v>1</v>
      </c>
      <c r="I769" s="2" t="s">
        <v>41</v>
      </c>
      <c r="J769" s="14">
        <v>45323</v>
      </c>
      <c r="K769" s="42" t="s">
        <v>32</v>
      </c>
      <c r="L769" s="42" t="s">
        <v>32</v>
      </c>
      <c r="M769" s="42">
        <v>0.94890510948905105</v>
      </c>
      <c r="N769" s="42">
        <v>1</v>
      </c>
      <c r="O769" s="42">
        <v>0.94890510948905105</v>
      </c>
      <c r="P769" s="42">
        <v>0.94890510948905105</v>
      </c>
      <c r="Q769" s="42">
        <v>1</v>
      </c>
      <c r="R769" s="42">
        <v>1.0578512396694215</v>
      </c>
      <c r="S769" s="42">
        <v>1</v>
      </c>
      <c r="T769" s="42">
        <v>1</v>
      </c>
      <c r="U769" s="42">
        <v>1.0214723926380369</v>
      </c>
      <c r="V769" s="42">
        <v>1.0214723926380369</v>
      </c>
    </row>
    <row r="770" spans="1:22" ht="34.5" customHeight="1" x14ac:dyDescent="0.25">
      <c r="A770" s="4" t="s">
        <v>337</v>
      </c>
      <c r="B770" s="4" t="s">
        <v>347</v>
      </c>
      <c r="C770" s="4" t="s">
        <v>559</v>
      </c>
      <c r="D770" s="4" t="s">
        <v>50</v>
      </c>
      <c r="E770" s="4">
        <v>239</v>
      </c>
      <c r="F770" s="4" t="s">
        <v>535</v>
      </c>
      <c r="G770" s="4" t="s">
        <v>536</v>
      </c>
      <c r="H770" s="11">
        <v>1</v>
      </c>
      <c r="I770" s="4" t="s">
        <v>41</v>
      </c>
      <c r="J770" s="14">
        <v>45413</v>
      </c>
      <c r="K770" s="42" t="s">
        <v>32</v>
      </c>
      <c r="L770" s="42" t="s">
        <v>32</v>
      </c>
      <c r="M770" s="42" t="s">
        <v>32</v>
      </c>
      <c r="N770" s="42" t="s">
        <v>32</v>
      </c>
      <c r="O770" s="42" t="s">
        <v>32</v>
      </c>
      <c r="P770" s="42" t="s">
        <v>32</v>
      </c>
      <c r="Q770" s="42" t="s">
        <v>32</v>
      </c>
      <c r="R770" s="42">
        <v>1</v>
      </c>
      <c r="S770" s="42">
        <v>1</v>
      </c>
      <c r="T770" s="42">
        <v>1</v>
      </c>
      <c r="U770" s="42">
        <v>1</v>
      </c>
      <c r="V770" s="42">
        <v>1</v>
      </c>
    </row>
    <row r="771" spans="1:22" ht="34.5" customHeight="1" x14ac:dyDescent="0.25">
      <c r="A771" s="2" t="s">
        <v>456</v>
      </c>
      <c r="B771" s="2" t="s">
        <v>537</v>
      </c>
      <c r="C771" s="2" t="s">
        <v>559</v>
      </c>
      <c r="D771" s="2" t="s">
        <v>50</v>
      </c>
      <c r="E771" s="2">
        <v>243</v>
      </c>
      <c r="F771" s="2" t="s">
        <v>538</v>
      </c>
      <c r="G771" s="2" t="s">
        <v>539</v>
      </c>
      <c r="H771" s="3">
        <v>1</v>
      </c>
      <c r="I771" s="2" t="s">
        <v>41</v>
      </c>
      <c r="J771" s="14">
        <v>45474</v>
      </c>
      <c r="K771" s="42" t="s">
        <v>32</v>
      </c>
      <c r="L771" s="42" t="s">
        <v>32</v>
      </c>
      <c r="M771" s="42" t="s">
        <v>32</v>
      </c>
      <c r="N771" s="42" t="s">
        <v>32</v>
      </c>
      <c r="O771" s="42" t="s">
        <v>32</v>
      </c>
      <c r="P771" s="42" t="s">
        <v>32</v>
      </c>
      <c r="Q771" s="42" t="s">
        <v>32</v>
      </c>
      <c r="R771" s="42" t="s">
        <v>32</v>
      </c>
      <c r="S771" s="42" t="s">
        <v>32</v>
      </c>
      <c r="T771" s="42" t="s">
        <v>32</v>
      </c>
      <c r="U771" s="42" t="s">
        <v>32</v>
      </c>
      <c r="V771" s="42" t="s">
        <v>32</v>
      </c>
    </row>
    <row r="772" spans="1:22" ht="34.5" customHeight="1" x14ac:dyDescent="0.25">
      <c r="A772" s="2" t="s">
        <v>456</v>
      </c>
      <c r="B772" s="2" t="s">
        <v>212</v>
      </c>
      <c r="C772" s="2" t="s">
        <v>560</v>
      </c>
      <c r="D772" s="2" t="s">
        <v>50</v>
      </c>
      <c r="E772" s="2">
        <v>19</v>
      </c>
      <c r="F772" s="2" t="s">
        <v>458</v>
      </c>
      <c r="G772" s="2" t="s">
        <v>459</v>
      </c>
      <c r="H772" s="6">
        <v>14</v>
      </c>
      <c r="I772" s="2" t="s">
        <v>31</v>
      </c>
      <c r="J772" s="14">
        <v>45383</v>
      </c>
      <c r="K772" s="2" t="s">
        <v>32</v>
      </c>
      <c r="L772" s="2" t="s">
        <v>32</v>
      </c>
      <c r="M772" s="2" t="s">
        <v>32</v>
      </c>
      <c r="N772" s="37" t="s">
        <v>32</v>
      </c>
      <c r="O772" s="2" t="s">
        <v>32</v>
      </c>
      <c r="P772" s="42" t="s">
        <v>32</v>
      </c>
      <c r="Q772" s="2">
        <v>14</v>
      </c>
      <c r="R772" s="2">
        <v>0</v>
      </c>
      <c r="S772" s="2">
        <v>0</v>
      </c>
      <c r="T772" s="2">
        <v>8</v>
      </c>
      <c r="U772" s="2">
        <v>14</v>
      </c>
      <c r="V772" s="42">
        <v>1.75</v>
      </c>
    </row>
    <row r="773" spans="1:22" ht="34.5" customHeight="1" x14ac:dyDescent="0.25">
      <c r="A773" s="2" t="s">
        <v>456</v>
      </c>
      <c r="B773" s="2" t="s">
        <v>212</v>
      </c>
      <c r="C773" s="2" t="s">
        <v>560</v>
      </c>
      <c r="D773" s="2" t="s">
        <v>50</v>
      </c>
      <c r="E773" s="2">
        <v>20</v>
      </c>
      <c r="F773" s="2" t="s">
        <v>460</v>
      </c>
      <c r="G773" s="2" t="s">
        <v>461</v>
      </c>
      <c r="H773" s="37">
        <v>14</v>
      </c>
      <c r="I773" s="2" t="s">
        <v>31</v>
      </c>
      <c r="J773" s="14">
        <v>45383</v>
      </c>
      <c r="K773" s="2" t="s">
        <v>32</v>
      </c>
      <c r="L773" s="2" t="s">
        <v>32</v>
      </c>
      <c r="M773" s="2" t="s">
        <v>32</v>
      </c>
      <c r="N773" s="37" t="s">
        <v>32</v>
      </c>
      <c r="O773" s="2" t="s">
        <v>32</v>
      </c>
      <c r="P773" s="42" t="s">
        <v>32</v>
      </c>
      <c r="Q773" s="2">
        <v>0</v>
      </c>
      <c r="R773" s="2">
        <v>0</v>
      </c>
      <c r="S773" s="2" t="s">
        <v>32</v>
      </c>
      <c r="T773" s="2">
        <v>5</v>
      </c>
      <c r="U773" s="2">
        <v>0</v>
      </c>
      <c r="V773" s="42">
        <v>0</v>
      </c>
    </row>
    <row r="774" spans="1:22" ht="34.5" customHeight="1" x14ac:dyDescent="0.25">
      <c r="A774" s="4" t="s">
        <v>130</v>
      </c>
      <c r="B774" s="2" t="s">
        <v>462</v>
      </c>
      <c r="C774" s="2" t="s">
        <v>560</v>
      </c>
      <c r="D774" s="2" t="s">
        <v>50</v>
      </c>
      <c r="E774" s="2">
        <v>29</v>
      </c>
      <c r="F774" s="2" t="s">
        <v>463</v>
      </c>
      <c r="G774" s="2" t="s">
        <v>464</v>
      </c>
      <c r="H774" s="5">
        <v>1</v>
      </c>
      <c r="I774" s="2" t="s">
        <v>41</v>
      </c>
      <c r="J774" s="14">
        <v>45292</v>
      </c>
      <c r="K774" s="42" t="s">
        <v>32</v>
      </c>
      <c r="L774" s="42" t="s">
        <v>32</v>
      </c>
      <c r="M774" s="42" t="s">
        <v>32</v>
      </c>
      <c r="N774" s="42">
        <v>1</v>
      </c>
      <c r="O774" s="42" t="s">
        <v>32</v>
      </c>
      <c r="P774" s="42" t="s">
        <v>32</v>
      </c>
      <c r="Q774" s="42" t="s">
        <v>32</v>
      </c>
      <c r="R774" s="42" t="s">
        <v>32</v>
      </c>
      <c r="S774" s="42" t="s">
        <v>32</v>
      </c>
      <c r="T774" s="42">
        <v>1</v>
      </c>
      <c r="U774" s="42" t="s">
        <v>32</v>
      </c>
      <c r="V774" s="42" t="s">
        <v>32</v>
      </c>
    </row>
    <row r="775" spans="1:22" ht="34.5" customHeight="1" x14ac:dyDescent="0.25">
      <c r="A775" s="4" t="s">
        <v>130</v>
      </c>
      <c r="B775" s="2" t="s">
        <v>462</v>
      </c>
      <c r="C775" s="2" t="s">
        <v>560</v>
      </c>
      <c r="D775" s="2" t="s">
        <v>50</v>
      </c>
      <c r="E775" s="2">
        <v>31</v>
      </c>
      <c r="F775" s="2" t="s">
        <v>465</v>
      </c>
      <c r="G775" s="2" t="s">
        <v>466</v>
      </c>
      <c r="H775" s="5">
        <v>1</v>
      </c>
      <c r="I775" s="2" t="s">
        <v>41</v>
      </c>
      <c r="J775" s="14">
        <v>45444</v>
      </c>
      <c r="K775" s="42" t="s">
        <v>32</v>
      </c>
      <c r="L775" s="42" t="s">
        <v>32</v>
      </c>
      <c r="M775" s="42" t="s">
        <v>32</v>
      </c>
      <c r="N775" s="42" t="s">
        <v>32</v>
      </c>
      <c r="O775" s="42" t="s">
        <v>32</v>
      </c>
      <c r="P775" s="42" t="s">
        <v>32</v>
      </c>
      <c r="Q775" s="42" t="s">
        <v>32</v>
      </c>
      <c r="R775" s="42" t="s">
        <v>32</v>
      </c>
      <c r="S775" s="42">
        <v>1</v>
      </c>
      <c r="T775" s="42">
        <v>1</v>
      </c>
      <c r="U775" s="42">
        <v>1</v>
      </c>
      <c r="V775" s="42">
        <v>1</v>
      </c>
    </row>
    <row r="776" spans="1:22" ht="34.5" customHeight="1" x14ac:dyDescent="0.25">
      <c r="A776" s="4" t="s">
        <v>130</v>
      </c>
      <c r="B776" s="37" t="s">
        <v>469</v>
      </c>
      <c r="C776" s="37" t="s">
        <v>560</v>
      </c>
      <c r="D776" s="2" t="s">
        <v>43</v>
      </c>
      <c r="E776" s="2">
        <v>39</v>
      </c>
      <c r="F776" s="2" t="s">
        <v>470</v>
      </c>
      <c r="G776" s="37" t="s">
        <v>471</v>
      </c>
      <c r="H776" s="39">
        <v>42</v>
      </c>
      <c r="I776" s="2" t="s">
        <v>31</v>
      </c>
      <c r="J776" s="14">
        <v>45352</v>
      </c>
      <c r="K776" s="2" t="s">
        <v>32</v>
      </c>
      <c r="L776" s="2" t="s">
        <v>32</v>
      </c>
      <c r="M776" s="2">
        <v>7</v>
      </c>
      <c r="N776" s="2">
        <v>7</v>
      </c>
      <c r="O776" s="2">
        <v>7</v>
      </c>
      <c r="P776" s="42">
        <v>1</v>
      </c>
      <c r="Q776" s="2" t="s">
        <v>32</v>
      </c>
      <c r="R776" s="2" t="s">
        <v>32</v>
      </c>
      <c r="S776" s="2">
        <v>13</v>
      </c>
      <c r="T776" s="2">
        <v>13</v>
      </c>
      <c r="U776" s="2">
        <v>13</v>
      </c>
      <c r="V776" s="42">
        <v>1</v>
      </c>
    </row>
    <row r="777" spans="1:22" ht="34.5" customHeight="1" x14ac:dyDescent="0.25">
      <c r="A777" s="2" t="s">
        <v>472</v>
      </c>
      <c r="B777" s="2" t="s">
        <v>306</v>
      </c>
      <c r="C777" s="2" t="s">
        <v>560</v>
      </c>
      <c r="D777" s="2" t="s">
        <v>37</v>
      </c>
      <c r="E777" s="2">
        <v>47</v>
      </c>
      <c r="F777" s="2" t="s">
        <v>473</v>
      </c>
      <c r="G777" s="2" t="s">
        <v>474</v>
      </c>
      <c r="H777" s="3">
        <v>0.9</v>
      </c>
      <c r="I777" s="2" t="s">
        <v>41</v>
      </c>
      <c r="J777" s="14">
        <v>45323</v>
      </c>
      <c r="K777" s="42" t="s">
        <v>32</v>
      </c>
      <c r="L777" s="42">
        <v>0.93800978792822187</v>
      </c>
      <c r="M777" s="42" t="s">
        <v>32</v>
      </c>
      <c r="N777" s="42">
        <v>0.9</v>
      </c>
      <c r="O777" s="42">
        <v>0.93800978792822187</v>
      </c>
      <c r="P777" s="42">
        <v>1.0422330976980243</v>
      </c>
      <c r="Q777" s="42">
        <v>0.99467518636847707</v>
      </c>
      <c r="R777" s="42" t="s">
        <v>32</v>
      </c>
      <c r="S777" s="42">
        <v>0.93915492957746483</v>
      </c>
      <c r="T777" s="42">
        <v>0.9</v>
      </c>
      <c r="U777" s="42">
        <v>0.95836403831982309</v>
      </c>
      <c r="V777" s="42">
        <v>1.06484893146647</v>
      </c>
    </row>
    <row r="778" spans="1:22" ht="34.5" customHeight="1" x14ac:dyDescent="0.25">
      <c r="A778" s="37" t="s">
        <v>472</v>
      </c>
      <c r="B778" s="37" t="s">
        <v>268</v>
      </c>
      <c r="C778" s="37" t="s">
        <v>560</v>
      </c>
      <c r="D778" s="2" t="s">
        <v>37</v>
      </c>
      <c r="E778" s="2">
        <v>56</v>
      </c>
      <c r="F778" s="2" t="s">
        <v>475</v>
      </c>
      <c r="G778" s="37" t="s">
        <v>476</v>
      </c>
      <c r="H778" s="37">
        <v>12</v>
      </c>
      <c r="I778" s="2" t="s">
        <v>31</v>
      </c>
      <c r="J778" s="14">
        <v>45536</v>
      </c>
      <c r="K778" s="2" t="s">
        <v>32</v>
      </c>
      <c r="L778" s="2" t="s">
        <v>32</v>
      </c>
      <c r="M778" s="2" t="s">
        <v>32</v>
      </c>
      <c r="N778" s="2" t="s">
        <v>32</v>
      </c>
      <c r="O778" s="2" t="s">
        <v>32</v>
      </c>
      <c r="P778" s="42" t="s">
        <v>32</v>
      </c>
      <c r="Q778" s="2" t="s">
        <v>32</v>
      </c>
      <c r="R778" s="2" t="s">
        <v>32</v>
      </c>
      <c r="S778" s="2" t="s">
        <v>32</v>
      </c>
      <c r="T778" s="2" t="s">
        <v>32</v>
      </c>
      <c r="U778" s="2" t="s">
        <v>32</v>
      </c>
      <c r="V778" s="42" t="s">
        <v>32</v>
      </c>
    </row>
    <row r="779" spans="1:22" ht="34.5" customHeight="1" x14ac:dyDescent="0.25">
      <c r="A779" s="37" t="s">
        <v>472</v>
      </c>
      <c r="B779" s="37" t="s">
        <v>268</v>
      </c>
      <c r="C779" s="37" t="s">
        <v>560</v>
      </c>
      <c r="D779" s="2" t="s">
        <v>37</v>
      </c>
      <c r="E779" s="2">
        <v>57</v>
      </c>
      <c r="F779" s="2" t="s">
        <v>304</v>
      </c>
      <c r="G779" s="37" t="s">
        <v>305</v>
      </c>
      <c r="H779" s="37">
        <v>4</v>
      </c>
      <c r="I779" s="2" t="s">
        <v>31</v>
      </c>
      <c r="J779" s="14">
        <v>45597</v>
      </c>
      <c r="K779" s="2" t="s">
        <v>32</v>
      </c>
      <c r="L779" s="2" t="s">
        <v>32</v>
      </c>
      <c r="M779" s="2" t="s">
        <v>32</v>
      </c>
      <c r="N779" s="2" t="s">
        <v>32</v>
      </c>
      <c r="O779" s="2" t="s">
        <v>32</v>
      </c>
      <c r="P779" s="42" t="s">
        <v>32</v>
      </c>
      <c r="Q779" s="2" t="s">
        <v>32</v>
      </c>
      <c r="R779" s="2" t="s">
        <v>32</v>
      </c>
      <c r="S779" s="2" t="s">
        <v>32</v>
      </c>
      <c r="T779" s="2" t="s">
        <v>32</v>
      </c>
      <c r="U779" s="2" t="s">
        <v>32</v>
      </c>
      <c r="V779" s="42" t="s">
        <v>32</v>
      </c>
    </row>
    <row r="780" spans="1:22" ht="34.5" customHeight="1" x14ac:dyDescent="0.25">
      <c r="A780" s="37" t="s">
        <v>472</v>
      </c>
      <c r="B780" s="37" t="s">
        <v>268</v>
      </c>
      <c r="C780" s="37" t="s">
        <v>560</v>
      </c>
      <c r="D780" s="2" t="s">
        <v>25</v>
      </c>
      <c r="E780" s="2">
        <v>61</v>
      </c>
      <c r="F780" s="2" t="s">
        <v>477</v>
      </c>
      <c r="G780" s="37" t="s">
        <v>478</v>
      </c>
      <c r="H780" s="37">
        <v>4</v>
      </c>
      <c r="I780" s="2" t="s">
        <v>31</v>
      </c>
      <c r="J780" s="14">
        <v>45627</v>
      </c>
      <c r="K780" s="2" t="s">
        <v>32</v>
      </c>
      <c r="L780" s="2" t="s">
        <v>32</v>
      </c>
      <c r="M780" s="2" t="s">
        <v>32</v>
      </c>
      <c r="N780" s="2" t="s">
        <v>32</v>
      </c>
      <c r="O780" s="2" t="s">
        <v>32</v>
      </c>
      <c r="P780" s="42" t="s">
        <v>32</v>
      </c>
      <c r="Q780" s="2" t="s">
        <v>32</v>
      </c>
      <c r="R780" s="2" t="s">
        <v>32</v>
      </c>
      <c r="S780" s="2" t="s">
        <v>32</v>
      </c>
      <c r="T780" s="2" t="s">
        <v>32</v>
      </c>
      <c r="U780" s="2" t="s">
        <v>32</v>
      </c>
      <c r="V780" s="42" t="s">
        <v>32</v>
      </c>
    </row>
    <row r="781" spans="1:22" ht="34.5" customHeight="1" x14ac:dyDescent="0.25">
      <c r="A781" s="2" t="s">
        <v>472</v>
      </c>
      <c r="B781" s="2" t="s">
        <v>244</v>
      </c>
      <c r="C781" s="2" t="s">
        <v>560</v>
      </c>
      <c r="D781" s="2" t="s">
        <v>50</v>
      </c>
      <c r="E781" s="2">
        <v>74</v>
      </c>
      <c r="F781" s="2" t="s">
        <v>481</v>
      </c>
      <c r="G781" s="4" t="s">
        <v>482</v>
      </c>
      <c r="H781" s="2">
        <v>1</v>
      </c>
      <c r="I781" s="2" t="s">
        <v>31</v>
      </c>
      <c r="J781" s="14">
        <v>45627</v>
      </c>
      <c r="K781" s="2" t="s">
        <v>32</v>
      </c>
      <c r="L781" s="2" t="s">
        <v>32</v>
      </c>
      <c r="M781" s="2" t="s">
        <v>32</v>
      </c>
      <c r="N781" s="2" t="s">
        <v>32</v>
      </c>
      <c r="O781" s="2" t="s">
        <v>32</v>
      </c>
      <c r="P781" s="42" t="s">
        <v>32</v>
      </c>
      <c r="Q781" s="2" t="s">
        <v>32</v>
      </c>
      <c r="R781" s="2" t="s">
        <v>32</v>
      </c>
      <c r="S781" s="2" t="s">
        <v>32</v>
      </c>
      <c r="T781" s="2" t="s">
        <v>32</v>
      </c>
      <c r="U781" s="2" t="s">
        <v>32</v>
      </c>
      <c r="V781" s="42" t="s">
        <v>32</v>
      </c>
    </row>
    <row r="782" spans="1:22" ht="34.5" customHeight="1" x14ac:dyDescent="0.25">
      <c r="A782" s="2" t="s">
        <v>472</v>
      </c>
      <c r="B782" s="2" t="s">
        <v>244</v>
      </c>
      <c r="C782" s="2" t="s">
        <v>560</v>
      </c>
      <c r="D782" s="2" t="s">
        <v>25</v>
      </c>
      <c r="E782" s="2">
        <v>79</v>
      </c>
      <c r="F782" s="2" t="s">
        <v>483</v>
      </c>
      <c r="G782" s="2" t="s">
        <v>484</v>
      </c>
      <c r="H782" s="3">
        <v>1</v>
      </c>
      <c r="I782" s="2" t="s">
        <v>41</v>
      </c>
      <c r="J782" s="14">
        <v>45352</v>
      </c>
      <c r="K782" s="42" t="s">
        <v>32</v>
      </c>
      <c r="L782" s="42" t="s">
        <v>32</v>
      </c>
      <c r="M782" s="42" t="s">
        <v>32</v>
      </c>
      <c r="N782" s="42">
        <v>1</v>
      </c>
      <c r="O782" s="42" t="s">
        <v>32</v>
      </c>
      <c r="P782" s="42" t="s">
        <v>32</v>
      </c>
      <c r="Q782" s="42" t="s">
        <v>32</v>
      </c>
      <c r="R782" s="42" t="s">
        <v>32</v>
      </c>
      <c r="S782" s="42" t="s">
        <v>32</v>
      </c>
      <c r="T782" s="42">
        <v>1</v>
      </c>
      <c r="U782" s="42" t="s">
        <v>32</v>
      </c>
      <c r="V782" s="42" t="s">
        <v>32</v>
      </c>
    </row>
    <row r="783" spans="1:22" ht="34.5" customHeight="1" x14ac:dyDescent="0.25">
      <c r="A783" s="2" t="s">
        <v>472</v>
      </c>
      <c r="B783" s="2" t="s">
        <v>244</v>
      </c>
      <c r="C783" s="2" t="s">
        <v>560</v>
      </c>
      <c r="D783" s="2" t="s">
        <v>50</v>
      </c>
      <c r="E783" s="2">
        <v>84</v>
      </c>
      <c r="F783" s="2" t="s">
        <v>485</v>
      </c>
      <c r="G783" s="2" t="s">
        <v>486</v>
      </c>
      <c r="H783" s="2">
        <v>6</v>
      </c>
      <c r="I783" s="2" t="s">
        <v>31</v>
      </c>
      <c r="J783" s="14">
        <v>45627</v>
      </c>
      <c r="K783" s="2" t="s">
        <v>32</v>
      </c>
      <c r="L783" s="2" t="s">
        <v>32</v>
      </c>
      <c r="M783" s="2" t="s">
        <v>32</v>
      </c>
      <c r="N783" s="2" t="s">
        <v>32</v>
      </c>
      <c r="O783" s="2" t="s">
        <v>32</v>
      </c>
      <c r="P783" s="42" t="s">
        <v>32</v>
      </c>
      <c r="Q783" s="2" t="s">
        <v>32</v>
      </c>
      <c r="R783" s="2" t="s">
        <v>32</v>
      </c>
      <c r="S783" s="2" t="s">
        <v>32</v>
      </c>
      <c r="T783" s="2" t="s">
        <v>32</v>
      </c>
      <c r="U783" s="2" t="s">
        <v>32</v>
      </c>
      <c r="V783" s="42" t="s">
        <v>32</v>
      </c>
    </row>
    <row r="784" spans="1:22" ht="34.5" customHeight="1" x14ac:dyDescent="0.25">
      <c r="A784" s="2" t="s">
        <v>472</v>
      </c>
      <c r="B784" s="2" t="s">
        <v>232</v>
      </c>
      <c r="C784" s="2" t="s">
        <v>560</v>
      </c>
      <c r="D784" s="2" t="s">
        <v>43</v>
      </c>
      <c r="E784" s="2">
        <v>85</v>
      </c>
      <c r="F784" s="2" t="s">
        <v>487</v>
      </c>
      <c r="G784" s="2" t="s">
        <v>488</v>
      </c>
      <c r="H784" s="2">
        <v>1500</v>
      </c>
      <c r="I784" s="2" t="s">
        <v>31</v>
      </c>
      <c r="J784" s="14">
        <v>45444</v>
      </c>
      <c r="K784" s="2" t="s">
        <v>32</v>
      </c>
      <c r="L784" s="2" t="s">
        <v>32</v>
      </c>
      <c r="M784" s="2" t="s">
        <v>32</v>
      </c>
      <c r="N784" s="37" t="s">
        <v>32</v>
      </c>
      <c r="O784" s="2" t="s">
        <v>32</v>
      </c>
      <c r="P784" s="42" t="s">
        <v>32</v>
      </c>
      <c r="Q784" s="2" t="s">
        <v>32</v>
      </c>
      <c r="R784" s="2" t="s">
        <v>32</v>
      </c>
      <c r="S784" s="2">
        <v>111</v>
      </c>
      <c r="T784" s="2">
        <v>600</v>
      </c>
      <c r="U784" s="2">
        <v>111</v>
      </c>
      <c r="V784" s="42">
        <v>0.185</v>
      </c>
    </row>
    <row r="785" spans="1:22" ht="34.5" customHeight="1" x14ac:dyDescent="0.25">
      <c r="A785" s="2" t="s">
        <v>472</v>
      </c>
      <c r="B785" s="2" t="s">
        <v>232</v>
      </c>
      <c r="C785" s="2" t="s">
        <v>560</v>
      </c>
      <c r="D785" s="2" t="s">
        <v>43</v>
      </c>
      <c r="E785" s="2">
        <v>88</v>
      </c>
      <c r="F785" s="2" t="s">
        <v>489</v>
      </c>
      <c r="G785" s="37" t="s">
        <v>490</v>
      </c>
      <c r="H785" s="3">
        <v>1</v>
      </c>
      <c r="I785" s="2" t="s">
        <v>41</v>
      </c>
      <c r="J785" s="14">
        <v>45444</v>
      </c>
      <c r="K785" s="42" t="s">
        <v>32</v>
      </c>
      <c r="L785" s="42" t="s">
        <v>32</v>
      </c>
      <c r="M785" s="42" t="s">
        <v>32</v>
      </c>
      <c r="N785" s="42" t="s">
        <v>32</v>
      </c>
      <c r="O785" s="42" t="s">
        <v>32</v>
      </c>
      <c r="P785" s="42" t="s">
        <v>32</v>
      </c>
      <c r="Q785" s="42" t="s">
        <v>32</v>
      </c>
      <c r="R785" s="42" t="s">
        <v>32</v>
      </c>
      <c r="S785" s="42">
        <v>0.46153846153846156</v>
      </c>
      <c r="T785" s="42">
        <v>1</v>
      </c>
      <c r="U785" s="42">
        <v>0.46153846153846156</v>
      </c>
      <c r="V785" s="42">
        <v>0.46153846153846156</v>
      </c>
    </row>
    <row r="786" spans="1:22" ht="34.5" customHeight="1" x14ac:dyDescent="0.25">
      <c r="A786" s="2" t="s">
        <v>472</v>
      </c>
      <c r="B786" s="2" t="s">
        <v>232</v>
      </c>
      <c r="C786" s="2" t="s">
        <v>560</v>
      </c>
      <c r="D786" s="2" t="s">
        <v>43</v>
      </c>
      <c r="E786" s="2">
        <v>90</v>
      </c>
      <c r="F786" s="2" t="s">
        <v>491</v>
      </c>
      <c r="G786" s="2" t="s">
        <v>492</v>
      </c>
      <c r="H786" s="2">
        <v>1</v>
      </c>
      <c r="I786" s="2" t="s">
        <v>31</v>
      </c>
      <c r="J786" s="14">
        <v>45627</v>
      </c>
      <c r="K786" s="2" t="s">
        <v>32</v>
      </c>
      <c r="L786" s="2" t="s">
        <v>32</v>
      </c>
      <c r="M786" s="2" t="s">
        <v>32</v>
      </c>
      <c r="N786" s="2" t="s">
        <v>32</v>
      </c>
      <c r="O786" s="2" t="s">
        <v>32</v>
      </c>
      <c r="P786" s="42" t="s">
        <v>32</v>
      </c>
      <c r="Q786" s="2" t="s">
        <v>32</v>
      </c>
      <c r="R786" s="2" t="s">
        <v>32</v>
      </c>
      <c r="S786" s="2" t="s">
        <v>32</v>
      </c>
      <c r="T786" s="2" t="s">
        <v>32</v>
      </c>
      <c r="U786" s="2" t="s">
        <v>32</v>
      </c>
      <c r="V786" s="42" t="s">
        <v>32</v>
      </c>
    </row>
    <row r="787" spans="1:22" ht="34.5" customHeight="1" x14ac:dyDescent="0.25">
      <c r="A787" s="2" t="s">
        <v>472</v>
      </c>
      <c r="B787" s="2" t="s">
        <v>220</v>
      </c>
      <c r="C787" s="2" t="s">
        <v>560</v>
      </c>
      <c r="D787" s="2" t="s">
        <v>25</v>
      </c>
      <c r="E787" s="2">
        <v>95</v>
      </c>
      <c r="F787" s="2" t="s">
        <v>223</v>
      </c>
      <c r="G787" s="2" t="s">
        <v>495</v>
      </c>
      <c r="H787" s="2">
        <v>10</v>
      </c>
      <c r="I787" s="2" t="s">
        <v>31</v>
      </c>
      <c r="J787" s="14">
        <v>45474</v>
      </c>
      <c r="K787" s="2" t="s">
        <v>32</v>
      </c>
      <c r="L787" s="2" t="s">
        <v>32</v>
      </c>
      <c r="M787" s="2" t="s">
        <v>32</v>
      </c>
      <c r="N787" s="2" t="s">
        <v>32</v>
      </c>
      <c r="O787" s="2" t="s">
        <v>32</v>
      </c>
      <c r="P787" s="3" t="s">
        <v>32</v>
      </c>
      <c r="Q787" s="2" t="s">
        <v>32</v>
      </c>
      <c r="R787" s="2" t="s">
        <v>32</v>
      </c>
      <c r="S787" s="2" t="s">
        <v>32</v>
      </c>
      <c r="T787" s="2" t="s">
        <v>32</v>
      </c>
      <c r="U787" s="2" t="s">
        <v>32</v>
      </c>
      <c r="V787" s="2" t="s">
        <v>32</v>
      </c>
    </row>
    <row r="788" spans="1:22" ht="34.5" customHeight="1" x14ac:dyDescent="0.25">
      <c r="A788" s="2" t="s">
        <v>472</v>
      </c>
      <c r="B788" s="2" t="s">
        <v>220</v>
      </c>
      <c r="C788" s="2" t="s">
        <v>560</v>
      </c>
      <c r="D788" s="2" t="s">
        <v>25</v>
      </c>
      <c r="E788" s="2">
        <v>98</v>
      </c>
      <c r="F788" s="2" t="s">
        <v>496</v>
      </c>
      <c r="G788" s="2" t="s">
        <v>497</v>
      </c>
      <c r="H788" s="2">
        <v>265</v>
      </c>
      <c r="I788" s="2" t="s">
        <v>31</v>
      </c>
      <c r="J788" s="14">
        <v>45323</v>
      </c>
      <c r="K788" s="2" t="s">
        <v>32</v>
      </c>
      <c r="L788" s="2">
        <v>0</v>
      </c>
      <c r="M788" s="2" t="s">
        <v>32</v>
      </c>
      <c r="N788" s="2">
        <v>13</v>
      </c>
      <c r="O788" s="2">
        <v>0</v>
      </c>
      <c r="P788" s="42">
        <v>0</v>
      </c>
      <c r="Q788" s="2" t="s">
        <v>32</v>
      </c>
      <c r="R788" s="2" t="s">
        <v>32</v>
      </c>
      <c r="S788" s="2" t="s">
        <v>32</v>
      </c>
      <c r="T788" s="2" t="s">
        <v>32</v>
      </c>
      <c r="U788" s="2" t="s">
        <v>32</v>
      </c>
      <c r="V788" s="42" t="s">
        <v>32</v>
      </c>
    </row>
    <row r="789" spans="1:22" ht="34.5" customHeight="1" x14ac:dyDescent="0.25">
      <c r="A789" s="4" t="s">
        <v>24</v>
      </c>
      <c r="B789" s="4" t="s">
        <v>24</v>
      </c>
      <c r="C789" s="2" t="s">
        <v>560</v>
      </c>
      <c r="D789" s="2" t="s">
        <v>25</v>
      </c>
      <c r="E789" s="2">
        <v>99</v>
      </c>
      <c r="F789" s="2" t="s">
        <v>29</v>
      </c>
      <c r="G789" s="37" t="s">
        <v>29</v>
      </c>
      <c r="H789" s="37">
        <v>2</v>
      </c>
      <c r="I789" s="2" t="s">
        <v>31</v>
      </c>
      <c r="J789" s="14">
        <v>45505</v>
      </c>
      <c r="K789" s="2" t="s">
        <v>32</v>
      </c>
      <c r="L789" s="2" t="s">
        <v>32</v>
      </c>
      <c r="M789" s="2" t="s">
        <v>32</v>
      </c>
      <c r="N789" s="2" t="s">
        <v>32</v>
      </c>
      <c r="O789" s="2" t="s">
        <v>32</v>
      </c>
      <c r="P789" s="42" t="s">
        <v>32</v>
      </c>
      <c r="Q789" s="2" t="s">
        <v>32</v>
      </c>
      <c r="R789" s="2" t="s">
        <v>32</v>
      </c>
      <c r="S789" s="2" t="s">
        <v>32</v>
      </c>
      <c r="T789" s="2" t="s">
        <v>32</v>
      </c>
      <c r="U789" s="2" t="s">
        <v>32</v>
      </c>
      <c r="V789" s="42" t="s">
        <v>32</v>
      </c>
    </row>
    <row r="790" spans="1:22" ht="34.5" customHeight="1" x14ac:dyDescent="0.25">
      <c r="A790" s="4" t="s">
        <v>24</v>
      </c>
      <c r="B790" s="4" t="s">
        <v>24</v>
      </c>
      <c r="C790" s="2" t="s">
        <v>560</v>
      </c>
      <c r="D790" s="2" t="s">
        <v>25</v>
      </c>
      <c r="E790" s="2">
        <v>100</v>
      </c>
      <c r="F790" s="2" t="s">
        <v>33</v>
      </c>
      <c r="G790" s="37" t="s">
        <v>33</v>
      </c>
      <c r="H790" s="37">
        <v>4</v>
      </c>
      <c r="I790" s="2" t="s">
        <v>31</v>
      </c>
      <c r="J790" s="14">
        <v>45474</v>
      </c>
      <c r="K790" s="2" t="s">
        <v>32</v>
      </c>
      <c r="L790" s="2" t="s">
        <v>32</v>
      </c>
      <c r="M790" s="2" t="s">
        <v>32</v>
      </c>
      <c r="N790" s="2" t="s">
        <v>32</v>
      </c>
      <c r="O790" s="2" t="s">
        <v>32</v>
      </c>
      <c r="P790" s="42" t="s">
        <v>32</v>
      </c>
      <c r="Q790" s="2" t="s">
        <v>32</v>
      </c>
      <c r="R790" s="2" t="s">
        <v>32</v>
      </c>
      <c r="S790" s="2" t="s">
        <v>32</v>
      </c>
      <c r="T790" s="2" t="s">
        <v>32</v>
      </c>
      <c r="U790" s="2" t="s">
        <v>32</v>
      </c>
      <c r="V790" s="42" t="s">
        <v>32</v>
      </c>
    </row>
    <row r="791" spans="1:22" ht="34.5" customHeight="1" x14ac:dyDescent="0.25">
      <c r="A791" s="4" t="s">
        <v>24</v>
      </c>
      <c r="B791" s="4" t="s">
        <v>24</v>
      </c>
      <c r="C791" s="2" t="s">
        <v>560</v>
      </c>
      <c r="D791" s="2" t="s">
        <v>43</v>
      </c>
      <c r="E791" s="2">
        <v>104</v>
      </c>
      <c r="F791" s="2" t="s">
        <v>46</v>
      </c>
      <c r="G791" s="37" t="s">
        <v>542</v>
      </c>
      <c r="H791" s="38">
        <v>1</v>
      </c>
      <c r="I791" s="2" t="s">
        <v>41</v>
      </c>
      <c r="J791" s="14">
        <v>45352</v>
      </c>
      <c r="K791" s="42" t="s">
        <v>32</v>
      </c>
      <c r="L791" s="42" t="s">
        <v>32</v>
      </c>
      <c r="M791" s="42" t="s">
        <v>32</v>
      </c>
      <c r="N791" s="42">
        <v>1</v>
      </c>
      <c r="O791" s="42" t="s">
        <v>32</v>
      </c>
      <c r="P791" s="42" t="s">
        <v>32</v>
      </c>
      <c r="Q791" s="42" t="s">
        <v>32</v>
      </c>
      <c r="R791" s="42" t="s">
        <v>32</v>
      </c>
      <c r="S791" s="42" t="s">
        <v>32</v>
      </c>
      <c r="T791" s="42">
        <v>1</v>
      </c>
      <c r="U791" s="42" t="s">
        <v>32</v>
      </c>
      <c r="V791" s="42" t="s">
        <v>32</v>
      </c>
    </row>
    <row r="792" spans="1:22" ht="34.5" customHeight="1" x14ac:dyDescent="0.25">
      <c r="A792" s="4" t="s">
        <v>24</v>
      </c>
      <c r="B792" s="4" t="s">
        <v>24</v>
      </c>
      <c r="C792" s="2" t="s">
        <v>560</v>
      </c>
      <c r="D792" s="2" t="s">
        <v>43</v>
      </c>
      <c r="E792" s="2">
        <v>105</v>
      </c>
      <c r="F792" s="2" t="s">
        <v>48</v>
      </c>
      <c r="G792" s="37" t="s">
        <v>48</v>
      </c>
      <c r="H792" s="37">
        <v>4</v>
      </c>
      <c r="I792" s="2" t="s">
        <v>31</v>
      </c>
      <c r="J792" s="14">
        <v>45352</v>
      </c>
      <c r="K792" s="2" t="s">
        <v>32</v>
      </c>
      <c r="L792" s="2" t="s">
        <v>32</v>
      </c>
      <c r="M792" s="2">
        <v>4</v>
      </c>
      <c r="N792" s="2">
        <v>2</v>
      </c>
      <c r="O792" s="2">
        <v>4</v>
      </c>
      <c r="P792" s="42">
        <v>2</v>
      </c>
      <c r="Q792" s="2">
        <v>0</v>
      </c>
      <c r="R792" s="2" t="s">
        <v>32</v>
      </c>
      <c r="S792" s="2" t="s">
        <v>32</v>
      </c>
      <c r="T792" s="2">
        <v>2</v>
      </c>
      <c r="U792" s="2">
        <v>0</v>
      </c>
      <c r="V792" s="42">
        <v>0</v>
      </c>
    </row>
    <row r="793" spans="1:22" ht="34.5" customHeight="1" x14ac:dyDescent="0.25">
      <c r="A793" s="4" t="s">
        <v>24</v>
      </c>
      <c r="B793" s="4" t="s">
        <v>24</v>
      </c>
      <c r="C793" s="2" t="s">
        <v>560</v>
      </c>
      <c r="D793" s="2" t="s">
        <v>50</v>
      </c>
      <c r="E793" s="2">
        <v>106</v>
      </c>
      <c r="F793" s="2" t="s">
        <v>51</v>
      </c>
      <c r="G793" s="37" t="s">
        <v>51</v>
      </c>
      <c r="H793" s="37">
        <v>1</v>
      </c>
      <c r="I793" s="2" t="s">
        <v>31</v>
      </c>
      <c r="J793" s="14">
        <v>45597</v>
      </c>
      <c r="K793" s="2" t="s">
        <v>32</v>
      </c>
      <c r="L793" s="2" t="s">
        <v>32</v>
      </c>
      <c r="M793" s="2" t="s">
        <v>32</v>
      </c>
      <c r="N793" s="2" t="s">
        <v>32</v>
      </c>
      <c r="O793" s="2" t="s">
        <v>32</v>
      </c>
      <c r="P793" s="42" t="s">
        <v>32</v>
      </c>
      <c r="Q793" s="2" t="s">
        <v>32</v>
      </c>
      <c r="R793" s="2" t="s">
        <v>32</v>
      </c>
      <c r="S793" s="2" t="s">
        <v>32</v>
      </c>
      <c r="T793" s="2" t="s">
        <v>32</v>
      </c>
      <c r="U793" s="2" t="s">
        <v>32</v>
      </c>
      <c r="V793" s="42" t="s">
        <v>32</v>
      </c>
    </row>
    <row r="794" spans="1:22" ht="34.5" customHeight="1" x14ac:dyDescent="0.25">
      <c r="A794" s="4" t="s">
        <v>24</v>
      </c>
      <c r="B794" s="4" t="s">
        <v>24</v>
      </c>
      <c r="C794" s="2" t="s">
        <v>560</v>
      </c>
      <c r="D794" s="2" t="s">
        <v>43</v>
      </c>
      <c r="E794" s="2">
        <v>110</v>
      </c>
      <c r="F794" s="2" t="s">
        <v>498</v>
      </c>
      <c r="G794" s="37" t="s">
        <v>55</v>
      </c>
      <c r="H794" s="37">
        <v>1</v>
      </c>
      <c r="I794" s="2" t="s">
        <v>31</v>
      </c>
      <c r="J794" s="14">
        <v>45505</v>
      </c>
      <c r="K794" s="2" t="s">
        <v>32</v>
      </c>
      <c r="L794" s="2" t="s">
        <v>32</v>
      </c>
      <c r="M794" s="2" t="s">
        <v>32</v>
      </c>
      <c r="N794" s="2" t="s">
        <v>32</v>
      </c>
      <c r="O794" s="2" t="s">
        <v>32</v>
      </c>
      <c r="P794" s="42" t="s">
        <v>32</v>
      </c>
      <c r="Q794" s="2" t="s">
        <v>32</v>
      </c>
      <c r="R794" s="2" t="s">
        <v>32</v>
      </c>
      <c r="S794" s="2" t="s">
        <v>32</v>
      </c>
      <c r="T794" s="2" t="s">
        <v>32</v>
      </c>
      <c r="U794" s="2" t="s">
        <v>32</v>
      </c>
      <c r="V794" s="42" t="s">
        <v>32</v>
      </c>
    </row>
    <row r="795" spans="1:22" ht="34.5" customHeight="1" x14ac:dyDescent="0.25">
      <c r="A795" s="2" t="s">
        <v>499</v>
      </c>
      <c r="B795" s="2" t="s">
        <v>65</v>
      </c>
      <c r="C795" s="2" t="s">
        <v>560</v>
      </c>
      <c r="D795" s="2" t="s">
        <v>37</v>
      </c>
      <c r="E795" s="2">
        <v>114</v>
      </c>
      <c r="F795" s="2" t="s">
        <v>500</v>
      </c>
      <c r="G795" s="2" t="s">
        <v>501</v>
      </c>
      <c r="H795" s="2">
        <v>4</v>
      </c>
      <c r="I795" s="2" t="s">
        <v>31</v>
      </c>
      <c r="J795" s="14">
        <v>45352</v>
      </c>
      <c r="K795" s="2" t="s">
        <v>32</v>
      </c>
      <c r="L795" s="2" t="s">
        <v>32</v>
      </c>
      <c r="M795" s="2">
        <v>1</v>
      </c>
      <c r="N795" s="2">
        <v>1</v>
      </c>
      <c r="O795" s="2">
        <v>1</v>
      </c>
      <c r="P795" s="42">
        <v>1</v>
      </c>
      <c r="Q795" s="2" t="s">
        <v>32</v>
      </c>
      <c r="R795" s="2" t="s">
        <v>32</v>
      </c>
      <c r="S795" s="2">
        <v>1</v>
      </c>
      <c r="T795" s="2">
        <v>1</v>
      </c>
      <c r="U795" s="2">
        <v>1</v>
      </c>
      <c r="V795" s="42">
        <v>1</v>
      </c>
    </row>
    <row r="796" spans="1:22" ht="34.5" customHeight="1" x14ac:dyDescent="0.25">
      <c r="A796" s="2" t="s">
        <v>499</v>
      </c>
      <c r="B796" s="2" t="s">
        <v>110</v>
      </c>
      <c r="C796" s="2" t="s">
        <v>560</v>
      </c>
      <c r="D796" s="2" t="s">
        <v>50</v>
      </c>
      <c r="E796" s="2">
        <v>131</v>
      </c>
      <c r="F796" s="2" t="s">
        <v>504</v>
      </c>
      <c r="G796" s="2" t="s">
        <v>505</v>
      </c>
      <c r="H796" s="2">
        <v>12</v>
      </c>
      <c r="I796" s="2" t="s">
        <v>31</v>
      </c>
      <c r="J796" s="14">
        <v>45292</v>
      </c>
      <c r="K796" s="2">
        <v>1</v>
      </c>
      <c r="L796" s="2">
        <v>1</v>
      </c>
      <c r="M796" s="2">
        <v>1</v>
      </c>
      <c r="N796" s="2">
        <v>3</v>
      </c>
      <c r="O796" s="2">
        <v>3</v>
      </c>
      <c r="P796" s="42">
        <v>1</v>
      </c>
      <c r="Q796" s="2">
        <v>1</v>
      </c>
      <c r="R796" s="2">
        <v>1</v>
      </c>
      <c r="S796" s="2">
        <v>1</v>
      </c>
      <c r="T796" s="2">
        <v>3</v>
      </c>
      <c r="U796" s="2">
        <v>3</v>
      </c>
      <c r="V796" s="42">
        <v>1</v>
      </c>
    </row>
    <row r="797" spans="1:22" ht="34.5" customHeight="1" x14ac:dyDescent="0.25">
      <c r="A797" s="2" t="s">
        <v>499</v>
      </c>
      <c r="B797" s="2" t="s">
        <v>91</v>
      </c>
      <c r="C797" s="2" t="s">
        <v>560</v>
      </c>
      <c r="D797" s="2" t="s">
        <v>43</v>
      </c>
      <c r="E797" s="2">
        <v>134</v>
      </c>
      <c r="F797" s="2" t="s">
        <v>506</v>
      </c>
      <c r="G797" s="2" t="s">
        <v>507</v>
      </c>
      <c r="H797" s="2">
        <v>4</v>
      </c>
      <c r="I797" s="2" t="s">
        <v>31</v>
      </c>
      <c r="J797" s="14">
        <v>45352</v>
      </c>
      <c r="K797" s="2" t="s">
        <v>32</v>
      </c>
      <c r="L797" s="2" t="s">
        <v>32</v>
      </c>
      <c r="M797" s="2">
        <v>1</v>
      </c>
      <c r="N797" s="2">
        <v>1</v>
      </c>
      <c r="O797" s="2">
        <v>1</v>
      </c>
      <c r="P797" s="42">
        <v>1</v>
      </c>
      <c r="Q797" s="2" t="s">
        <v>32</v>
      </c>
      <c r="R797" s="2" t="s">
        <v>32</v>
      </c>
      <c r="S797" s="2">
        <v>1</v>
      </c>
      <c r="T797" s="2">
        <v>1</v>
      </c>
      <c r="U797" s="2">
        <v>1</v>
      </c>
      <c r="V797" s="42">
        <v>1</v>
      </c>
    </row>
    <row r="798" spans="1:22" ht="34.5" customHeight="1" x14ac:dyDescent="0.25">
      <c r="A798" s="2" t="s">
        <v>499</v>
      </c>
      <c r="B798" s="2" t="s">
        <v>91</v>
      </c>
      <c r="C798" s="2" t="s">
        <v>560</v>
      </c>
      <c r="D798" s="2" t="s">
        <v>25</v>
      </c>
      <c r="E798" s="2">
        <v>137</v>
      </c>
      <c r="F798" s="2" t="s">
        <v>508</v>
      </c>
      <c r="G798" s="2" t="s">
        <v>509</v>
      </c>
      <c r="H798" s="2">
        <v>1</v>
      </c>
      <c r="I798" s="2" t="s">
        <v>31</v>
      </c>
      <c r="J798" s="14">
        <v>45444</v>
      </c>
      <c r="K798" s="2" t="s">
        <v>32</v>
      </c>
      <c r="L798" s="2" t="s">
        <v>32</v>
      </c>
      <c r="M798" s="2" t="s">
        <v>32</v>
      </c>
      <c r="N798" s="37" t="s">
        <v>32</v>
      </c>
      <c r="O798" s="2" t="s">
        <v>32</v>
      </c>
      <c r="P798" s="42" t="s">
        <v>32</v>
      </c>
      <c r="Q798" s="2" t="s">
        <v>32</v>
      </c>
      <c r="R798" s="2" t="s">
        <v>32</v>
      </c>
      <c r="S798" s="2">
        <v>1</v>
      </c>
      <c r="T798" s="2">
        <v>1</v>
      </c>
      <c r="U798" s="2">
        <v>1</v>
      </c>
      <c r="V798" s="42">
        <v>1</v>
      </c>
    </row>
    <row r="799" spans="1:22" ht="34.5" customHeight="1" x14ac:dyDescent="0.25">
      <c r="A799" s="2" t="s">
        <v>499</v>
      </c>
      <c r="B799" s="2" t="s">
        <v>91</v>
      </c>
      <c r="C799" s="2" t="s">
        <v>560</v>
      </c>
      <c r="D799" s="2" t="s">
        <v>50</v>
      </c>
      <c r="E799" s="2">
        <v>144</v>
      </c>
      <c r="F799" s="2" t="s">
        <v>510</v>
      </c>
      <c r="G799" s="2" t="s">
        <v>511</v>
      </c>
      <c r="H799" s="2">
        <v>4</v>
      </c>
      <c r="I799" s="2" t="s">
        <v>31</v>
      </c>
      <c r="J799" s="14">
        <v>45352</v>
      </c>
      <c r="K799" s="2" t="s">
        <v>32</v>
      </c>
      <c r="L799" s="2" t="s">
        <v>32</v>
      </c>
      <c r="M799" s="2">
        <v>1</v>
      </c>
      <c r="N799" s="2">
        <v>1</v>
      </c>
      <c r="O799" s="2">
        <v>1</v>
      </c>
      <c r="P799" s="42">
        <v>1</v>
      </c>
      <c r="Q799" s="2" t="s">
        <v>32</v>
      </c>
      <c r="R799" s="2" t="s">
        <v>32</v>
      </c>
      <c r="S799" s="2">
        <v>1</v>
      </c>
      <c r="T799" s="2">
        <v>1</v>
      </c>
      <c r="U799" s="2">
        <v>1</v>
      </c>
      <c r="V799" s="42">
        <v>1</v>
      </c>
    </row>
    <row r="800" spans="1:22" ht="34.5" customHeight="1" x14ac:dyDescent="0.25">
      <c r="A800" s="2" t="s">
        <v>499</v>
      </c>
      <c r="B800" s="2" t="s">
        <v>512</v>
      </c>
      <c r="C800" s="2" t="s">
        <v>560</v>
      </c>
      <c r="D800" s="2" t="s">
        <v>25</v>
      </c>
      <c r="E800" s="2">
        <v>146</v>
      </c>
      <c r="F800" s="2" t="s">
        <v>513</v>
      </c>
      <c r="G800" s="2" t="s">
        <v>514</v>
      </c>
      <c r="H800" s="3">
        <v>0.1</v>
      </c>
      <c r="I800" s="2" t="s">
        <v>41</v>
      </c>
      <c r="J800" s="14">
        <v>45474</v>
      </c>
      <c r="K800" s="42" t="s">
        <v>32</v>
      </c>
      <c r="L800" s="42" t="s">
        <v>32</v>
      </c>
      <c r="M800" s="42" t="s">
        <v>32</v>
      </c>
      <c r="N800" s="42" t="s">
        <v>32</v>
      </c>
      <c r="O800" s="42" t="s">
        <v>32</v>
      </c>
      <c r="P800" s="42" t="s">
        <v>32</v>
      </c>
      <c r="Q800" s="42" t="s">
        <v>32</v>
      </c>
      <c r="R800" s="42" t="s">
        <v>32</v>
      </c>
      <c r="S800" s="42" t="s">
        <v>32</v>
      </c>
      <c r="T800" s="42" t="s">
        <v>32</v>
      </c>
      <c r="U800" s="42" t="s">
        <v>32</v>
      </c>
      <c r="V800" s="42" t="s">
        <v>32</v>
      </c>
    </row>
    <row r="801" spans="1:22" ht="34.5" customHeight="1" x14ac:dyDescent="0.25">
      <c r="A801" s="37" t="s">
        <v>499</v>
      </c>
      <c r="B801" s="37" t="s">
        <v>512</v>
      </c>
      <c r="C801" s="2" t="s">
        <v>560</v>
      </c>
      <c r="D801" s="2" t="s">
        <v>25</v>
      </c>
      <c r="E801" s="2">
        <v>147</v>
      </c>
      <c r="F801" s="2" t="s">
        <v>128</v>
      </c>
      <c r="G801" s="37" t="s">
        <v>515</v>
      </c>
      <c r="H801" s="37">
        <v>50</v>
      </c>
      <c r="I801" s="2" t="s">
        <v>31</v>
      </c>
      <c r="J801" s="14">
        <v>45627</v>
      </c>
      <c r="K801" s="2" t="s">
        <v>32</v>
      </c>
      <c r="L801" s="2" t="s">
        <v>32</v>
      </c>
      <c r="M801" s="2" t="s">
        <v>32</v>
      </c>
      <c r="N801" s="2" t="s">
        <v>32</v>
      </c>
      <c r="O801" s="2" t="s">
        <v>32</v>
      </c>
      <c r="P801" s="42" t="s">
        <v>32</v>
      </c>
      <c r="Q801" s="2" t="s">
        <v>32</v>
      </c>
      <c r="R801" s="2" t="s">
        <v>32</v>
      </c>
      <c r="S801" s="2" t="s">
        <v>32</v>
      </c>
      <c r="T801" s="2" t="s">
        <v>32</v>
      </c>
      <c r="U801" s="2" t="s">
        <v>32</v>
      </c>
      <c r="V801" s="42" t="s">
        <v>32</v>
      </c>
    </row>
    <row r="802" spans="1:22" ht="34.5" customHeight="1" x14ac:dyDescent="0.25">
      <c r="A802" s="37" t="s">
        <v>499</v>
      </c>
      <c r="B802" s="37" t="s">
        <v>512</v>
      </c>
      <c r="C802" s="2" t="s">
        <v>560</v>
      </c>
      <c r="D802" s="2" t="s">
        <v>50</v>
      </c>
      <c r="E802" s="2">
        <v>149</v>
      </c>
      <c r="F802" s="2" t="s">
        <v>516</v>
      </c>
      <c r="G802" s="37" t="s">
        <v>517</v>
      </c>
      <c r="H802" s="37">
        <v>2</v>
      </c>
      <c r="I802" s="2" t="s">
        <v>31</v>
      </c>
      <c r="J802" s="14">
        <v>45444</v>
      </c>
      <c r="K802" s="2" t="s">
        <v>32</v>
      </c>
      <c r="L802" s="2" t="s">
        <v>32</v>
      </c>
      <c r="M802" s="2" t="s">
        <v>32</v>
      </c>
      <c r="N802" s="37" t="s">
        <v>32</v>
      </c>
      <c r="O802" s="2" t="s">
        <v>32</v>
      </c>
      <c r="P802" s="42" t="s">
        <v>32</v>
      </c>
      <c r="Q802" s="2" t="s">
        <v>32</v>
      </c>
      <c r="R802" s="2" t="s">
        <v>32</v>
      </c>
      <c r="S802" s="2">
        <v>1</v>
      </c>
      <c r="T802" s="2">
        <v>1</v>
      </c>
      <c r="U802" s="2">
        <v>1</v>
      </c>
      <c r="V802" s="42">
        <v>1</v>
      </c>
    </row>
    <row r="803" spans="1:22" ht="34.5" customHeight="1" x14ac:dyDescent="0.25">
      <c r="A803" s="2" t="s">
        <v>499</v>
      </c>
      <c r="B803" s="2" t="s">
        <v>512</v>
      </c>
      <c r="C803" s="2" t="s">
        <v>560</v>
      </c>
      <c r="D803" s="2" t="s">
        <v>50</v>
      </c>
      <c r="E803" s="2">
        <v>152</v>
      </c>
      <c r="F803" s="2" t="s">
        <v>520</v>
      </c>
      <c r="G803" s="2" t="s">
        <v>521</v>
      </c>
      <c r="H803" s="2">
        <v>2</v>
      </c>
      <c r="I803" s="2" t="s">
        <v>31</v>
      </c>
      <c r="J803" s="14">
        <v>45597</v>
      </c>
      <c r="K803" s="2" t="s">
        <v>32</v>
      </c>
      <c r="L803" s="2" t="s">
        <v>32</v>
      </c>
      <c r="M803" s="2" t="s">
        <v>32</v>
      </c>
      <c r="N803" s="2" t="s">
        <v>32</v>
      </c>
      <c r="O803" s="2" t="s">
        <v>32</v>
      </c>
      <c r="P803" s="42" t="s">
        <v>32</v>
      </c>
      <c r="Q803" s="2" t="s">
        <v>32</v>
      </c>
      <c r="R803" s="2" t="s">
        <v>32</v>
      </c>
      <c r="S803" s="2" t="s">
        <v>32</v>
      </c>
      <c r="T803" s="2" t="s">
        <v>32</v>
      </c>
      <c r="U803" s="2" t="s">
        <v>32</v>
      </c>
      <c r="V803" s="42" t="s">
        <v>32</v>
      </c>
    </row>
    <row r="804" spans="1:22" ht="34.5" customHeight="1" x14ac:dyDescent="0.25">
      <c r="A804" s="2" t="s">
        <v>499</v>
      </c>
      <c r="B804" s="2" t="s">
        <v>86</v>
      </c>
      <c r="C804" s="2" t="s">
        <v>560</v>
      </c>
      <c r="D804" s="2" t="s">
        <v>50</v>
      </c>
      <c r="E804" s="2">
        <v>154</v>
      </c>
      <c r="F804" s="2" t="s">
        <v>522</v>
      </c>
      <c r="G804" s="2" t="s">
        <v>523</v>
      </c>
      <c r="H804" s="3">
        <v>1</v>
      </c>
      <c r="I804" s="2" t="s">
        <v>41</v>
      </c>
      <c r="J804" s="14">
        <v>45505</v>
      </c>
      <c r="K804" s="42" t="s">
        <v>32</v>
      </c>
      <c r="L804" s="42" t="s">
        <v>32</v>
      </c>
      <c r="M804" s="42" t="s">
        <v>32</v>
      </c>
      <c r="N804" s="42" t="s">
        <v>32</v>
      </c>
      <c r="O804" s="42" t="s">
        <v>32</v>
      </c>
      <c r="P804" s="42" t="s">
        <v>32</v>
      </c>
      <c r="Q804" s="42" t="s">
        <v>32</v>
      </c>
      <c r="R804" s="42" t="s">
        <v>32</v>
      </c>
      <c r="S804" s="42" t="s">
        <v>32</v>
      </c>
      <c r="T804" s="42" t="s">
        <v>32</v>
      </c>
      <c r="U804" s="42" t="s">
        <v>32</v>
      </c>
      <c r="V804" s="42" t="s">
        <v>32</v>
      </c>
    </row>
    <row r="805" spans="1:22" ht="34.5" customHeight="1" x14ac:dyDescent="0.25">
      <c r="A805" s="2" t="s">
        <v>319</v>
      </c>
      <c r="B805" s="37" t="s">
        <v>330</v>
      </c>
      <c r="C805" s="2" t="s">
        <v>560</v>
      </c>
      <c r="D805" s="2" t="s">
        <v>50</v>
      </c>
      <c r="E805" s="2">
        <v>165</v>
      </c>
      <c r="F805" s="2" t="s">
        <v>524</v>
      </c>
      <c r="G805" s="2" t="s">
        <v>525</v>
      </c>
      <c r="H805" s="2">
        <v>8</v>
      </c>
      <c r="I805" s="2" t="s">
        <v>31</v>
      </c>
      <c r="J805" s="14">
        <v>45352</v>
      </c>
      <c r="K805" s="2" t="s">
        <v>32</v>
      </c>
      <c r="L805" s="2" t="s">
        <v>32</v>
      </c>
      <c r="M805" s="2">
        <v>1</v>
      </c>
      <c r="N805" s="2">
        <v>1</v>
      </c>
      <c r="O805" s="2">
        <v>1</v>
      </c>
      <c r="P805" s="42">
        <v>1</v>
      </c>
      <c r="Q805" s="2" t="s">
        <v>32</v>
      </c>
      <c r="R805" s="2" t="s">
        <v>32</v>
      </c>
      <c r="S805" s="2">
        <v>2</v>
      </c>
      <c r="T805" s="2">
        <v>2</v>
      </c>
      <c r="U805" s="2">
        <v>2</v>
      </c>
      <c r="V805" s="42">
        <v>1</v>
      </c>
    </row>
    <row r="806" spans="1:22" ht="34.5" customHeight="1" x14ac:dyDescent="0.25">
      <c r="A806" s="37" t="s">
        <v>337</v>
      </c>
      <c r="B806" s="37" t="s">
        <v>347</v>
      </c>
      <c r="C806" s="2" t="s">
        <v>560</v>
      </c>
      <c r="D806" s="2" t="s">
        <v>50</v>
      </c>
      <c r="E806" s="2">
        <v>189</v>
      </c>
      <c r="F806" s="2" t="s">
        <v>526</v>
      </c>
      <c r="G806" s="2" t="s">
        <v>353</v>
      </c>
      <c r="H806" s="2">
        <v>3</v>
      </c>
      <c r="I806" s="2" t="s">
        <v>31</v>
      </c>
      <c r="J806" s="14">
        <v>45413</v>
      </c>
      <c r="K806" s="2" t="s">
        <v>32</v>
      </c>
      <c r="L806" s="2" t="s">
        <v>32</v>
      </c>
      <c r="M806" s="2" t="s">
        <v>32</v>
      </c>
      <c r="N806" s="2" t="s">
        <v>32</v>
      </c>
      <c r="O806" s="2" t="s">
        <v>32</v>
      </c>
      <c r="P806" s="2" t="s">
        <v>32</v>
      </c>
      <c r="Q806" s="2" t="s">
        <v>32</v>
      </c>
      <c r="R806" s="2">
        <v>1</v>
      </c>
      <c r="S806" s="2" t="s">
        <v>32</v>
      </c>
      <c r="T806" s="2">
        <v>1</v>
      </c>
      <c r="U806" s="2">
        <v>1</v>
      </c>
      <c r="V806" s="42">
        <v>1</v>
      </c>
    </row>
    <row r="807" spans="1:22" ht="34.5" customHeight="1" x14ac:dyDescent="0.25">
      <c r="A807" s="2" t="s">
        <v>428</v>
      </c>
      <c r="B807" s="2" t="s">
        <v>428</v>
      </c>
      <c r="C807" s="2" t="s">
        <v>560</v>
      </c>
      <c r="D807" s="2" t="s">
        <v>50</v>
      </c>
      <c r="E807" s="2">
        <v>209</v>
      </c>
      <c r="F807" s="2" t="s">
        <v>527</v>
      </c>
      <c r="G807" s="37" t="s">
        <v>528</v>
      </c>
      <c r="H807" s="3">
        <v>1</v>
      </c>
      <c r="I807" s="2" t="s">
        <v>41</v>
      </c>
      <c r="J807" s="14">
        <v>45444</v>
      </c>
      <c r="K807" s="42" t="s">
        <v>32</v>
      </c>
      <c r="L807" s="42" t="s">
        <v>32</v>
      </c>
      <c r="M807" s="42" t="s">
        <v>32</v>
      </c>
      <c r="N807" s="2" t="s">
        <v>32</v>
      </c>
      <c r="O807" s="42" t="s">
        <v>32</v>
      </c>
      <c r="P807" s="42" t="s">
        <v>32</v>
      </c>
      <c r="Q807" s="42" t="s">
        <v>32</v>
      </c>
      <c r="R807" s="42" t="s">
        <v>32</v>
      </c>
      <c r="S807" s="42">
        <v>0</v>
      </c>
      <c r="T807" s="42">
        <v>0.5</v>
      </c>
      <c r="U807" s="42">
        <v>0</v>
      </c>
      <c r="V807" s="42">
        <v>0</v>
      </c>
    </row>
    <row r="808" spans="1:22" ht="34.5" customHeight="1" x14ac:dyDescent="0.25">
      <c r="A808" s="2" t="s">
        <v>428</v>
      </c>
      <c r="B808" s="2" t="s">
        <v>436</v>
      </c>
      <c r="C808" s="37" t="s">
        <v>560</v>
      </c>
      <c r="D808" s="2" t="s">
        <v>50</v>
      </c>
      <c r="E808" s="2">
        <v>218</v>
      </c>
      <c r="F808" s="2" t="s">
        <v>529</v>
      </c>
      <c r="G808" s="2" t="s">
        <v>530</v>
      </c>
      <c r="H808" s="37">
        <v>20</v>
      </c>
      <c r="I808" s="2" t="s">
        <v>31</v>
      </c>
      <c r="J808" s="14">
        <v>45444</v>
      </c>
      <c r="K808" s="2" t="s">
        <v>32</v>
      </c>
      <c r="L808" s="2" t="s">
        <v>32</v>
      </c>
      <c r="M808" s="2" t="s">
        <v>32</v>
      </c>
      <c r="N808" s="37" t="s">
        <v>32</v>
      </c>
      <c r="O808" s="2" t="s">
        <v>32</v>
      </c>
      <c r="P808" s="42" t="s">
        <v>32</v>
      </c>
      <c r="Q808" s="2" t="s">
        <v>32</v>
      </c>
      <c r="R808" s="2" t="s">
        <v>32</v>
      </c>
      <c r="S808" s="2">
        <v>20</v>
      </c>
      <c r="T808" s="2">
        <v>5</v>
      </c>
      <c r="U808" s="2">
        <v>20</v>
      </c>
      <c r="V808" s="42">
        <v>4</v>
      </c>
    </row>
    <row r="809" spans="1:22" ht="34.5" customHeight="1" x14ac:dyDescent="0.25">
      <c r="A809" s="2" t="s">
        <v>428</v>
      </c>
      <c r="B809" s="2" t="s">
        <v>436</v>
      </c>
      <c r="C809" s="37" t="s">
        <v>560</v>
      </c>
      <c r="D809" s="2" t="s">
        <v>50</v>
      </c>
      <c r="E809" s="2">
        <v>219</v>
      </c>
      <c r="F809" s="2" t="s">
        <v>531</v>
      </c>
      <c r="G809" s="2" t="s">
        <v>532</v>
      </c>
      <c r="H809" s="37">
        <v>5</v>
      </c>
      <c r="I809" s="2" t="s">
        <v>31</v>
      </c>
      <c r="J809" s="14">
        <v>45536</v>
      </c>
      <c r="K809" s="2" t="s">
        <v>32</v>
      </c>
      <c r="L809" s="2" t="s">
        <v>32</v>
      </c>
      <c r="M809" s="2" t="s">
        <v>32</v>
      </c>
      <c r="N809" s="2" t="s">
        <v>32</v>
      </c>
      <c r="O809" s="2" t="s">
        <v>32</v>
      </c>
      <c r="P809" s="42" t="s">
        <v>32</v>
      </c>
      <c r="Q809" s="2" t="s">
        <v>32</v>
      </c>
      <c r="R809" s="2" t="s">
        <v>32</v>
      </c>
      <c r="S809" s="2" t="s">
        <v>32</v>
      </c>
      <c r="T809" s="2" t="s">
        <v>32</v>
      </c>
      <c r="U809" s="2" t="s">
        <v>32</v>
      </c>
      <c r="V809" s="42" t="s">
        <v>32</v>
      </c>
    </row>
    <row r="810" spans="1:22" ht="34.5" customHeight="1" x14ac:dyDescent="0.25">
      <c r="A810" s="2" t="s">
        <v>472</v>
      </c>
      <c r="B810" s="2" t="s">
        <v>244</v>
      </c>
      <c r="C810" s="2" t="s">
        <v>560</v>
      </c>
      <c r="D810" s="2" t="s">
        <v>50</v>
      </c>
      <c r="E810" s="2">
        <v>228</v>
      </c>
      <c r="F810" s="2" t="s">
        <v>533</v>
      </c>
      <c r="G810" s="2" t="s">
        <v>534</v>
      </c>
      <c r="H810" s="3">
        <v>1</v>
      </c>
      <c r="I810" s="2" t="s">
        <v>41</v>
      </c>
      <c r="J810" s="14">
        <v>45323</v>
      </c>
      <c r="K810" s="42" t="s">
        <v>32</v>
      </c>
      <c r="L810" s="42">
        <v>0</v>
      </c>
      <c r="M810" s="42">
        <v>4.8</v>
      </c>
      <c r="N810" s="42">
        <v>1</v>
      </c>
      <c r="O810" s="42">
        <v>0.84705882352941175</v>
      </c>
      <c r="P810" s="42">
        <v>0.84705882352941175</v>
      </c>
      <c r="Q810" s="42">
        <v>1.2777777777777777</v>
      </c>
      <c r="R810" s="42">
        <v>0.93975903614457834</v>
      </c>
      <c r="S810" s="42">
        <v>1.08</v>
      </c>
      <c r="T810" s="42">
        <v>1</v>
      </c>
      <c r="U810" s="42">
        <v>1.0593607305936072</v>
      </c>
      <c r="V810" s="42">
        <v>1.0593607305936072</v>
      </c>
    </row>
    <row r="811" spans="1:22" ht="34.5" customHeight="1" x14ac:dyDescent="0.25">
      <c r="A811" s="4" t="s">
        <v>337</v>
      </c>
      <c r="B811" s="4" t="s">
        <v>347</v>
      </c>
      <c r="C811" s="4" t="s">
        <v>560</v>
      </c>
      <c r="D811" s="4" t="s">
        <v>50</v>
      </c>
      <c r="E811" s="4">
        <v>239</v>
      </c>
      <c r="F811" s="4" t="s">
        <v>535</v>
      </c>
      <c r="G811" s="4" t="s">
        <v>536</v>
      </c>
      <c r="H811" s="11">
        <v>1</v>
      </c>
      <c r="I811" s="4" t="s">
        <v>41</v>
      </c>
      <c r="J811" s="14">
        <v>45413</v>
      </c>
      <c r="K811" s="42" t="s">
        <v>32</v>
      </c>
      <c r="L811" s="42" t="s">
        <v>32</v>
      </c>
      <c r="M811" s="42" t="s">
        <v>32</v>
      </c>
      <c r="N811" s="42" t="s">
        <v>32</v>
      </c>
      <c r="O811" s="42" t="s">
        <v>32</v>
      </c>
      <c r="P811" s="42" t="s">
        <v>32</v>
      </c>
      <c r="Q811" s="42" t="s">
        <v>32</v>
      </c>
      <c r="R811" s="42">
        <v>1</v>
      </c>
      <c r="S811" s="42">
        <v>1</v>
      </c>
      <c r="T811" s="42">
        <v>1</v>
      </c>
      <c r="U811" s="42">
        <v>1</v>
      </c>
      <c r="V811" s="42">
        <v>1</v>
      </c>
    </row>
    <row r="812" spans="1:22" ht="34.5" customHeight="1" x14ac:dyDescent="0.25">
      <c r="A812" s="2" t="s">
        <v>456</v>
      </c>
      <c r="B812" s="2" t="s">
        <v>537</v>
      </c>
      <c r="C812" s="2" t="s">
        <v>560</v>
      </c>
      <c r="D812" s="2" t="s">
        <v>50</v>
      </c>
      <c r="E812" s="2">
        <v>243</v>
      </c>
      <c r="F812" s="2" t="s">
        <v>538</v>
      </c>
      <c r="G812" s="2" t="s">
        <v>539</v>
      </c>
      <c r="H812" s="3">
        <v>1</v>
      </c>
      <c r="I812" s="2" t="s">
        <v>41</v>
      </c>
      <c r="J812" s="14">
        <v>45474</v>
      </c>
      <c r="K812" s="42" t="s">
        <v>32</v>
      </c>
      <c r="L812" s="42" t="s">
        <v>32</v>
      </c>
      <c r="M812" s="42" t="s">
        <v>32</v>
      </c>
      <c r="N812" s="42" t="s">
        <v>32</v>
      </c>
      <c r="O812" s="42" t="s">
        <v>32</v>
      </c>
      <c r="P812" s="42" t="s">
        <v>32</v>
      </c>
      <c r="Q812" s="42" t="s">
        <v>32</v>
      </c>
      <c r="R812" s="42" t="s">
        <v>32</v>
      </c>
      <c r="S812" s="42" t="s">
        <v>32</v>
      </c>
      <c r="T812" s="42" t="s">
        <v>32</v>
      </c>
      <c r="U812" s="42" t="s">
        <v>32</v>
      </c>
      <c r="V812" s="42" t="s">
        <v>32</v>
      </c>
    </row>
    <row r="813" spans="1:22" ht="34.5" customHeight="1" x14ac:dyDescent="0.25">
      <c r="A813" s="2" t="s">
        <v>456</v>
      </c>
      <c r="B813" s="2" t="s">
        <v>212</v>
      </c>
      <c r="C813" s="2" t="s">
        <v>561</v>
      </c>
      <c r="D813" s="2" t="s">
        <v>50</v>
      </c>
      <c r="E813" s="2">
        <v>19</v>
      </c>
      <c r="F813" s="2" t="s">
        <v>458</v>
      </c>
      <c r="G813" s="2" t="s">
        <v>459</v>
      </c>
      <c r="H813" s="6">
        <v>43</v>
      </c>
      <c r="I813" s="2" t="s">
        <v>31</v>
      </c>
      <c r="J813" s="14">
        <v>45383</v>
      </c>
      <c r="K813" s="2" t="s">
        <v>32</v>
      </c>
      <c r="L813" s="2" t="s">
        <v>32</v>
      </c>
      <c r="M813" s="2" t="s">
        <v>32</v>
      </c>
      <c r="N813" s="37" t="s">
        <v>32</v>
      </c>
      <c r="O813" s="2" t="s">
        <v>32</v>
      </c>
      <c r="P813" s="42" t="s">
        <v>32</v>
      </c>
      <c r="Q813" s="2">
        <v>17</v>
      </c>
      <c r="R813" s="2">
        <v>20</v>
      </c>
      <c r="S813" s="2">
        <v>5</v>
      </c>
      <c r="T813" s="2">
        <v>13</v>
      </c>
      <c r="U813" s="2">
        <v>42</v>
      </c>
      <c r="V813" s="42">
        <v>3.2307692307692308</v>
      </c>
    </row>
    <row r="814" spans="1:22" ht="34.5" customHeight="1" x14ac:dyDescent="0.25">
      <c r="A814" s="2" t="s">
        <v>456</v>
      </c>
      <c r="B814" s="2" t="s">
        <v>212</v>
      </c>
      <c r="C814" s="2" t="s">
        <v>561</v>
      </c>
      <c r="D814" s="2" t="s">
        <v>50</v>
      </c>
      <c r="E814" s="2">
        <v>20</v>
      </c>
      <c r="F814" s="2" t="s">
        <v>460</v>
      </c>
      <c r="G814" s="2" t="s">
        <v>461</v>
      </c>
      <c r="H814" s="37">
        <v>43</v>
      </c>
      <c r="I814" s="2" t="s">
        <v>31</v>
      </c>
      <c r="J814" s="14">
        <v>45383</v>
      </c>
      <c r="K814" s="2" t="s">
        <v>32</v>
      </c>
      <c r="L814" s="2" t="s">
        <v>32</v>
      </c>
      <c r="M814" s="2" t="s">
        <v>32</v>
      </c>
      <c r="N814" s="37" t="s">
        <v>32</v>
      </c>
      <c r="O814" s="2" t="s">
        <v>32</v>
      </c>
      <c r="P814" s="42" t="s">
        <v>32</v>
      </c>
      <c r="Q814" s="2">
        <v>14</v>
      </c>
      <c r="R814" s="2">
        <v>5</v>
      </c>
      <c r="S814" s="2">
        <v>10</v>
      </c>
      <c r="T814" s="2">
        <v>12</v>
      </c>
      <c r="U814" s="2">
        <v>29</v>
      </c>
      <c r="V814" s="42">
        <v>2.4166666666666665</v>
      </c>
    </row>
    <row r="815" spans="1:22" ht="34.5" customHeight="1" x14ac:dyDescent="0.25">
      <c r="A815" s="4" t="s">
        <v>130</v>
      </c>
      <c r="B815" s="2" t="s">
        <v>462</v>
      </c>
      <c r="C815" s="2" t="s">
        <v>561</v>
      </c>
      <c r="D815" s="2" t="s">
        <v>50</v>
      </c>
      <c r="E815" s="2">
        <v>29</v>
      </c>
      <c r="F815" s="2" t="s">
        <v>463</v>
      </c>
      <c r="G815" s="2" t="s">
        <v>464</v>
      </c>
      <c r="H815" s="5">
        <v>1</v>
      </c>
      <c r="I815" s="2" t="s">
        <v>41</v>
      </c>
      <c r="J815" s="14">
        <v>45292</v>
      </c>
      <c r="K815" s="42" t="s">
        <v>32</v>
      </c>
      <c r="L815" s="42" t="s">
        <v>32</v>
      </c>
      <c r="M815" s="42" t="s">
        <v>32</v>
      </c>
      <c r="N815" s="42">
        <v>1</v>
      </c>
      <c r="O815" s="42" t="s">
        <v>32</v>
      </c>
      <c r="P815" s="42" t="s">
        <v>32</v>
      </c>
      <c r="Q815" s="42">
        <v>0</v>
      </c>
      <c r="R815" s="42">
        <v>0</v>
      </c>
      <c r="S815" s="42">
        <v>0</v>
      </c>
      <c r="T815" s="42">
        <v>1</v>
      </c>
      <c r="U815" s="42">
        <v>0</v>
      </c>
      <c r="V815" s="42">
        <v>0</v>
      </c>
    </row>
    <row r="816" spans="1:22" ht="34.5" customHeight="1" x14ac:dyDescent="0.25">
      <c r="A816" s="4" t="s">
        <v>130</v>
      </c>
      <c r="B816" s="2" t="s">
        <v>462</v>
      </c>
      <c r="C816" s="2" t="s">
        <v>561</v>
      </c>
      <c r="D816" s="2" t="s">
        <v>50</v>
      </c>
      <c r="E816" s="2">
        <v>31</v>
      </c>
      <c r="F816" s="2" t="s">
        <v>465</v>
      </c>
      <c r="G816" s="2" t="s">
        <v>466</v>
      </c>
      <c r="H816" s="5">
        <v>1</v>
      </c>
      <c r="I816" s="2" t="s">
        <v>41</v>
      </c>
      <c r="J816" s="14">
        <v>45444</v>
      </c>
      <c r="K816" s="42" t="s">
        <v>32</v>
      </c>
      <c r="L816" s="42" t="s">
        <v>32</v>
      </c>
      <c r="M816" s="42" t="s">
        <v>32</v>
      </c>
      <c r="N816" s="42" t="s">
        <v>32</v>
      </c>
      <c r="O816" s="42" t="s">
        <v>32</v>
      </c>
      <c r="P816" s="42" t="s">
        <v>32</v>
      </c>
      <c r="Q816" s="42" t="s">
        <v>32</v>
      </c>
      <c r="R816" s="42" t="s">
        <v>32</v>
      </c>
      <c r="S816" s="42">
        <v>0</v>
      </c>
      <c r="T816" s="42">
        <v>1</v>
      </c>
      <c r="U816" s="42">
        <v>0</v>
      </c>
      <c r="V816" s="42">
        <v>0</v>
      </c>
    </row>
    <row r="817" spans="1:22" ht="34.5" customHeight="1" x14ac:dyDescent="0.25">
      <c r="A817" s="4" t="s">
        <v>130</v>
      </c>
      <c r="B817" s="2" t="s">
        <v>462</v>
      </c>
      <c r="C817" s="2" t="s">
        <v>561</v>
      </c>
      <c r="D817" s="2" t="s">
        <v>50</v>
      </c>
      <c r="E817" s="2">
        <v>32</v>
      </c>
      <c r="F817" s="2" t="s">
        <v>467</v>
      </c>
      <c r="G817" s="4" t="s">
        <v>468</v>
      </c>
      <c r="H817" s="5">
        <v>1</v>
      </c>
      <c r="I817" s="2" t="s">
        <v>41</v>
      </c>
      <c r="J817" s="14">
        <v>45474</v>
      </c>
      <c r="K817" s="42" t="s">
        <v>32</v>
      </c>
      <c r="L817" s="42" t="s">
        <v>32</v>
      </c>
      <c r="M817" s="42" t="s">
        <v>32</v>
      </c>
      <c r="N817" s="42" t="s">
        <v>32</v>
      </c>
      <c r="O817" s="42" t="s">
        <v>32</v>
      </c>
      <c r="P817" s="42" t="s">
        <v>32</v>
      </c>
      <c r="Q817" s="42" t="s">
        <v>32</v>
      </c>
      <c r="R817" s="42" t="s">
        <v>32</v>
      </c>
      <c r="S817" s="42" t="s">
        <v>32</v>
      </c>
      <c r="T817" s="42" t="s">
        <v>32</v>
      </c>
      <c r="U817" s="42" t="s">
        <v>32</v>
      </c>
      <c r="V817" s="42" t="s">
        <v>32</v>
      </c>
    </row>
    <row r="818" spans="1:22" ht="34.5" customHeight="1" x14ac:dyDescent="0.25">
      <c r="A818" s="4" t="s">
        <v>130</v>
      </c>
      <c r="B818" s="37" t="s">
        <v>469</v>
      </c>
      <c r="C818" s="2" t="s">
        <v>561</v>
      </c>
      <c r="D818" s="2" t="s">
        <v>43</v>
      </c>
      <c r="E818" s="2">
        <v>39</v>
      </c>
      <c r="F818" s="2" t="s">
        <v>470</v>
      </c>
      <c r="G818" s="37" t="s">
        <v>471</v>
      </c>
      <c r="H818" s="39">
        <v>98</v>
      </c>
      <c r="I818" s="2" t="s">
        <v>31</v>
      </c>
      <c r="J818" s="14">
        <v>45352</v>
      </c>
      <c r="K818" s="2" t="s">
        <v>32</v>
      </c>
      <c r="L818" s="2" t="s">
        <v>32</v>
      </c>
      <c r="M818" s="2">
        <v>6</v>
      </c>
      <c r="N818" s="2">
        <v>21</v>
      </c>
      <c r="O818" s="2">
        <v>6</v>
      </c>
      <c r="P818" s="42">
        <v>0.2857142857142857</v>
      </c>
      <c r="Q818" s="2" t="s">
        <v>32</v>
      </c>
      <c r="R818" s="2" t="s">
        <v>32</v>
      </c>
      <c r="S818" s="2">
        <v>32</v>
      </c>
      <c r="T818" s="2">
        <v>39</v>
      </c>
      <c r="U818" s="2">
        <v>32</v>
      </c>
      <c r="V818" s="42">
        <v>0.82051282051282048</v>
      </c>
    </row>
    <row r="819" spans="1:22" ht="34.5" customHeight="1" x14ac:dyDescent="0.25">
      <c r="A819" s="2" t="s">
        <v>472</v>
      </c>
      <c r="B819" s="2" t="s">
        <v>306</v>
      </c>
      <c r="C819" s="2" t="s">
        <v>561</v>
      </c>
      <c r="D819" s="2" t="s">
        <v>37</v>
      </c>
      <c r="E819" s="2">
        <v>47</v>
      </c>
      <c r="F819" s="2" t="s">
        <v>473</v>
      </c>
      <c r="G819" s="2" t="s">
        <v>474</v>
      </c>
      <c r="H819" s="3">
        <v>0.9</v>
      </c>
      <c r="I819" s="2" t="s">
        <v>41</v>
      </c>
      <c r="J819" s="14">
        <v>45323</v>
      </c>
      <c r="K819" s="42" t="s">
        <v>32</v>
      </c>
      <c r="L819" s="42">
        <v>1</v>
      </c>
      <c r="M819" s="42" t="s">
        <v>32</v>
      </c>
      <c r="N819" s="42">
        <v>0.9</v>
      </c>
      <c r="O819" s="42">
        <v>1</v>
      </c>
      <c r="P819" s="42">
        <v>1.1111111111111112</v>
      </c>
      <c r="Q819" s="42">
        <v>1</v>
      </c>
      <c r="R819" s="42" t="s">
        <v>32</v>
      </c>
      <c r="S819" s="42">
        <v>1</v>
      </c>
      <c r="T819" s="42">
        <v>0.9</v>
      </c>
      <c r="U819" s="42">
        <v>1</v>
      </c>
      <c r="V819" s="42">
        <v>1.1111111111111112</v>
      </c>
    </row>
    <row r="820" spans="1:22" ht="34.5" customHeight="1" x14ac:dyDescent="0.25">
      <c r="A820" s="37" t="s">
        <v>472</v>
      </c>
      <c r="B820" s="37" t="s">
        <v>268</v>
      </c>
      <c r="C820" s="2" t="s">
        <v>561</v>
      </c>
      <c r="D820" s="2" t="s">
        <v>37</v>
      </c>
      <c r="E820" s="2">
        <v>56</v>
      </c>
      <c r="F820" s="2" t="s">
        <v>475</v>
      </c>
      <c r="G820" s="37" t="s">
        <v>476</v>
      </c>
      <c r="H820" s="37">
        <v>8</v>
      </c>
      <c r="I820" s="2" t="s">
        <v>31</v>
      </c>
      <c r="J820" s="14">
        <v>45566</v>
      </c>
      <c r="K820" s="2" t="s">
        <v>32</v>
      </c>
      <c r="L820" s="2" t="s">
        <v>32</v>
      </c>
      <c r="M820" s="2" t="s">
        <v>32</v>
      </c>
      <c r="N820" s="2" t="s">
        <v>32</v>
      </c>
      <c r="O820" s="2" t="s">
        <v>32</v>
      </c>
      <c r="P820" s="42" t="s">
        <v>32</v>
      </c>
      <c r="Q820" s="2" t="s">
        <v>32</v>
      </c>
      <c r="R820" s="2" t="s">
        <v>32</v>
      </c>
      <c r="S820" s="2" t="s">
        <v>32</v>
      </c>
      <c r="T820" s="2" t="s">
        <v>32</v>
      </c>
      <c r="U820" s="2" t="s">
        <v>32</v>
      </c>
      <c r="V820" s="42" t="s">
        <v>32</v>
      </c>
    </row>
    <row r="821" spans="1:22" ht="34.5" customHeight="1" x14ac:dyDescent="0.25">
      <c r="A821" s="37" t="s">
        <v>472</v>
      </c>
      <c r="B821" s="37" t="s">
        <v>268</v>
      </c>
      <c r="C821" s="2" t="s">
        <v>561</v>
      </c>
      <c r="D821" s="2" t="s">
        <v>37</v>
      </c>
      <c r="E821" s="2">
        <v>57</v>
      </c>
      <c r="F821" s="2" t="s">
        <v>304</v>
      </c>
      <c r="G821" s="37" t="s">
        <v>305</v>
      </c>
      <c r="H821" s="37">
        <v>5</v>
      </c>
      <c r="I821" s="2" t="s">
        <v>31</v>
      </c>
      <c r="J821" s="14">
        <v>45566</v>
      </c>
      <c r="K821" s="2" t="s">
        <v>32</v>
      </c>
      <c r="L821" s="2" t="s">
        <v>32</v>
      </c>
      <c r="M821" s="2" t="s">
        <v>32</v>
      </c>
      <c r="N821" s="2" t="s">
        <v>32</v>
      </c>
      <c r="O821" s="2" t="s">
        <v>32</v>
      </c>
      <c r="P821" s="42" t="s">
        <v>32</v>
      </c>
      <c r="Q821" s="2" t="s">
        <v>32</v>
      </c>
      <c r="R821" s="2" t="s">
        <v>32</v>
      </c>
      <c r="S821" s="2" t="s">
        <v>32</v>
      </c>
      <c r="T821" s="2" t="s">
        <v>32</v>
      </c>
      <c r="U821" s="2" t="s">
        <v>32</v>
      </c>
      <c r="V821" s="42" t="s">
        <v>32</v>
      </c>
    </row>
    <row r="822" spans="1:22" ht="34.5" customHeight="1" x14ac:dyDescent="0.25">
      <c r="A822" s="37" t="s">
        <v>472</v>
      </c>
      <c r="B822" s="37" t="s">
        <v>268</v>
      </c>
      <c r="C822" s="2" t="s">
        <v>561</v>
      </c>
      <c r="D822" s="2" t="s">
        <v>25</v>
      </c>
      <c r="E822" s="2">
        <v>70</v>
      </c>
      <c r="F822" s="2" t="s">
        <v>479</v>
      </c>
      <c r="G822" s="37" t="s">
        <v>480</v>
      </c>
      <c r="H822" s="37">
        <v>1</v>
      </c>
      <c r="I822" s="2" t="s">
        <v>31</v>
      </c>
      <c r="J822" s="14">
        <v>45566</v>
      </c>
      <c r="K822" s="2" t="s">
        <v>32</v>
      </c>
      <c r="L822" s="2" t="s">
        <v>32</v>
      </c>
      <c r="M822" s="2" t="s">
        <v>32</v>
      </c>
      <c r="N822" s="2" t="s">
        <v>32</v>
      </c>
      <c r="O822" s="2" t="s">
        <v>32</v>
      </c>
      <c r="P822" s="42" t="s">
        <v>32</v>
      </c>
      <c r="Q822" s="2" t="s">
        <v>32</v>
      </c>
      <c r="R822" s="2" t="s">
        <v>32</v>
      </c>
      <c r="S822" s="2" t="s">
        <v>32</v>
      </c>
      <c r="T822" s="2" t="s">
        <v>32</v>
      </c>
      <c r="U822" s="2" t="s">
        <v>32</v>
      </c>
      <c r="V822" s="42" t="s">
        <v>32</v>
      </c>
    </row>
    <row r="823" spans="1:22" ht="34.5" customHeight="1" x14ac:dyDescent="0.25">
      <c r="A823" s="2" t="s">
        <v>472</v>
      </c>
      <c r="B823" s="2" t="s">
        <v>244</v>
      </c>
      <c r="C823" s="2" t="s">
        <v>561</v>
      </c>
      <c r="D823" s="2" t="s">
        <v>50</v>
      </c>
      <c r="E823" s="2">
        <v>74</v>
      </c>
      <c r="F823" s="2" t="s">
        <v>481</v>
      </c>
      <c r="G823" s="4" t="s">
        <v>482</v>
      </c>
      <c r="H823" s="37">
        <v>4</v>
      </c>
      <c r="I823" s="2" t="s">
        <v>31</v>
      </c>
      <c r="J823" s="14">
        <v>45627</v>
      </c>
      <c r="K823" s="2" t="s">
        <v>32</v>
      </c>
      <c r="L823" s="2" t="s">
        <v>32</v>
      </c>
      <c r="M823" s="2" t="s">
        <v>32</v>
      </c>
      <c r="N823" s="2" t="s">
        <v>32</v>
      </c>
      <c r="O823" s="2" t="s">
        <v>32</v>
      </c>
      <c r="P823" s="42" t="s">
        <v>32</v>
      </c>
      <c r="Q823" s="2" t="s">
        <v>32</v>
      </c>
      <c r="R823" s="2" t="s">
        <v>32</v>
      </c>
      <c r="S823" s="2" t="s">
        <v>32</v>
      </c>
      <c r="T823" s="2" t="s">
        <v>32</v>
      </c>
      <c r="U823" s="2" t="s">
        <v>32</v>
      </c>
      <c r="V823" s="42" t="s">
        <v>32</v>
      </c>
    </row>
    <row r="824" spans="1:22" ht="34.5" customHeight="1" x14ac:dyDescent="0.25">
      <c r="A824" s="2" t="s">
        <v>472</v>
      </c>
      <c r="B824" s="2" t="s">
        <v>244</v>
      </c>
      <c r="C824" s="2" t="s">
        <v>561</v>
      </c>
      <c r="D824" s="2" t="s">
        <v>25</v>
      </c>
      <c r="E824" s="2">
        <v>79</v>
      </c>
      <c r="F824" s="2" t="s">
        <v>483</v>
      </c>
      <c r="G824" s="2" t="s">
        <v>484</v>
      </c>
      <c r="H824" s="3">
        <v>1</v>
      </c>
      <c r="I824" s="2" t="s">
        <v>41</v>
      </c>
      <c r="J824" s="14">
        <v>45352</v>
      </c>
      <c r="K824" s="42" t="s">
        <v>32</v>
      </c>
      <c r="L824" s="42" t="s">
        <v>32</v>
      </c>
      <c r="M824" s="42">
        <v>1</v>
      </c>
      <c r="N824" s="42">
        <v>1</v>
      </c>
      <c r="O824" s="42">
        <v>1</v>
      </c>
      <c r="P824" s="42">
        <v>1</v>
      </c>
      <c r="Q824" s="42">
        <v>1</v>
      </c>
      <c r="R824" s="42">
        <v>1</v>
      </c>
      <c r="S824" s="42">
        <v>1</v>
      </c>
      <c r="T824" s="42">
        <v>1</v>
      </c>
      <c r="U824" s="42">
        <v>1</v>
      </c>
      <c r="V824" s="42">
        <v>1</v>
      </c>
    </row>
    <row r="825" spans="1:22" ht="34.5" customHeight="1" x14ac:dyDescent="0.25">
      <c r="A825" s="2" t="s">
        <v>472</v>
      </c>
      <c r="B825" s="2" t="s">
        <v>244</v>
      </c>
      <c r="C825" s="2" t="s">
        <v>561</v>
      </c>
      <c r="D825" s="2" t="s">
        <v>50</v>
      </c>
      <c r="E825" s="2">
        <v>84</v>
      </c>
      <c r="F825" s="2" t="s">
        <v>485</v>
      </c>
      <c r="G825" s="2" t="s">
        <v>486</v>
      </c>
      <c r="H825" s="37">
        <v>2</v>
      </c>
      <c r="I825" s="2" t="s">
        <v>31</v>
      </c>
      <c r="J825" s="14">
        <v>45444</v>
      </c>
      <c r="K825" s="2" t="s">
        <v>32</v>
      </c>
      <c r="L825" s="2" t="s">
        <v>32</v>
      </c>
      <c r="M825" s="2" t="s">
        <v>32</v>
      </c>
      <c r="N825" s="37" t="s">
        <v>32</v>
      </c>
      <c r="O825" s="2" t="s">
        <v>32</v>
      </c>
      <c r="P825" s="42" t="s">
        <v>32</v>
      </c>
      <c r="Q825" s="2" t="s">
        <v>32</v>
      </c>
      <c r="R825" s="2" t="s">
        <v>32</v>
      </c>
      <c r="S825" s="2">
        <v>0</v>
      </c>
      <c r="T825" s="2">
        <v>1</v>
      </c>
      <c r="U825" s="2">
        <v>0</v>
      </c>
      <c r="V825" s="42">
        <v>0</v>
      </c>
    </row>
    <row r="826" spans="1:22" ht="34.5" customHeight="1" x14ac:dyDescent="0.25">
      <c r="A826" s="2" t="s">
        <v>472</v>
      </c>
      <c r="B826" s="2" t="s">
        <v>232</v>
      </c>
      <c r="C826" s="2" t="s">
        <v>561</v>
      </c>
      <c r="D826" s="2" t="s">
        <v>43</v>
      </c>
      <c r="E826" s="2">
        <v>85</v>
      </c>
      <c r="F826" s="2" t="s">
        <v>487</v>
      </c>
      <c r="G826" s="2" t="s">
        <v>488</v>
      </c>
      <c r="H826" s="2">
        <v>1400</v>
      </c>
      <c r="I826" s="2" t="s">
        <v>31</v>
      </c>
      <c r="J826" s="14">
        <v>45444</v>
      </c>
      <c r="K826" s="2" t="s">
        <v>32</v>
      </c>
      <c r="L826" s="2" t="s">
        <v>32</v>
      </c>
      <c r="M826" s="2" t="s">
        <v>32</v>
      </c>
      <c r="N826" s="37" t="s">
        <v>32</v>
      </c>
      <c r="O826" s="2" t="s">
        <v>32</v>
      </c>
      <c r="P826" s="42" t="s">
        <v>32</v>
      </c>
      <c r="Q826" s="2" t="s">
        <v>32</v>
      </c>
      <c r="R826" s="2" t="s">
        <v>32</v>
      </c>
      <c r="S826" s="2">
        <v>251</v>
      </c>
      <c r="T826" s="2">
        <v>470</v>
      </c>
      <c r="U826" s="2">
        <v>251</v>
      </c>
      <c r="V826" s="42">
        <v>0.53404255319148941</v>
      </c>
    </row>
    <row r="827" spans="1:22" ht="34.5" customHeight="1" x14ac:dyDescent="0.25">
      <c r="A827" s="2" t="s">
        <v>472</v>
      </c>
      <c r="B827" s="2" t="s">
        <v>232</v>
      </c>
      <c r="C827" s="2" t="s">
        <v>561</v>
      </c>
      <c r="D827" s="2" t="s">
        <v>43</v>
      </c>
      <c r="E827" s="2">
        <v>88</v>
      </c>
      <c r="F827" s="2" t="s">
        <v>489</v>
      </c>
      <c r="G827" s="37" t="s">
        <v>490</v>
      </c>
      <c r="H827" s="3">
        <v>1</v>
      </c>
      <c r="I827" s="2" t="s">
        <v>41</v>
      </c>
      <c r="J827" s="14">
        <v>45444</v>
      </c>
      <c r="K827" s="42" t="s">
        <v>32</v>
      </c>
      <c r="L827" s="42" t="s">
        <v>32</v>
      </c>
      <c r="M827" s="42" t="s">
        <v>32</v>
      </c>
      <c r="N827" s="42" t="s">
        <v>32</v>
      </c>
      <c r="O827" s="42" t="s">
        <v>32</v>
      </c>
      <c r="P827" s="42" t="s">
        <v>32</v>
      </c>
      <c r="Q827" s="42" t="s">
        <v>32</v>
      </c>
      <c r="R827" s="42" t="s">
        <v>32</v>
      </c>
      <c r="S827" s="42">
        <v>0.6</v>
      </c>
      <c r="T827" s="42">
        <v>1</v>
      </c>
      <c r="U827" s="42">
        <v>0.6</v>
      </c>
      <c r="V827" s="42">
        <v>0.6</v>
      </c>
    </row>
    <row r="828" spans="1:22" ht="34.5" customHeight="1" x14ac:dyDescent="0.25">
      <c r="A828" s="2" t="s">
        <v>472</v>
      </c>
      <c r="B828" s="2" t="s">
        <v>232</v>
      </c>
      <c r="C828" s="2" t="s">
        <v>561</v>
      </c>
      <c r="D828" s="2" t="s">
        <v>43</v>
      </c>
      <c r="E828" s="2">
        <v>90</v>
      </c>
      <c r="F828" s="2" t="s">
        <v>491</v>
      </c>
      <c r="G828" s="2" t="s">
        <v>492</v>
      </c>
      <c r="H828" s="2">
        <v>2</v>
      </c>
      <c r="I828" s="2" t="s">
        <v>31</v>
      </c>
      <c r="J828" s="14">
        <v>45627</v>
      </c>
      <c r="K828" s="2" t="s">
        <v>32</v>
      </c>
      <c r="L828" s="2" t="s">
        <v>32</v>
      </c>
      <c r="M828" s="2" t="s">
        <v>32</v>
      </c>
      <c r="N828" s="2" t="s">
        <v>32</v>
      </c>
      <c r="O828" s="2" t="s">
        <v>32</v>
      </c>
      <c r="P828" s="42" t="s">
        <v>32</v>
      </c>
      <c r="Q828" s="2" t="s">
        <v>32</v>
      </c>
      <c r="R828" s="2" t="s">
        <v>32</v>
      </c>
      <c r="S828" s="2" t="s">
        <v>32</v>
      </c>
      <c r="T828" s="2" t="s">
        <v>32</v>
      </c>
      <c r="U828" s="2" t="s">
        <v>32</v>
      </c>
      <c r="V828" s="42" t="s">
        <v>32</v>
      </c>
    </row>
    <row r="829" spans="1:22" ht="34.5" customHeight="1" x14ac:dyDescent="0.25">
      <c r="A829" s="2" t="s">
        <v>472</v>
      </c>
      <c r="B829" s="37" t="s">
        <v>220</v>
      </c>
      <c r="C829" s="2" t="s">
        <v>561</v>
      </c>
      <c r="D829" s="2" t="s">
        <v>25</v>
      </c>
      <c r="E829" s="2">
        <v>93</v>
      </c>
      <c r="F829" s="2" t="s">
        <v>493</v>
      </c>
      <c r="G829" s="37" t="s">
        <v>494</v>
      </c>
      <c r="H829" s="37">
        <v>5</v>
      </c>
      <c r="I829" s="2" t="s">
        <v>31</v>
      </c>
      <c r="J829" s="14">
        <v>45597</v>
      </c>
      <c r="K829" s="2" t="s">
        <v>32</v>
      </c>
      <c r="L829" s="2" t="s">
        <v>32</v>
      </c>
      <c r="M829" s="2" t="s">
        <v>32</v>
      </c>
      <c r="N829" s="2" t="s">
        <v>32</v>
      </c>
      <c r="O829" s="2" t="s">
        <v>32</v>
      </c>
      <c r="P829" s="42" t="s">
        <v>32</v>
      </c>
      <c r="Q829" s="2" t="s">
        <v>32</v>
      </c>
      <c r="R829" s="2" t="s">
        <v>32</v>
      </c>
      <c r="S829" s="2" t="s">
        <v>32</v>
      </c>
      <c r="T829" s="2" t="s">
        <v>32</v>
      </c>
      <c r="U829" s="2" t="s">
        <v>32</v>
      </c>
      <c r="V829" s="42" t="s">
        <v>32</v>
      </c>
    </row>
    <row r="830" spans="1:22" ht="34.5" customHeight="1" x14ac:dyDescent="0.25">
      <c r="A830" s="2" t="s">
        <v>472</v>
      </c>
      <c r="B830" s="2" t="s">
        <v>220</v>
      </c>
      <c r="C830" s="2" t="s">
        <v>561</v>
      </c>
      <c r="D830" s="2" t="s">
        <v>25</v>
      </c>
      <c r="E830" s="2">
        <v>95</v>
      </c>
      <c r="F830" s="2" t="s">
        <v>223</v>
      </c>
      <c r="G830" s="2" t="s">
        <v>495</v>
      </c>
      <c r="H830" s="2">
        <v>10</v>
      </c>
      <c r="I830" s="2" t="s">
        <v>31</v>
      </c>
      <c r="J830" s="14">
        <v>45474</v>
      </c>
      <c r="K830" s="2" t="s">
        <v>32</v>
      </c>
      <c r="L830" s="2" t="s">
        <v>32</v>
      </c>
      <c r="M830" s="2" t="s">
        <v>32</v>
      </c>
      <c r="N830" s="2" t="s">
        <v>32</v>
      </c>
      <c r="O830" s="2" t="s">
        <v>32</v>
      </c>
      <c r="P830" s="3" t="s">
        <v>32</v>
      </c>
      <c r="Q830" s="2" t="s">
        <v>32</v>
      </c>
      <c r="R830" s="2" t="s">
        <v>32</v>
      </c>
      <c r="S830" s="2" t="s">
        <v>32</v>
      </c>
      <c r="T830" s="2" t="s">
        <v>32</v>
      </c>
      <c r="U830" s="2" t="s">
        <v>32</v>
      </c>
      <c r="V830" s="2" t="s">
        <v>32</v>
      </c>
    </row>
    <row r="831" spans="1:22" ht="34.5" customHeight="1" x14ac:dyDescent="0.25">
      <c r="A831" s="2" t="s">
        <v>472</v>
      </c>
      <c r="B831" s="2" t="s">
        <v>220</v>
      </c>
      <c r="C831" s="2" t="s">
        <v>561</v>
      </c>
      <c r="D831" s="2" t="s">
        <v>25</v>
      </c>
      <c r="E831" s="2">
        <v>98</v>
      </c>
      <c r="F831" s="2" t="s">
        <v>496</v>
      </c>
      <c r="G831" s="2" t="s">
        <v>497</v>
      </c>
      <c r="H831" s="2">
        <v>735</v>
      </c>
      <c r="I831" s="2" t="s">
        <v>31</v>
      </c>
      <c r="J831" s="14">
        <v>45323</v>
      </c>
      <c r="K831" s="2" t="s">
        <v>32</v>
      </c>
      <c r="L831" s="2">
        <v>0</v>
      </c>
      <c r="M831" s="2" t="s">
        <v>32</v>
      </c>
      <c r="N831" s="2">
        <v>33</v>
      </c>
      <c r="O831" s="2">
        <v>0</v>
      </c>
      <c r="P831" s="42">
        <v>0</v>
      </c>
      <c r="Q831" s="2" t="s">
        <v>32</v>
      </c>
      <c r="R831" s="2" t="s">
        <v>32</v>
      </c>
      <c r="S831" s="2" t="s">
        <v>32</v>
      </c>
      <c r="T831" s="2" t="s">
        <v>32</v>
      </c>
      <c r="U831" s="2" t="s">
        <v>32</v>
      </c>
      <c r="V831" s="42" t="s">
        <v>32</v>
      </c>
    </row>
    <row r="832" spans="1:22" ht="34.5" customHeight="1" x14ac:dyDescent="0.25">
      <c r="A832" s="4" t="s">
        <v>24</v>
      </c>
      <c r="B832" s="4" t="s">
        <v>24</v>
      </c>
      <c r="C832" s="2" t="s">
        <v>561</v>
      </c>
      <c r="D832" s="2" t="s">
        <v>25</v>
      </c>
      <c r="E832" s="2">
        <v>100</v>
      </c>
      <c r="F832" s="2" t="s">
        <v>33</v>
      </c>
      <c r="G832" s="37" t="s">
        <v>33</v>
      </c>
      <c r="H832" s="37">
        <v>1</v>
      </c>
      <c r="I832" s="2" t="s">
        <v>31</v>
      </c>
      <c r="J832" s="14">
        <v>45505</v>
      </c>
      <c r="K832" s="2" t="s">
        <v>32</v>
      </c>
      <c r="L832" s="2" t="s">
        <v>32</v>
      </c>
      <c r="M832" s="2" t="s">
        <v>32</v>
      </c>
      <c r="N832" s="2" t="s">
        <v>32</v>
      </c>
      <c r="O832" s="2" t="s">
        <v>32</v>
      </c>
      <c r="P832" s="42" t="s">
        <v>32</v>
      </c>
      <c r="Q832" s="2" t="s">
        <v>32</v>
      </c>
      <c r="R832" s="2" t="s">
        <v>32</v>
      </c>
      <c r="S832" s="2" t="s">
        <v>32</v>
      </c>
      <c r="T832" s="2" t="s">
        <v>32</v>
      </c>
      <c r="U832" s="2" t="s">
        <v>32</v>
      </c>
      <c r="V832" s="42" t="s">
        <v>32</v>
      </c>
    </row>
    <row r="833" spans="1:22" ht="34.5" customHeight="1" x14ac:dyDescent="0.25">
      <c r="A833" s="4" t="s">
        <v>24</v>
      </c>
      <c r="B833" s="4" t="s">
        <v>24</v>
      </c>
      <c r="C833" s="2" t="s">
        <v>561</v>
      </c>
      <c r="D833" s="2" t="s">
        <v>25</v>
      </c>
      <c r="E833" s="2">
        <v>101</v>
      </c>
      <c r="F833" s="2" t="s">
        <v>35</v>
      </c>
      <c r="G833" s="37" t="s">
        <v>35</v>
      </c>
      <c r="H833" s="37">
        <v>2</v>
      </c>
      <c r="I833" s="2" t="s">
        <v>31</v>
      </c>
      <c r="J833" s="14">
        <v>45505</v>
      </c>
      <c r="K833" s="2" t="s">
        <v>32</v>
      </c>
      <c r="L833" s="2" t="s">
        <v>32</v>
      </c>
      <c r="M833" s="2" t="s">
        <v>32</v>
      </c>
      <c r="N833" s="2" t="s">
        <v>32</v>
      </c>
      <c r="O833" s="2" t="s">
        <v>32</v>
      </c>
      <c r="P833" s="42" t="s">
        <v>32</v>
      </c>
      <c r="Q833" s="2" t="s">
        <v>32</v>
      </c>
      <c r="R833" s="2" t="s">
        <v>32</v>
      </c>
      <c r="S833" s="2" t="s">
        <v>32</v>
      </c>
      <c r="T833" s="2" t="s">
        <v>32</v>
      </c>
      <c r="U833" s="2" t="s">
        <v>32</v>
      </c>
      <c r="V833" s="42" t="s">
        <v>32</v>
      </c>
    </row>
    <row r="834" spans="1:22" ht="34.5" customHeight="1" x14ac:dyDescent="0.25">
      <c r="A834" s="4" t="s">
        <v>24</v>
      </c>
      <c r="B834" s="4" t="s">
        <v>24</v>
      </c>
      <c r="C834" s="2" t="s">
        <v>561</v>
      </c>
      <c r="D834" s="2" t="s">
        <v>43</v>
      </c>
      <c r="E834" s="2">
        <v>104</v>
      </c>
      <c r="F834" s="2" t="s">
        <v>46</v>
      </c>
      <c r="G834" s="37" t="s">
        <v>542</v>
      </c>
      <c r="H834" s="38">
        <v>1</v>
      </c>
      <c r="I834" s="2" t="s">
        <v>41</v>
      </c>
      <c r="J834" s="14">
        <v>45352</v>
      </c>
      <c r="K834" s="42" t="s">
        <v>32</v>
      </c>
      <c r="L834" s="42" t="s">
        <v>32</v>
      </c>
      <c r="M834" s="42">
        <v>1</v>
      </c>
      <c r="N834" s="42">
        <v>1</v>
      </c>
      <c r="O834" s="42">
        <v>1</v>
      </c>
      <c r="P834" s="42">
        <v>1</v>
      </c>
      <c r="Q834" s="42" t="s">
        <v>32</v>
      </c>
      <c r="R834" s="42" t="s">
        <v>32</v>
      </c>
      <c r="S834" s="42" t="s">
        <v>32</v>
      </c>
      <c r="T834" s="42">
        <v>1</v>
      </c>
      <c r="U834" s="42" t="s">
        <v>32</v>
      </c>
      <c r="V834" s="42" t="s">
        <v>32</v>
      </c>
    </row>
    <row r="835" spans="1:22" ht="34.5" customHeight="1" x14ac:dyDescent="0.25">
      <c r="A835" s="4" t="s">
        <v>24</v>
      </c>
      <c r="B835" s="4" t="s">
        <v>24</v>
      </c>
      <c r="C835" s="2" t="s">
        <v>561</v>
      </c>
      <c r="D835" s="2" t="s">
        <v>43</v>
      </c>
      <c r="E835" s="2">
        <v>105</v>
      </c>
      <c r="F835" s="2" t="s">
        <v>48</v>
      </c>
      <c r="G835" s="37" t="s">
        <v>48</v>
      </c>
      <c r="H835" s="37">
        <v>7</v>
      </c>
      <c r="I835" s="2" t="s">
        <v>31</v>
      </c>
      <c r="J835" s="14">
        <v>45352</v>
      </c>
      <c r="K835" s="2" t="s">
        <v>32</v>
      </c>
      <c r="L835" s="2" t="s">
        <v>32</v>
      </c>
      <c r="M835" s="2">
        <v>4</v>
      </c>
      <c r="N835" s="2">
        <v>4</v>
      </c>
      <c r="O835" s="2">
        <v>4</v>
      </c>
      <c r="P835" s="42">
        <v>1</v>
      </c>
      <c r="Q835" s="2">
        <v>3</v>
      </c>
      <c r="R835" s="2" t="s">
        <v>32</v>
      </c>
      <c r="S835" s="2" t="s">
        <v>32</v>
      </c>
      <c r="T835" s="2">
        <v>3</v>
      </c>
      <c r="U835" s="2">
        <v>3</v>
      </c>
      <c r="V835" s="42">
        <v>1</v>
      </c>
    </row>
    <row r="836" spans="1:22" ht="34.5" customHeight="1" x14ac:dyDescent="0.25">
      <c r="A836" s="4" t="s">
        <v>24</v>
      </c>
      <c r="B836" s="4" t="s">
        <v>24</v>
      </c>
      <c r="C836" s="2" t="s">
        <v>561</v>
      </c>
      <c r="D836" s="2" t="s">
        <v>50</v>
      </c>
      <c r="E836" s="2">
        <v>106</v>
      </c>
      <c r="F836" s="2" t="s">
        <v>51</v>
      </c>
      <c r="G836" s="37" t="s">
        <v>51</v>
      </c>
      <c r="H836" s="37">
        <v>1</v>
      </c>
      <c r="I836" s="2" t="s">
        <v>31</v>
      </c>
      <c r="J836" s="14">
        <v>45597</v>
      </c>
      <c r="K836" s="2" t="s">
        <v>32</v>
      </c>
      <c r="L836" s="2" t="s">
        <v>32</v>
      </c>
      <c r="M836" s="2" t="s">
        <v>32</v>
      </c>
      <c r="N836" s="2" t="s">
        <v>32</v>
      </c>
      <c r="O836" s="2" t="s">
        <v>32</v>
      </c>
      <c r="P836" s="42" t="s">
        <v>32</v>
      </c>
      <c r="Q836" s="2" t="s">
        <v>32</v>
      </c>
      <c r="R836" s="2" t="s">
        <v>32</v>
      </c>
      <c r="S836" s="2" t="s">
        <v>32</v>
      </c>
      <c r="T836" s="2" t="s">
        <v>32</v>
      </c>
      <c r="U836" s="2" t="s">
        <v>32</v>
      </c>
      <c r="V836" s="42" t="s">
        <v>32</v>
      </c>
    </row>
    <row r="837" spans="1:22" ht="34.5" customHeight="1" x14ac:dyDescent="0.25">
      <c r="A837" s="4" t="s">
        <v>24</v>
      </c>
      <c r="B837" s="4" t="s">
        <v>24</v>
      </c>
      <c r="C837" s="2" t="s">
        <v>561</v>
      </c>
      <c r="D837" s="2" t="s">
        <v>37</v>
      </c>
      <c r="E837" s="2">
        <v>108</v>
      </c>
      <c r="F837" s="2" t="s">
        <v>544</v>
      </c>
      <c r="G837" s="37" t="s">
        <v>53</v>
      </c>
      <c r="H837" s="37">
        <v>11</v>
      </c>
      <c r="I837" s="2" t="s">
        <v>31</v>
      </c>
      <c r="J837" s="14">
        <v>45474</v>
      </c>
      <c r="K837" s="2" t="s">
        <v>32</v>
      </c>
      <c r="L837" s="2" t="s">
        <v>32</v>
      </c>
      <c r="M837" s="2" t="s">
        <v>32</v>
      </c>
      <c r="N837" s="2" t="s">
        <v>32</v>
      </c>
      <c r="O837" s="2" t="s">
        <v>32</v>
      </c>
      <c r="P837" s="42" t="s">
        <v>32</v>
      </c>
      <c r="Q837" s="2" t="s">
        <v>32</v>
      </c>
      <c r="R837" s="2" t="s">
        <v>32</v>
      </c>
      <c r="S837" s="2" t="s">
        <v>32</v>
      </c>
      <c r="T837" s="2" t="s">
        <v>32</v>
      </c>
      <c r="U837" s="2" t="s">
        <v>32</v>
      </c>
      <c r="V837" s="42" t="s">
        <v>32</v>
      </c>
    </row>
    <row r="838" spans="1:22" ht="34.5" customHeight="1" x14ac:dyDescent="0.25">
      <c r="A838" s="2" t="s">
        <v>499</v>
      </c>
      <c r="B838" s="2" t="s">
        <v>65</v>
      </c>
      <c r="C838" s="2" t="s">
        <v>561</v>
      </c>
      <c r="D838" s="2" t="s">
        <v>37</v>
      </c>
      <c r="E838" s="2">
        <v>114</v>
      </c>
      <c r="F838" s="2" t="s">
        <v>500</v>
      </c>
      <c r="G838" s="2" t="s">
        <v>501</v>
      </c>
      <c r="H838" s="2">
        <v>3</v>
      </c>
      <c r="I838" s="2" t="s">
        <v>31</v>
      </c>
      <c r="J838" s="14">
        <v>45444</v>
      </c>
      <c r="K838" s="2" t="s">
        <v>32</v>
      </c>
      <c r="L838" s="2" t="s">
        <v>32</v>
      </c>
      <c r="M838" s="2" t="s">
        <v>32</v>
      </c>
      <c r="N838" s="37" t="s">
        <v>32</v>
      </c>
      <c r="O838" s="2" t="s">
        <v>32</v>
      </c>
      <c r="P838" s="42" t="s">
        <v>32</v>
      </c>
      <c r="Q838" s="2" t="s">
        <v>32</v>
      </c>
      <c r="R838" s="2" t="s">
        <v>32</v>
      </c>
      <c r="S838" s="2">
        <v>1</v>
      </c>
      <c r="T838" s="2">
        <v>1</v>
      </c>
      <c r="U838" s="2">
        <v>1</v>
      </c>
      <c r="V838" s="42">
        <v>1</v>
      </c>
    </row>
    <row r="839" spans="1:22" ht="34.5" customHeight="1" x14ac:dyDescent="0.25">
      <c r="A839" s="2" t="s">
        <v>499</v>
      </c>
      <c r="B839" s="2" t="s">
        <v>110</v>
      </c>
      <c r="C839" s="2" t="s">
        <v>561</v>
      </c>
      <c r="D839" s="2" t="s">
        <v>50</v>
      </c>
      <c r="E839" s="2">
        <v>130</v>
      </c>
      <c r="F839" s="2" t="s">
        <v>502</v>
      </c>
      <c r="G839" s="2" t="s">
        <v>503</v>
      </c>
      <c r="H839" s="2">
        <v>2</v>
      </c>
      <c r="I839" s="2" t="s">
        <v>31</v>
      </c>
      <c r="J839" s="14">
        <v>45627</v>
      </c>
      <c r="K839" s="2" t="s">
        <v>32</v>
      </c>
      <c r="L839" s="2" t="s">
        <v>32</v>
      </c>
      <c r="M839" s="2" t="s">
        <v>32</v>
      </c>
      <c r="N839" s="2" t="s">
        <v>32</v>
      </c>
      <c r="O839" s="2" t="s">
        <v>32</v>
      </c>
      <c r="P839" s="42" t="s">
        <v>32</v>
      </c>
      <c r="Q839" s="2" t="s">
        <v>32</v>
      </c>
      <c r="R839" s="2" t="s">
        <v>32</v>
      </c>
      <c r="S839" s="2" t="s">
        <v>32</v>
      </c>
      <c r="T839" s="2" t="s">
        <v>32</v>
      </c>
      <c r="U839" s="2" t="s">
        <v>32</v>
      </c>
      <c r="V839" s="42" t="s">
        <v>32</v>
      </c>
    </row>
    <row r="840" spans="1:22" ht="34.5" customHeight="1" x14ac:dyDescent="0.25">
      <c r="A840" s="2" t="s">
        <v>499</v>
      </c>
      <c r="B840" s="2" t="s">
        <v>110</v>
      </c>
      <c r="C840" s="2" t="s">
        <v>561</v>
      </c>
      <c r="D840" s="2" t="s">
        <v>50</v>
      </c>
      <c r="E840" s="2">
        <v>131</v>
      </c>
      <c r="F840" s="2" t="s">
        <v>504</v>
      </c>
      <c r="G840" s="2" t="s">
        <v>505</v>
      </c>
      <c r="H840" s="2">
        <v>12</v>
      </c>
      <c r="I840" s="2" t="s">
        <v>31</v>
      </c>
      <c r="J840" s="14">
        <v>45292</v>
      </c>
      <c r="K840" s="2">
        <v>1</v>
      </c>
      <c r="L840" s="2">
        <v>1</v>
      </c>
      <c r="M840" s="2">
        <v>1</v>
      </c>
      <c r="N840" s="2">
        <v>3</v>
      </c>
      <c r="O840" s="2">
        <v>3</v>
      </c>
      <c r="P840" s="42">
        <v>1</v>
      </c>
      <c r="Q840" s="2">
        <v>1</v>
      </c>
      <c r="R840" s="2">
        <v>1</v>
      </c>
      <c r="S840" s="2">
        <v>1</v>
      </c>
      <c r="T840" s="2">
        <v>3</v>
      </c>
      <c r="U840" s="2">
        <v>3</v>
      </c>
      <c r="V840" s="42">
        <v>1</v>
      </c>
    </row>
    <row r="841" spans="1:22" ht="34.5" customHeight="1" x14ac:dyDescent="0.25">
      <c r="A841" s="2" t="s">
        <v>499</v>
      </c>
      <c r="B841" s="2" t="s">
        <v>91</v>
      </c>
      <c r="C841" s="2" t="s">
        <v>561</v>
      </c>
      <c r="D841" s="2" t="s">
        <v>43</v>
      </c>
      <c r="E841" s="2">
        <v>134</v>
      </c>
      <c r="F841" s="2" t="s">
        <v>506</v>
      </c>
      <c r="G841" s="2" t="s">
        <v>507</v>
      </c>
      <c r="H841" s="2">
        <v>8</v>
      </c>
      <c r="I841" s="2" t="s">
        <v>31</v>
      </c>
      <c r="J841" s="14">
        <v>45352</v>
      </c>
      <c r="K841" s="2" t="s">
        <v>32</v>
      </c>
      <c r="L841" s="2" t="s">
        <v>32</v>
      </c>
      <c r="M841" s="2">
        <v>2</v>
      </c>
      <c r="N841" s="2">
        <v>2</v>
      </c>
      <c r="O841" s="2">
        <v>2</v>
      </c>
      <c r="P841" s="42">
        <v>1</v>
      </c>
      <c r="Q841" s="2" t="s">
        <v>32</v>
      </c>
      <c r="R841" s="2" t="s">
        <v>32</v>
      </c>
      <c r="S841" s="2">
        <v>2</v>
      </c>
      <c r="T841" s="2">
        <v>2</v>
      </c>
      <c r="U841" s="2">
        <v>2</v>
      </c>
      <c r="V841" s="42">
        <v>1</v>
      </c>
    </row>
    <row r="842" spans="1:22" ht="34.5" customHeight="1" x14ac:dyDescent="0.25">
      <c r="A842" s="2" t="s">
        <v>499</v>
      </c>
      <c r="B842" s="2" t="s">
        <v>91</v>
      </c>
      <c r="C842" s="2" t="s">
        <v>561</v>
      </c>
      <c r="D842" s="2" t="s">
        <v>25</v>
      </c>
      <c r="E842" s="2">
        <v>137</v>
      </c>
      <c r="F842" s="2" t="s">
        <v>508</v>
      </c>
      <c r="G842" s="2" t="s">
        <v>509</v>
      </c>
      <c r="H842" s="2">
        <v>1</v>
      </c>
      <c r="I842" s="2" t="s">
        <v>31</v>
      </c>
      <c r="J842" s="14">
        <v>45444</v>
      </c>
      <c r="K842" s="2" t="s">
        <v>32</v>
      </c>
      <c r="L842" s="2" t="s">
        <v>32</v>
      </c>
      <c r="M842" s="2" t="s">
        <v>32</v>
      </c>
      <c r="N842" s="37" t="s">
        <v>32</v>
      </c>
      <c r="O842" s="2" t="s">
        <v>32</v>
      </c>
      <c r="P842" s="42" t="s">
        <v>32</v>
      </c>
      <c r="Q842" s="2" t="s">
        <v>32</v>
      </c>
      <c r="R842" s="2" t="s">
        <v>32</v>
      </c>
      <c r="S842" s="2">
        <v>1</v>
      </c>
      <c r="T842" s="2">
        <v>1</v>
      </c>
      <c r="U842" s="2">
        <v>1</v>
      </c>
      <c r="V842" s="42">
        <v>1</v>
      </c>
    </row>
    <row r="843" spans="1:22" ht="34.5" customHeight="1" x14ac:dyDescent="0.25">
      <c r="A843" s="2" t="s">
        <v>499</v>
      </c>
      <c r="B843" s="2" t="s">
        <v>91</v>
      </c>
      <c r="C843" s="2" t="s">
        <v>561</v>
      </c>
      <c r="D843" s="2" t="s">
        <v>50</v>
      </c>
      <c r="E843" s="2">
        <v>144</v>
      </c>
      <c r="F843" s="2" t="s">
        <v>510</v>
      </c>
      <c r="G843" s="2" t="s">
        <v>511</v>
      </c>
      <c r="H843" s="2">
        <v>4</v>
      </c>
      <c r="I843" s="2" t="s">
        <v>31</v>
      </c>
      <c r="J843" s="14">
        <v>45352</v>
      </c>
      <c r="K843" s="2" t="s">
        <v>32</v>
      </c>
      <c r="L843" s="2" t="s">
        <v>32</v>
      </c>
      <c r="M843" s="2">
        <v>1</v>
      </c>
      <c r="N843" s="2">
        <v>1</v>
      </c>
      <c r="O843" s="2">
        <v>1</v>
      </c>
      <c r="P843" s="42">
        <v>1</v>
      </c>
      <c r="Q843" s="2" t="s">
        <v>32</v>
      </c>
      <c r="R843" s="2" t="s">
        <v>32</v>
      </c>
      <c r="S843" s="2">
        <v>1</v>
      </c>
      <c r="T843" s="2">
        <v>1</v>
      </c>
      <c r="U843" s="2">
        <v>1</v>
      </c>
      <c r="V843" s="42">
        <v>1</v>
      </c>
    </row>
    <row r="844" spans="1:22" ht="34.5" customHeight="1" x14ac:dyDescent="0.25">
      <c r="A844" s="2" t="s">
        <v>499</v>
      </c>
      <c r="B844" s="2" t="s">
        <v>512</v>
      </c>
      <c r="C844" s="2" t="s">
        <v>561</v>
      </c>
      <c r="D844" s="2" t="s">
        <v>25</v>
      </c>
      <c r="E844" s="2">
        <v>146</v>
      </c>
      <c r="F844" s="2" t="s">
        <v>513</v>
      </c>
      <c r="G844" s="2" t="s">
        <v>514</v>
      </c>
      <c r="H844" s="3">
        <v>0.1</v>
      </c>
      <c r="I844" s="2" t="s">
        <v>41</v>
      </c>
      <c r="J844" s="14">
        <v>45474</v>
      </c>
      <c r="K844" s="42" t="s">
        <v>32</v>
      </c>
      <c r="L844" s="42" t="s">
        <v>32</v>
      </c>
      <c r="M844" s="42" t="s">
        <v>32</v>
      </c>
      <c r="N844" s="42" t="s">
        <v>32</v>
      </c>
      <c r="O844" s="42" t="s">
        <v>32</v>
      </c>
      <c r="P844" s="42" t="s">
        <v>32</v>
      </c>
      <c r="Q844" s="42" t="s">
        <v>32</v>
      </c>
      <c r="R844" s="42" t="s">
        <v>32</v>
      </c>
      <c r="S844" s="42" t="s">
        <v>32</v>
      </c>
      <c r="T844" s="42" t="s">
        <v>32</v>
      </c>
      <c r="U844" s="42" t="s">
        <v>32</v>
      </c>
      <c r="V844" s="42" t="s">
        <v>32</v>
      </c>
    </row>
    <row r="845" spans="1:22" ht="34.5" customHeight="1" x14ac:dyDescent="0.25">
      <c r="A845" s="37" t="s">
        <v>499</v>
      </c>
      <c r="B845" s="37" t="s">
        <v>512</v>
      </c>
      <c r="C845" s="2" t="s">
        <v>561</v>
      </c>
      <c r="D845" s="2" t="s">
        <v>25</v>
      </c>
      <c r="E845" s="2">
        <v>147</v>
      </c>
      <c r="F845" s="2" t="s">
        <v>128</v>
      </c>
      <c r="G845" s="37" t="s">
        <v>515</v>
      </c>
      <c r="H845" s="37">
        <v>50</v>
      </c>
      <c r="I845" s="2" t="s">
        <v>31</v>
      </c>
      <c r="J845" s="14">
        <v>45627</v>
      </c>
      <c r="K845" s="2" t="s">
        <v>32</v>
      </c>
      <c r="L845" s="2" t="s">
        <v>32</v>
      </c>
      <c r="M845" s="2" t="s">
        <v>32</v>
      </c>
      <c r="N845" s="2" t="s">
        <v>32</v>
      </c>
      <c r="O845" s="2" t="s">
        <v>32</v>
      </c>
      <c r="P845" s="42" t="s">
        <v>32</v>
      </c>
      <c r="Q845" s="2" t="s">
        <v>32</v>
      </c>
      <c r="R845" s="2" t="s">
        <v>32</v>
      </c>
      <c r="S845" s="2" t="s">
        <v>32</v>
      </c>
      <c r="T845" s="2" t="s">
        <v>32</v>
      </c>
      <c r="U845" s="2" t="s">
        <v>32</v>
      </c>
      <c r="V845" s="42" t="s">
        <v>32</v>
      </c>
    </row>
    <row r="846" spans="1:22" ht="34.5" customHeight="1" x14ac:dyDescent="0.25">
      <c r="A846" s="37" t="s">
        <v>499</v>
      </c>
      <c r="B846" s="37" t="s">
        <v>512</v>
      </c>
      <c r="C846" s="2" t="s">
        <v>561</v>
      </c>
      <c r="D846" s="2" t="s">
        <v>50</v>
      </c>
      <c r="E846" s="2">
        <v>149</v>
      </c>
      <c r="F846" s="2" t="s">
        <v>516</v>
      </c>
      <c r="G846" s="37" t="s">
        <v>517</v>
      </c>
      <c r="H846" s="37">
        <v>2</v>
      </c>
      <c r="I846" s="2" t="s">
        <v>31</v>
      </c>
      <c r="J846" s="14">
        <v>45444</v>
      </c>
      <c r="K846" s="2" t="s">
        <v>32</v>
      </c>
      <c r="L846" s="2" t="s">
        <v>32</v>
      </c>
      <c r="M846" s="2" t="s">
        <v>32</v>
      </c>
      <c r="N846" s="37" t="s">
        <v>32</v>
      </c>
      <c r="O846" s="2" t="s">
        <v>32</v>
      </c>
      <c r="P846" s="42" t="s">
        <v>32</v>
      </c>
      <c r="Q846" s="2" t="s">
        <v>32</v>
      </c>
      <c r="R846" s="2" t="s">
        <v>32</v>
      </c>
      <c r="S846" s="2">
        <v>1</v>
      </c>
      <c r="T846" s="2">
        <v>1</v>
      </c>
      <c r="U846" s="2">
        <v>1</v>
      </c>
      <c r="V846" s="42">
        <v>1</v>
      </c>
    </row>
    <row r="847" spans="1:22" ht="34.5" customHeight="1" x14ac:dyDescent="0.25">
      <c r="A847" s="2" t="s">
        <v>499</v>
      </c>
      <c r="B847" s="2" t="s">
        <v>512</v>
      </c>
      <c r="C847" s="2" t="s">
        <v>561</v>
      </c>
      <c r="D847" s="2" t="s">
        <v>50</v>
      </c>
      <c r="E847" s="2">
        <v>150</v>
      </c>
      <c r="F847" s="2" t="s">
        <v>518</v>
      </c>
      <c r="G847" s="2" t="s">
        <v>519</v>
      </c>
      <c r="H847" s="2">
        <v>1</v>
      </c>
      <c r="I847" s="2" t="s">
        <v>31</v>
      </c>
      <c r="J847" s="14">
        <v>45627</v>
      </c>
      <c r="K847" s="2" t="s">
        <v>32</v>
      </c>
      <c r="L847" s="2" t="s">
        <v>32</v>
      </c>
      <c r="M847" s="2" t="s">
        <v>32</v>
      </c>
      <c r="N847" s="2" t="s">
        <v>32</v>
      </c>
      <c r="O847" s="2" t="s">
        <v>32</v>
      </c>
      <c r="P847" s="42" t="s">
        <v>32</v>
      </c>
      <c r="Q847" s="2" t="s">
        <v>32</v>
      </c>
      <c r="R847" s="2" t="s">
        <v>32</v>
      </c>
      <c r="S847" s="2" t="s">
        <v>32</v>
      </c>
      <c r="T847" s="2" t="s">
        <v>32</v>
      </c>
      <c r="U847" s="2" t="s">
        <v>32</v>
      </c>
      <c r="V847" s="42" t="s">
        <v>32</v>
      </c>
    </row>
    <row r="848" spans="1:22" ht="34.5" customHeight="1" x14ac:dyDescent="0.25">
      <c r="A848" s="2" t="s">
        <v>499</v>
      </c>
      <c r="B848" s="2" t="s">
        <v>512</v>
      </c>
      <c r="C848" s="2" t="s">
        <v>561</v>
      </c>
      <c r="D848" s="2" t="s">
        <v>50</v>
      </c>
      <c r="E848" s="2">
        <v>152</v>
      </c>
      <c r="F848" s="2" t="s">
        <v>520</v>
      </c>
      <c r="G848" s="2" t="s">
        <v>521</v>
      </c>
      <c r="H848" s="2">
        <v>3</v>
      </c>
      <c r="I848" s="2" t="s">
        <v>31</v>
      </c>
      <c r="J848" s="14">
        <v>45566</v>
      </c>
      <c r="K848" s="2" t="s">
        <v>32</v>
      </c>
      <c r="L848" s="2" t="s">
        <v>32</v>
      </c>
      <c r="M848" s="2" t="s">
        <v>32</v>
      </c>
      <c r="N848" s="2" t="s">
        <v>32</v>
      </c>
      <c r="O848" s="2" t="s">
        <v>32</v>
      </c>
      <c r="P848" s="42" t="s">
        <v>32</v>
      </c>
      <c r="Q848" s="2" t="s">
        <v>32</v>
      </c>
      <c r="R848" s="2" t="s">
        <v>32</v>
      </c>
      <c r="S848" s="2" t="s">
        <v>32</v>
      </c>
      <c r="T848" s="2" t="s">
        <v>32</v>
      </c>
      <c r="U848" s="2" t="s">
        <v>32</v>
      </c>
      <c r="V848" s="42" t="s">
        <v>32</v>
      </c>
    </row>
    <row r="849" spans="1:22" ht="34.5" customHeight="1" x14ac:dyDescent="0.25">
      <c r="A849" s="2" t="s">
        <v>499</v>
      </c>
      <c r="B849" s="2" t="s">
        <v>86</v>
      </c>
      <c r="C849" s="2" t="s">
        <v>561</v>
      </c>
      <c r="D849" s="2" t="s">
        <v>50</v>
      </c>
      <c r="E849" s="2">
        <v>154</v>
      </c>
      <c r="F849" s="2" t="s">
        <v>522</v>
      </c>
      <c r="G849" s="2" t="s">
        <v>523</v>
      </c>
      <c r="H849" s="3">
        <v>1</v>
      </c>
      <c r="I849" s="2" t="s">
        <v>41</v>
      </c>
      <c r="J849" s="14">
        <v>45505</v>
      </c>
      <c r="K849" s="42" t="s">
        <v>32</v>
      </c>
      <c r="L849" s="42" t="s">
        <v>32</v>
      </c>
      <c r="M849" s="42" t="s">
        <v>32</v>
      </c>
      <c r="N849" s="42" t="s">
        <v>32</v>
      </c>
      <c r="O849" s="42" t="s">
        <v>32</v>
      </c>
      <c r="P849" s="42" t="s">
        <v>32</v>
      </c>
      <c r="Q849" s="42" t="s">
        <v>32</v>
      </c>
      <c r="R849" s="42" t="s">
        <v>32</v>
      </c>
      <c r="S849" s="42" t="s">
        <v>32</v>
      </c>
      <c r="T849" s="42" t="s">
        <v>32</v>
      </c>
      <c r="U849" s="42" t="s">
        <v>32</v>
      </c>
      <c r="V849" s="42" t="s">
        <v>32</v>
      </c>
    </row>
    <row r="850" spans="1:22" ht="34.5" customHeight="1" x14ac:dyDescent="0.25">
      <c r="A850" s="2" t="s">
        <v>319</v>
      </c>
      <c r="B850" s="37" t="s">
        <v>330</v>
      </c>
      <c r="C850" s="2" t="s">
        <v>561</v>
      </c>
      <c r="D850" s="2" t="s">
        <v>50</v>
      </c>
      <c r="E850" s="2">
        <v>165</v>
      </c>
      <c r="F850" s="2" t="s">
        <v>524</v>
      </c>
      <c r="G850" s="2" t="s">
        <v>525</v>
      </c>
      <c r="H850" s="2">
        <v>16</v>
      </c>
      <c r="I850" s="2" t="s">
        <v>31</v>
      </c>
      <c r="J850" s="14">
        <v>45352</v>
      </c>
      <c r="K850" s="2" t="s">
        <v>32</v>
      </c>
      <c r="L850" s="2" t="s">
        <v>32</v>
      </c>
      <c r="M850" s="2">
        <v>4</v>
      </c>
      <c r="N850" s="2">
        <v>4</v>
      </c>
      <c r="O850" s="2">
        <v>4</v>
      </c>
      <c r="P850" s="42">
        <v>1</v>
      </c>
      <c r="Q850" s="2" t="s">
        <v>32</v>
      </c>
      <c r="R850" s="2" t="s">
        <v>32</v>
      </c>
      <c r="S850" s="2">
        <v>5</v>
      </c>
      <c r="T850" s="2">
        <v>4</v>
      </c>
      <c r="U850" s="2">
        <v>5</v>
      </c>
      <c r="V850" s="42">
        <v>1.25</v>
      </c>
    </row>
    <row r="851" spans="1:22" ht="34.5" customHeight="1" x14ac:dyDescent="0.25">
      <c r="A851" s="37" t="s">
        <v>337</v>
      </c>
      <c r="B851" s="37" t="s">
        <v>347</v>
      </c>
      <c r="C851" s="2" t="s">
        <v>561</v>
      </c>
      <c r="D851" s="2" t="s">
        <v>50</v>
      </c>
      <c r="E851" s="2">
        <v>189</v>
      </c>
      <c r="F851" s="2" t="s">
        <v>526</v>
      </c>
      <c r="G851" s="2" t="s">
        <v>353</v>
      </c>
      <c r="H851" s="2">
        <v>3</v>
      </c>
      <c r="I851" s="2" t="s">
        <v>31</v>
      </c>
      <c r="J851" s="14">
        <v>45413</v>
      </c>
      <c r="K851" s="2" t="s">
        <v>32</v>
      </c>
      <c r="L851" s="2" t="s">
        <v>32</v>
      </c>
      <c r="M851" s="2" t="s">
        <v>32</v>
      </c>
      <c r="N851" s="2" t="s">
        <v>32</v>
      </c>
      <c r="O851" s="2" t="s">
        <v>32</v>
      </c>
      <c r="P851" s="2" t="s">
        <v>32</v>
      </c>
      <c r="Q851" s="2" t="s">
        <v>32</v>
      </c>
      <c r="R851" s="2">
        <v>1</v>
      </c>
      <c r="S851" s="2" t="s">
        <v>32</v>
      </c>
      <c r="T851" s="2">
        <v>1</v>
      </c>
      <c r="U851" s="2">
        <v>1</v>
      </c>
      <c r="V851" s="42">
        <v>1</v>
      </c>
    </row>
    <row r="852" spans="1:22" ht="34.5" customHeight="1" x14ac:dyDescent="0.25">
      <c r="A852" s="2" t="s">
        <v>428</v>
      </c>
      <c r="B852" s="2" t="s">
        <v>428</v>
      </c>
      <c r="C852" s="2" t="s">
        <v>561</v>
      </c>
      <c r="D852" s="2" t="s">
        <v>50</v>
      </c>
      <c r="E852" s="2">
        <v>209</v>
      </c>
      <c r="F852" s="2" t="s">
        <v>527</v>
      </c>
      <c r="G852" s="37" t="s">
        <v>528</v>
      </c>
      <c r="H852" s="3">
        <v>1</v>
      </c>
      <c r="I852" s="2" t="s">
        <v>41</v>
      </c>
      <c r="J852" s="14">
        <v>45444</v>
      </c>
      <c r="K852" s="42" t="s">
        <v>32</v>
      </c>
      <c r="L852" s="42" t="s">
        <v>32</v>
      </c>
      <c r="M852" s="42" t="s">
        <v>32</v>
      </c>
      <c r="N852" s="2" t="s">
        <v>32</v>
      </c>
      <c r="O852" s="42" t="s">
        <v>32</v>
      </c>
      <c r="P852" s="42" t="s">
        <v>32</v>
      </c>
      <c r="Q852" s="42" t="s">
        <v>32</v>
      </c>
      <c r="R852" s="42" t="s">
        <v>32</v>
      </c>
      <c r="S852" s="42">
        <v>0</v>
      </c>
      <c r="T852" s="42">
        <v>0.5</v>
      </c>
      <c r="U852" s="42">
        <v>0</v>
      </c>
      <c r="V852" s="42">
        <v>0</v>
      </c>
    </row>
    <row r="853" spans="1:22" ht="34.5" customHeight="1" x14ac:dyDescent="0.25">
      <c r="A853" s="2" t="s">
        <v>428</v>
      </c>
      <c r="B853" s="2" t="s">
        <v>436</v>
      </c>
      <c r="C853" s="2" t="s">
        <v>561</v>
      </c>
      <c r="D853" s="2" t="s">
        <v>50</v>
      </c>
      <c r="E853" s="2">
        <v>218</v>
      </c>
      <c r="F853" s="2" t="s">
        <v>529</v>
      </c>
      <c r="G853" s="2" t="s">
        <v>530</v>
      </c>
      <c r="H853" s="37">
        <v>50</v>
      </c>
      <c r="I853" s="2" t="s">
        <v>31</v>
      </c>
      <c r="J853" s="14">
        <v>45444</v>
      </c>
      <c r="K853" s="2" t="s">
        <v>32</v>
      </c>
      <c r="L853" s="2" t="s">
        <v>32</v>
      </c>
      <c r="M853" s="2" t="s">
        <v>32</v>
      </c>
      <c r="N853" s="37" t="s">
        <v>32</v>
      </c>
      <c r="O853" s="2" t="s">
        <v>32</v>
      </c>
      <c r="P853" s="42" t="s">
        <v>32</v>
      </c>
      <c r="Q853" s="2" t="s">
        <v>32</v>
      </c>
      <c r="R853" s="2" t="s">
        <v>32</v>
      </c>
      <c r="S853" s="2">
        <v>10</v>
      </c>
      <c r="T853" s="2">
        <v>10</v>
      </c>
      <c r="U853" s="2">
        <v>10</v>
      </c>
      <c r="V853" s="42">
        <v>1</v>
      </c>
    </row>
    <row r="854" spans="1:22" ht="34.5" customHeight="1" x14ac:dyDescent="0.25">
      <c r="A854" s="2" t="s">
        <v>428</v>
      </c>
      <c r="B854" s="2" t="s">
        <v>436</v>
      </c>
      <c r="C854" s="2" t="s">
        <v>561</v>
      </c>
      <c r="D854" s="2" t="s">
        <v>50</v>
      </c>
      <c r="E854" s="2">
        <v>219</v>
      </c>
      <c r="F854" s="2" t="s">
        <v>531</v>
      </c>
      <c r="G854" s="2" t="s">
        <v>532</v>
      </c>
      <c r="H854" s="37">
        <v>10</v>
      </c>
      <c r="I854" s="2" t="s">
        <v>31</v>
      </c>
      <c r="J854" s="14">
        <v>45536</v>
      </c>
      <c r="K854" s="2" t="s">
        <v>32</v>
      </c>
      <c r="L854" s="2" t="s">
        <v>32</v>
      </c>
      <c r="M854" s="2" t="s">
        <v>32</v>
      </c>
      <c r="N854" s="2" t="s">
        <v>32</v>
      </c>
      <c r="O854" s="2" t="s">
        <v>32</v>
      </c>
      <c r="P854" s="42" t="s">
        <v>32</v>
      </c>
      <c r="Q854" s="2" t="s">
        <v>32</v>
      </c>
      <c r="R854" s="2" t="s">
        <v>32</v>
      </c>
      <c r="S854" s="2" t="s">
        <v>32</v>
      </c>
      <c r="T854" s="2" t="s">
        <v>32</v>
      </c>
      <c r="U854" s="2" t="s">
        <v>32</v>
      </c>
      <c r="V854" s="42" t="s">
        <v>32</v>
      </c>
    </row>
    <row r="855" spans="1:22" ht="34.5" customHeight="1" x14ac:dyDescent="0.25">
      <c r="A855" s="2" t="s">
        <v>472</v>
      </c>
      <c r="B855" s="2" t="s">
        <v>244</v>
      </c>
      <c r="C855" s="2" t="s">
        <v>561</v>
      </c>
      <c r="D855" s="2" t="s">
        <v>50</v>
      </c>
      <c r="E855" s="2">
        <v>228</v>
      </c>
      <c r="F855" s="2" t="s">
        <v>533</v>
      </c>
      <c r="G855" s="2" t="s">
        <v>534</v>
      </c>
      <c r="H855" s="3">
        <v>1</v>
      </c>
      <c r="I855" s="2" t="s">
        <v>41</v>
      </c>
      <c r="J855" s="14">
        <v>45323</v>
      </c>
      <c r="K855" s="42" t="s">
        <v>32</v>
      </c>
      <c r="L855" s="42">
        <v>1.0638297872340425E-2</v>
      </c>
      <c r="M855" s="42">
        <v>5.4285714285714288</v>
      </c>
      <c r="N855" s="42">
        <v>1</v>
      </c>
      <c r="O855" s="42">
        <v>1</v>
      </c>
      <c r="P855" s="42">
        <v>1</v>
      </c>
      <c r="Q855" s="42">
        <v>1</v>
      </c>
      <c r="R855" s="42">
        <v>1</v>
      </c>
      <c r="S855" s="42">
        <v>1</v>
      </c>
      <c r="T855" s="42">
        <v>1</v>
      </c>
      <c r="U855" s="42">
        <v>1</v>
      </c>
      <c r="V855" s="42">
        <v>1</v>
      </c>
    </row>
    <row r="856" spans="1:22" ht="34.5" customHeight="1" x14ac:dyDescent="0.25">
      <c r="A856" s="4" t="s">
        <v>337</v>
      </c>
      <c r="B856" s="4" t="s">
        <v>347</v>
      </c>
      <c r="C856" s="4" t="s">
        <v>561</v>
      </c>
      <c r="D856" s="4" t="s">
        <v>50</v>
      </c>
      <c r="E856" s="4">
        <v>239</v>
      </c>
      <c r="F856" s="4" t="s">
        <v>535</v>
      </c>
      <c r="G856" s="4" t="s">
        <v>536</v>
      </c>
      <c r="H856" s="11">
        <v>1</v>
      </c>
      <c r="I856" s="4" t="s">
        <v>41</v>
      </c>
      <c r="J856" s="14">
        <v>45413</v>
      </c>
      <c r="K856" s="42" t="s">
        <v>32</v>
      </c>
      <c r="L856" s="42" t="s">
        <v>32</v>
      </c>
      <c r="M856" s="42" t="s">
        <v>32</v>
      </c>
      <c r="N856" s="42" t="s">
        <v>32</v>
      </c>
      <c r="O856" s="42" t="s">
        <v>32</v>
      </c>
      <c r="P856" s="42" t="s">
        <v>32</v>
      </c>
      <c r="Q856" s="42" t="s">
        <v>32</v>
      </c>
      <c r="R856" s="42">
        <v>1</v>
      </c>
      <c r="S856" s="42">
        <v>1</v>
      </c>
      <c r="T856" s="42">
        <v>1</v>
      </c>
      <c r="U856" s="42">
        <v>1</v>
      </c>
      <c r="V856" s="42">
        <v>1</v>
      </c>
    </row>
    <row r="857" spans="1:22" ht="34.5" customHeight="1" x14ac:dyDescent="0.25">
      <c r="A857" s="2" t="s">
        <v>456</v>
      </c>
      <c r="B857" s="2" t="s">
        <v>537</v>
      </c>
      <c r="C857" s="2" t="s">
        <v>561</v>
      </c>
      <c r="D857" s="2" t="s">
        <v>50</v>
      </c>
      <c r="E857" s="2">
        <v>243</v>
      </c>
      <c r="F857" s="2" t="s">
        <v>538</v>
      </c>
      <c r="G857" s="2" t="s">
        <v>539</v>
      </c>
      <c r="H857" s="3">
        <v>1</v>
      </c>
      <c r="I857" s="2" t="s">
        <v>41</v>
      </c>
      <c r="J857" s="14">
        <v>45474</v>
      </c>
      <c r="K857" s="42" t="s">
        <v>32</v>
      </c>
      <c r="L857" s="42" t="s">
        <v>32</v>
      </c>
      <c r="M857" s="42" t="s">
        <v>32</v>
      </c>
      <c r="N857" s="42" t="s">
        <v>32</v>
      </c>
      <c r="O857" s="42" t="s">
        <v>32</v>
      </c>
      <c r="P857" s="42" t="s">
        <v>32</v>
      </c>
      <c r="Q857" s="42" t="s">
        <v>32</v>
      </c>
      <c r="R857" s="42" t="s">
        <v>32</v>
      </c>
      <c r="S857" s="42" t="s">
        <v>32</v>
      </c>
      <c r="T857" s="42" t="s">
        <v>32</v>
      </c>
      <c r="U857" s="42" t="s">
        <v>32</v>
      </c>
      <c r="V857" s="42" t="s">
        <v>32</v>
      </c>
    </row>
  </sheetData>
  <autoFilter ref="A5:W857"/>
  <sortState ref="A7:V858">
    <sortCondition ref="C7:C858"/>
    <sortCondition ref="E7:E858"/>
  </sortState>
  <mergeCells count="16">
    <mergeCell ref="K4:P4"/>
    <mergeCell ref="Q4:V4"/>
    <mergeCell ref="A1:D3"/>
    <mergeCell ref="E1:V1"/>
    <mergeCell ref="E2:V2"/>
    <mergeCell ref="E3:V3"/>
    <mergeCell ref="F4:F5"/>
    <mergeCell ref="G4:G5"/>
    <mergeCell ref="H4:H5"/>
    <mergeCell ref="I4:I5"/>
    <mergeCell ref="J4:J5"/>
    <mergeCell ref="A4:A5"/>
    <mergeCell ref="B4:B5"/>
    <mergeCell ref="C4:C5"/>
    <mergeCell ref="D4:D5"/>
    <mergeCell ref="E4:E5"/>
  </mergeCells>
  <dataValidations count="2">
    <dataValidation type="list" allowBlank="1" showInputMessage="1" showErrorMessage="1" sqref="B357:B367 B7:B23 B211:B288 B64:B150 B388:B406 B447:B482 B635:B639 B732:B770 B576:B630">
      <formula1>INDIRECT(A7)</formula1>
    </dataValidation>
    <dataValidation allowBlank="1" showInputMessage="1" showErrorMessage="1" sqref="B167:B210 B502:B515 B857 B693:B726"/>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2"/>
  <sheetViews>
    <sheetView topLeftCell="D1" workbookViewId="0">
      <selection activeCell="P471" sqref="P471"/>
    </sheetView>
  </sheetViews>
  <sheetFormatPr baseColWidth="10" defaultColWidth="11.42578125" defaultRowHeight="15" x14ac:dyDescent="0.25"/>
  <cols>
    <col min="1" max="1" width="18.85546875" customWidth="1"/>
    <col min="2" max="2" width="14.85546875" customWidth="1"/>
    <col min="3" max="3" width="23.140625" customWidth="1"/>
    <col min="4" max="4" width="42.5703125" customWidth="1"/>
    <col min="5" max="5" width="21.140625" customWidth="1"/>
    <col min="6" max="6" width="17" customWidth="1"/>
    <col min="7" max="7" width="19.140625" customWidth="1"/>
    <col min="8" max="8" width="19.7109375" customWidth="1"/>
    <col min="9" max="9" width="12.7109375" customWidth="1"/>
    <col min="10" max="11" width="19.42578125" customWidth="1"/>
    <col min="12" max="12" width="11.85546875" style="44" bestFit="1" customWidth="1"/>
    <col min="13" max="13" width="11.42578125" style="44"/>
    <col min="14" max="14" width="11.85546875" style="44" bestFit="1" customWidth="1"/>
    <col min="15" max="15" width="23" style="44" customWidth="1"/>
    <col min="16" max="16" width="37.28515625" style="44" customWidth="1"/>
    <col min="17" max="17" width="33.85546875" style="44" bestFit="1" customWidth="1"/>
    <col min="18" max="20" width="11.42578125" style="44"/>
    <col min="21" max="21" width="24.5703125" style="44" customWidth="1"/>
    <col min="22" max="22" width="38.85546875" style="44" customWidth="1"/>
    <col min="23" max="23" width="32.5703125" style="44" customWidth="1"/>
  </cols>
  <sheetData>
    <row r="1" spans="1:23" x14ac:dyDescent="0.25">
      <c r="A1" t="s">
        <v>562</v>
      </c>
      <c r="B1" t="s">
        <v>0</v>
      </c>
      <c r="C1" t="s">
        <v>1</v>
      </c>
      <c r="D1" t="s">
        <v>455</v>
      </c>
      <c r="E1" t="s">
        <v>2</v>
      </c>
      <c r="F1" t="s">
        <v>6</v>
      </c>
      <c r="G1" t="s">
        <v>7</v>
      </c>
      <c r="H1" t="s">
        <v>8</v>
      </c>
      <c r="I1" t="s">
        <v>9</v>
      </c>
      <c r="J1" t="s">
        <v>10</v>
      </c>
      <c r="K1" t="s">
        <v>11</v>
      </c>
      <c r="L1" s="44" t="s">
        <v>12</v>
      </c>
      <c r="M1" s="44" t="s">
        <v>13</v>
      </c>
      <c r="N1" s="44" t="s">
        <v>14</v>
      </c>
      <c r="O1" s="44" t="s">
        <v>15</v>
      </c>
      <c r="P1" s="44" t="s">
        <v>16</v>
      </c>
      <c r="Q1" s="44" t="s">
        <v>17</v>
      </c>
      <c r="R1" s="44" t="s">
        <v>18</v>
      </c>
      <c r="S1" s="44" t="s">
        <v>19</v>
      </c>
      <c r="T1" s="44" t="s">
        <v>20</v>
      </c>
      <c r="U1" s="44" t="s">
        <v>21</v>
      </c>
      <c r="V1" s="44" t="s">
        <v>22</v>
      </c>
      <c r="W1" s="44" t="s">
        <v>23</v>
      </c>
    </row>
    <row r="2" spans="1:23" hidden="1" x14ac:dyDescent="0.25">
      <c r="A2" t="s">
        <v>563</v>
      </c>
      <c r="B2" t="s">
        <v>564</v>
      </c>
      <c r="C2" t="s">
        <v>565</v>
      </c>
      <c r="D2" t="s">
        <v>566</v>
      </c>
      <c r="E2" t="s">
        <v>567</v>
      </c>
      <c r="F2">
        <v>19</v>
      </c>
      <c r="G2" t="s">
        <v>458</v>
      </c>
      <c r="H2" t="s">
        <v>459</v>
      </c>
      <c r="I2">
        <v>90</v>
      </c>
      <c r="J2" t="s">
        <v>568</v>
      </c>
      <c r="L2" t="s">
        <v>42</v>
      </c>
      <c r="M2" t="s">
        <v>42</v>
      </c>
      <c r="N2" t="s">
        <v>42</v>
      </c>
      <c r="O2" t="s">
        <v>42</v>
      </c>
      <c r="P2" t="s">
        <v>42</v>
      </c>
      <c r="Q2" s="43" t="s">
        <v>42</v>
      </c>
      <c r="R2">
        <v>44</v>
      </c>
      <c r="S2">
        <v>20</v>
      </c>
      <c r="T2">
        <v>14</v>
      </c>
      <c r="U2">
        <v>60</v>
      </c>
      <c r="V2">
        <f>SUM(Tabla1[[#This Row],[Abril ]:[Junio]])</f>
        <v>78</v>
      </c>
      <c r="W2" s="43">
        <f>+Tabla1[[#This Row],[Resultado acumulado segundo trimestre]]/Tabla1[[#This Row],[Meta segundo trimestre]]</f>
        <v>1.3</v>
      </c>
    </row>
    <row r="3" spans="1:23" hidden="1" x14ac:dyDescent="0.25">
      <c r="A3" t="s">
        <v>563</v>
      </c>
      <c r="B3" t="s">
        <v>564</v>
      </c>
      <c r="C3" t="s">
        <v>565</v>
      </c>
      <c r="D3" t="s">
        <v>566</v>
      </c>
      <c r="E3" t="s">
        <v>567</v>
      </c>
      <c r="F3">
        <v>20</v>
      </c>
      <c r="G3" t="s">
        <v>460</v>
      </c>
      <c r="H3" t="s">
        <v>461</v>
      </c>
      <c r="I3">
        <v>113</v>
      </c>
      <c r="J3" t="s">
        <v>568</v>
      </c>
      <c r="L3" t="s">
        <v>42</v>
      </c>
      <c r="M3" t="s">
        <v>42</v>
      </c>
      <c r="N3" t="s">
        <v>42</v>
      </c>
      <c r="O3" t="s">
        <v>42</v>
      </c>
      <c r="P3" t="s">
        <v>42</v>
      </c>
      <c r="Q3" s="43" t="s">
        <v>42</v>
      </c>
      <c r="R3">
        <v>0</v>
      </c>
      <c r="S3">
        <v>32</v>
      </c>
      <c r="T3">
        <v>11</v>
      </c>
      <c r="U3">
        <v>30</v>
      </c>
      <c r="V3">
        <f>SUM(Tabla1[[#This Row],[Abril ]:[Junio]])</f>
        <v>43</v>
      </c>
      <c r="W3" s="43">
        <f>+Tabla1[[#This Row],[Resultado acumulado segundo trimestre]]/Tabla1[[#This Row],[Meta segundo trimestre]]</f>
        <v>1.4333333333333333</v>
      </c>
    </row>
    <row r="4" spans="1:23" hidden="1" x14ac:dyDescent="0.25">
      <c r="A4" t="s">
        <v>569</v>
      </c>
      <c r="B4" t="s">
        <v>570</v>
      </c>
      <c r="C4" t="s">
        <v>462</v>
      </c>
      <c r="D4" t="s">
        <v>566</v>
      </c>
      <c r="E4" t="s">
        <v>571</v>
      </c>
      <c r="F4">
        <v>29</v>
      </c>
      <c r="G4" t="s">
        <v>463</v>
      </c>
      <c r="H4" t="s">
        <v>464</v>
      </c>
      <c r="I4">
        <v>100</v>
      </c>
      <c r="J4" t="s">
        <v>41</v>
      </c>
      <c r="L4" s="47">
        <v>0</v>
      </c>
      <c r="M4" s="47">
        <v>2</v>
      </c>
      <c r="N4" s="47">
        <v>0</v>
      </c>
      <c r="O4" s="47">
        <v>1</v>
      </c>
      <c r="P4" s="47">
        <v>1</v>
      </c>
      <c r="Q4" s="47">
        <v>1</v>
      </c>
      <c r="R4" s="47">
        <v>1</v>
      </c>
      <c r="S4" s="47">
        <v>0</v>
      </c>
      <c r="T4" s="47">
        <v>1</v>
      </c>
      <c r="U4" s="47">
        <v>1</v>
      </c>
      <c r="V4" s="47">
        <v>1</v>
      </c>
      <c r="W4" s="47">
        <v>1</v>
      </c>
    </row>
    <row r="5" spans="1:23" hidden="1" x14ac:dyDescent="0.25">
      <c r="A5" t="s">
        <v>569</v>
      </c>
      <c r="B5" t="s">
        <v>570</v>
      </c>
      <c r="C5" t="s">
        <v>462</v>
      </c>
      <c r="D5" t="s">
        <v>566</v>
      </c>
      <c r="E5" t="s">
        <v>571</v>
      </c>
      <c r="F5">
        <v>31</v>
      </c>
      <c r="G5" t="s">
        <v>465</v>
      </c>
      <c r="H5" t="s">
        <v>572</v>
      </c>
      <c r="I5">
        <v>100</v>
      </c>
      <c r="J5" t="s">
        <v>41</v>
      </c>
      <c r="L5" s="47" t="s">
        <v>42</v>
      </c>
      <c r="M5" s="47" t="s">
        <v>42</v>
      </c>
      <c r="N5" s="47" t="s">
        <v>42</v>
      </c>
      <c r="O5" s="47" t="s">
        <v>42</v>
      </c>
      <c r="P5" s="47" t="s">
        <v>42</v>
      </c>
      <c r="Q5" s="47" t="s">
        <v>42</v>
      </c>
      <c r="R5" s="47">
        <v>0</v>
      </c>
      <c r="S5" s="47">
        <v>0</v>
      </c>
      <c r="T5" s="47">
        <v>1</v>
      </c>
      <c r="U5" s="47">
        <v>1</v>
      </c>
      <c r="V5" s="47">
        <v>1</v>
      </c>
      <c r="W5" s="47">
        <v>1</v>
      </c>
    </row>
    <row r="6" spans="1:23" hidden="1" x14ac:dyDescent="0.25">
      <c r="A6" t="s">
        <v>569</v>
      </c>
      <c r="B6" t="s">
        <v>570</v>
      </c>
      <c r="C6" t="s">
        <v>462</v>
      </c>
      <c r="D6" t="s">
        <v>566</v>
      </c>
      <c r="E6" t="s">
        <v>571</v>
      </c>
      <c r="F6">
        <v>32</v>
      </c>
      <c r="G6" t="s">
        <v>467</v>
      </c>
      <c r="H6" t="s">
        <v>573</v>
      </c>
      <c r="I6">
        <v>100</v>
      </c>
      <c r="J6" t="s">
        <v>41</v>
      </c>
      <c r="L6" s="47" t="s">
        <v>42</v>
      </c>
      <c r="M6" s="47" t="s">
        <v>42</v>
      </c>
      <c r="N6" s="47" t="s">
        <v>42</v>
      </c>
      <c r="O6" s="47" t="s">
        <v>42</v>
      </c>
      <c r="P6" s="47" t="s">
        <v>42</v>
      </c>
      <c r="Q6" s="47" t="s">
        <v>42</v>
      </c>
      <c r="R6" s="47">
        <v>0</v>
      </c>
      <c r="S6" s="47">
        <v>0</v>
      </c>
      <c r="T6" s="47">
        <v>0</v>
      </c>
      <c r="U6" s="47">
        <v>1</v>
      </c>
      <c r="V6" s="47">
        <v>0</v>
      </c>
      <c r="W6" s="47">
        <v>1</v>
      </c>
    </row>
    <row r="7" spans="1:23" hidden="1" x14ac:dyDescent="0.25">
      <c r="A7" t="s">
        <v>563</v>
      </c>
      <c r="B7" t="s">
        <v>570</v>
      </c>
      <c r="C7" t="s">
        <v>574</v>
      </c>
      <c r="D7" t="s">
        <v>566</v>
      </c>
      <c r="E7" t="s">
        <v>575</v>
      </c>
      <c r="F7">
        <v>39</v>
      </c>
      <c r="G7" t="s">
        <v>470</v>
      </c>
      <c r="H7" t="s">
        <v>471</v>
      </c>
      <c r="I7">
        <v>77</v>
      </c>
      <c r="J7" t="s">
        <v>568</v>
      </c>
      <c r="L7">
        <v>0</v>
      </c>
      <c r="M7">
        <v>0</v>
      </c>
      <c r="N7">
        <v>0</v>
      </c>
      <c r="O7">
        <v>8</v>
      </c>
      <c r="P7">
        <f>+SUM(Tabla1[[#This Row],[Enero]:[Marzo]])</f>
        <v>0</v>
      </c>
      <c r="Q7" s="43">
        <f>+Tabla1[[#This Row],[Resultado acumulado primer trimestre]]/Tabla1[[#This Row],[Meta primer trimestre]]</f>
        <v>0</v>
      </c>
      <c r="R7">
        <v>0</v>
      </c>
      <c r="S7">
        <v>0</v>
      </c>
      <c r="T7">
        <v>24</v>
      </c>
      <c r="U7">
        <v>25</v>
      </c>
      <c r="V7">
        <f>SUM(Tabla1[[#This Row],[Abril ]:[Junio]])</f>
        <v>24</v>
      </c>
      <c r="W7" s="43">
        <f>+Tabla1[[#This Row],[Resultado acumulado segundo trimestre]]/Tabla1[[#This Row],[Meta segundo trimestre]]</f>
        <v>0.96</v>
      </c>
    </row>
    <row r="8" spans="1:23" hidden="1" x14ac:dyDescent="0.25">
      <c r="A8" t="s">
        <v>569</v>
      </c>
      <c r="B8" t="s">
        <v>576</v>
      </c>
      <c r="C8" t="s">
        <v>577</v>
      </c>
      <c r="D8" t="s">
        <v>566</v>
      </c>
      <c r="E8" t="s">
        <v>37</v>
      </c>
      <c r="F8">
        <v>47</v>
      </c>
      <c r="G8" t="s">
        <v>473</v>
      </c>
      <c r="H8" t="s">
        <v>474</v>
      </c>
      <c r="I8">
        <v>90</v>
      </c>
      <c r="J8" t="s">
        <v>41</v>
      </c>
      <c r="L8" s="47">
        <v>0</v>
      </c>
      <c r="M8" s="47">
        <v>1.1111</v>
      </c>
      <c r="N8" s="47">
        <v>0</v>
      </c>
      <c r="O8" s="47">
        <v>1</v>
      </c>
      <c r="P8" s="47">
        <v>1</v>
      </c>
      <c r="Q8" s="47">
        <v>1</v>
      </c>
      <c r="R8" s="47">
        <v>1.1111</v>
      </c>
      <c r="S8" s="47">
        <v>0</v>
      </c>
      <c r="T8" s="47">
        <v>1.0671999999999999</v>
      </c>
      <c r="U8" s="47">
        <v>0.9</v>
      </c>
      <c r="V8" s="47">
        <v>1</v>
      </c>
      <c r="W8" s="47">
        <v>1</v>
      </c>
    </row>
    <row r="9" spans="1:23" hidden="1" x14ac:dyDescent="0.25">
      <c r="A9" t="s">
        <v>563</v>
      </c>
      <c r="B9" t="s">
        <v>576</v>
      </c>
      <c r="C9" t="s">
        <v>578</v>
      </c>
      <c r="D9" t="s">
        <v>566</v>
      </c>
      <c r="E9" t="s">
        <v>37</v>
      </c>
      <c r="F9">
        <v>56</v>
      </c>
      <c r="G9" t="s">
        <v>579</v>
      </c>
      <c r="H9" t="s">
        <v>476</v>
      </c>
      <c r="I9">
        <v>9</v>
      </c>
      <c r="J9" t="s">
        <v>568</v>
      </c>
      <c r="L9" t="e">
        <v>#N/A</v>
      </c>
      <c r="M9" t="e">
        <v>#N/A</v>
      </c>
      <c r="N9" t="e">
        <v>#N/A</v>
      </c>
      <c r="O9" t="e">
        <v>#N/A</v>
      </c>
      <c r="P9" t="e">
        <f>+SUM(Tabla1[[#This Row],[Enero]:[Marzo]])</f>
        <v>#N/A</v>
      </c>
      <c r="Q9" s="43" t="e">
        <f>+Tabla1[[#This Row],[Resultado acumulado primer trimestre]]/Tabla1[[#This Row],[Meta primer trimestre]]</f>
        <v>#N/A</v>
      </c>
      <c r="R9" t="e">
        <v>#N/A</v>
      </c>
      <c r="S9" t="e">
        <v>#N/A</v>
      </c>
      <c r="T9" t="e">
        <v>#N/A</v>
      </c>
      <c r="U9" t="e">
        <v>#N/A</v>
      </c>
      <c r="V9" t="e">
        <f>SUM(Tabla1[[#This Row],[Abril ]:[Junio]])</f>
        <v>#N/A</v>
      </c>
      <c r="W9" s="43" t="e">
        <f>+Tabla1[[#This Row],[Resultado acumulado segundo trimestre]]/Tabla1[[#This Row],[Meta segundo trimestre]]</f>
        <v>#N/A</v>
      </c>
    </row>
    <row r="10" spans="1:23" hidden="1" x14ac:dyDescent="0.25">
      <c r="A10" t="s">
        <v>563</v>
      </c>
      <c r="B10" t="s">
        <v>576</v>
      </c>
      <c r="C10" t="s">
        <v>578</v>
      </c>
      <c r="D10" t="s">
        <v>566</v>
      </c>
      <c r="E10" t="s">
        <v>580</v>
      </c>
      <c r="F10">
        <v>57</v>
      </c>
      <c r="G10" t="s">
        <v>304</v>
      </c>
      <c r="H10" t="s">
        <v>305</v>
      </c>
      <c r="I10">
        <v>8</v>
      </c>
      <c r="J10" t="s">
        <v>568</v>
      </c>
      <c r="L10" t="e">
        <v>#N/A</v>
      </c>
      <c r="M10" t="e">
        <v>#N/A</v>
      </c>
      <c r="N10" t="e">
        <v>#N/A</v>
      </c>
      <c r="O10" t="e">
        <v>#N/A</v>
      </c>
      <c r="P10" t="e">
        <f>+SUM(Tabla1[[#This Row],[Enero]:[Marzo]])</f>
        <v>#N/A</v>
      </c>
      <c r="Q10" s="43" t="e">
        <f>+Tabla1[[#This Row],[Resultado acumulado primer trimestre]]/Tabla1[[#This Row],[Meta primer trimestre]]</f>
        <v>#N/A</v>
      </c>
      <c r="R10" t="e">
        <v>#N/A</v>
      </c>
      <c r="S10" t="e">
        <v>#N/A</v>
      </c>
      <c r="T10" t="e">
        <v>#N/A</v>
      </c>
      <c r="U10" t="e">
        <v>#N/A</v>
      </c>
      <c r="V10" t="e">
        <f>SUM(Tabla1[[#This Row],[Abril ]:[Junio]])</f>
        <v>#N/A</v>
      </c>
      <c r="W10" s="43" t="e">
        <f>+Tabla1[[#This Row],[Resultado acumulado segundo trimestre]]/Tabla1[[#This Row],[Meta segundo trimestre]]</f>
        <v>#N/A</v>
      </c>
    </row>
    <row r="11" spans="1:23" hidden="1" x14ac:dyDescent="0.25">
      <c r="A11" t="s">
        <v>569</v>
      </c>
      <c r="B11" t="s">
        <v>576</v>
      </c>
      <c r="C11" t="s">
        <v>581</v>
      </c>
      <c r="D11" t="s">
        <v>566</v>
      </c>
      <c r="E11" t="s">
        <v>567</v>
      </c>
      <c r="F11">
        <v>79</v>
      </c>
      <c r="G11" t="s">
        <v>483</v>
      </c>
      <c r="H11" t="s">
        <v>484</v>
      </c>
      <c r="I11">
        <v>100</v>
      </c>
      <c r="J11" t="s">
        <v>41</v>
      </c>
      <c r="L11" s="47">
        <v>0</v>
      </c>
      <c r="M11" s="47">
        <v>0</v>
      </c>
      <c r="N11" s="47">
        <v>1</v>
      </c>
      <c r="O11" s="47">
        <v>1</v>
      </c>
      <c r="P11" s="47">
        <v>1</v>
      </c>
      <c r="Q11" s="47">
        <v>1</v>
      </c>
      <c r="R11" s="47">
        <v>1</v>
      </c>
      <c r="S11" s="47">
        <v>1</v>
      </c>
      <c r="T11" s="47">
        <v>1</v>
      </c>
      <c r="U11" s="47">
        <v>1</v>
      </c>
      <c r="V11" s="47">
        <v>1</v>
      </c>
      <c r="W11" s="47">
        <v>1</v>
      </c>
    </row>
    <row r="12" spans="1:23" hidden="1" x14ac:dyDescent="0.25">
      <c r="A12" t="s">
        <v>563</v>
      </c>
      <c r="B12" t="s">
        <v>576</v>
      </c>
      <c r="C12" t="s">
        <v>582</v>
      </c>
      <c r="D12" t="s">
        <v>566</v>
      </c>
      <c r="E12" t="s">
        <v>575</v>
      </c>
      <c r="F12">
        <v>85</v>
      </c>
      <c r="G12" t="s">
        <v>583</v>
      </c>
      <c r="H12" t="s">
        <v>584</v>
      </c>
      <c r="I12">
        <v>1100</v>
      </c>
      <c r="J12" t="s">
        <v>568</v>
      </c>
      <c r="L12" t="s">
        <v>42</v>
      </c>
      <c r="M12" t="s">
        <v>42</v>
      </c>
      <c r="N12" t="s">
        <v>42</v>
      </c>
      <c r="O12" t="s">
        <v>42</v>
      </c>
      <c r="P12" t="s">
        <v>42</v>
      </c>
      <c r="Q12" s="43" t="s">
        <v>42</v>
      </c>
      <c r="R12">
        <v>0</v>
      </c>
      <c r="S12">
        <v>0</v>
      </c>
      <c r="T12">
        <v>209</v>
      </c>
      <c r="U12">
        <v>440</v>
      </c>
      <c r="V12">
        <f>SUM(Tabla1[[#This Row],[Abril ]:[Junio]])</f>
        <v>209</v>
      </c>
      <c r="W12" s="43">
        <f>+Tabla1[[#This Row],[Resultado acumulado segundo trimestre]]/Tabla1[[#This Row],[Meta segundo trimestre]]</f>
        <v>0.47499999999999998</v>
      </c>
    </row>
    <row r="13" spans="1:23" hidden="1" x14ac:dyDescent="0.25">
      <c r="A13" t="s">
        <v>569</v>
      </c>
      <c r="B13" t="s">
        <v>576</v>
      </c>
      <c r="C13" t="s">
        <v>582</v>
      </c>
      <c r="D13" t="s">
        <v>566</v>
      </c>
      <c r="E13" t="s">
        <v>575</v>
      </c>
      <c r="F13">
        <v>88</v>
      </c>
      <c r="G13" t="s">
        <v>489</v>
      </c>
      <c r="H13" t="s">
        <v>490</v>
      </c>
      <c r="I13">
        <v>100</v>
      </c>
      <c r="J13" t="s">
        <v>41</v>
      </c>
      <c r="L13" s="47" t="s">
        <v>42</v>
      </c>
      <c r="M13" s="47" t="s">
        <v>42</v>
      </c>
      <c r="N13" s="47" t="s">
        <v>42</v>
      </c>
      <c r="O13" s="47" t="s">
        <v>42</v>
      </c>
      <c r="P13" s="47" t="s">
        <v>42</v>
      </c>
      <c r="Q13" s="47" t="s">
        <v>42</v>
      </c>
      <c r="R13" s="47">
        <v>0</v>
      </c>
      <c r="S13" s="47">
        <v>0</v>
      </c>
      <c r="T13" s="47">
        <v>0.9</v>
      </c>
      <c r="U13" s="47">
        <v>1</v>
      </c>
      <c r="V13" s="47">
        <v>0.9</v>
      </c>
      <c r="W13" s="47">
        <v>0.9</v>
      </c>
    </row>
    <row r="14" spans="1:23" hidden="1" x14ac:dyDescent="0.25">
      <c r="A14" t="s">
        <v>563</v>
      </c>
      <c r="B14" t="s">
        <v>576</v>
      </c>
      <c r="C14" t="s">
        <v>585</v>
      </c>
      <c r="D14" t="s">
        <v>566</v>
      </c>
      <c r="E14" t="s">
        <v>586</v>
      </c>
      <c r="F14">
        <v>95</v>
      </c>
      <c r="G14" t="s">
        <v>223</v>
      </c>
      <c r="H14" t="s">
        <v>224</v>
      </c>
      <c r="I14">
        <v>10</v>
      </c>
      <c r="J14" t="s">
        <v>568</v>
      </c>
      <c r="L14" t="e">
        <v>#N/A</v>
      </c>
      <c r="M14" t="e">
        <v>#N/A</v>
      </c>
      <c r="N14" t="e">
        <v>#N/A</v>
      </c>
      <c r="O14" t="e">
        <v>#N/A</v>
      </c>
      <c r="P14" t="e">
        <f>+SUM(Tabla1[[#This Row],[Enero]:[Marzo]])</f>
        <v>#N/A</v>
      </c>
      <c r="Q14" s="43" t="e">
        <f>+Tabla1[[#This Row],[Resultado acumulado primer trimestre]]/Tabla1[[#This Row],[Meta primer trimestre]]</f>
        <v>#N/A</v>
      </c>
      <c r="R14" t="e">
        <v>#N/A</v>
      </c>
      <c r="S14" t="e">
        <v>#N/A</v>
      </c>
      <c r="T14" t="e">
        <v>#N/A</v>
      </c>
      <c r="U14" t="e">
        <v>#N/A</v>
      </c>
      <c r="V14" t="e">
        <f>SUM(Tabla1[[#This Row],[Abril ]:[Junio]])</f>
        <v>#N/A</v>
      </c>
      <c r="W14" s="43" t="e">
        <f>+Tabla1[[#This Row],[Resultado acumulado segundo trimestre]]/Tabla1[[#This Row],[Meta segundo trimestre]]</f>
        <v>#N/A</v>
      </c>
    </row>
    <row r="15" spans="1:23" hidden="1" x14ac:dyDescent="0.25">
      <c r="A15" t="s">
        <v>563</v>
      </c>
      <c r="B15" t="s">
        <v>576</v>
      </c>
      <c r="C15" t="s">
        <v>585</v>
      </c>
      <c r="D15" t="s">
        <v>566</v>
      </c>
      <c r="E15" t="s">
        <v>586</v>
      </c>
      <c r="F15">
        <v>98</v>
      </c>
      <c r="G15" t="s">
        <v>587</v>
      </c>
      <c r="H15" t="s">
        <v>588</v>
      </c>
      <c r="I15">
        <v>725</v>
      </c>
      <c r="J15" t="s">
        <v>568</v>
      </c>
      <c r="L15" t="e">
        <v>#N/A</v>
      </c>
      <c r="M15" t="e">
        <v>#N/A</v>
      </c>
      <c r="N15" t="e">
        <v>#N/A</v>
      </c>
      <c r="O15" t="e">
        <v>#N/A</v>
      </c>
      <c r="P15" t="e">
        <f>+SUM(Tabla1[[#This Row],[Enero]:[Marzo]])</f>
        <v>#N/A</v>
      </c>
      <c r="Q15" s="43" t="e">
        <f>+Tabla1[[#This Row],[Resultado acumulado primer trimestre]]/Tabla1[[#This Row],[Meta primer trimestre]]</f>
        <v>#N/A</v>
      </c>
      <c r="R15" t="e">
        <v>#N/A</v>
      </c>
      <c r="S15" t="e">
        <v>#N/A</v>
      </c>
      <c r="T15" t="e">
        <v>#N/A</v>
      </c>
      <c r="U15" t="e">
        <v>#N/A</v>
      </c>
      <c r="V15" t="e">
        <f>SUM(Tabla1[[#This Row],[Abril ]:[Junio]])</f>
        <v>#N/A</v>
      </c>
      <c r="W15" s="43" t="e">
        <f>+Tabla1[[#This Row],[Resultado acumulado segundo trimestre]]/Tabla1[[#This Row],[Meta segundo trimestre]]</f>
        <v>#N/A</v>
      </c>
    </row>
    <row r="16" spans="1:23" hidden="1" x14ac:dyDescent="0.25">
      <c r="A16" t="s">
        <v>563</v>
      </c>
      <c r="B16" t="s">
        <v>589</v>
      </c>
      <c r="C16" t="s">
        <v>589</v>
      </c>
      <c r="D16" t="s">
        <v>566</v>
      </c>
      <c r="E16" t="s">
        <v>575</v>
      </c>
      <c r="F16">
        <v>105</v>
      </c>
      <c r="G16" t="s">
        <v>590</v>
      </c>
      <c r="H16" t="s">
        <v>49</v>
      </c>
      <c r="I16">
        <v>2</v>
      </c>
      <c r="J16" t="s">
        <v>568</v>
      </c>
      <c r="L16">
        <v>0</v>
      </c>
      <c r="M16">
        <v>0</v>
      </c>
      <c r="N16">
        <v>2</v>
      </c>
      <c r="O16">
        <v>1</v>
      </c>
      <c r="P16">
        <f>+SUM(Tabla1[[#This Row],[Enero]:[Marzo]])</f>
        <v>2</v>
      </c>
      <c r="Q16" s="43">
        <v>1</v>
      </c>
      <c r="R16">
        <v>0</v>
      </c>
      <c r="S16">
        <v>0</v>
      </c>
      <c r="T16">
        <v>0</v>
      </c>
      <c r="U16">
        <v>1</v>
      </c>
      <c r="V16">
        <f>SUM(Tabla1[[#This Row],[Abril ]:[Junio]])</f>
        <v>0</v>
      </c>
      <c r="W16" s="43">
        <f>+Tabla1[[#This Row],[Resultado acumulado segundo trimestre]]/Tabla1[[#This Row],[Meta segundo trimestre]]</f>
        <v>0</v>
      </c>
    </row>
    <row r="17" spans="1:23" hidden="1" x14ac:dyDescent="0.25">
      <c r="A17" t="s">
        <v>563</v>
      </c>
      <c r="B17" t="s">
        <v>591</v>
      </c>
      <c r="C17" t="s">
        <v>591</v>
      </c>
      <c r="D17" t="s">
        <v>566</v>
      </c>
      <c r="E17" t="s">
        <v>567</v>
      </c>
      <c r="F17">
        <v>114</v>
      </c>
      <c r="G17" t="s">
        <v>500</v>
      </c>
      <c r="H17" t="s">
        <v>501</v>
      </c>
      <c r="I17">
        <v>4</v>
      </c>
      <c r="J17" t="s">
        <v>568</v>
      </c>
      <c r="L17">
        <v>0</v>
      </c>
      <c r="M17">
        <v>0</v>
      </c>
      <c r="N17">
        <v>1</v>
      </c>
      <c r="O17">
        <v>1</v>
      </c>
      <c r="P17">
        <f>+SUM(Tabla1[[#This Row],[Enero]:[Marzo]])</f>
        <v>1</v>
      </c>
      <c r="Q17" s="43">
        <f>+Tabla1[[#This Row],[Resultado acumulado primer trimestre]]/Tabla1[[#This Row],[Meta primer trimestre]]</f>
        <v>1</v>
      </c>
      <c r="R17">
        <v>0</v>
      </c>
      <c r="S17">
        <v>0</v>
      </c>
      <c r="T17">
        <v>1</v>
      </c>
      <c r="U17">
        <v>1</v>
      </c>
      <c r="V17">
        <f>SUM(Tabla1[[#This Row],[Abril ]:[Junio]])</f>
        <v>1</v>
      </c>
      <c r="W17" s="43">
        <f>+Tabla1[[#This Row],[Resultado acumulado segundo trimestre]]/Tabla1[[#This Row],[Meta segundo trimestre]]</f>
        <v>1</v>
      </c>
    </row>
    <row r="18" spans="1:23" hidden="1" x14ac:dyDescent="0.25">
      <c r="A18" t="s">
        <v>563</v>
      </c>
      <c r="B18" t="s">
        <v>591</v>
      </c>
      <c r="C18" t="s">
        <v>592</v>
      </c>
      <c r="D18" t="s">
        <v>566</v>
      </c>
      <c r="E18" t="s">
        <v>567</v>
      </c>
      <c r="F18">
        <v>131</v>
      </c>
      <c r="G18" t="s">
        <v>504</v>
      </c>
      <c r="H18" t="s">
        <v>505</v>
      </c>
      <c r="I18">
        <v>12</v>
      </c>
      <c r="J18" t="s">
        <v>568</v>
      </c>
      <c r="L18">
        <v>1</v>
      </c>
      <c r="M18">
        <v>1</v>
      </c>
      <c r="N18">
        <v>1</v>
      </c>
      <c r="O18">
        <v>3</v>
      </c>
      <c r="P18">
        <f>+SUM(Tabla1[[#This Row],[Enero]:[Marzo]])</f>
        <v>3</v>
      </c>
      <c r="Q18" s="43">
        <f>+Tabla1[[#This Row],[Resultado acumulado primer trimestre]]/Tabla1[[#This Row],[Meta primer trimestre]]</f>
        <v>1</v>
      </c>
      <c r="R18">
        <v>1</v>
      </c>
      <c r="S18">
        <v>1</v>
      </c>
      <c r="T18">
        <v>1</v>
      </c>
      <c r="U18">
        <v>3</v>
      </c>
      <c r="V18">
        <f>SUM(Tabla1[[#This Row],[Abril ]:[Junio]])</f>
        <v>3</v>
      </c>
      <c r="W18" s="43">
        <f>+Tabla1[[#This Row],[Resultado acumulado segundo trimestre]]/Tabla1[[#This Row],[Meta segundo trimestre]]</f>
        <v>1</v>
      </c>
    </row>
    <row r="19" spans="1:23" hidden="1" x14ac:dyDescent="0.25">
      <c r="A19" t="s">
        <v>563</v>
      </c>
      <c r="B19" t="s">
        <v>591</v>
      </c>
      <c r="C19" t="s">
        <v>593</v>
      </c>
      <c r="D19" t="s">
        <v>566</v>
      </c>
      <c r="E19" t="s">
        <v>567</v>
      </c>
      <c r="F19">
        <v>134</v>
      </c>
      <c r="G19" t="s">
        <v>594</v>
      </c>
      <c r="H19" t="s">
        <v>595</v>
      </c>
      <c r="I19">
        <v>4</v>
      </c>
      <c r="J19" t="s">
        <v>568</v>
      </c>
      <c r="L19">
        <v>0</v>
      </c>
      <c r="M19">
        <v>0</v>
      </c>
      <c r="N19">
        <v>1</v>
      </c>
      <c r="O19">
        <v>1</v>
      </c>
      <c r="P19">
        <f>+SUM(Tabla1[[#This Row],[Enero]:[Marzo]])</f>
        <v>1</v>
      </c>
      <c r="Q19" s="43">
        <f>+Tabla1[[#This Row],[Resultado acumulado primer trimestre]]/Tabla1[[#This Row],[Meta primer trimestre]]</f>
        <v>1</v>
      </c>
      <c r="R19">
        <v>0</v>
      </c>
      <c r="S19">
        <v>0</v>
      </c>
      <c r="T19">
        <v>1</v>
      </c>
      <c r="U19">
        <v>1</v>
      </c>
      <c r="V19">
        <f>SUM(Tabla1[[#This Row],[Abril ]:[Junio]])</f>
        <v>1</v>
      </c>
      <c r="W19" s="43">
        <f>+Tabla1[[#This Row],[Resultado acumulado segundo trimestre]]/Tabla1[[#This Row],[Meta segundo trimestre]]</f>
        <v>1</v>
      </c>
    </row>
    <row r="20" spans="1:23" hidden="1" x14ac:dyDescent="0.25">
      <c r="A20" t="s">
        <v>563</v>
      </c>
      <c r="B20" t="s">
        <v>591</v>
      </c>
      <c r="C20" t="s">
        <v>593</v>
      </c>
      <c r="D20" t="s">
        <v>566</v>
      </c>
      <c r="E20" t="s">
        <v>571</v>
      </c>
      <c r="F20">
        <v>137</v>
      </c>
      <c r="G20" t="s">
        <v>508</v>
      </c>
      <c r="H20" t="s">
        <v>509</v>
      </c>
      <c r="I20">
        <v>1</v>
      </c>
      <c r="J20" t="s">
        <v>568</v>
      </c>
      <c r="L20" s="43" t="s">
        <v>42</v>
      </c>
      <c r="M20" s="43" t="s">
        <v>42</v>
      </c>
      <c r="N20" s="43" t="s">
        <v>42</v>
      </c>
      <c r="O20" s="43" t="s">
        <v>42</v>
      </c>
      <c r="P20" t="s">
        <v>42</v>
      </c>
      <c r="Q20" s="43" t="s">
        <v>42</v>
      </c>
      <c r="R20">
        <v>0</v>
      </c>
      <c r="S20">
        <v>0</v>
      </c>
      <c r="T20">
        <v>1</v>
      </c>
      <c r="U20">
        <v>1</v>
      </c>
      <c r="V20">
        <f>SUM(Tabla1[[#This Row],[Abril ]:[Junio]])</f>
        <v>1</v>
      </c>
      <c r="W20" s="43">
        <f>+Tabla1[[#This Row],[Resultado acumulado segundo trimestre]]/Tabla1[[#This Row],[Meta segundo trimestre]]</f>
        <v>1</v>
      </c>
    </row>
    <row r="21" spans="1:23" hidden="1" x14ac:dyDescent="0.25">
      <c r="A21" t="s">
        <v>563</v>
      </c>
      <c r="B21" t="s">
        <v>591</v>
      </c>
      <c r="C21" t="s">
        <v>593</v>
      </c>
      <c r="D21" t="s">
        <v>566</v>
      </c>
      <c r="E21" t="s">
        <v>567</v>
      </c>
      <c r="F21">
        <v>144</v>
      </c>
      <c r="G21" t="s">
        <v>510</v>
      </c>
      <c r="H21" t="s">
        <v>596</v>
      </c>
      <c r="I21">
        <v>4</v>
      </c>
      <c r="J21" t="s">
        <v>568</v>
      </c>
      <c r="L21">
        <v>0</v>
      </c>
      <c r="M21">
        <v>0</v>
      </c>
      <c r="N21">
        <v>1</v>
      </c>
      <c r="O21">
        <v>1</v>
      </c>
      <c r="P21">
        <f>+SUM(Tabla1[[#This Row],[Enero]:[Marzo]])</f>
        <v>1</v>
      </c>
      <c r="Q21" s="43">
        <f>+Tabla1[[#This Row],[Resultado acumulado primer trimestre]]/Tabla1[[#This Row],[Meta primer trimestre]]</f>
        <v>1</v>
      </c>
      <c r="R21">
        <v>0</v>
      </c>
      <c r="S21">
        <v>0</v>
      </c>
      <c r="T21">
        <v>1</v>
      </c>
      <c r="U21">
        <v>1</v>
      </c>
      <c r="V21">
        <f>SUM(Tabla1[[#This Row],[Abril ]:[Junio]])</f>
        <v>1</v>
      </c>
      <c r="W21" s="43">
        <f>+Tabla1[[#This Row],[Resultado acumulado segundo trimestre]]/Tabla1[[#This Row],[Meta segundo trimestre]]</f>
        <v>1</v>
      </c>
    </row>
    <row r="22" spans="1:23" hidden="1" x14ac:dyDescent="0.25">
      <c r="A22" t="s">
        <v>563</v>
      </c>
      <c r="B22" t="s">
        <v>591</v>
      </c>
      <c r="C22" t="s">
        <v>597</v>
      </c>
      <c r="D22" t="s">
        <v>566</v>
      </c>
      <c r="E22" t="s">
        <v>567</v>
      </c>
      <c r="F22">
        <v>146</v>
      </c>
      <c r="G22" t="s">
        <v>513</v>
      </c>
      <c r="H22" t="s">
        <v>514</v>
      </c>
      <c r="I22">
        <v>10</v>
      </c>
      <c r="J22" t="s">
        <v>41</v>
      </c>
      <c r="L22" s="44" t="e">
        <v>#N/A</v>
      </c>
      <c r="M22" s="44" t="e">
        <v>#N/A</v>
      </c>
      <c r="N22" s="44" t="e">
        <v>#N/A</v>
      </c>
      <c r="O22" s="44" t="e">
        <v>#N/A</v>
      </c>
      <c r="P22" s="44" t="e">
        <f>+SUM(Tabla1[[#This Row],[Enero]:[Marzo]])</f>
        <v>#N/A</v>
      </c>
      <c r="Q22" s="47" t="e">
        <f>+Tabla1[[#This Row],[Resultado acumulado primer trimestre]]/Tabla1[[#This Row],[Meta primer trimestre]]</f>
        <v>#N/A</v>
      </c>
      <c r="R22" s="44" t="e">
        <v>#N/A</v>
      </c>
      <c r="S22" s="44" t="e">
        <v>#N/A</v>
      </c>
      <c r="T22" s="44" t="e">
        <v>#N/A</v>
      </c>
      <c r="U22" s="44" t="e">
        <v>#N/A</v>
      </c>
      <c r="V22" s="44" t="e">
        <f>SUM(Tabla1[[#This Row],[Abril ]:[Junio]])</f>
        <v>#N/A</v>
      </c>
      <c r="W22" s="47" t="e">
        <f>+Tabla1[[#This Row],[Resultado acumulado segundo trimestre]]/Tabla1[[#This Row],[Meta segundo trimestre]]</f>
        <v>#N/A</v>
      </c>
    </row>
    <row r="23" spans="1:23" hidden="1" x14ac:dyDescent="0.25">
      <c r="A23" t="s">
        <v>563</v>
      </c>
      <c r="B23" t="s">
        <v>591</v>
      </c>
      <c r="C23" t="s">
        <v>597</v>
      </c>
      <c r="D23" t="s">
        <v>566</v>
      </c>
      <c r="E23" t="s">
        <v>567</v>
      </c>
      <c r="F23">
        <v>149</v>
      </c>
      <c r="G23" t="s">
        <v>516</v>
      </c>
      <c r="H23" t="s">
        <v>517</v>
      </c>
      <c r="I23">
        <v>2</v>
      </c>
      <c r="J23" t="s">
        <v>568</v>
      </c>
      <c r="L23" s="43" t="s">
        <v>42</v>
      </c>
      <c r="M23" s="43" t="s">
        <v>42</v>
      </c>
      <c r="N23" s="43" t="s">
        <v>42</v>
      </c>
      <c r="O23" s="43" t="s">
        <v>42</v>
      </c>
      <c r="P23" t="s">
        <v>42</v>
      </c>
      <c r="Q23" s="43" t="s">
        <v>42</v>
      </c>
      <c r="R23">
        <v>0</v>
      </c>
      <c r="S23">
        <v>0</v>
      </c>
      <c r="T23">
        <v>2</v>
      </c>
      <c r="U23">
        <v>1</v>
      </c>
      <c r="V23">
        <f>SUM(Tabla1[[#This Row],[Abril ]:[Junio]])</f>
        <v>2</v>
      </c>
      <c r="W23" s="43">
        <f>+Tabla1[[#This Row],[Resultado acumulado segundo trimestre]]/Tabla1[[#This Row],[Meta segundo trimestre]]</f>
        <v>2</v>
      </c>
    </row>
    <row r="24" spans="1:23" hidden="1" x14ac:dyDescent="0.25">
      <c r="A24" t="s">
        <v>563</v>
      </c>
      <c r="B24" t="s">
        <v>591</v>
      </c>
      <c r="C24" t="s">
        <v>598</v>
      </c>
      <c r="D24" t="s">
        <v>566</v>
      </c>
      <c r="E24" t="s">
        <v>567</v>
      </c>
      <c r="F24">
        <v>154</v>
      </c>
      <c r="G24" t="s">
        <v>522</v>
      </c>
      <c r="H24" t="s">
        <v>599</v>
      </c>
      <c r="I24">
        <v>100</v>
      </c>
      <c r="J24" t="s">
        <v>41</v>
      </c>
      <c r="L24" s="44" t="e">
        <v>#N/A</v>
      </c>
      <c r="M24" s="44" t="e">
        <v>#N/A</v>
      </c>
      <c r="N24" s="44" t="e">
        <v>#N/A</v>
      </c>
      <c r="O24" s="44" t="e">
        <v>#N/A</v>
      </c>
      <c r="P24" s="44" t="e">
        <f>+SUM(Tabla1[[#This Row],[Enero]:[Marzo]])</f>
        <v>#N/A</v>
      </c>
      <c r="Q24" s="47" t="e">
        <f>+Tabla1[[#This Row],[Resultado acumulado primer trimestre]]/Tabla1[[#This Row],[Meta primer trimestre]]</f>
        <v>#N/A</v>
      </c>
      <c r="R24" s="44" t="e">
        <v>#N/A</v>
      </c>
      <c r="S24" s="44" t="e">
        <v>#N/A</v>
      </c>
      <c r="T24" s="44" t="e">
        <v>#N/A</v>
      </c>
      <c r="U24" s="44" t="e">
        <v>#N/A</v>
      </c>
      <c r="V24" s="44" t="e">
        <f>SUM(Tabla1[[#This Row],[Abril ]:[Junio]])</f>
        <v>#N/A</v>
      </c>
      <c r="W24" s="47" t="e">
        <f>+Tabla1[[#This Row],[Resultado acumulado segundo trimestre]]/Tabla1[[#This Row],[Meta segundo trimestre]]</f>
        <v>#N/A</v>
      </c>
    </row>
    <row r="25" spans="1:23" hidden="1" x14ac:dyDescent="0.25">
      <c r="A25" t="s">
        <v>563</v>
      </c>
      <c r="B25" t="s">
        <v>600</v>
      </c>
      <c r="C25" t="s">
        <v>601</v>
      </c>
      <c r="D25" t="s">
        <v>566</v>
      </c>
      <c r="E25" t="s">
        <v>571</v>
      </c>
      <c r="F25">
        <v>165</v>
      </c>
      <c r="G25" t="s">
        <v>524</v>
      </c>
      <c r="H25" t="s">
        <v>525</v>
      </c>
      <c r="I25">
        <v>20</v>
      </c>
      <c r="J25" t="s">
        <v>568</v>
      </c>
      <c r="L25">
        <v>0</v>
      </c>
      <c r="M25">
        <v>0</v>
      </c>
      <c r="N25">
        <v>5</v>
      </c>
      <c r="O25">
        <v>5</v>
      </c>
      <c r="P25">
        <f>+SUM(Tabla1[[#This Row],[Enero]:[Marzo]])</f>
        <v>5</v>
      </c>
      <c r="Q25" s="43">
        <f>+Tabla1[[#This Row],[Resultado acumulado primer trimestre]]/Tabla1[[#This Row],[Meta primer trimestre]]</f>
        <v>1</v>
      </c>
      <c r="R25">
        <v>0</v>
      </c>
      <c r="S25">
        <v>0</v>
      </c>
      <c r="T25">
        <v>5</v>
      </c>
      <c r="U25">
        <v>5</v>
      </c>
      <c r="V25">
        <f>SUM(Tabla1[[#This Row],[Abril ]:[Junio]])</f>
        <v>5</v>
      </c>
      <c r="W25" s="43">
        <f>+Tabla1[[#This Row],[Resultado acumulado segundo trimestre]]/Tabla1[[#This Row],[Meta segundo trimestre]]</f>
        <v>1</v>
      </c>
    </row>
    <row r="26" spans="1:23" hidden="1" x14ac:dyDescent="0.25">
      <c r="A26" t="s">
        <v>563</v>
      </c>
      <c r="B26" t="s">
        <v>602</v>
      </c>
      <c r="C26" t="s">
        <v>603</v>
      </c>
      <c r="D26" t="s">
        <v>566</v>
      </c>
      <c r="E26" t="s">
        <v>567</v>
      </c>
      <c r="F26">
        <v>189</v>
      </c>
      <c r="G26" t="s">
        <v>526</v>
      </c>
      <c r="H26" t="s">
        <v>353</v>
      </c>
      <c r="I26">
        <v>3</v>
      </c>
      <c r="J26" t="s">
        <v>568</v>
      </c>
      <c r="L26" s="43" t="s">
        <v>42</v>
      </c>
      <c r="M26" s="43" t="s">
        <v>42</v>
      </c>
      <c r="N26" s="43" t="s">
        <v>42</v>
      </c>
      <c r="O26" s="43" t="s">
        <v>42</v>
      </c>
      <c r="P26" t="s">
        <v>42</v>
      </c>
      <c r="Q26" s="43" t="s">
        <v>42</v>
      </c>
      <c r="R26">
        <v>0</v>
      </c>
      <c r="S26">
        <v>1</v>
      </c>
      <c r="T26">
        <v>0</v>
      </c>
      <c r="U26">
        <v>1</v>
      </c>
      <c r="V26">
        <f>SUM(Tabla1[[#This Row],[Abril ]:[Junio]])</f>
        <v>1</v>
      </c>
      <c r="W26" s="43">
        <f>+Tabla1[[#This Row],[Resultado acumulado segundo trimestre]]/Tabla1[[#This Row],[Meta segundo trimestre]]</f>
        <v>1</v>
      </c>
    </row>
    <row r="27" spans="1:23" hidden="1" x14ac:dyDescent="0.25">
      <c r="A27" t="s">
        <v>563</v>
      </c>
      <c r="B27" t="s">
        <v>604</v>
      </c>
      <c r="C27" t="s">
        <v>604</v>
      </c>
      <c r="D27" t="s">
        <v>566</v>
      </c>
      <c r="E27" t="s">
        <v>571</v>
      </c>
      <c r="F27">
        <v>209</v>
      </c>
      <c r="G27" t="s">
        <v>527</v>
      </c>
      <c r="H27" t="s">
        <v>528</v>
      </c>
      <c r="I27">
        <v>100</v>
      </c>
      <c r="J27" t="s">
        <v>41</v>
      </c>
      <c r="L27" s="47" t="s">
        <v>42</v>
      </c>
      <c r="M27" s="47" t="s">
        <v>42</v>
      </c>
      <c r="N27" s="47" t="s">
        <v>42</v>
      </c>
      <c r="O27" s="47" t="s">
        <v>42</v>
      </c>
      <c r="P27" s="44" t="s">
        <v>42</v>
      </c>
      <c r="Q27" s="47" t="s">
        <v>42</v>
      </c>
      <c r="R27" s="44">
        <v>0</v>
      </c>
      <c r="S27" s="44">
        <v>0</v>
      </c>
      <c r="T27" s="44">
        <v>0</v>
      </c>
      <c r="U27" s="44">
        <v>0.5</v>
      </c>
      <c r="V27" s="44">
        <f>SUM(Tabla1[[#This Row],[Abril ]:[Junio]])</f>
        <v>0</v>
      </c>
      <c r="W27" s="47">
        <f>+Tabla1[[#This Row],[Resultado acumulado segundo trimestre]]/Tabla1[[#This Row],[Meta segundo trimestre]]</f>
        <v>0</v>
      </c>
    </row>
    <row r="28" spans="1:23" hidden="1" x14ac:dyDescent="0.25">
      <c r="A28" t="s">
        <v>563</v>
      </c>
      <c r="B28" t="s">
        <v>604</v>
      </c>
      <c r="C28" t="s">
        <v>605</v>
      </c>
      <c r="D28" t="s">
        <v>566</v>
      </c>
      <c r="E28" t="s">
        <v>571</v>
      </c>
      <c r="F28">
        <v>218</v>
      </c>
      <c r="G28" t="s">
        <v>529</v>
      </c>
      <c r="H28" t="s">
        <v>443</v>
      </c>
      <c r="I28">
        <v>150</v>
      </c>
      <c r="J28" t="s">
        <v>568</v>
      </c>
      <c r="L28">
        <v>0</v>
      </c>
      <c r="M28">
        <v>0</v>
      </c>
      <c r="N28">
        <v>20</v>
      </c>
      <c r="O28">
        <v>20</v>
      </c>
      <c r="P28">
        <f>+SUM(Tabla1[[#This Row],[Enero]:[Marzo]])</f>
        <v>20</v>
      </c>
      <c r="Q28" s="43">
        <f>+Tabla1[[#This Row],[Resultado acumulado primer trimestre]]/Tabla1[[#This Row],[Meta primer trimestre]]</f>
        <v>1</v>
      </c>
      <c r="R28">
        <v>0</v>
      </c>
      <c r="S28">
        <v>0</v>
      </c>
      <c r="T28">
        <v>50</v>
      </c>
      <c r="U28">
        <v>50</v>
      </c>
      <c r="V28">
        <f>SUM(Tabla1[[#This Row],[Abril ]:[Junio]])</f>
        <v>50</v>
      </c>
      <c r="W28" s="43">
        <f>+Tabla1[[#This Row],[Resultado acumulado segundo trimestre]]/Tabla1[[#This Row],[Meta segundo trimestre]]</f>
        <v>1</v>
      </c>
    </row>
    <row r="29" spans="1:23" hidden="1" x14ac:dyDescent="0.25">
      <c r="A29" t="s">
        <v>569</v>
      </c>
      <c r="B29" t="s">
        <v>576</v>
      </c>
      <c r="C29" t="s">
        <v>581</v>
      </c>
      <c r="D29" t="s">
        <v>566</v>
      </c>
      <c r="E29" t="s">
        <v>567</v>
      </c>
      <c r="F29">
        <v>228</v>
      </c>
      <c r="G29" t="s">
        <v>533</v>
      </c>
      <c r="H29" t="s">
        <v>534</v>
      </c>
      <c r="I29">
        <v>100</v>
      </c>
      <c r="J29" t="s">
        <v>41</v>
      </c>
      <c r="L29" s="47">
        <v>0</v>
      </c>
      <c r="M29" s="47">
        <v>0.51429999999999998</v>
      </c>
      <c r="N29" s="47">
        <v>2.1316000000000002</v>
      </c>
      <c r="O29" s="47">
        <v>1</v>
      </c>
      <c r="P29" s="47">
        <v>1</v>
      </c>
      <c r="Q29" s="47">
        <v>1</v>
      </c>
      <c r="R29" s="47">
        <v>1.1033999999999999</v>
      </c>
      <c r="S29" s="47">
        <v>0.97529999999999994</v>
      </c>
      <c r="T29" s="47">
        <v>1.04</v>
      </c>
      <c r="U29" s="47">
        <v>1</v>
      </c>
      <c r="V29" s="47">
        <v>1</v>
      </c>
      <c r="W29" s="47">
        <v>1</v>
      </c>
    </row>
    <row r="30" spans="1:23" hidden="1" x14ac:dyDescent="0.25">
      <c r="A30" t="s">
        <v>569</v>
      </c>
      <c r="B30" t="s">
        <v>602</v>
      </c>
      <c r="C30" t="s">
        <v>603</v>
      </c>
      <c r="D30" t="s">
        <v>566</v>
      </c>
      <c r="E30" t="s">
        <v>571</v>
      </c>
      <c r="F30">
        <v>239</v>
      </c>
      <c r="G30" t="s">
        <v>535</v>
      </c>
      <c r="H30" t="s">
        <v>536</v>
      </c>
      <c r="I30">
        <v>100</v>
      </c>
      <c r="J30" t="s">
        <v>41</v>
      </c>
      <c r="L30" s="47" t="s">
        <v>42</v>
      </c>
      <c r="M30" s="47" t="s">
        <v>42</v>
      </c>
      <c r="N30" s="47" t="s">
        <v>42</v>
      </c>
      <c r="O30" s="47" t="s">
        <v>42</v>
      </c>
      <c r="P30" s="47" t="s">
        <v>42</v>
      </c>
      <c r="Q30" s="47" t="s">
        <v>42</v>
      </c>
      <c r="R30" s="47">
        <v>0</v>
      </c>
      <c r="S30" s="47">
        <v>1</v>
      </c>
      <c r="T30" s="47">
        <v>1</v>
      </c>
      <c r="U30" s="47">
        <v>1</v>
      </c>
      <c r="V30" s="47">
        <v>1</v>
      </c>
      <c r="W30" s="47">
        <v>1</v>
      </c>
    </row>
    <row r="31" spans="1:23" hidden="1" x14ac:dyDescent="0.25">
      <c r="A31" t="s">
        <v>569</v>
      </c>
      <c r="B31" t="s">
        <v>564</v>
      </c>
      <c r="C31" t="s">
        <v>564</v>
      </c>
      <c r="D31" t="s">
        <v>566</v>
      </c>
      <c r="E31" t="s">
        <v>567</v>
      </c>
      <c r="F31">
        <v>243</v>
      </c>
      <c r="G31" t="s">
        <v>606</v>
      </c>
      <c r="H31" t="s">
        <v>539</v>
      </c>
      <c r="I31">
        <v>100</v>
      </c>
      <c r="J31" t="s">
        <v>41</v>
      </c>
      <c r="L31" s="47" t="e">
        <v>#N/A</v>
      </c>
      <c r="M31" s="47" t="e">
        <v>#N/A</v>
      </c>
      <c r="N31" s="47" t="e">
        <v>#N/A</v>
      </c>
      <c r="O31" s="47" t="e">
        <v>#N/A</v>
      </c>
      <c r="P31" s="44" t="e">
        <f>+SUM(Tabla1[[#This Row],[Enero]:[Marzo]])</f>
        <v>#N/A</v>
      </c>
      <c r="Q31" s="47"/>
      <c r="R31" s="47" t="e">
        <v>#N/A</v>
      </c>
      <c r="S31" s="47" t="e">
        <v>#N/A</v>
      </c>
      <c r="T31" s="47" t="e">
        <v>#N/A</v>
      </c>
      <c r="U31" s="47" t="e">
        <v>#N/A</v>
      </c>
      <c r="V31" s="47" t="e">
        <v>#N/A</v>
      </c>
      <c r="W31" s="47" t="e">
        <v>#N/A</v>
      </c>
    </row>
    <row r="32" spans="1:23" hidden="1" x14ac:dyDescent="0.25">
      <c r="A32" t="s">
        <v>563</v>
      </c>
      <c r="B32" t="s">
        <v>564</v>
      </c>
      <c r="C32" t="s">
        <v>565</v>
      </c>
      <c r="D32" t="s">
        <v>607</v>
      </c>
      <c r="E32" t="s">
        <v>567</v>
      </c>
      <c r="F32">
        <v>19</v>
      </c>
      <c r="G32" t="s">
        <v>458</v>
      </c>
      <c r="H32" t="s">
        <v>459</v>
      </c>
      <c r="I32">
        <v>24</v>
      </c>
      <c r="J32" t="s">
        <v>568</v>
      </c>
      <c r="L32" s="44" t="str">
        <f>IFERROR(VLOOKUP(Tabla1[[#This Row],[Código SIPLAN+]],'[1]DT Atlantico'!$V$7:$Z$23,5,FALSE),"NA")</f>
        <v>-</v>
      </c>
      <c r="M32" s="44" t="str">
        <f>IFERROR(VLOOKUP(Tabla1[[#This Row],[Código SIPLAN+]],'[1]DT Atlantico'!$V$7:$AA$23,6,FALSE),"NA")</f>
        <v>-</v>
      </c>
      <c r="N32" s="44" t="str">
        <f>IFERROR(VLOOKUP(Tabla1[[#This Row],[Código SIPLAN+]],'[1]DT Atlantico'!$V$7:$AB$23,7,FALSE),"NA")</f>
        <v>-</v>
      </c>
      <c r="O32" s="44" t="s">
        <v>42</v>
      </c>
      <c r="P32" s="44" t="s">
        <v>42</v>
      </c>
      <c r="Q32" s="44" t="s">
        <v>42</v>
      </c>
      <c r="R32" s="44" t="str">
        <f>IFERROR(VLOOKUP(Tabla1[[#This Row],[Código SIPLAN+]],'[1]DT Atlantico'!$V$7:$AC$23,8,FALSE),"NA")</f>
        <v>-</v>
      </c>
      <c r="S32" s="44" t="str">
        <f>IFERROR(VLOOKUP(Tabla1[[#This Row],[Código SIPLAN+]],'[1]DT Atlantico'!$V$7:$AD$23,9,FALSE),"NA")</f>
        <v>-</v>
      </c>
      <c r="T32" s="44">
        <f>IFERROR(VLOOKUP(Tabla1[[#This Row],[Código SIPLAN+]],'[1]DT Atlantico'!$V$7:$AE$23,10,FALSE),"NA")</f>
        <v>24</v>
      </c>
      <c r="U32" s="44">
        <f>IFERROR(VLOOKUP(Tabla1[[#This Row],[Código SIPLAN+]],'[1]DT Atlantico'!$V$7:$AM$23,18,FALSE),"NA")</f>
        <v>4</v>
      </c>
      <c r="V32" s="45">
        <f>SUM(Tabla1[[#This Row],[Abril ]:[Junio]])</f>
        <v>24</v>
      </c>
      <c r="W32" s="46">
        <f>+Tabla1[[#This Row],[Resultado acumulado segundo trimestre]]/Tabla1[[#This Row],[Meta segundo trimestre]]</f>
        <v>6</v>
      </c>
    </row>
    <row r="33" spans="1:23" hidden="1" x14ac:dyDescent="0.25">
      <c r="A33" t="s">
        <v>563</v>
      </c>
      <c r="B33" t="s">
        <v>564</v>
      </c>
      <c r="C33" t="s">
        <v>565</v>
      </c>
      <c r="D33" t="s">
        <v>607</v>
      </c>
      <c r="E33" t="s">
        <v>567</v>
      </c>
      <c r="F33">
        <v>20</v>
      </c>
      <c r="G33" t="s">
        <v>460</v>
      </c>
      <c r="H33" t="s">
        <v>461</v>
      </c>
      <c r="I33">
        <v>24</v>
      </c>
      <c r="J33" t="s">
        <v>568</v>
      </c>
      <c r="L33" s="44" t="str">
        <f>IFERROR(VLOOKUP(Tabla1[[#This Row],[Código SIPLAN+]],'[1]DT Atlantico'!$V$7:$Z$23,5,FALSE),"NA")</f>
        <v>-</v>
      </c>
      <c r="M33" s="44" t="str">
        <f>IFERROR(VLOOKUP(Tabla1[[#This Row],[Código SIPLAN+]],'[1]DT Atlantico'!$V$7:$AA$23,6,FALSE),"NA")</f>
        <v>-</v>
      </c>
      <c r="N33" s="44" t="str">
        <f>IFERROR(VLOOKUP(Tabla1[[#This Row],[Código SIPLAN+]],'[1]DT Atlantico'!$V$7:$AB$23,7,FALSE),"NA")</f>
        <v>-</v>
      </c>
      <c r="O33" s="44" t="s">
        <v>42</v>
      </c>
      <c r="P33" s="44" t="s">
        <v>42</v>
      </c>
      <c r="Q33" s="44" t="s">
        <v>42</v>
      </c>
      <c r="R33" s="44">
        <f>IFERROR(VLOOKUP(Tabla1[[#This Row],[Código SIPLAN+]],'[1]DT Atlantico'!$V$7:$AC$23,8,FALSE),"NA")</f>
        <v>1</v>
      </c>
      <c r="S33" s="44">
        <f>IFERROR(VLOOKUP(Tabla1[[#This Row],[Código SIPLAN+]],'[1]DT Atlantico'!$V$7:$AD$23,9,FALSE),"NA")</f>
        <v>1</v>
      </c>
      <c r="T33" s="44" t="str">
        <f>IFERROR(VLOOKUP(Tabla1[[#This Row],[Código SIPLAN+]],'[1]DT Atlantico'!$V$7:$AE$23,10,FALSE),"NA")</f>
        <v>-</v>
      </c>
      <c r="U33" s="44">
        <f>IFERROR(VLOOKUP(Tabla1[[#This Row],[Código SIPLAN+]],'[1]DT Atlantico'!$V$7:$AM$23,18,FALSE),"NA")</f>
        <v>6</v>
      </c>
      <c r="V33" s="45">
        <f>SUM(Tabla1[[#This Row],[Abril ]:[Junio]])</f>
        <v>2</v>
      </c>
      <c r="W33" s="46">
        <f>+Tabla1[[#This Row],[Resultado acumulado segundo trimestre]]/Tabla1[[#This Row],[Meta segundo trimestre]]</f>
        <v>0.33333333333333331</v>
      </c>
    </row>
    <row r="34" spans="1:23" hidden="1" x14ac:dyDescent="0.25">
      <c r="A34" t="s">
        <v>563</v>
      </c>
      <c r="B34" t="s">
        <v>570</v>
      </c>
      <c r="C34" t="s">
        <v>574</v>
      </c>
      <c r="D34" t="s">
        <v>607</v>
      </c>
      <c r="E34" t="s">
        <v>575</v>
      </c>
      <c r="F34">
        <v>39</v>
      </c>
      <c r="G34" t="s">
        <v>470</v>
      </c>
      <c r="H34" t="s">
        <v>471</v>
      </c>
      <c r="I34">
        <v>30</v>
      </c>
      <c r="J34" t="s">
        <v>568</v>
      </c>
      <c r="L34" s="44" t="str">
        <f>IFERROR(VLOOKUP(Tabla1[[#This Row],[Código SIPLAN+]],'[1]DT Atlantico'!$V$7:$Z$23,5,FALSE),"NA")</f>
        <v>-</v>
      </c>
      <c r="M34" s="44" t="str">
        <f>IFERROR(VLOOKUP(Tabla1[[#This Row],[Código SIPLAN+]],'[1]DT Atlantico'!$V$7:$AA$23,6,FALSE),"NA")</f>
        <v>-</v>
      </c>
      <c r="N34" s="44">
        <f>IFERROR(VLOOKUP(Tabla1[[#This Row],[Código SIPLAN+]],'[1]DT Atlantico'!$V$7:$AB$23,7,FALSE),"NA")</f>
        <v>0</v>
      </c>
      <c r="O34" s="44">
        <f>IFERROR(VLOOKUP(Tabla1[[#This Row],[Código SIPLAN+]],'[1]DT Atlantico'!$V$7:$AL$23,17,FALSE),"NA")</f>
        <v>5</v>
      </c>
      <c r="P34" s="44">
        <f>SUM(Tabla1[[#This Row],[Enero]:[Marzo]])</f>
        <v>0</v>
      </c>
      <c r="Q34" s="44">
        <f>+Tabla1[[#This Row],[Resultado acumulado primer trimestre]]/Tabla1[[#This Row],[Meta primer trimestre]]</f>
        <v>0</v>
      </c>
      <c r="R34" s="44" t="str">
        <f>IFERROR(VLOOKUP(Tabla1[[#This Row],[Código SIPLAN+]],'[1]DT Atlantico'!$V$7:$AC$23,8,FALSE),"NA")</f>
        <v>-</v>
      </c>
      <c r="S34" s="44" t="str">
        <f>IFERROR(VLOOKUP(Tabla1[[#This Row],[Código SIPLAN+]],'[1]DT Atlantico'!$V$7:$AD$23,9,FALSE),"NA")</f>
        <v>-</v>
      </c>
      <c r="T34" s="44">
        <f>IFERROR(VLOOKUP(Tabla1[[#This Row],[Código SIPLAN+]],'[1]DT Atlantico'!$V$7:$AE$23,10,FALSE),"NA")</f>
        <v>10</v>
      </c>
      <c r="U34" s="44">
        <f>IFERROR(VLOOKUP(Tabla1[[#This Row],[Código SIPLAN+]],'[1]DT Atlantico'!$V$7:$AM$23,18,FALSE),"NA")</f>
        <v>10</v>
      </c>
      <c r="V34" s="45">
        <f>SUM(Tabla1[[#This Row],[Abril ]:[Junio]])</f>
        <v>10</v>
      </c>
      <c r="W34" s="46">
        <f>+Tabla1[[#This Row],[Resultado acumulado segundo trimestre]]/Tabla1[[#This Row],[Meta segundo trimestre]]</f>
        <v>1</v>
      </c>
    </row>
    <row r="35" spans="1:23" hidden="1" x14ac:dyDescent="0.25">
      <c r="A35" t="s">
        <v>563</v>
      </c>
      <c r="B35" t="s">
        <v>576</v>
      </c>
      <c r="C35" t="s">
        <v>581</v>
      </c>
      <c r="D35" t="s">
        <v>607</v>
      </c>
      <c r="E35" t="s">
        <v>567</v>
      </c>
      <c r="F35">
        <v>74</v>
      </c>
      <c r="G35" t="s">
        <v>481</v>
      </c>
      <c r="H35" t="s">
        <v>482</v>
      </c>
      <c r="I35">
        <v>17</v>
      </c>
      <c r="J35" t="s">
        <v>568</v>
      </c>
      <c r="L35" s="44" t="str">
        <f>IFERROR(VLOOKUP(Tabla1[[#This Row],[Código SIPLAN+]],'[1]DT Atlantico'!$V$7:$Z$23,5,FALSE),"NA")</f>
        <v>-</v>
      </c>
      <c r="M35" s="44" t="str">
        <f>IFERROR(VLOOKUP(Tabla1[[#This Row],[Código SIPLAN+]],'[1]DT Atlantico'!$V$7:$AA$23,6,FALSE),"NA")</f>
        <v>-</v>
      </c>
      <c r="N35" s="44" t="str">
        <f>IFERROR(VLOOKUP(Tabla1[[#This Row],[Código SIPLAN+]],'[1]DT Atlantico'!$V$7:$AB$23,7,FALSE),"NA")</f>
        <v>-</v>
      </c>
      <c r="O35" s="44" t="s">
        <v>42</v>
      </c>
      <c r="P35" s="44" t="s">
        <v>42</v>
      </c>
      <c r="Q35" s="44" t="s">
        <v>42</v>
      </c>
      <c r="R35" s="44" t="str">
        <f>IFERROR(VLOOKUP(Tabla1[[#This Row],[Código SIPLAN+]],'[1]DT Atlantico'!$V$7:$AC$23,8,FALSE),"NA")</f>
        <v>-</v>
      </c>
      <c r="S35" s="44">
        <f>IFERROR(VLOOKUP(Tabla1[[#This Row],[Código SIPLAN+]],'[1]DT Atlantico'!$V$7:$AD$23,9,FALSE),"NA")</f>
        <v>3</v>
      </c>
      <c r="T35" s="44">
        <f>IFERROR(VLOOKUP(Tabla1[[#This Row],[Código SIPLAN+]],'[1]DT Atlantico'!$V$7:$AE$23,10,FALSE),"NA")</f>
        <v>0</v>
      </c>
      <c r="U35" s="44">
        <f>IFERROR(VLOOKUP(Tabla1[[#This Row],[Código SIPLAN+]],'[1]DT Atlantico'!$V$7:$AM$23,18,FALSE),"NA")</f>
        <v>6</v>
      </c>
      <c r="V35" s="45">
        <f>SUM(Tabla1[[#This Row],[Abril ]:[Junio]])</f>
        <v>3</v>
      </c>
      <c r="W35" s="46">
        <f>+Tabla1[[#This Row],[Resultado acumulado segundo trimestre]]/Tabla1[[#This Row],[Meta segundo trimestre]]</f>
        <v>0.5</v>
      </c>
    </row>
    <row r="36" spans="1:23" hidden="1" x14ac:dyDescent="0.25">
      <c r="A36" t="s">
        <v>563</v>
      </c>
      <c r="B36" t="s">
        <v>576</v>
      </c>
      <c r="C36" t="s">
        <v>582</v>
      </c>
      <c r="D36" t="s">
        <v>607</v>
      </c>
      <c r="E36" t="s">
        <v>575</v>
      </c>
      <c r="F36">
        <v>85</v>
      </c>
      <c r="G36" t="s">
        <v>583</v>
      </c>
      <c r="H36" t="s">
        <v>584</v>
      </c>
      <c r="I36">
        <v>600</v>
      </c>
      <c r="J36" t="s">
        <v>568</v>
      </c>
      <c r="L36" s="44" t="str">
        <f>IFERROR(VLOOKUP(Tabla1[[#This Row],[Código SIPLAN+]],'[1]DT Atlantico'!$V$7:$Z$23,5,FALSE),"NA")</f>
        <v>-</v>
      </c>
      <c r="M36" s="44" t="str">
        <f>IFERROR(VLOOKUP(Tabla1[[#This Row],[Código SIPLAN+]],'[1]DT Atlantico'!$V$7:$AA$23,6,FALSE),"NA")</f>
        <v>-</v>
      </c>
      <c r="N36" s="44" t="str">
        <f>IFERROR(VLOOKUP(Tabla1[[#This Row],[Código SIPLAN+]],'[1]DT Atlantico'!$V$7:$AB$23,7,FALSE),"NA")</f>
        <v>-</v>
      </c>
      <c r="O36" s="44" t="s">
        <v>42</v>
      </c>
      <c r="P36" s="44" t="s">
        <v>42</v>
      </c>
      <c r="Q36" s="44" t="s">
        <v>42</v>
      </c>
      <c r="R36" s="44" t="str">
        <f>IFERROR(VLOOKUP(Tabla1[[#This Row],[Código SIPLAN+]],'[1]DT Atlantico'!$V$7:$AC$23,8,FALSE),"NA")</f>
        <v>-</v>
      </c>
      <c r="S36" s="44" t="str">
        <f>IFERROR(VLOOKUP(Tabla1[[#This Row],[Código SIPLAN+]],'[1]DT Atlantico'!$V$7:$AD$23,9,FALSE),"NA")</f>
        <v>-</v>
      </c>
      <c r="T36" s="44">
        <f>IFERROR(VLOOKUP(Tabla1[[#This Row],[Código SIPLAN+]],'[1]DT Atlantico'!$V$7:$AE$23,10,FALSE),"NA")</f>
        <v>130</v>
      </c>
      <c r="U36" s="44">
        <f>IFERROR(VLOOKUP(Tabla1[[#This Row],[Código SIPLAN+]],'[1]DT Atlantico'!$V$7:$AM$23,18,FALSE),"NA")</f>
        <v>240</v>
      </c>
      <c r="V36" s="45">
        <f>SUM(Tabla1[[#This Row],[Abril ]:[Junio]])</f>
        <v>130</v>
      </c>
      <c r="W36" s="46">
        <f>+Tabla1[[#This Row],[Resultado acumulado segundo trimestre]]/Tabla1[[#This Row],[Meta segundo trimestre]]</f>
        <v>0.54166666666666663</v>
      </c>
    </row>
    <row r="37" spans="1:23" hidden="1" x14ac:dyDescent="0.25">
      <c r="A37" t="s">
        <v>563</v>
      </c>
      <c r="B37" t="s">
        <v>576</v>
      </c>
      <c r="C37" t="s">
        <v>585</v>
      </c>
      <c r="D37" t="s">
        <v>607</v>
      </c>
      <c r="E37" t="s">
        <v>586</v>
      </c>
      <c r="F37">
        <v>95</v>
      </c>
      <c r="G37" t="s">
        <v>223</v>
      </c>
      <c r="H37" t="s">
        <v>224</v>
      </c>
      <c r="I37">
        <v>10</v>
      </c>
      <c r="J37" t="s">
        <v>568</v>
      </c>
      <c r="L37" s="44" t="str">
        <f>IFERROR(VLOOKUP(Tabla1[[#This Row],[Código SIPLAN+]],'[1]DT Atlantico'!$V$7:$Z$23,5,FALSE),"NA")</f>
        <v>NA</v>
      </c>
      <c r="M37" s="44" t="str">
        <f>IFERROR(VLOOKUP(Tabla1[[#This Row],[Código SIPLAN+]],'[1]DT Atlantico'!$V$7:$AA$23,6,FALSE),"NA")</f>
        <v>NA</v>
      </c>
      <c r="N37" s="44" t="str">
        <f>IFERROR(VLOOKUP(Tabla1[[#This Row],[Código SIPLAN+]],'[1]DT Atlantico'!$V$7:$AB$23,7,FALSE),"NA")</f>
        <v>NA</v>
      </c>
      <c r="O37" s="44" t="str">
        <f>IFERROR(VLOOKUP(Tabla1[[#This Row],[Código SIPLAN+]],'[1]DT Atlantico'!$V$7:$AL$23,17,FALSE),"NA")</f>
        <v>NA</v>
      </c>
      <c r="P37" s="44" t="str">
        <f>IFERROR(VLOOKUP(Tabla1[[#This Row],[Código SIPLAN+]],'[1]DT Atlantico'!$V$7:$AL$23,17,FALSE),"NA")</f>
        <v>NA</v>
      </c>
      <c r="Q37" s="44" t="str">
        <f>IFERROR(VLOOKUP(Tabla1[[#This Row],[Código SIPLAN+]],'[1]DT Atlantico'!$V$7:$AL$23,17,FALSE),"NA")</f>
        <v>NA</v>
      </c>
      <c r="R37" s="44" t="str">
        <f>IFERROR(VLOOKUP(Tabla1[[#This Row],[Código SIPLAN+]],'[1]DT Atlantico'!$V$7:$AC$23,8,FALSE),"NA")</f>
        <v>NA</v>
      </c>
      <c r="S37" s="44" t="str">
        <f>IFERROR(VLOOKUP(Tabla1[[#This Row],[Código SIPLAN+]],'[1]DT Atlantico'!$V$7:$AD$23,9,FALSE),"NA")</f>
        <v>NA</v>
      </c>
      <c r="T37" s="44" t="str">
        <f>IFERROR(VLOOKUP(Tabla1[[#This Row],[Código SIPLAN+]],'[1]DT Atlantico'!$V$7:$AE$23,10,FALSE),"NA")</f>
        <v>NA</v>
      </c>
      <c r="U37" s="44" t="str">
        <f>IFERROR(VLOOKUP(Tabla1[[#This Row],[Código SIPLAN+]],'[1]DT Atlantico'!$V$7:$AM$23,18,FALSE),"NA")</f>
        <v>NA</v>
      </c>
      <c r="V37" s="44" t="str">
        <f>IFERROR(VLOOKUP(Tabla1[[#This Row],[Código SIPLAN+]],'[1]DT Atlantico'!$V$7:$AM$23,18,FALSE),"NA")</f>
        <v>NA</v>
      </c>
      <c r="W37" s="44" t="str">
        <f>IFERROR(VLOOKUP(Tabla1[[#This Row],[Nombre indicador]],'[1]DT Atlantico'!$V$7:$AM$23,18,FALSE),"NA")</f>
        <v>NA</v>
      </c>
    </row>
    <row r="38" spans="1:23" hidden="1" x14ac:dyDescent="0.25">
      <c r="A38" t="s">
        <v>563</v>
      </c>
      <c r="B38" t="s">
        <v>576</v>
      </c>
      <c r="C38" t="s">
        <v>585</v>
      </c>
      <c r="D38" t="s">
        <v>607</v>
      </c>
      <c r="E38" t="s">
        <v>586</v>
      </c>
      <c r="F38">
        <v>98</v>
      </c>
      <c r="G38" t="s">
        <v>587</v>
      </c>
      <c r="H38" t="s">
        <v>588</v>
      </c>
      <c r="I38">
        <v>265</v>
      </c>
      <c r="J38" t="s">
        <v>568</v>
      </c>
      <c r="L38" s="44" t="str">
        <f>IFERROR(VLOOKUP(Tabla1[[#This Row],[Código SIPLAN+]],'[1]DT Atlantico'!$V$7:$Z$23,5,FALSE),"NA")</f>
        <v>NA</v>
      </c>
      <c r="M38" s="44" t="str">
        <f>IFERROR(VLOOKUP(Tabla1[[#This Row],[Código SIPLAN+]],'[1]DT Atlantico'!$V$7:$AA$23,6,FALSE),"NA")</f>
        <v>NA</v>
      </c>
      <c r="N38" s="44" t="str">
        <f>IFERROR(VLOOKUP(Tabla1[[#This Row],[Código SIPLAN+]],'[1]DT Atlantico'!$V$7:$AB$23,7,FALSE),"NA")</f>
        <v>NA</v>
      </c>
      <c r="O38" s="44" t="str">
        <f>IFERROR(VLOOKUP(Tabla1[[#This Row],[Código SIPLAN+]],'[1]DT Atlantico'!$V$7:$AL$23,17,FALSE),"NA")</f>
        <v>NA</v>
      </c>
      <c r="P38" s="44" t="str">
        <f>IFERROR(VLOOKUP(Tabla1[[#This Row],[Código SIPLAN+]],'[1]DT Atlantico'!$V$7:$AL$23,17,FALSE),"NA")</f>
        <v>NA</v>
      </c>
      <c r="Q38" s="44" t="str">
        <f>IFERROR(VLOOKUP(Tabla1[[#This Row],[Código SIPLAN+]],'[1]DT Atlantico'!$V$7:$AL$23,17,FALSE),"NA")</f>
        <v>NA</v>
      </c>
      <c r="R38" s="44" t="str">
        <f>IFERROR(VLOOKUP(Tabla1[[#This Row],[Código SIPLAN+]],'[1]DT Atlantico'!$V$7:$AC$23,8,FALSE),"NA")</f>
        <v>NA</v>
      </c>
      <c r="S38" s="44" t="str">
        <f>IFERROR(VLOOKUP(Tabla1[[#This Row],[Código SIPLAN+]],'[1]DT Atlantico'!$V$7:$AD$23,9,FALSE),"NA")</f>
        <v>NA</v>
      </c>
      <c r="T38" s="44" t="str">
        <f>IFERROR(VLOOKUP(Tabla1[[#This Row],[Código SIPLAN+]],'[1]DT Atlantico'!$V$7:$AE$23,10,FALSE),"NA")</f>
        <v>NA</v>
      </c>
      <c r="U38" s="44" t="str">
        <f>IFERROR(VLOOKUP(Tabla1[[#This Row],[Código SIPLAN+]],'[1]DT Atlantico'!$V$7:$AM$23,18,FALSE),"NA")</f>
        <v>NA</v>
      </c>
      <c r="V38" s="44" t="str">
        <f>IFERROR(VLOOKUP(Tabla1[[#This Row],[Código SIPLAN+]],'[1]DT Atlantico'!$V$7:$AM$23,18,FALSE),"NA")</f>
        <v>NA</v>
      </c>
      <c r="W38" s="44" t="str">
        <f>IFERROR(VLOOKUP(Tabla1[[#This Row],[Nombre indicador]],'[1]DT Atlantico'!$V$7:$AM$23,18,FALSE),"NA")</f>
        <v>NA</v>
      </c>
    </row>
    <row r="39" spans="1:23" hidden="1" x14ac:dyDescent="0.25">
      <c r="A39" t="s">
        <v>563</v>
      </c>
      <c r="B39" t="s">
        <v>589</v>
      </c>
      <c r="C39" t="s">
        <v>589</v>
      </c>
      <c r="D39" t="s">
        <v>607</v>
      </c>
      <c r="E39" t="s">
        <v>608</v>
      </c>
      <c r="F39">
        <v>101</v>
      </c>
      <c r="G39" t="s">
        <v>35</v>
      </c>
      <c r="H39" t="s">
        <v>36</v>
      </c>
      <c r="I39">
        <v>3</v>
      </c>
      <c r="J39" t="s">
        <v>568</v>
      </c>
      <c r="L39" s="44" t="str">
        <f>IFERROR(VLOOKUP(Tabla1[[#This Row],[Código SIPLAN+]],'[1]DT Atlantico'!$V$7:$Z$23,5,FALSE),"NA")</f>
        <v>-</v>
      </c>
      <c r="M39" s="44" t="str">
        <f>IFERROR(VLOOKUP(Tabla1[[#This Row],[Código SIPLAN+]],'[1]DT Atlantico'!$V$7:$AA$23,6,FALSE),"NA")</f>
        <v>-</v>
      </c>
      <c r="N39" s="44" t="str">
        <f>IFERROR(VLOOKUP(Tabla1[[#This Row],[Código SIPLAN+]],'[1]DT Atlantico'!$V$7:$AB$23,7,FALSE),"NA")</f>
        <v>-</v>
      </c>
      <c r="O39" s="44" t="s">
        <v>42</v>
      </c>
      <c r="P39" s="44" t="s">
        <v>42</v>
      </c>
      <c r="Q39" s="44" t="s">
        <v>42</v>
      </c>
      <c r="R39" s="44" t="str">
        <f>IFERROR(VLOOKUP(Tabla1[[#This Row],[Código SIPLAN+]],'[1]DT Atlantico'!$V$7:$AC$23,8,FALSE),"NA")</f>
        <v>-</v>
      </c>
      <c r="S39" s="44" t="str">
        <f>IFERROR(VLOOKUP(Tabla1[[#This Row],[Código SIPLAN+]],'[1]DT Atlantico'!$V$7:$AD$23,9,FALSE),"NA")</f>
        <v>-</v>
      </c>
      <c r="T39" s="44">
        <f>IFERROR(VLOOKUP(Tabla1[[#This Row],[Código SIPLAN+]],'[1]DT Atlantico'!$V$7:$AE$23,10,FALSE),"NA")</f>
        <v>1</v>
      </c>
      <c r="U39" s="44">
        <f>IFERROR(VLOOKUP(Tabla1[[#This Row],[Código SIPLAN+]],'[1]DT Atlantico'!$V$7:$AM$23,18,FALSE),"NA")</f>
        <v>1</v>
      </c>
      <c r="V39" s="45">
        <f>SUM(Tabla1[[#This Row],[Abril ]:[Junio]])</f>
        <v>1</v>
      </c>
      <c r="W39" s="46">
        <f>+Tabla1[[#This Row],[Resultado acumulado segundo trimestre]]/Tabla1[[#This Row],[Meta segundo trimestre]]</f>
        <v>1</v>
      </c>
    </row>
    <row r="40" spans="1:23" hidden="1" x14ac:dyDescent="0.25">
      <c r="A40" t="s">
        <v>563</v>
      </c>
      <c r="B40" t="s">
        <v>591</v>
      </c>
      <c r="C40" t="s">
        <v>591</v>
      </c>
      <c r="D40" t="s">
        <v>607</v>
      </c>
      <c r="E40" t="s">
        <v>567</v>
      </c>
      <c r="F40">
        <v>114</v>
      </c>
      <c r="G40" t="s">
        <v>500</v>
      </c>
      <c r="H40" t="s">
        <v>501</v>
      </c>
      <c r="I40">
        <v>4</v>
      </c>
      <c r="J40" t="s">
        <v>568</v>
      </c>
      <c r="L40" s="44" t="str">
        <f>IFERROR(VLOOKUP(Tabla1[[#This Row],[Código SIPLAN+]],'[1]DT Atlantico'!$V$7:$Z$23,5,FALSE),"NA")</f>
        <v>-</v>
      </c>
      <c r="M40" s="44" t="str">
        <f>IFERROR(VLOOKUP(Tabla1[[#This Row],[Código SIPLAN+]],'[1]DT Atlantico'!$V$7:$AA$23,6,FALSE),"NA")</f>
        <v>-</v>
      </c>
      <c r="N40" s="44">
        <f>IFERROR(VLOOKUP(Tabla1[[#This Row],[Código SIPLAN+]],'[1]DT Atlantico'!$V$7:$AB$23,7,FALSE),"NA")</f>
        <v>1</v>
      </c>
      <c r="O40" s="44">
        <f>IFERROR(VLOOKUP(Tabla1[[#This Row],[Código SIPLAN+]],'[1]DT Atlantico'!$V$7:$AL$23,17,FALSE),"NA")</f>
        <v>1</v>
      </c>
      <c r="P40" s="44">
        <f>SUM(Tabla1[[#This Row],[Enero]:[Marzo]])</f>
        <v>1</v>
      </c>
      <c r="Q40"/>
      <c r="R40" s="44" t="str">
        <f>IFERROR(VLOOKUP(Tabla1[[#This Row],[Código SIPLAN+]],'[1]DT Atlantico'!$V$7:$AC$23,8,FALSE),"NA")</f>
        <v>-</v>
      </c>
      <c r="S40" s="44" t="str">
        <f>IFERROR(VLOOKUP(Tabla1[[#This Row],[Código SIPLAN+]],'[1]DT Atlantico'!$V$7:$AD$23,9,FALSE),"NA")</f>
        <v>-</v>
      </c>
      <c r="T40" s="44">
        <f>IFERROR(VLOOKUP(Tabla1[[#This Row],[Código SIPLAN+]],'[1]DT Atlantico'!$V$7:$AE$23,10,FALSE),"NA")</f>
        <v>1</v>
      </c>
      <c r="U40" s="44">
        <f>IFERROR(VLOOKUP(Tabla1[[#This Row],[Código SIPLAN+]],'[1]DT Atlantico'!$V$7:$AM$23,18,FALSE),"NA")</f>
        <v>1</v>
      </c>
      <c r="V40" s="45">
        <f>SUM(Tabla1[[#This Row],[Abril ]:[Junio]])</f>
        <v>1</v>
      </c>
      <c r="W40" s="46">
        <f>+Tabla1[[#This Row],[Resultado acumulado segundo trimestre]]/Tabla1[[#This Row],[Meta segundo trimestre]]</f>
        <v>1</v>
      </c>
    </row>
    <row r="41" spans="1:23" hidden="1" x14ac:dyDescent="0.25">
      <c r="A41" t="s">
        <v>563</v>
      </c>
      <c r="B41" t="s">
        <v>591</v>
      </c>
      <c r="C41" t="s">
        <v>592</v>
      </c>
      <c r="D41" t="s">
        <v>607</v>
      </c>
      <c r="E41" t="s">
        <v>567</v>
      </c>
      <c r="F41">
        <v>131</v>
      </c>
      <c r="G41" t="s">
        <v>504</v>
      </c>
      <c r="H41" t="s">
        <v>505</v>
      </c>
      <c r="I41">
        <v>12</v>
      </c>
      <c r="J41" t="s">
        <v>568</v>
      </c>
      <c r="L41" s="44">
        <f>IFERROR(VLOOKUP(Tabla1[[#This Row],[Código SIPLAN+]],'[1]DT Atlantico'!$V$7:$Z$23,5,FALSE),"NA")</f>
        <v>1</v>
      </c>
      <c r="M41" s="44">
        <f>IFERROR(VLOOKUP(Tabla1[[#This Row],[Código SIPLAN+]],'[1]DT Atlantico'!$V$7:$AA$23,6,FALSE),"NA")</f>
        <v>1</v>
      </c>
      <c r="N41" s="44">
        <f>IFERROR(VLOOKUP(Tabla1[[#This Row],[Código SIPLAN+]],'[1]DT Atlantico'!$V$7:$AB$23,7,FALSE),"NA")</f>
        <v>1</v>
      </c>
      <c r="O41" s="44">
        <f>IFERROR(VLOOKUP(Tabla1[[#This Row],[Código SIPLAN+]],'[1]DT Atlantico'!$V$7:$AL$23,17,FALSE),"NA")</f>
        <v>3</v>
      </c>
      <c r="P41" s="44">
        <f>SUM(Tabla1[[#This Row],[Enero]:[Marzo]])</f>
        <v>3</v>
      </c>
      <c r="Q41"/>
      <c r="R41" s="44">
        <f>IFERROR(VLOOKUP(Tabla1[[#This Row],[Código SIPLAN+]],'[1]DT Atlantico'!$V$7:$AC$23,8,FALSE),"NA")</f>
        <v>1</v>
      </c>
      <c r="S41" s="44">
        <f>IFERROR(VLOOKUP(Tabla1[[#This Row],[Código SIPLAN+]],'[1]DT Atlantico'!$V$7:$AD$23,9,FALSE),"NA")</f>
        <v>1</v>
      </c>
      <c r="T41" s="44">
        <f>IFERROR(VLOOKUP(Tabla1[[#This Row],[Código SIPLAN+]],'[1]DT Atlantico'!$V$7:$AE$23,10,FALSE),"NA")</f>
        <v>1</v>
      </c>
      <c r="U41" s="44">
        <f>IFERROR(VLOOKUP(Tabla1[[#This Row],[Código SIPLAN+]],'[1]DT Atlantico'!$V$7:$AM$23,18,FALSE),"NA")</f>
        <v>3</v>
      </c>
      <c r="V41" s="45">
        <f>SUM(Tabla1[[#This Row],[Abril ]:[Junio]])</f>
        <v>3</v>
      </c>
      <c r="W41" s="46">
        <f>+Tabla1[[#This Row],[Resultado acumulado segundo trimestre]]/Tabla1[[#This Row],[Meta segundo trimestre]]</f>
        <v>1</v>
      </c>
    </row>
    <row r="42" spans="1:23" hidden="1" x14ac:dyDescent="0.25">
      <c r="A42" t="s">
        <v>563</v>
      </c>
      <c r="B42" t="s">
        <v>591</v>
      </c>
      <c r="C42" t="s">
        <v>593</v>
      </c>
      <c r="D42" t="s">
        <v>607</v>
      </c>
      <c r="E42" t="s">
        <v>567</v>
      </c>
      <c r="F42">
        <v>134</v>
      </c>
      <c r="G42" t="s">
        <v>594</v>
      </c>
      <c r="H42" t="s">
        <v>595</v>
      </c>
      <c r="I42">
        <v>8</v>
      </c>
      <c r="J42" t="s">
        <v>568</v>
      </c>
      <c r="L42" s="44" t="str">
        <f>IFERROR(VLOOKUP(Tabla1[[#This Row],[Código SIPLAN+]],'[1]DT Atlantico'!$V$7:$Z$23,5,FALSE),"NA")</f>
        <v>-</v>
      </c>
      <c r="M42" s="44" t="str">
        <f>IFERROR(VLOOKUP(Tabla1[[#This Row],[Código SIPLAN+]],'[1]DT Atlantico'!$V$7:$AA$23,6,FALSE),"NA")</f>
        <v>-</v>
      </c>
      <c r="N42" s="44">
        <f>IFERROR(VLOOKUP(Tabla1[[#This Row],[Código SIPLAN+]],'[1]DT Atlantico'!$V$7:$AB$23,7,FALSE),"NA")</f>
        <v>2</v>
      </c>
      <c r="O42" s="44">
        <f>IFERROR(VLOOKUP(Tabla1[[#This Row],[Código SIPLAN+]],'[1]DT Atlantico'!$V$7:$AL$23,17,FALSE),"NA")</f>
        <v>1</v>
      </c>
      <c r="P42" s="44">
        <f>SUM(Tabla1[[#This Row],[Enero]:[Marzo]])</f>
        <v>2</v>
      </c>
      <c r="Q42"/>
      <c r="R42" s="44" t="str">
        <f>IFERROR(VLOOKUP(Tabla1[[#This Row],[Código SIPLAN+]],'[1]DT Atlantico'!$V$7:$AC$23,8,FALSE),"NA")</f>
        <v>-</v>
      </c>
      <c r="S42" s="44" t="str">
        <f>IFERROR(VLOOKUP(Tabla1[[#This Row],[Código SIPLAN+]],'[1]DT Atlantico'!$V$7:$AD$23,9,FALSE),"NA")</f>
        <v>-</v>
      </c>
      <c r="T42" s="44">
        <f>IFERROR(VLOOKUP(Tabla1[[#This Row],[Código SIPLAN+]],'[1]DT Atlantico'!$V$7:$AE$23,10,FALSE),"NA")</f>
        <v>2</v>
      </c>
      <c r="U42" s="44">
        <f>IFERROR(VLOOKUP(Tabla1[[#This Row],[Código SIPLAN+]],'[1]DT Atlantico'!$V$7:$AM$23,18,FALSE),"NA")</f>
        <v>1</v>
      </c>
      <c r="V42" s="45">
        <f>SUM(Tabla1[[#This Row],[Abril ]:[Junio]])</f>
        <v>2</v>
      </c>
      <c r="W42" s="46">
        <f>+Tabla1[[#This Row],[Resultado acumulado segundo trimestre]]/Tabla1[[#This Row],[Meta segundo trimestre]]</f>
        <v>2</v>
      </c>
    </row>
    <row r="43" spans="1:23" hidden="1" x14ac:dyDescent="0.25">
      <c r="A43" t="s">
        <v>563</v>
      </c>
      <c r="B43" t="s">
        <v>591</v>
      </c>
      <c r="C43" t="s">
        <v>593</v>
      </c>
      <c r="D43" t="s">
        <v>607</v>
      </c>
      <c r="E43" t="s">
        <v>571</v>
      </c>
      <c r="F43">
        <v>137</v>
      </c>
      <c r="G43" t="s">
        <v>508</v>
      </c>
      <c r="H43" t="s">
        <v>509</v>
      </c>
      <c r="I43">
        <v>1</v>
      </c>
      <c r="J43" t="s">
        <v>568</v>
      </c>
      <c r="L43" s="44" t="str">
        <f>IFERROR(VLOOKUP(Tabla1[[#This Row],[Código SIPLAN+]],'[1]DT Atlantico'!$V$7:$Z$23,5,FALSE),"NA")</f>
        <v>-</v>
      </c>
      <c r="M43" s="44" t="str">
        <f>IFERROR(VLOOKUP(Tabla1[[#This Row],[Código SIPLAN+]],'[1]DT Atlantico'!$V$7:$AA$23,6,FALSE),"NA")</f>
        <v>-</v>
      </c>
      <c r="N43" s="44" t="str">
        <f>IFERROR(VLOOKUP(Tabla1[[#This Row],[Código SIPLAN+]],'[1]DT Atlantico'!$V$7:$AB$23,7,FALSE),"NA")</f>
        <v>-</v>
      </c>
      <c r="O43" s="44" t="s">
        <v>42</v>
      </c>
      <c r="P43" s="44" t="s">
        <v>42</v>
      </c>
      <c r="Q43" s="44" t="s">
        <v>42</v>
      </c>
      <c r="R43" s="44" t="str">
        <f>IFERROR(VLOOKUP(Tabla1[[#This Row],[Código SIPLAN+]],'[1]DT Atlantico'!$V$7:$AC$23,8,FALSE),"NA")</f>
        <v>-</v>
      </c>
      <c r="S43" s="44" t="str">
        <f>IFERROR(VLOOKUP(Tabla1[[#This Row],[Código SIPLAN+]],'[1]DT Atlantico'!$V$7:$AD$23,9,FALSE),"NA")</f>
        <v>-</v>
      </c>
      <c r="T43" s="44">
        <f>IFERROR(VLOOKUP(Tabla1[[#This Row],[Código SIPLAN+]],'[1]DT Atlantico'!$V$7:$AE$23,10,FALSE),"NA")</f>
        <v>1</v>
      </c>
      <c r="U43" s="44">
        <f>IFERROR(VLOOKUP(Tabla1[[#This Row],[Código SIPLAN+]],'[1]DT Atlantico'!$V$7:$AM$23,18,FALSE),"NA")</f>
        <v>1</v>
      </c>
      <c r="V43" s="45">
        <f>SUM(Tabla1[[#This Row],[Abril ]:[Junio]])</f>
        <v>1</v>
      </c>
      <c r="W43" s="46">
        <f>+Tabla1[[#This Row],[Resultado acumulado segundo trimestre]]/Tabla1[[#This Row],[Meta segundo trimestre]]</f>
        <v>1</v>
      </c>
    </row>
    <row r="44" spans="1:23" hidden="1" x14ac:dyDescent="0.25">
      <c r="A44" t="s">
        <v>563</v>
      </c>
      <c r="B44" t="s">
        <v>591</v>
      </c>
      <c r="C44" t="s">
        <v>593</v>
      </c>
      <c r="D44" t="s">
        <v>607</v>
      </c>
      <c r="E44" t="s">
        <v>567</v>
      </c>
      <c r="F44">
        <v>144</v>
      </c>
      <c r="G44" t="s">
        <v>510</v>
      </c>
      <c r="H44" t="s">
        <v>596</v>
      </c>
      <c r="I44">
        <v>4</v>
      </c>
      <c r="J44" t="s">
        <v>568</v>
      </c>
      <c r="L44" s="44" t="str">
        <f>IFERROR(VLOOKUP(Tabla1[[#This Row],[Código SIPLAN+]],'[1]DT Atlantico'!$V$7:$Z$23,5,FALSE),"NA")</f>
        <v>-</v>
      </c>
      <c r="M44" s="44" t="str">
        <f>IFERROR(VLOOKUP(Tabla1[[#This Row],[Código SIPLAN+]],'[1]DT Atlantico'!$V$7:$AA$23,6,FALSE),"NA")</f>
        <v>-</v>
      </c>
      <c r="N44" s="44">
        <f>IFERROR(VLOOKUP(Tabla1[[#This Row],[Código SIPLAN+]],'[1]DT Atlantico'!$V$7:$AB$23,7,FALSE),"NA")</f>
        <v>1</v>
      </c>
      <c r="O44" s="44">
        <f>IFERROR(VLOOKUP(Tabla1[[#This Row],[Código SIPLAN+]],'[1]DT Atlantico'!$V$7:$AL$23,17,FALSE),"NA")</f>
        <v>1</v>
      </c>
      <c r="P44" s="44">
        <f>SUM(Tabla1[[#This Row],[Enero]:[Marzo]])</f>
        <v>1</v>
      </c>
      <c r="Q44"/>
      <c r="R44" s="44" t="str">
        <f>IFERROR(VLOOKUP(Tabla1[[#This Row],[Código SIPLAN+]],'[1]DT Atlantico'!$V$7:$AC$23,8,FALSE),"NA")</f>
        <v>-</v>
      </c>
      <c r="S44" s="44" t="str">
        <f>IFERROR(VLOOKUP(Tabla1[[#This Row],[Código SIPLAN+]],'[1]DT Atlantico'!$V$7:$AD$23,9,FALSE),"NA")</f>
        <v>-</v>
      </c>
      <c r="T44" s="44">
        <f>IFERROR(VLOOKUP(Tabla1[[#This Row],[Código SIPLAN+]],'[1]DT Atlantico'!$V$7:$AE$23,10,FALSE),"NA")</f>
        <v>1</v>
      </c>
      <c r="U44" s="44">
        <f>IFERROR(VLOOKUP(Tabla1[[#This Row],[Código SIPLAN+]],'[1]DT Atlantico'!$V$7:$AM$23,18,FALSE),"NA")</f>
        <v>1</v>
      </c>
      <c r="V44" s="45">
        <f>SUM(Tabla1[[#This Row],[Abril ]:[Junio]])</f>
        <v>1</v>
      </c>
      <c r="W44" s="46">
        <f>+Tabla1[[#This Row],[Resultado acumulado segundo trimestre]]/Tabla1[[#This Row],[Meta segundo trimestre]]</f>
        <v>1</v>
      </c>
    </row>
    <row r="45" spans="1:23" hidden="1" x14ac:dyDescent="0.25">
      <c r="A45" t="s">
        <v>563</v>
      </c>
      <c r="B45" t="s">
        <v>591</v>
      </c>
      <c r="C45" t="s">
        <v>597</v>
      </c>
      <c r="D45" t="s">
        <v>607</v>
      </c>
      <c r="E45" t="s">
        <v>567</v>
      </c>
      <c r="F45">
        <v>146</v>
      </c>
      <c r="G45" t="s">
        <v>513</v>
      </c>
      <c r="H45" t="s">
        <v>514</v>
      </c>
      <c r="I45">
        <v>10</v>
      </c>
      <c r="J45" t="s">
        <v>41</v>
      </c>
      <c r="L45" s="44" t="str">
        <f>IFERROR(VLOOKUP(Tabla1[[#This Row],[Código SIPLAN+]],'[1]DT Atlantico'!$V$7:$Z$23,5,FALSE),"NA")</f>
        <v>NA</v>
      </c>
      <c r="M45" s="44" t="str">
        <f>IFERROR(VLOOKUP(Tabla1[[#This Row],[Código SIPLAN+]],'[1]DT Atlantico'!$V$7:$AA$23,6,FALSE),"NA")</f>
        <v>NA</v>
      </c>
      <c r="N45" s="44" t="str">
        <f>IFERROR(VLOOKUP(Tabla1[[#This Row],[Código SIPLAN+]],'[1]DT Atlantico'!$V$7:$AB$23,7,FALSE),"NA")</f>
        <v>NA</v>
      </c>
      <c r="O45" s="44" t="str">
        <f>IFERROR(VLOOKUP(Tabla1[[#This Row],[Código SIPLAN+]],'[1]DT Atlantico'!$V$7:$AL$23,17,FALSE),"NA")</f>
        <v>NA</v>
      </c>
      <c r="P45" s="44" t="str">
        <f>IFERROR(VLOOKUP(Tabla1[[#This Row],[Código SIPLAN+]],'[1]DT Atlantico'!$V$7:$AL$23,17,FALSE),"NA")</f>
        <v>NA</v>
      </c>
      <c r="Q45" s="44" t="str">
        <f>IFERROR(VLOOKUP(Tabla1[[#This Row],[Nombre indicador]],'[1]DT Atlantico'!$V$7:$AL$23,17,FALSE),"NA")</f>
        <v>NA</v>
      </c>
      <c r="R45" s="44" t="str">
        <f>IFERROR(VLOOKUP(Tabla1[[#This Row],[Código SIPLAN+]],'[1]DT Atlantico'!$V$7:$AC$23,8,FALSE),"NA")</f>
        <v>NA</v>
      </c>
      <c r="S45" s="44" t="str">
        <f>IFERROR(VLOOKUP(Tabla1[[#This Row],[Código SIPLAN+]],'[1]DT Atlantico'!$V$7:$AD$23,9,FALSE),"NA")</f>
        <v>NA</v>
      </c>
      <c r="T45" s="44" t="str">
        <f>IFERROR(VLOOKUP(Tabla1[[#This Row],[Código SIPLAN+]],'[1]DT Atlantico'!$V$7:$AE$23,10,FALSE),"NA")</f>
        <v>NA</v>
      </c>
      <c r="U45" s="44" t="str">
        <f>IFERROR(VLOOKUP(Tabla1[[#This Row],[Código SIPLAN+]],'[1]DT Atlantico'!$V$7:$AM$23,18,FALSE),"NA")</f>
        <v>NA</v>
      </c>
      <c r="V45" s="44" t="str">
        <f>IFERROR(VLOOKUP(Tabla1[[#This Row],[Código SIPLAN+]],'[1]DT Atlantico'!$V$7:$AM$23,18,FALSE),"NA")</f>
        <v>NA</v>
      </c>
      <c r="W45" s="44" t="str">
        <f>IFERROR(VLOOKUP(Tabla1[[#This Row],[Nombre indicador]],'[1]DT Atlantico'!$V$7:$AM$23,18,FALSE),"NA")</f>
        <v>NA</v>
      </c>
    </row>
    <row r="46" spans="1:23" hidden="1" x14ac:dyDescent="0.25">
      <c r="A46" t="s">
        <v>563</v>
      </c>
      <c r="B46" t="s">
        <v>591</v>
      </c>
      <c r="C46" t="s">
        <v>597</v>
      </c>
      <c r="D46" t="s">
        <v>607</v>
      </c>
      <c r="E46" t="s">
        <v>567</v>
      </c>
      <c r="F46">
        <v>149</v>
      </c>
      <c r="G46" t="s">
        <v>516</v>
      </c>
      <c r="H46" t="s">
        <v>517</v>
      </c>
      <c r="I46">
        <v>2</v>
      </c>
      <c r="J46" t="s">
        <v>568</v>
      </c>
      <c r="L46" s="44" t="str">
        <f>IFERROR(VLOOKUP(Tabla1[[#This Row],[Código SIPLAN+]],'[1]DT Atlantico'!$V$7:$Z$23,5,FALSE),"NA")</f>
        <v>-</v>
      </c>
      <c r="M46" s="44" t="str">
        <f>IFERROR(VLOOKUP(Tabla1[[#This Row],[Código SIPLAN+]],'[1]DT Atlantico'!$V$7:$AA$23,6,FALSE),"NA")</f>
        <v>-</v>
      </c>
      <c r="N46" s="44" t="str">
        <f>IFERROR(VLOOKUP(Tabla1[[#This Row],[Código SIPLAN+]],'[1]DT Atlantico'!$V$7:$AB$23,7,FALSE),"NA")</f>
        <v>-</v>
      </c>
      <c r="O46" s="44" t="s">
        <v>42</v>
      </c>
      <c r="P46" s="44" t="s">
        <v>42</v>
      </c>
      <c r="Q46" s="44" t="s">
        <v>42</v>
      </c>
      <c r="R46" s="44" t="str">
        <f>IFERROR(VLOOKUP(Tabla1[[#This Row],[Código SIPLAN+]],'[1]DT Atlantico'!$V$7:$AC$23,8,FALSE),"NA")</f>
        <v>-</v>
      </c>
      <c r="S46" s="44" t="str">
        <f>IFERROR(VLOOKUP(Tabla1[[#This Row],[Código SIPLAN+]],'[1]DT Atlantico'!$V$7:$AD$23,9,FALSE),"NA")</f>
        <v>-</v>
      </c>
      <c r="T46" s="44">
        <f>IFERROR(VLOOKUP(Tabla1[[#This Row],[Código SIPLAN+]],'[1]DT Atlantico'!$V$7:$AE$23,10,FALSE),"NA")</f>
        <v>1</v>
      </c>
      <c r="U46" s="44">
        <f>IFERROR(VLOOKUP(Tabla1[[#This Row],[Código SIPLAN+]],'[1]DT Atlantico'!$V$7:$AM$23,18,FALSE),"NA")</f>
        <v>1</v>
      </c>
      <c r="V46" s="45">
        <f>SUM(Tabla1[[#This Row],[Abril ]:[Junio]])</f>
        <v>1</v>
      </c>
      <c r="W46" s="46">
        <f>+Tabla1[[#This Row],[Resultado acumulado segundo trimestre]]/Tabla1[[#This Row],[Meta segundo trimestre]]</f>
        <v>1</v>
      </c>
    </row>
    <row r="47" spans="1:23" hidden="1" x14ac:dyDescent="0.25">
      <c r="A47" t="s">
        <v>563</v>
      </c>
      <c r="B47" t="s">
        <v>591</v>
      </c>
      <c r="C47" t="s">
        <v>598</v>
      </c>
      <c r="D47" t="s">
        <v>607</v>
      </c>
      <c r="E47" t="s">
        <v>567</v>
      </c>
      <c r="F47">
        <v>154</v>
      </c>
      <c r="G47" t="s">
        <v>522</v>
      </c>
      <c r="H47" t="s">
        <v>599</v>
      </c>
      <c r="I47">
        <v>100</v>
      </c>
      <c r="J47" t="s">
        <v>41</v>
      </c>
      <c r="L47" s="44" t="str">
        <f>IFERROR(VLOOKUP(Tabla1[[#This Row],[Código SIPLAN+]],'[1]DT Atlantico'!$V$7:$Z$23,5,FALSE),"NA")</f>
        <v>NA</v>
      </c>
      <c r="M47" s="44" t="str">
        <f>IFERROR(VLOOKUP(Tabla1[[#This Row],[Código SIPLAN+]],'[1]DT Atlantico'!$V$7:$AA$23,6,FALSE),"NA")</f>
        <v>NA</v>
      </c>
      <c r="N47" s="44" t="str">
        <f>IFERROR(VLOOKUP(Tabla1[[#This Row],[Código SIPLAN+]],'[1]DT Atlantico'!$V$7:$AB$23,7,FALSE),"NA")</f>
        <v>NA</v>
      </c>
      <c r="O47" s="44" t="str">
        <f>IFERROR(VLOOKUP(Tabla1[[#This Row],[Código SIPLAN+]],'[1]DT Atlantico'!$V$7:$AL$23,17,FALSE),"NA")</f>
        <v>NA</v>
      </c>
      <c r="P47" s="44" t="str">
        <f>IFERROR(VLOOKUP(Tabla1[[#This Row],[Código SIPLAN+]],'[1]DT Atlantico'!$V$7:$AL$23,17,FALSE),"NA")</f>
        <v>NA</v>
      </c>
      <c r="Q47" s="44" t="str">
        <f>IFERROR(VLOOKUP(Tabla1[[#This Row],[Nombre indicador]],'[1]DT Atlantico'!$V$7:$AL$23,17,FALSE),"NA")</f>
        <v>NA</v>
      </c>
      <c r="R47" s="44" t="str">
        <f>IFERROR(VLOOKUP(Tabla1[[#This Row],[Código SIPLAN+]],'[1]DT Atlantico'!$V$7:$AC$23,8,FALSE),"NA")</f>
        <v>NA</v>
      </c>
      <c r="S47" s="44" t="str">
        <f>IFERROR(VLOOKUP(Tabla1[[#This Row],[Código SIPLAN+]],'[1]DT Atlantico'!$V$7:$AD$23,9,FALSE),"NA")</f>
        <v>NA</v>
      </c>
      <c r="T47" s="44" t="str">
        <f>IFERROR(VLOOKUP(Tabla1[[#This Row],[Código SIPLAN+]],'[1]DT Atlantico'!$V$7:$AE$23,10,FALSE),"NA")</f>
        <v>NA</v>
      </c>
      <c r="U47" s="44" t="str">
        <f>IFERROR(VLOOKUP(Tabla1[[#This Row],[Código SIPLAN+]],'[1]DT Atlantico'!$V$7:$AM$23,18,FALSE),"NA")</f>
        <v>NA</v>
      </c>
      <c r="V47" s="44" t="str">
        <f>IFERROR(VLOOKUP(Tabla1[[#This Row],[Código SIPLAN+]],'[1]DT Atlantico'!$V$7:$AM$23,18,FALSE),"NA")</f>
        <v>NA</v>
      </c>
      <c r="W47" s="44" t="str">
        <f>IFERROR(VLOOKUP(Tabla1[[#This Row],[Nombre indicador]],'[1]DT Atlantico'!$V$7:$AM$23,18,FALSE),"NA")</f>
        <v>NA</v>
      </c>
    </row>
    <row r="48" spans="1:23" hidden="1" x14ac:dyDescent="0.25">
      <c r="A48" t="s">
        <v>563</v>
      </c>
      <c r="B48" t="s">
        <v>600</v>
      </c>
      <c r="C48" t="s">
        <v>601</v>
      </c>
      <c r="D48" t="s">
        <v>607</v>
      </c>
      <c r="E48" t="s">
        <v>571</v>
      </c>
      <c r="F48">
        <v>165</v>
      </c>
      <c r="G48" t="s">
        <v>524</v>
      </c>
      <c r="H48" t="s">
        <v>525</v>
      </c>
      <c r="I48">
        <v>3</v>
      </c>
      <c r="J48" t="s">
        <v>568</v>
      </c>
      <c r="L48" s="44" t="str">
        <f>IFERROR(VLOOKUP(Tabla1[[#This Row],[Código SIPLAN+]],'[1]DT Atlantico'!$V$7:$Z$23,5,FALSE),"NA")</f>
        <v>-</v>
      </c>
      <c r="M48" s="44" t="str">
        <f>IFERROR(VLOOKUP(Tabla1[[#This Row],[Código SIPLAN+]],'[1]DT Atlantico'!$V$7:$AA$23,6,FALSE),"NA")</f>
        <v>-</v>
      </c>
      <c r="N48" s="44" t="str">
        <f>IFERROR(VLOOKUP(Tabla1[[#This Row],[Código SIPLAN+]],'[1]DT Atlantico'!$V$7:$AB$23,7,FALSE),"NA")</f>
        <v>-</v>
      </c>
      <c r="O48" s="44" t="s">
        <v>42</v>
      </c>
      <c r="P48" s="44" t="s">
        <v>42</v>
      </c>
      <c r="Q48" s="44" t="s">
        <v>42</v>
      </c>
      <c r="R48" s="44" t="str">
        <f>IFERROR(VLOOKUP(Tabla1[[#This Row],[Código SIPLAN+]],'[1]DT Atlantico'!$V$7:$AC$23,8,FALSE),"NA")</f>
        <v>-</v>
      </c>
      <c r="S48" s="44" t="str">
        <f>IFERROR(VLOOKUP(Tabla1[[#This Row],[Código SIPLAN+]],'[1]DT Atlantico'!$V$7:$AD$23,9,FALSE),"NA")</f>
        <v>-</v>
      </c>
      <c r="T48" s="44">
        <f>IFERROR(VLOOKUP(Tabla1[[#This Row],[Código SIPLAN+]],'[1]DT Atlantico'!$V$7:$AE$23,10,FALSE),"NA")</f>
        <v>1</v>
      </c>
      <c r="U48" s="44">
        <f>IFERROR(VLOOKUP(Tabla1[[#This Row],[Código SIPLAN+]],'[1]DT Atlantico'!$V$7:$AM$23,18,FALSE),"NA")</f>
        <v>1</v>
      </c>
      <c r="V48" s="45">
        <f>SUM(Tabla1[[#This Row],[Abril ]:[Junio]])</f>
        <v>1</v>
      </c>
      <c r="W48" s="46">
        <f>+Tabla1[[#This Row],[Resultado acumulado segundo trimestre]]/Tabla1[[#This Row],[Meta segundo trimestre]]</f>
        <v>1</v>
      </c>
    </row>
    <row r="49" spans="1:23" hidden="1" x14ac:dyDescent="0.25">
      <c r="A49" t="s">
        <v>563</v>
      </c>
      <c r="B49" t="s">
        <v>602</v>
      </c>
      <c r="C49" t="s">
        <v>603</v>
      </c>
      <c r="D49" t="s">
        <v>607</v>
      </c>
      <c r="E49" t="s">
        <v>567</v>
      </c>
      <c r="F49">
        <v>189</v>
      </c>
      <c r="G49" t="s">
        <v>526</v>
      </c>
      <c r="H49" t="s">
        <v>353</v>
      </c>
      <c r="I49">
        <v>3</v>
      </c>
      <c r="J49" t="s">
        <v>568</v>
      </c>
      <c r="L49" s="44" t="str">
        <f>IFERROR(VLOOKUP(Tabla1[[#This Row],[Código SIPLAN+]],'[1]DT Atlantico'!$V$7:$Z$23,5,FALSE),"NA")</f>
        <v>-</v>
      </c>
      <c r="M49" s="44" t="str">
        <f>IFERROR(VLOOKUP(Tabla1[[#This Row],[Código SIPLAN+]],'[1]DT Atlantico'!$V$7:$AA$23,6,FALSE),"NA")</f>
        <v>-</v>
      </c>
      <c r="N49" s="44" t="str">
        <f>IFERROR(VLOOKUP(Tabla1[[#This Row],[Código SIPLAN+]],'[1]DT Atlantico'!$V$7:$AB$23,7,FALSE),"NA")</f>
        <v>-</v>
      </c>
      <c r="O49" s="44" t="s">
        <v>42</v>
      </c>
      <c r="P49" s="44" t="s">
        <v>42</v>
      </c>
      <c r="Q49" s="44" t="s">
        <v>42</v>
      </c>
      <c r="R49" s="44" t="str">
        <f>IFERROR(VLOOKUP(Tabla1[[#This Row],[Código SIPLAN+]],'[1]DT Atlantico'!$V$7:$AC$23,8,FALSE),"NA")</f>
        <v>-</v>
      </c>
      <c r="S49" s="44">
        <f>IFERROR(VLOOKUP(Tabla1[[#This Row],[Código SIPLAN+]],'[1]DT Atlantico'!$V$7:$AD$23,9,FALSE),"NA")</f>
        <v>1</v>
      </c>
      <c r="T49" s="44" t="str">
        <f>IFERROR(VLOOKUP(Tabla1[[#This Row],[Código SIPLAN+]],'[1]DT Atlantico'!$V$7:$AE$23,10,FALSE),"NA")</f>
        <v>-</v>
      </c>
      <c r="U49" s="44">
        <f>IFERROR(VLOOKUP(Tabla1[[#This Row],[Código SIPLAN+]],'[1]DT Atlantico'!$V$7:$AM$23,18,FALSE),"NA")</f>
        <v>1</v>
      </c>
      <c r="V49" s="45">
        <f>SUM(Tabla1[[#This Row],[Abril ]:[Junio]])</f>
        <v>1</v>
      </c>
      <c r="W49" s="46">
        <f>+Tabla1[[#This Row],[Resultado acumulado segundo trimestre]]/Tabla1[[#This Row],[Meta segundo trimestre]]</f>
        <v>1</v>
      </c>
    </row>
    <row r="50" spans="1:23" hidden="1" x14ac:dyDescent="0.25">
      <c r="A50" t="s">
        <v>563</v>
      </c>
      <c r="B50" t="s">
        <v>604</v>
      </c>
      <c r="C50" t="s">
        <v>604</v>
      </c>
      <c r="D50" t="s">
        <v>607</v>
      </c>
      <c r="E50" t="s">
        <v>571</v>
      </c>
      <c r="F50">
        <v>209</v>
      </c>
      <c r="G50" t="s">
        <v>527</v>
      </c>
      <c r="H50" t="s">
        <v>528</v>
      </c>
      <c r="I50">
        <v>100</v>
      </c>
      <c r="J50" t="s">
        <v>41</v>
      </c>
      <c r="L50" s="44" t="str">
        <f>IFERROR(VLOOKUP(Tabla1[[#This Row],[Código SIPLAN+]],'[1]DT Atlantico'!$V$7:$Z$23,5,FALSE),"NA")</f>
        <v>-</v>
      </c>
      <c r="M50" s="44" t="str">
        <f>IFERROR(VLOOKUP(Tabla1[[#This Row],[Código SIPLAN+]],'[1]DT Atlantico'!$V$7:$AA$23,6,FALSE),"NA")</f>
        <v>-</v>
      </c>
      <c r="N50" s="44" t="str">
        <f>IFERROR(VLOOKUP(Tabla1[[#This Row],[Código SIPLAN+]],'[1]DT Atlantico'!$V$7:$AB$23,7,FALSE),"NA")</f>
        <v>-</v>
      </c>
      <c r="O50" s="44" t="s">
        <v>42</v>
      </c>
      <c r="P50" s="44" t="s">
        <v>42</v>
      </c>
      <c r="Q50" s="44" t="s">
        <v>42</v>
      </c>
      <c r="R50" s="47" t="str">
        <f>IFERROR(VLOOKUP(Tabla1[[#This Row],[Código SIPLAN+]],'[1]DT Atlantico'!$V$7:$AC$23,8,FALSE),"NA")</f>
        <v>-</v>
      </c>
      <c r="S50" s="47" t="str">
        <f>IFERROR(VLOOKUP(Tabla1[[#This Row],[Código SIPLAN+]],'[1]DT Atlantico'!$V$7:$AD$23,9,FALSE),"NA")</f>
        <v>-</v>
      </c>
      <c r="T50" s="47">
        <f>IFERROR(VLOOKUP(Tabla1[[#This Row],[Código SIPLAN+]],'[1]DT Atlantico'!$V$7:$AE$23,10,FALSE),"NA")</f>
        <v>0</v>
      </c>
      <c r="U50" s="47">
        <f>IFERROR(VLOOKUP(Tabla1[[#This Row],[Código SIPLAN+]],'[1]DT Atlantico'!$V$7:$AM$23,18,FALSE),"NA")</f>
        <v>0.5</v>
      </c>
      <c r="V50" s="46">
        <f>SUM(Tabla1[[#This Row],[Abril ]:[Junio]])</f>
        <v>0</v>
      </c>
      <c r="W50" s="46">
        <f>+Tabla1[[#This Row],[Resultado acumulado segundo trimestre]]/Tabla1[[#This Row],[Meta segundo trimestre]]</f>
        <v>0</v>
      </c>
    </row>
    <row r="51" spans="1:23" hidden="1" x14ac:dyDescent="0.25">
      <c r="A51" t="s">
        <v>563</v>
      </c>
      <c r="B51" t="s">
        <v>604</v>
      </c>
      <c r="C51" t="s">
        <v>605</v>
      </c>
      <c r="D51" t="s">
        <v>607</v>
      </c>
      <c r="E51" t="s">
        <v>571</v>
      </c>
      <c r="F51">
        <v>218</v>
      </c>
      <c r="G51" t="s">
        <v>529</v>
      </c>
      <c r="H51" t="s">
        <v>443</v>
      </c>
      <c r="I51">
        <v>69</v>
      </c>
      <c r="J51" t="s">
        <v>568</v>
      </c>
      <c r="L51" s="44" t="str">
        <f>IFERROR(VLOOKUP(Tabla1[[#This Row],[Código SIPLAN+]],'[1]DT Atlantico'!$V$7:$Z$23,5,FALSE),"NA")</f>
        <v>-</v>
      </c>
      <c r="M51" s="44" t="str">
        <f>IFERROR(VLOOKUP(Tabla1[[#This Row],[Código SIPLAN+]],'[1]DT Atlantico'!$V$7:$AA$23,6,FALSE),"NA")</f>
        <v>-</v>
      </c>
      <c r="N51" s="44" t="str">
        <f>IFERROR(VLOOKUP(Tabla1[[#This Row],[Código SIPLAN+]],'[1]DT Atlantico'!$V$7:$AB$23,7,FALSE),"NA")</f>
        <v>-</v>
      </c>
      <c r="O51" s="44" t="s">
        <v>42</v>
      </c>
      <c r="P51" s="44" t="s">
        <v>42</v>
      </c>
      <c r="Q51" s="44" t="s">
        <v>42</v>
      </c>
      <c r="R51" s="44" t="str">
        <f>IFERROR(VLOOKUP(Tabla1[[#This Row],[Código SIPLAN+]],'[1]DT Atlantico'!$V$7:$AC$23,8,FALSE),"NA")</f>
        <v>-</v>
      </c>
      <c r="S51" s="44" t="str">
        <f>IFERROR(VLOOKUP(Tabla1[[#This Row],[Código SIPLAN+]],'[1]DT Atlantico'!$V$7:$AD$23,9,FALSE),"NA")</f>
        <v>-</v>
      </c>
      <c r="T51" s="44">
        <f>IFERROR(VLOOKUP(Tabla1[[#This Row],[Código SIPLAN+]],'[1]DT Atlantico'!$V$7:$AE$23,10,FALSE),"NA")</f>
        <v>23</v>
      </c>
      <c r="U51" s="44">
        <f>IFERROR(VLOOKUP(Tabla1[[#This Row],[Código SIPLAN+]],'[1]DT Atlantico'!$V$7:$AM$23,18,FALSE),"NA")</f>
        <v>23</v>
      </c>
      <c r="V51" s="45">
        <f>SUM(Tabla1[[#This Row],[Abril ]:[Junio]])</f>
        <v>23</v>
      </c>
      <c r="W51" s="46">
        <f>+Tabla1[[#This Row],[Resultado acumulado segundo trimestre]]/Tabla1[[#This Row],[Meta segundo trimestre]]</f>
        <v>1</v>
      </c>
    </row>
    <row r="52" spans="1:23" hidden="1" x14ac:dyDescent="0.25">
      <c r="A52" t="s">
        <v>569</v>
      </c>
      <c r="B52" t="s">
        <v>570</v>
      </c>
      <c r="C52" t="s">
        <v>462</v>
      </c>
      <c r="D52" t="s">
        <v>607</v>
      </c>
      <c r="E52" t="s">
        <v>571</v>
      </c>
      <c r="F52">
        <v>29</v>
      </c>
      <c r="G52" t="s">
        <v>463</v>
      </c>
      <c r="H52" t="s">
        <v>464</v>
      </c>
      <c r="I52">
        <v>100</v>
      </c>
      <c r="J52" t="s">
        <v>41</v>
      </c>
      <c r="L52" s="47">
        <v>0</v>
      </c>
      <c r="M52" s="47">
        <v>0</v>
      </c>
      <c r="N52" s="47">
        <v>0</v>
      </c>
      <c r="O52" s="47">
        <v>1</v>
      </c>
      <c r="P52" s="47">
        <v>0</v>
      </c>
      <c r="Q52" s="47">
        <v>0</v>
      </c>
      <c r="R52" s="47">
        <v>0</v>
      </c>
      <c r="S52" s="47">
        <v>0</v>
      </c>
      <c r="T52" s="47">
        <v>0</v>
      </c>
      <c r="U52" s="47">
        <v>1</v>
      </c>
      <c r="V52" s="47">
        <v>0</v>
      </c>
      <c r="W52" s="47">
        <v>1</v>
      </c>
    </row>
    <row r="53" spans="1:23" hidden="1" x14ac:dyDescent="0.25">
      <c r="A53" t="s">
        <v>569</v>
      </c>
      <c r="B53" t="s">
        <v>570</v>
      </c>
      <c r="C53" t="s">
        <v>462</v>
      </c>
      <c r="D53" t="s">
        <v>607</v>
      </c>
      <c r="E53" t="s">
        <v>571</v>
      </c>
      <c r="F53">
        <v>31</v>
      </c>
      <c r="G53" t="s">
        <v>465</v>
      </c>
      <c r="H53" t="s">
        <v>572</v>
      </c>
      <c r="I53">
        <v>100</v>
      </c>
      <c r="J53" t="s">
        <v>41</v>
      </c>
      <c r="L53" s="47" t="s">
        <v>42</v>
      </c>
      <c r="M53" s="47" t="s">
        <v>42</v>
      </c>
      <c r="N53" s="47" t="s">
        <v>42</v>
      </c>
      <c r="O53" s="47" t="s">
        <v>42</v>
      </c>
      <c r="P53" s="47" t="s">
        <v>42</v>
      </c>
      <c r="Q53" s="47" t="s">
        <v>42</v>
      </c>
      <c r="R53" s="47" t="s">
        <v>42</v>
      </c>
      <c r="S53" s="47" t="s">
        <v>42</v>
      </c>
      <c r="T53" s="47">
        <v>1</v>
      </c>
      <c r="U53" s="47">
        <v>1</v>
      </c>
      <c r="V53" s="47">
        <v>1</v>
      </c>
      <c r="W53" s="47">
        <v>1</v>
      </c>
    </row>
    <row r="54" spans="1:23" hidden="1" x14ac:dyDescent="0.25">
      <c r="A54" t="s">
        <v>569</v>
      </c>
      <c r="B54" t="s">
        <v>570</v>
      </c>
      <c r="C54" t="s">
        <v>462</v>
      </c>
      <c r="D54" t="s">
        <v>607</v>
      </c>
      <c r="E54" t="s">
        <v>571</v>
      </c>
      <c r="F54">
        <v>32</v>
      </c>
      <c r="G54" t="s">
        <v>467</v>
      </c>
      <c r="H54" t="s">
        <v>573</v>
      </c>
      <c r="I54">
        <v>100</v>
      </c>
      <c r="J54" t="s">
        <v>41</v>
      </c>
      <c r="L54" s="47" t="s">
        <v>42</v>
      </c>
      <c r="M54" s="47" t="s">
        <v>42</v>
      </c>
      <c r="N54" s="47" t="s">
        <v>42</v>
      </c>
      <c r="O54" s="47" t="s">
        <v>42</v>
      </c>
      <c r="P54" s="47" t="s">
        <v>42</v>
      </c>
      <c r="Q54" s="47" t="s">
        <v>42</v>
      </c>
      <c r="R54" s="47">
        <v>0</v>
      </c>
      <c r="S54" s="47" t="s">
        <v>42</v>
      </c>
      <c r="T54" s="47" t="s">
        <v>42</v>
      </c>
      <c r="U54" s="47">
        <v>1</v>
      </c>
      <c r="V54" s="47">
        <v>0</v>
      </c>
      <c r="W54" s="47">
        <v>1</v>
      </c>
    </row>
    <row r="55" spans="1:23" hidden="1" x14ac:dyDescent="0.25">
      <c r="A55" t="s">
        <v>569</v>
      </c>
      <c r="B55" t="s">
        <v>576</v>
      </c>
      <c r="C55" t="s">
        <v>577</v>
      </c>
      <c r="D55" t="s">
        <v>607</v>
      </c>
      <c r="E55" t="s">
        <v>37</v>
      </c>
      <c r="F55">
        <v>47</v>
      </c>
      <c r="G55" t="s">
        <v>473</v>
      </c>
      <c r="H55" t="s">
        <v>474</v>
      </c>
      <c r="I55">
        <v>90</v>
      </c>
      <c r="J55" t="s">
        <v>41</v>
      </c>
      <c r="L55" s="47" t="s">
        <v>42</v>
      </c>
      <c r="M55" s="47">
        <v>1.0359</v>
      </c>
      <c r="N55" s="47" t="s">
        <v>42</v>
      </c>
      <c r="O55" s="47">
        <v>0.9</v>
      </c>
      <c r="P55" s="47">
        <v>1</v>
      </c>
      <c r="Q55" s="47">
        <v>1</v>
      </c>
      <c r="R55" s="47">
        <v>1.0185</v>
      </c>
      <c r="S55" s="47" t="s">
        <v>42</v>
      </c>
      <c r="T55" s="47">
        <v>1.0745</v>
      </c>
      <c r="U55" s="47">
        <v>0.9</v>
      </c>
      <c r="V55" s="47">
        <v>1</v>
      </c>
      <c r="W55" s="47">
        <v>1</v>
      </c>
    </row>
    <row r="56" spans="1:23" hidden="1" x14ac:dyDescent="0.25">
      <c r="A56" t="s">
        <v>569</v>
      </c>
      <c r="B56" t="s">
        <v>576</v>
      </c>
      <c r="C56" t="s">
        <v>581</v>
      </c>
      <c r="D56" t="s">
        <v>607</v>
      </c>
      <c r="E56" t="s">
        <v>567</v>
      </c>
      <c r="F56">
        <v>79</v>
      </c>
      <c r="G56" t="s">
        <v>483</v>
      </c>
      <c r="H56" t="s">
        <v>484</v>
      </c>
      <c r="I56">
        <v>100</v>
      </c>
      <c r="J56" t="s">
        <v>41</v>
      </c>
      <c r="L56" s="47" t="s">
        <v>42</v>
      </c>
      <c r="M56" s="47" t="s">
        <v>42</v>
      </c>
      <c r="N56" s="47">
        <v>0</v>
      </c>
      <c r="O56" s="47">
        <v>1</v>
      </c>
      <c r="P56" s="47">
        <v>0</v>
      </c>
      <c r="Q56" s="47">
        <v>1</v>
      </c>
      <c r="R56" s="47">
        <v>1</v>
      </c>
      <c r="S56" s="47">
        <v>0.75</v>
      </c>
      <c r="T56" s="47">
        <v>1</v>
      </c>
      <c r="U56" s="47">
        <v>1</v>
      </c>
      <c r="V56" s="47">
        <v>1</v>
      </c>
      <c r="W56" s="47">
        <v>0.8571428571428571</v>
      </c>
    </row>
    <row r="57" spans="1:23" hidden="1" x14ac:dyDescent="0.25">
      <c r="A57" t="s">
        <v>569</v>
      </c>
      <c r="B57" t="s">
        <v>576</v>
      </c>
      <c r="C57" t="s">
        <v>582</v>
      </c>
      <c r="D57" t="s">
        <v>607</v>
      </c>
      <c r="E57" t="s">
        <v>575</v>
      </c>
      <c r="F57">
        <v>88</v>
      </c>
      <c r="G57" t="s">
        <v>489</v>
      </c>
      <c r="H57" t="s">
        <v>490</v>
      </c>
      <c r="I57">
        <v>100</v>
      </c>
      <c r="J57" t="s">
        <v>41</v>
      </c>
      <c r="L57" s="47" t="s">
        <v>42</v>
      </c>
      <c r="M57" s="47" t="s">
        <v>42</v>
      </c>
      <c r="N57" s="47" t="s">
        <v>42</v>
      </c>
      <c r="O57" s="47" t="s">
        <v>42</v>
      </c>
      <c r="P57" s="47" t="s">
        <v>42</v>
      </c>
      <c r="Q57" s="47" t="s">
        <v>42</v>
      </c>
      <c r="R57" s="47" t="s">
        <v>42</v>
      </c>
      <c r="S57" s="47" t="s">
        <v>42</v>
      </c>
      <c r="T57" s="47">
        <v>0</v>
      </c>
      <c r="U57" s="47">
        <v>1</v>
      </c>
      <c r="V57" s="47">
        <v>0</v>
      </c>
      <c r="W57" s="47">
        <v>1</v>
      </c>
    </row>
    <row r="58" spans="1:23" hidden="1" x14ac:dyDescent="0.25">
      <c r="A58" t="s">
        <v>569</v>
      </c>
      <c r="B58" t="s">
        <v>576</v>
      </c>
      <c r="C58" t="s">
        <v>581</v>
      </c>
      <c r="D58" t="s">
        <v>607</v>
      </c>
      <c r="E58" t="s">
        <v>567</v>
      </c>
      <c r="F58">
        <v>228</v>
      </c>
      <c r="G58" t="s">
        <v>533</v>
      </c>
      <c r="H58" t="s">
        <v>534</v>
      </c>
      <c r="I58">
        <v>100</v>
      </c>
      <c r="J58" t="s">
        <v>41</v>
      </c>
      <c r="L58" s="47" t="s">
        <v>42</v>
      </c>
      <c r="M58" s="47">
        <v>1</v>
      </c>
      <c r="N58" s="47">
        <v>0.63160000000000005</v>
      </c>
      <c r="O58" s="47">
        <v>1</v>
      </c>
      <c r="P58" s="47">
        <v>0.63160000000000005</v>
      </c>
      <c r="Q58" s="47">
        <v>0.91</v>
      </c>
      <c r="R58" s="47">
        <v>1.25</v>
      </c>
      <c r="S58" s="47">
        <v>1</v>
      </c>
      <c r="T58" s="47">
        <v>1</v>
      </c>
      <c r="U58" s="47">
        <v>1</v>
      </c>
      <c r="V58" s="47">
        <v>1</v>
      </c>
      <c r="W58" s="47">
        <v>1</v>
      </c>
    </row>
    <row r="59" spans="1:23" hidden="1" x14ac:dyDescent="0.25">
      <c r="A59" t="s">
        <v>569</v>
      </c>
      <c r="B59" t="s">
        <v>602</v>
      </c>
      <c r="C59" t="s">
        <v>603</v>
      </c>
      <c r="D59" t="s">
        <v>607</v>
      </c>
      <c r="E59" t="s">
        <v>571</v>
      </c>
      <c r="F59">
        <v>239</v>
      </c>
      <c r="G59" t="s">
        <v>535</v>
      </c>
      <c r="H59" t="s">
        <v>536</v>
      </c>
      <c r="I59">
        <v>100</v>
      </c>
      <c r="J59" t="s">
        <v>41</v>
      </c>
      <c r="L59" s="47" t="s">
        <v>42</v>
      </c>
      <c r="M59" s="47" t="s">
        <v>42</v>
      </c>
      <c r="N59" s="47" t="s">
        <v>42</v>
      </c>
      <c r="O59" s="47" t="s">
        <v>42</v>
      </c>
      <c r="P59" s="44" t="s">
        <v>42</v>
      </c>
      <c r="Q59" s="44" t="s">
        <v>42</v>
      </c>
      <c r="R59" s="47" t="s">
        <v>42</v>
      </c>
      <c r="S59" s="47">
        <v>1</v>
      </c>
      <c r="T59" s="47">
        <v>1</v>
      </c>
      <c r="U59" s="47">
        <v>1</v>
      </c>
      <c r="V59" s="47">
        <v>1</v>
      </c>
      <c r="W59" s="47">
        <v>1</v>
      </c>
    </row>
    <row r="60" spans="1:23" hidden="1" x14ac:dyDescent="0.25">
      <c r="A60" t="s">
        <v>563</v>
      </c>
      <c r="B60" t="s">
        <v>564</v>
      </c>
      <c r="C60" t="s">
        <v>565</v>
      </c>
      <c r="D60" t="s">
        <v>609</v>
      </c>
      <c r="E60" t="s">
        <v>567</v>
      </c>
      <c r="F60">
        <v>19</v>
      </c>
      <c r="G60" t="s">
        <v>458</v>
      </c>
      <c r="H60" t="s">
        <v>459</v>
      </c>
      <c r="I60">
        <v>42</v>
      </c>
      <c r="J60" t="s">
        <v>568</v>
      </c>
      <c r="L60" s="44" t="s">
        <v>42</v>
      </c>
      <c r="M60" s="44" t="s">
        <v>42</v>
      </c>
      <c r="N60" s="44" t="s">
        <v>42</v>
      </c>
      <c r="O60" s="44" t="s">
        <v>42</v>
      </c>
      <c r="P60" s="44" t="s">
        <v>42</v>
      </c>
      <c r="Q60" s="47" t="s">
        <v>42</v>
      </c>
      <c r="R60" s="44">
        <f>IFERROR(VLOOKUP(Tabla1[[#This Row],[Código SIPLAN+]],'[1]DT Bolivar'!$V$7:$AE$23,8,FALSE),"NA")</f>
        <v>29</v>
      </c>
      <c r="S60" s="44">
        <f>IFERROR(VLOOKUP(Tabla1[[#This Row],[Código SIPLAN+]],'[1]DT Bolivar'!$V$7:$AE$23,9,FALSE),"NA")</f>
        <v>0</v>
      </c>
      <c r="T60" s="44">
        <f>IFERROR(VLOOKUP(Tabla1[[#This Row],[Código SIPLAN+]],'[1]DT Bolivar'!$V$7:$AE$23,10,FALSE),"NA")</f>
        <v>0</v>
      </c>
      <c r="U60" s="44">
        <f>IFERROR(VLOOKUP(Tabla1[[#This Row],[Código SIPLAN+]],'[1]DT Bolivar'!$V$7:$AM$23,18,FALSE),"NA")</f>
        <v>15</v>
      </c>
      <c r="V60" s="44">
        <f>SUM(Tabla1[[#This Row],[Abril ]:[Junio]])</f>
        <v>29</v>
      </c>
      <c r="W60" s="47">
        <f>IFERROR(VLOOKUP(Tabla1[[#This Row],[Código SIPLAN+]],'[1]DT Bolivar'!$V$7:$AM$23,14,FALSE),"NA")</f>
        <v>1</v>
      </c>
    </row>
    <row r="61" spans="1:23" hidden="1" x14ac:dyDescent="0.25">
      <c r="A61" t="s">
        <v>563</v>
      </c>
      <c r="B61" t="s">
        <v>564</v>
      </c>
      <c r="C61" t="s">
        <v>565</v>
      </c>
      <c r="D61" t="s">
        <v>609</v>
      </c>
      <c r="E61" t="s">
        <v>567</v>
      </c>
      <c r="F61">
        <v>20</v>
      </c>
      <c r="G61" t="s">
        <v>460</v>
      </c>
      <c r="H61" t="s">
        <v>461</v>
      </c>
      <c r="I61">
        <v>42</v>
      </c>
      <c r="J61" t="s">
        <v>568</v>
      </c>
      <c r="L61" s="44" t="s">
        <v>42</v>
      </c>
      <c r="M61" s="44" t="s">
        <v>42</v>
      </c>
      <c r="N61" s="44" t="s">
        <v>42</v>
      </c>
      <c r="O61" s="44" t="s">
        <v>42</v>
      </c>
      <c r="P61" s="44" t="s">
        <v>42</v>
      </c>
      <c r="Q61" s="47" t="s">
        <v>42</v>
      </c>
      <c r="R61" s="44" t="str">
        <f>IFERROR(VLOOKUP(Tabla1[[#This Row],[Código SIPLAN+]],'[1]DT Bolivar'!$V$7:$AE$23,8,FALSE),"NA")</f>
        <v>-</v>
      </c>
      <c r="S61" s="44">
        <f>IFERROR(VLOOKUP(Tabla1[[#This Row],[Código SIPLAN+]],'[1]DT Bolivar'!$V$7:$AE$23,9,FALSE),"NA")</f>
        <v>3</v>
      </c>
      <c r="T61" s="44" t="str">
        <f>IFERROR(VLOOKUP(Tabla1[[#This Row],[Código SIPLAN+]],'[1]DT Bolivar'!$V$7:$AE$23,10,FALSE),"NA")</f>
        <v>-</v>
      </c>
      <c r="U61" s="44">
        <f>IFERROR(VLOOKUP(Tabla1[[#This Row],[Código SIPLAN+]],'[1]DT Bolivar'!$V$7:$AM$23,18,FALSE),"NA")</f>
        <v>8</v>
      </c>
      <c r="V61" s="44">
        <f>SUM(Tabla1[[#This Row],[Abril ]:[Junio]])</f>
        <v>3</v>
      </c>
      <c r="W61" s="47">
        <f>IFERROR(VLOOKUP(Tabla1[[#This Row],[Código SIPLAN+]],'[1]DT Bolivar'!$V$7:$AM$23,14,FALSE),"NA")</f>
        <v>0.375</v>
      </c>
    </row>
    <row r="62" spans="1:23" hidden="1" x14ac:dyDescent="0.25">
      <c r="A62" t="s">
        <v>563</v>
      </c>
      <c r="B62" t="s">
        <v>570</v>
      </c>
      <c r="C62" t="s">
        <v>574</v>
      </c>
      <c r="D62" t="s">
        <v>609</v>
      </c>
      <c r="E62" t="s">
        <v>575</v>
      </c>
      <c r="F62">
        <v>39</v>
      </c>
      <c r="G62" t="s">
        <v>470</v>
      </c>
      <c r="H62" t="s">
        <v>471</v>
      </c>
      <c r="I62">
        <v>35</v>
      </c>
      <c r="J62" t="s">
        <v>568</v>
      </c>
      <c r="L62" s="44" t="s">
        <v>42</v>
      </c>
      <c r="M62" s="44" t="s">
        <v>42</v>
      </c>
      <c r="N62" s="44">
        <v>0</v>
      </c>
      <c r="O62" s="44">
        <v>6</v>
      </c>
      <c r="P62" s="44" t="s">
        <v>42</v>
      </c>
      <c r="Q62" s="47">
        <v>0</v>
      </c>
      <c r="R62" s="44" t="str">
        <f>IFERROR(VLOOKUP(Tabla1[[#This Row],[Código SIPLAN+]],'[1]DT Bolivar'!$V$7:$AE$23,8,FALSE),"NA")</f>
        <v>-</v>
      </c>
      <c r="S62" s="44" t="str">
        <f>IFERROR(VLOOKUP(Tabla1[[#This Row],[Código SIPLAN+]],'[1]DT Bolivar'!$V$7:$AE$23,9,FALSE),"NA")</f>
        <v>-</v>
      </c>
      <c r="T62" s="44">
        <f>IFERROR(VLOOKUP(Tabla1[[#This Row],[Código SIPLAN+]],'[1]DT Bolivar'!$V$7:$AE$23,10,FALSE),"NA")</f>
        <v>7</v>
      </c>
      <c r="U62" s="44">
        <f>IFERROR(VLOOKUP(Tabla1[[#This Row],[Código SIPLAN+]],'[1]DT Bolivar'!$V$7:$AM$23,18,FALSE),"NA")</f>
        <v>11</v>
      </c>
      <c r="V62" s="44">
        <f>SUM(Tabla1[[#This Row],[Abril ]:[Junio]])</f>
        <v>7</v>
      </c>
      <c r="W62" s="47">
        <f>IFERROR(VLOOKUP(Tabla1[[#This Row],[Código SIPLAN+]],'[1]DT Bolivar'!$V$7:$AM$23,14,FALSE),"NA")</f>
        <v>0.63636363636363635</v>
      </c>
    </row>
    <row r="63" spans="1:23" hidden="1" x14ac:dyDescent="0.25">
      <c r="A63" t="s">
        <v>563</v>
      </c>
      <c r="B63" t="s">
        <v>576</v>
      </c>
      <c r="C63" t="s">
        <v>581</v>
      </c>
      <c r="D63" t="s">
        <v>609</v>
      </c>
      <c r="E63" t="s">
        <v>567</v>
      </c>
      <c r="F63">
        <v>74</v>
      </c>
      <c r="G63" t="s">
        <v>481</v>
      </c>
      <c r="H63" t="s">
        <v>482</v>
      </c>
      <c r="I63">
        <v>21</v>
      </c>
      <c r="J63" t="s">
        <v>568</v>
      </c>
      <c r="L63" s="44" t="s">
        <v>42</v>
      </c>
      <c r="M63" s="44" t="s">
        <v>42</v>
      </c>
      <c r="N63" s="44" t="s">
        <v>42</v>
      </c>
      <c r="O63" s="44" t="s">
        <v>42</v>
      </c>
      <c r="P63" s="44" t="s">
        <v>42</v>
      </c>
      <c r="Q63" s="47" t="s">
        <v>42</v>
      </c>
      <c r="R63" s="44" t="str">
        <f>IFERROR(VLOOKUP(Tabla1[[#This Row],[Código SIPLAN+]],'[1]DT Bolivar'!$V$7:$AE$23,8,FALSE),"NA")</f>
        <v>-</v>
      </c>
      <c r="S63" s="44">
        <f>IFERROR(VLOOKUP(Tabla1[[#This Row],[Código SIPLAN+]],'[1]DT Bolivar'!$V$7:$AE$23,9,FALSE),"NA")</f>
        <v>1</v>
      </c>
      <c r="T63" s="44">
        <f>IFERROR(VLOOKUP(Tabla1[[#This Row],[Código SIPLAN+]],'[1]DT Bolivar'!$V$7:$AE$23,10,FALSE),"NA")</f>
        <v>4</v>
      </c>
      <c r="U63" s="44">
        <f>IFERROR(VLOOKUP(Tabla1[[#This Row],[Código SIPLAN+]],'[1]DT Bolivar'!$V$7:$AM$23,18,FALSE),"NA")</f>
        <v>6</v>
      </c>
      <c r="V63" s="44">
        <f>SUM(Tabla1[[#This Row],[Abril ]:[Junio]])</f>
        <v>5</v>
      </c>
      <c r="W63" s="47">
        <f>IFERROR(VLOOKUP(Tabla1[[#This Row],[Código SIPLAN+]],'[1]DT Bolivar'!$V$7:$AM$23,14,FALSE),"NA")</f>
        <v>0.83333333333333337</v>
      </c>
    </row>
    <row r="64" spans="1:23" hidden="1" x14ac:dyDescent="0.25">
      <c r="A64" t="s">
        <v>563</v>
      </c>
      <c r="B64" t="s">
        <v>576</v>
      </c>
      <c r="C64" t="s">
        <v>582</v>
      </c>
      <c r="D64" t="s">
        <v>609</v>
      </c>
      <c r="E64" t="s">
        <v>575</v>
      </c>
      <c r="F64">
        <v>85</v>
      </c>
      <c r="G64" t="s">
        <v>583</v>
      </c>
      <c r="H64" t="s">
        <v>584</v>
      </c>
      <c r="I64">
        <v>1500</v>
      </c>
      <c r="J64" t="s">
        <v>568</v>
      </c>
      <c r="L64" s="44" t="s">
        <v>42</v>
      </c>
      <c r="M64" s="44" t="s">
        <v>42</v>
      </c>
      <c r="N64" s="44" t="s">
        <v>42</v>
      </c>
      <c r="O64" s="44" t="s">
        <v>42</v>
      </c>
      <c r="P64" s="44" t="s">
        <v>42</v>
      </c>
      <c r="Q64" s="47" t="s">
        <v>42</v>
      </c>
      <c r="R64" s="44" t="str">
        <f>IFERROR(VLOOKUP(Tabla1[[#This Row],[Código SIPLAN+]],'[1]DT Bolivar'!$V$7:$AE$23,8,FALSE),"NA")</f>
        <v>-</v>
      </c>
      <c r="S64" s="44" t="str">
        <f>IFERROR(VLOOKUP(Tabla1[[#This Row],[Código SIPLAN+]],'[1]DT Bolivar'!$V$7:$AE$23,9,FALSE),"NA")</f>
        <v>-</v>
      </c>
      <c r="T64" s="44">
        <f>IFERROR(VLOOKUP(Tabla1[[#This Row],[Código SIPLAN+]],'[1]DT Bolivar'!$V$7:$AE$23,10,FALSE),"NA")</f>
        <v>0</v>
      </c>
      <c r="U64" s="44">
        <f>IFERROR(VLOOKUP(Tabla1[[#This Row],[Código SIPLAN+]],'[1]DT Bolivar'!$V$7:$AM$23,18,FALSE),"NA")</f>
        <v>600</v>
      </c>
      <c r="V64" s="44">
        <f>SUM(Tabla1[[#This Row],[Abril ]:[Junio]])</f>
        <v>0</v>
      </c>
      <c r="W64" s="47">
        <f>IFERROR(VLOOKUP(Tabla1[[#This Row],[Código SIPLAN+]],'[1]DT Bolivar'!$V$7:$AM$23,14,FALSE),"NA")</f>
        <v>0</v>
      </c>
    </row>
    <row r="65" spans="1:23" hidden="1" x14ac:dyDescent="0.25">
      <c r="A65" t="s">
        <v>563</v>
      </c>
      <c r="B65" t="s">
        <v>576</v>
      </c>
      <c r="C65" t="s">
        <v>585</v>
      </c>
      <c r="D65" t="s">
        <v>609</v>
      </c>
      <c r="E65" t="s">
        <v>586</v>
      </c>
      <c r="F65">
        <v>95</v>
      </c>
      <c r="G65" t="s">
        <v>223</v>
      </c>
      <c r="H65" t="s">
        <v>224</v>
      </c>
      <c r="I65">
        <v>10</v>
      </c>
      <c r="J65" t="s">
        <v>568</v>
      </c>
      <c r="L65" s="44" t="str">
        <f>IFERROR(VLOOKUP(Tabla1[[#This Row],[Código SIPLAN+]],'[1]DT Bolivar'!$V$7:$AE$23,8,FALSE),"NA")</f>
        <v>NA</v>
      </c>
      <c r="M65" s="44" t="str">
        <f>IFERROR(VLOOKUP(Tabla1[[#This Row],[Código SIPLAN+]],'[1]DT Bolivar'!$V$7:$AE$23,9,FALSE),"NA")</f>
        <v>NA</v>
      </c>
      <c r="N65" s="44" t="str">
        <f>IFERROR(VLOOKUP(Tabla1[[#This Row],[Código SIPLAN+]],'[1]DT Bolivar'!$V$7:$AE$23,10,FALSE),"NA")</f>
        <v>NA</v>
      </c>
      <c r="O65" s="44" t="str">
        <f>IFERROR(VLOOKUP(Tabla1[[#This Row],[Código SIPLAN+]],'[1]DT Bolivar'!$V$7:$AE$23,10,FALSE),"NA")</f>
        <v>NA</v>
      </c>
      <c r="P65" s="44" t="s">
        <v>42</v>
      </c>
      <c r="Q65" s="47" t="s">
        <v>42</v>
      </c>
      <c r="R65" s="44" t="str">
        <f>IFERROR(VLOOKUP(Tabla1[[#This Row],[Código SIPLAN+]],'[1]DT Bolivar'!$V$7:$AE$23,8,FALSE),"NA")</f>
        <v>NA</v>
      </c>
      <c r="S65" s="44" t="str">
        <f>IFERROR(VLOOKUP(Tabla1[[#This Row],[Código SIPLAN+]],'[1]DT Bolivar'!$V$7:$AE$23,9,FALSE),"NA")</f>
        <v>NA</v>
      </c>
      <c r="T65" s="44" t="str">
        <f>IFERROR(VLOOKUP(Tabla1[[#This Row],[Código SIPLAN+]],'[1]DT Bolivar'!$V$7:$AE$23,10,FALSE),"NA")</f>
        <v>NA</v>
      </c>
      <c r="U65" s="44" t="str">
        <f>IFERROR(VLOOKUP(Tabla1[[#This Row],[Código SIPLAN+]],'[1]DT Bolivar'!$V$7:$AM$23,18,FALSE),"NA")</f>
        <v>NA</v>
      </c>
      <c r="V65" s="44">
        <f>SUM(Tabla1[[#This Row],[Abril ]:[Junio]])</f>
        <v>0</v>
      </c>
      <c r="W65" s="47" t="str">
        <f>IFERROR(VLOOKUP(Tabla1[[#This Row],[Código SIPLAN+]],'[1]DT Bolivar'!$V$7:$AM$23,14,FALSE),"NA")</f>
        <v>NA</v>
      </c>
    </row>
    <row r="66" spans="1:23" hidden="1" x14ac:dyDescent="0.25">
      <c r="A66" t="s">
        <v>563</v>
      </c>
      <c r="B66" t="s">
        <v>576</v>
      </c>
      <c r="C66" t="s">
        <v>585</v>
      </c>
      <c r="D66" t="s">
        <v>609</v>
      </c>
      <c r="E66" t="s">
        <v>586</v>
      </c>
      <c r="F66">
        <v>98</v>
      </c>
      <c r="G66" t="s">
        <v>587</v>
      </c>
      <c r="H66" t="s">
        <v>588</v>
      </c>
      <c r="I66">
        <v>265</v>
      </c>
      <c r="J66" t="s">
        <v>568</v>
      </c>
      <c r="L66" s="44" t="str">
        <f>IFERROR(VLOOKUP(Tabla1[[#This Row],[Código SIPLAN+]],'[1]DT Bolivar'!$V$7:$AE$23,8,FALSE),"NA")</f>
        <v>NA</v>
      </c>
      <c r="M66" s="44" t="str">
        <f>IFERROR(VLOOKUP(Tabla1[[#This Row],[Código SIPLAN+]],'[1]DT Bolivar'!$V$7:$AE$23,9,FALSE),"NA")</f>
        <v>NA</v>
      </c>
      <c r="N66" s="44" t="str">
        <f>IFERROR(VLOOKUP(Tabla1[[#This Row],[Código SIPLAN+]],'[1]DT Bolivar'!$V$7:$AE$23,10,FALSE),"NA")</f>
        <v>NA</v>
      </c>
      <c r="O66" s="44" t="str">
        <f>IFERROR(VLOOKUP(Tabla1[[#This Row],[Código SIPLAN+]],'[1]DT Bolivar'!$V$7:$AE$23,10,FALSE),"NA")</f>
        <v>NA</v>
      </c>
      <c r="P66" s="44" t="s">
        <v>42</v>
      </c>
      <c r="Q66" s="47" t="s">
        <v>42</v>
      </c>
      <c r="R66" s="44" t="str">
        <f>IFERROR(VLOOKUP(Tabla1[[#This Row],[Código SIPLAN+]],'[1]DT Bolivar'!$V$7:$AE$23,8,FALSE),"NA")</f>
        <v>NA</v>
      </c>
      <c r="S66" s="44" t="str">
        <f>IFERROR(VLOOKUP(Tabla1[[#This Row],[Código SIPLAN+]],'[1]DT Bolivar'!$V$7:$AE$23,9,FALSE),"NA")</f>
        <v>NA</v>
      </c>
      <c r="T66" s="44" t="str">
        <f>IFERROR(VLOOKUP(Tabla1[[#This Row],[Código SIPLAN+]],'[1]DT Bolivar'!$V$7:$AE$23,10,FALSE),"NA")</f>
        <v>NA</v>
      </c>
      <c r="U66" s="44" t="str">
        <f>IFERROR(VLOOKUP(Tabla1[[#This Row],[Código SIPLAN+]],'[1]DT Bolivar'!$V$7:$AM$23,18,FALSE),"NA")</f>
        <v>NA</v>
      </c>
      <c r="V66" s="44">
        <f>SUM(Tabla1[[#This Row],[Abril ]:[Junio]])</f>
        <v>0</v>
      </c>
      <c r="W66" s="47" t="str">
        <f>IFERROR(VLOOKUP(Tabla1[[#This Row],[Código SIPLAN+]],'[1]DT Bolivar'!$V$7:$AM$23,14,FALSE),"NA")</f>
        <v>NA</v>
      </c>
    </row>
    <row r="67" spans="1:23" hidden="1" x14ac:dyDescent="0.25">
      <c r="A67" t="s">
        <v>563</v>
      </c>
      <c r="B67" t="s">
        <v>589</v>
      </c>
      <c r="C67" t="s">
        <v>589</v>
      </c>
      <c r="D67" t="s">
        <v>609</v>
      </c>
      <c r="E67" t="s">
        <v>608</v>
      </c>
      <c r="F67">
        <v>101</v>
      </c>
      <c r="G67" t="s">
        <v>35</v>
      </c>
      <c r="H67" t="s">
        <v>36</v>
      </c>
      <c r="I67">
        <v>2</v>
      </c>
      <c r="J67" t="s">
        <v>568</v>
      </c>
      <c r="L67" s="44" t="str">
        <f>IFERROR(VLOOKUP(Tabla1[[#This Row],[Código SIPLAN+]],'[1]DT Bolivar'!$V$7:$AE$23,8,FALSE),"NA")</f>
        <v>NA</v>
      </c>
      <c r="M67" s="44" t="str">
        <f>IFERROR(VLOOKUP(Tabla1[[#This Row],[Código SIPLAN+]],'[1]DT Bolivar'!$V$7:$AE$23,9,FALSE),"NA")</f>
        <v>NA</v>
      </c>
      <c r="N67" s="44" t="str">
        <f>IFERROR(VLOOKUP(Tabla1[[#This Row],[Código SIPLAN+]],'[1]DT Bolivar'!$V$7:$AE$23,10,FALSE),"NA")</f>
        <v>NA</v>
      </c>
      <c r="O67" s="44" t="str">
        <f>IFERROR(VLOOKUP(Tabla1[[#This Row],[Código SIPLAN+]],'[1]DT Bolivar'!$V$7:$AE$23,10,FALSE),"NA")</f>
        <v>NA</v>
      </c>
      <c r="P67" s="44" t="s">
        <v>42</v>
      </c>
      <c r="Q67" s="47" t="s">
        <v>42</v>
      </c>
      <c r="R67" s="44" t="str">
        <f>IFERROR(VLOOKUP(Tabla1[[#This Row],[Código SIPLAN+]],'[1]DT Bolivar'!$V$7:$AE$23,8,FALSE),"NA")</f>
        <v>NA</v>
      </c>
      <c r="S67" s="44" t="str">
        <f>IFERROR(VLOOKUP(Tabla1[[#This Row],[Código SIPLAN+]],'[1]DT Bolivar'!$V$7:$AE$23,9,FALSE),"NA")</f>
        <v>NA</v>
      </c>
      <c r="T67" s="44" t="str">
        <f>IFERROR(VLOOKUP(Tabla1[[#This Row],[Código SIPLAN+]],'[1]DT Bolivar'!$V$7:$AE$23,10,FALSE),"NA")</f>
        <v>NA</v>
      </c>
      <c r="U67" s="44" t="str">
        <f>IFERROR(VLOOKUP(Tabla1[[#This Row],[Código SIPLAN+]],'[1]DT Bolivar'!$V$7:$AM$23,18,FALSE),"NA")</f>
        <v>NA</v>
      </c>
      <c r="V67" s="44">
        <f>SUM(Tabla1[[#This Row],[Abril ]:[Junio]])</f>
        <v>0</v>
      </c>
      <c r="W67" s="47" t="str">
        <f>IFERROR(VLOOKUP(Tabla1[[#This Row],[Código SIPLAN+]],'[1]DT Bolivar'!$V$7:$AM$23,14,FALSE),"NA")</f>
        <v>NA</v>
      </c>
    </row>
    <row r="68" spans="1:23" hidden="1" x14ac:dyDescent="0.25">
      <c r="A68" t="s">
        <v>563</v>
      </c>
      <c r="B68" t="s">
        <v>589</v>
      </c>
      <c r="C68" t="s">
        <v>589</v>
      </c>
      <c r="D68" t="s">
        <v>609</v>
      </c>
      <c r="E68" t="s">
        <v>575</v>
      </c>
      <c r="F68">
        <v>105</v>
      </c>
      <c r="G68" t="s">
        <v>590</v>
      </c>
      <c r="H68" t="s">
        <v>49</v>
      </c>
      <c r="I68">
        <v>1</v>
      </c>
      <c r="J68" t="s">
        <v>568</v>
      </c>
      <c r="L68" s="44" t="s">
        <v>42</v>
      </c>
      <c r="M68" s="44" t="s">
        <v>42</v>
      </c>
      <c r="N68" s="44" t="s">
        <v>42</v>
      </c>
      <c r="O68" s="44" t="s">
        <v>42</v>
      </c>
      <c r="P68" s="44" t="s">
        <v>42</v>
      </c>
      <c r="Q68" s="47" t="s">
        <v>42</v>
      </c>
      <c r="R68" s="44">
        <f>IFERROR(VLOOKUP(Tabla1[[#This Row],[Código SIPLAN+]],'[1]DT Bolivar'!$V$7:$AE$23,8,FALSE),"NA")</f>
        <v>1</v>
      </c>
      <c r="S68" s="44" t="str">
        <f>IFERROR(VLOOKUP(Tabla1[[#This Row],[Código SIPLAN+]],'[1]DT Bolivar'!$V$7:$AE$23,9,FALSE),"NA")</f>
        <v>-</v>
      </c>
      <c r="T68" s="44" t="str">
        <f>IFERROR(VLOOKUP(Tabla1[[#This Row],[Código SIPLAN+]],'[1]DT Bolivar'!$V$7:$AE$23,10,FALSE),"NA")</f>
        <v>-</v>
      </c>
      <c r="U68" s="44">
        <f>IFERROR(VLOOKUP(Tabla1[[#This Row],[Código SIPLAN+]],'[1]DT Bolivar'!$V$7:$AM$23,18,FALSE),"NA")</f>
        <v>1</v>
      </c>
      <c r="V68" s="44">
        <f>SUM(Tabla1[[#This Row],[Abril ]:[Junio]])</f>
        <v>1</v>
      </c>
      <c r="W68" s="47">
        <f>IFERROR(VLOOKUP(Tabla1[[#This Row],[Código SIPLAN+]],'[1]DT Bolivar'!$V$7:$AM$23,14,FALSE),"NA")</f>
        <v>1</v>
      </c>
    </row>
    <row r="69" spans="1:23" hidden="1" x14ac:dyDescent="0.25">
      <c r="A69" t="s">
        <v>563</v>
      </c>
      <c r="B69" t="s">
        <v>591</v>
      </c>
      <c r="C69" t="s">
        <v>591</v>
      </c>
      <c r="D69" t="s">
        <v>609</v>
      </c>
      <c r="E69" t="s">
        <v>567</v>
      </c>
      <c r="F69">
        <v>114</v>
      </c>
      <c r="G69" t="s">
        <v>500</v>
      </c>
      <c r="H69" t="s">
        <v>501</v>
      </c>
      <c r="I69">
        <v>4</v>
      </c>
      <c r="J69" t="s">
        <v>568</v>
      </c>
      <c r="L69" s="44" t="s">
        <v>42</v>
      </c>
      <c r="M69" s="44" t="s">
        <v>42</v>
      </c>
      <c r="N69" s="44">
        <v>1</v>
      </c>
      <c r="O69" s="44">
        <v>1</v>
      </c>
      <c r="P69" s="44">
        <f>SUM(Tabla1[[#This Row],[Enero]:[Marzo]])</f>
        <v>1</v>
      </c>
      <c r="Q69" s="47">
        <v>1</v>
      </c>
      <c r="R69" s="44" t="str">
        <f>IFERROR(VLOOKUP(Tabla1[[#This Row],[Código SIPLAN+]],'[1]DT Bolivar'!$V$7:$AE$23,8,FALSE),"NA")</f>
        <v>-</v>
      </c>
      <c r="S69" s="44" t="str">
        <f>IFERROR(VLOOKUP(Tabla1[[#This Row],[Código SIPLAN+]],'[1]DT Bolivar'!$V$7:$AE$23,9,FALSE),"NA")</f>
        <v>-</v>
      </c>
      <c r="T69" s="44">
        <f>IFERROR(VLOOKUP(Tabla1[[#This Row],[Código SIPLAN+]],'[1]DT Bolivar'!$V$7:$AE$23,10,FALSE),"NA")</f>
        <v>1</v>
      </c>
      <c r="U69" s="44">
        <f>IFERROR(VLOOKUP(Tabla1[[#This Row],[Código SIPLAN+]],'[1]DT Bolivar'!$V$7:$AM$23,18,FALSE),"NA")</f>
        <v>1</v>
      </c>
      <c r="V69" s="44">
        <f>SUM(Tabla1[[#This Row],[Abril ]:[Junio]])</f>
        <v>1</v>
      </c>
      <c r="W69" s="47">
        <f>IFERROR(VLOOKUP(Tabla1[[#This Row],[Código SIPLAN+]],'[1]DT Bolivar'!$V$7:$AM$23,14,FALSE),"NA")</f>
        <v>1</v>
      </c>
    </row>
    <row r="70" spans="1:23" hidden="1" x14ac:dyDescent="0.25">
      <c r="A70" t="s">
        <v>563</v>
      </c>
      <c r="B70" t="s">
        <v>591</v>
      </c>
      <c r="C70" t="s">
        <v>592</v>
      </c>
      <c r="D70" t="s">
        <v>609</v>
      </c>
      <c r="E70" t="s">
        <v>567</v>
      </c>
      <c r="F70">
        <v>131</v>
      </c>
      <c r="G70" t="s">
        <v>504</v>
      </c>
      <c r="H70" t="s">
        <v>505</v>
      </c>
      <c r="I70">
        <v>12</v>
      </c>
      <c r="J70" t="s">
        <v>568</v>
      </c>
      <c r="L70" s="44">
        <v>1</v>
      </c>
      <c r="M70" s="44">
        <v>1</v>
      </c>
      <c r="N70" s="44">
        <v>1</v>
      </c>
      <c r="O70" s="44">
        <v>3</v>
      </c>
      <c r="P70" s="44">
        <f>SUM(Tabla1[[#This Row],[Enero]:[Marzo]])</f>
        <v>3</v>
      </c>
      <c r="Q70" s="47">
        <v>1</v>
      </c>
      <c r="R70" s="44">
        <f>IFERROR(VLOOKUP(Tabla1[[#This Row],[Código SIPLAN+]],'[1]DT Bolivar'!$V$7:$AE$23,8,FALSE),"NA")</f>
        <v>1</v>
      </c>
      <c r="S70" s="44">
        <f>IFERROR(VLOOKUP(Tabla1[[#This Row],[Código SIPLAN+]],'[1]DT Bolivar'!$V$7:$AE$23,9,FALSE),"NA")</f>
        <v>1</v>
      </c>
      <c r="T70" s="44">
        <f>IFERROR(VLOOKUP(Tabla1[[#This Row],[Código SIPLAN+]],'[1]DT Bolivar'!$V$7:$AE$23,10,FALSE),"NA")</f>
        <v>1</v>
      </c>
      <c r="U70" s="44">
        <f>IFERROR(VLOOKUP(Tabla1[[#This Row],[Código SIPLAN+]],'[1]DT Bolivar'!$V$7:$AM$23,18,FALSE),"NA")</f>
        <v>3</v>
      </c>
      <c r="V70" s="44">
        <f>SUM(Tabla1[[#This Row],[Abril ]:[Junio]])</f>
        <v>3</v>
      </c>
      <c r="W70" s="47">
        <f>IFERROR(VLOOKUP(Tabla1[[#This Row],[Código SIPLAN+]],'[1]DT Bolivar'!$V$7:$AM$23,14,FALSE),"NA")</f>
        <v>1</v>
      </c>
    </row>
    <row r="71" spans="1:23" hidden="1" x14ac:dyDescent="0.25">
      <c r="A71" t="s">
        <v>563</v>
      </c>
      <c r="B71" t="s">
        <v>591</v>
      </c>
      <c r="C71" t="s">
        <v>593</v>
      </c>
      <c r="D71" t="s">
        <v>609</v>
      </c>
      <c r="E71" t="s">
        <v>567</v>
      </c>
      <c r="F71">
        <v>134</v>
      </c>
      <c r="G71" t="s">
        <v>594</v>
      </c>
      <c r="H71" t="s">
        <v>595</v>
      </c>
      <c r="I71">
        <v>4</v>
      </c>
      <c r="J71" t="s">
        <v>568</v>
      </c>
      <c r="L71" s="44" t="s">
        <v>42</v>
      </c>
      <c r="M71" s="44" t="s">
        <v>42</v>
      </c>
      <c r="N71" s="44">
        <v>1</v>
      </c>
      <c r="O71" s="44">
        <v>1</v>
      </c>
      <c r="P71" s="44">
        <f>SUM(Tabla1[[#This Row],[Enero]:[Marzo]])</f>
        <v>1</v>
      </c>
      <c r="Q71" s="47">
        <v>1</v>
      </c>
      <c r="R71" s="44" t="str">
        <f>IFERROR(VLOOKUP(Tabla1[[#This Row],[Código SIPLAN+]],'[1]DT Bolivar'!$V$7:$AE$23,8,FALSE),"NA")</f>
        <v>-</v>
      </c>
      <c r="S71" s="44" t="str">
        <f>IFERROR(VLOOKUP(Tabla1[[#This Row],[Código SIPLAN+]],'[1]DT Bolivar'!$V$7:$AE$23,9,FALSE),"NA")</f>
        <v>-</v>
      </c>
      <c r="T71" s="44">
        <f>IFERROR(VLOOKUP(Tabla1[[#This Row],[Código SIPLAN+]],'[1]DT Bolivar'!$V$7:$AE$23,10,FALSE),"NA")</f>
        <v>1</v>
      </c>
      <c r="U71" s="44">
        <f>IFERROR(VLOOKUP(Tabla1[[#This Row],[Código SIPLAN+]],'[1]DT Bolivar'!$V$7:$AM$23,18,FALSE),"NA")</f>
        <v>1</v>
      </c>
      <c r="V71" s="44">
        <f>SUM(Tabla1[[#This Row],[Abril ]:[Junio]])</f>
        <v>1</v>
      </c>
      <c r="W71" s="47">
        <f>IFERROR(VLOOKUP(Tabla1[[#This Row],[Código SIPLAN+]],'[1]DT Bolivar'!$V$7:$AM$23,14,FALSE),"NA")</f>
        <v>1</v>
      </c>
    </row>
    <row r="72" spans="1:23" hidden="1" x14ac:dyDescent="0.25">
      <c r="A72" t="s">
        <v>563</v>
      </c>
      <c r="B72" t="s">
        <v>591</v>
      </c>
      <c r="C72" t="s">
        <v>593</v>
      </c>
      <c r="D72" t="s">
        <v>609</v>
      </c>
      <c r="E72" t="s">
        <v>571</v>
      </c>
      <c r="F72">
        <v>137</v>
      </c>
      <c r="G72" t="s">
        <v>508</v>
      </c>
      <c r="H72" t="s">
        <v>509</v>
      </c>
      <c r="I72">
        <v>1</v>
      </c>
      <c r="J72" t="s">
        <v>568</v>
      </c>
      <c r="L72" s="44" t="s">
        <v>42</v>
      </c>
      <c r="M72" s="44" t="s">
        <v>42</v>
      </c>
      <c r="N72" s="44" t="s">
        <v>42</v>
      </c>
      <c r="O72" s="44">
        <v>0</v>
      </c>
      <c r="P72" s="44" t="s">
        <v>42</v>
      </c>
      <c r="Q72" s="47">
        <v>0</v>
      </c>
      <c r="R72" s="44" t="str">
        <f>IFERROR(VLOOKUP(Tabla1[[#This Row],[Código SIPLAN+]],'[1]DT Bolivar'!$V$7:$AE$23,8,FALSE),"NA")</f>
        <v>-</v>
      </c>
      <c r="S72" s="44" t="str">
        <f>IFERROR(VLOOKUP(Tabla1[[#This Row],[Código SIPLAN+]],'[1]DT Bolivar'!$V$7:$AE$23,9,FALSE),"NA")</f>
        <v>-</v>
      </c>
      <c r="T72" s="44">
        <f>IFERROR(VLOOKUP(Tabla1[[#This Row],[Código SIPLAN+]],'[1]DT Bolivar'!$V$7:$AE$23,10,FALSE),"NA")</f>
        <v>1</v>
      </c>
      <c r="U72" s="44">
        <f>IFERROR(VLOOKUP(Tabla1[[#This Row],[Código SIPLAN+]],'[1]DT Bolivar'!$V$7:$AM$23,18,FALSE),"NA")</f>
        <v>1</v>
      </c>
      <c r="V72" s="44">
        <f>SUM(Tabla1[[#This Row],[Abril ]:[Junio]])</f>
        <v>1</v>
      </c>
      <c r="W72" s="47">
        <f>IFERROR(VLOOKUP(Tabla1[[#This Row],[Código SIPLAN+]],'[1]DT Bolivar'!$V$7:$AM$23,14,FALSE),"NA")</f>
        <v>1</v>
      </c>
    </row>
    <row r="73" spans="1:23" hidden="1" x14ac:dyDescent="0.25">
      <c r="A73" t="s">
        <v>563</v>
      </c>
      <c r="B73" t="s">
        <v>591</v>
      </c>
      <c r="C73" t="s">
        <v>593</v>
      </c>
      <c r="D73" t="s">
        <v>609</v>
      </c>
      <c r="E73" t="s">
        <v>567</v>
      </c>
      <c r="F73">
        <v>144</v>
      </c>
      <c r="G73" t="s">
        <v>510</v>
      </c>
      <c r="H73" t="s">
        <v>596</v>
      </c>
      <c r="I73">
        <v>4</v>
      </c>
      <c r="J73" t="s">
        <v>568</v>
      </c>
      <c r="L73" s="44" t="s">
        <v>42</v>
      </c>
      <c r="M73" s="44" t="s">
        <v>42</v>
      </c>
      <c r="N73" s="44">
        <v>1</v>
      </c>
      <c r="O73" s="44">
        <v>1</v>
      </c>
      <c r="P73" s="44">
        <f>SUM(Tabla1[[#This Row],[Enero]:[Marzo]])</f>
        <v>1</v>
      </c>
      <c r="Q73" s="47">
        <v>1</v>
      </c>
      <c r="R73" s="44" t="str">
        <f>IFERROR(VLOOKUP(Tabla1[[#This Row],[Código SIPLAN+]],'[1]DT Bolivar'!$V$7:$AE$23,8,FALSE),"NA")</f>
        <v>-</v>
      </c>
      <c r="S73" s="44" t="str">
        <f>IFERROR(VLOOKUP(Tabla1[[#This Row],[Código SIPLAN+]],'[1]DT Bolivar'!$V$7:$AE$23,9,FALSE),"NA")</f>
        <v>-</v>
      </c>
      <c r="T73" s="44">
        <f>IFERROR(VLOOKUP(Tabla1[[#This Row],[Código SIPLAN+]],'[1]DT Bolivar'!$V$7:$AE$23,10,FALSE),"NA")</f>
        <v>1</v>
      </c>
      <c r="U73" s="44">
        <f>IFERROR(VLOOKUP(Tabla1[[#This Row],[Código SIPLAN+]],'[1]DT Bolivar'!$V$7:$AM$23,18,FALSE),"NA")</f>
        <v>1</v>
      </c>
      <c r="V73" s="44">
        <f>SUM(Tabla1[[#This Row],[Abril ]:[Junio]])</f>
        <v>1</v>
      </c>
      <c r="W73" s="47">
        <f>IFERROR(VLOOKUP(Tabla1[[#This Row],[Código SIPLAN+]],'[1]DT Bolivar'!$V$7:$AM$23,14,FALSE),"NA")</f>
        <v>1</v>
      </c>
    </row>
    <row r="74" spans="1:23" hidden="1" x14ac:dyDescent="0.25">
      <c r="A74" t="s">
        <v>563</v>
      </c>
      <c r="B74" t="s">
        <v>591</v>
      </c>
      <c r="C74" t="s">
        <v>597</v>
      </c>
      <c r="D74" t="s">
        <v>609</v>
      </c>
      <c r="E74" t="s">
        <v>567</v>
      </c>
      <c r="F74">
        <v>146</v>
      </c>
      <c r="G74" t="s">
        <v>513</v>
      </c>
      <c r="H74" t="s">
        <v>514</v>
      </c>
      <c r="I74">
        <v>10</v>
      </c>
      <c r="J74" t="s">
        <v>41</v>
      </c>
      <c r="L74" s="44" t="str">
        <f>IFERROR(VLOOKUP(Tabla1[[#This Row],[Código SIPLAN+]],'[1]DT Bolivar'!$V$7:$AE$23,8,FALSE),"NA")</f>
        <v>NA</v>
      </c>
      <c r="M74" s="44" t="str">
        <f>IFERROR(VLOOKUP(Tabla1[[#This Row],[Código SIPLAN+]],'[1]DT Bolivar'!$V$7:$AE$23,9,FALSE),"NA")</f>
        <v>NA</v>
      </c>
      <c r="N74" s="44" t="str">
        <f>IFERROR(VLOOKUP(Tabla1[[#This Row],[Código SIPLAN+]],'[1]DT Bolivar'!$V$7:$AE$23,10,FALSE),"NA")</f>
        <v>NA</v>
      </c>
      <c r="O74" s="44" t="str">
        <f>IFERROR(VLOOKUP(Tabla1[[#This Row],[Nombre indicador]],'[1]DT Bolivar'!$V$7:$AE$23,10,FALSE),"NA")</f>
        <v>NA</v>
      </c>
      <c r="P74" s="44" t="s">
        <v>42</v>
      </c>
      <c r="Q74" s="47" t="s">
        <v>42</v>
      </c>
      <c r="R74" s="44" t="str">
        <f>IFERROR(VLOOKUP(Tabla1[[#This Row],[Código SIPLAN+]],'[1]DT Bolivar'!$V$7:$AE$23,8,FALSE),"NA")</f>
        <v>NA</v>
      </c>
      <c r="S74" s="44" t="str">
        <f>IFERROR(VLOOKUP(Tabla1[[#This Row],[Código SIPLAN+]],'[1]DT Bolivar'!$V$7:$AE$23,9,FALSE),"NA")</f>
        <v>NA</v>
      </c>
      <c r="T74" s="44" t="str">
        <f>IFERROR(VLOOKUP(Tabla1[[#This Row],[Código SIPLAN+]],'[1]DT Bolivar'!$V$7:$AE$23,10,FALSE),"NA")</f>
        <v>NA</v>
      </c>
      <c r="U74" s="44" t="str">
        <f>IFERROR(VLOOKUP(Tabla1[[#This Row],[Código SIPLAN+]],'[1]DT Bolivar'!$V$7:$AM$23,18,FALSE),"NA")</f>
        <v>NA</v>
      </c>
      <c r="V74" s="44">
        <f>SUM(Tabla1[[#This Row],[Abril ]:[Junio]])</f>
        <v>0</v>
      </c>
      <c r="W74" s="47" t="str">
        <f>IFERROR(VLOOKUP(Tabla1[[#This Row],[Código SIPLAN+]],'[1]DT Bolivar'!$V$7:$AM$23,14,FALSE),"NA")</f>
        <v>NA</v>
      </c>
    </row>
    <row r="75" spans="1:23" hidden="1" x14ac:dyDescent="0.25">
      <c r="A75" t="s">
        <v>563</v>
      </c>
      <c r="B75" t="s">
        <v>591</v>
      </c>
      <c r="C75" t="s">
        <v>597</v>
      </c>
      <c r="D75" t="s">
        <v>609</v>
      </c>
      <c r="E75" t="s">
        <v>567</v>
      </c>
      <c r="F75">
        <v>149</v>
      </c>
      <c r="G75" t="s">
        <v>516</v>
      </c>
      <c r="H75" t="s">
        <v>517</v>
      </c>
      <c r="I75">
        <v>2</v>
      </c>
      <c r="J75" t="s">
        <v>568</v>
      </c>
      <c r="L75" s="44" t="s">
        <v>42</v>
      </c>
      <c r="M75" s="44" t="s">
        <v>42</v>
      </c>
      <c r="N75" s="44" t="s">
        <v>42</v>
      </c>
      <c r="O75" s="44" t="s">
        <v>42</v>
      </c>
      <c r="P75" s="44" t="s">
        <v>42</v>
      </c>
      <c r="Q75" s="47" t="s">
        <v>42</v>
      </c>
      <c r="R75" s="44" t="str">
        <f>IFERROR(VLOOKUP(Tabla1[[#This Row],[Código SIPLAN+]],'[1]DT Bolivar'!$V$7:$AE$23,8,FALSE),"NA")</f>
        <v>-</v>
      </c>
      <c r="S75" s="44" t="str">
        <f>IFERROR(VLOOKUP(Tabla1[[#This Row],[Código SIPLAN+]],'[1]DT Bolivar'!$V$7:$AE$23,9,FALSE),"NA")</f>
        <v>-</v>
      </c>
      <c r="T75" s="44">
        <f>IFERROR(VLOOKUP(Tabla1[[#This Row],[Código SIPLAN+]],'[1]DT Bolivar'!$V$7:$AE$23,10,FALSE),"NA")</f>
        <v>1</v>
      </c>
      <c r="U75" s="44">
        <f>IFERROR(VLOOKUP(Tabla1[[#This Row],[Código SIPLAN+]],'[1]DT Bolivar'!$V$7:$AM$23,18,FALSE),"NA")</f>
        <v>1</v>
      </c>
      <c r="V75" s="44">
        <f>SUM(Tabla1[[#This Row],[Abril ]:[Junio]])</f>
        <v>1</v>
      </c>
      <c r="W75" s="47">
        <f>IFERROR(VLOOKUP(Tabla1[[#This Row],[Código SIPLAN+]],'[1]DT Bolivar'!$V$7:$AM$23,14,FALSE),"NA")</f>
        <v>1</v>
      </c>
    </row>
    <row r="76" spans="1:23" hidden="1" x14ac:dyDescent="0.25">
      <c r="A76" t="s">
        <v>563</v>
      </c>
      <c r="B76" t="s">
        <v>591</v>
      </c>
      <c r="C76" t="s">
        <v>598</v>
      </c>
      <c r="D76" t="s">
        <v>609</v>
      </c>
      <c r="E76" t="s">
        <v>567</v>
      </c>
      <c r="F76">
        <v>154</v>
      </c>
      <c r="G76" t="s">
        <v>522</v>
      </c>
      <c r="H76" t="s">
        <v>599</v>
      </c>
      <c r="I76">
        <v>100</v>
      </c>
      <c r="J76" t="s">
        <v>41</v>
      </c>
      <c r="L76" s="44" t="str">
        <f>IFERROR(VLOOKUP(Tabla1[[#This Row],[Código SIPLAN+]],'[1]DT Bolivar'!$V$7:$AE$23,8,FALSE),"NA")</f>
        <v>NA</v>
      </c>
      <c r="M76" s="44" t="str">
        <f>IFERROR(VLOOKUP(Tabla1[[#This Row],[Código SIPLAN+]],'[1]DT Bolivar'!$V$7:$AE$23,9,FALSE),"NA")</f>
        <v>NA</v>
      </c>
      <c r="N76" s="44" t="str">
        <f>IFERROR(VLOOKUP(Tabla1[[#This Row],[Código SIPLAN+]],'[1]DT Bolivar'!$V$7:$AE$23,10,FALSE),"NA")</f>
        <v>NA</v>
      </c>
      <c r="O76" s="44" t="str">
        <f>IFERROR(VLOOKUP(Tabla1[[#This Row],[Nombre indicador]],'[1]DT Bolivar'!$V$7:$AE$23,10,FALSE),"NA")</f>
        <v>NA</v>
      </c>
      <c r="P76" s="44" t="s">
        <v>42</v>
      </c>
      <c r="Q76" s="47" t="s">
        <v>42</v>
      </c>
      <c r="R76" s="44" t="str">
        <f>IFERROR(VLOOKUP(Tabla1[[#This Row],[Código SIPLAN+]],'[1]DT Bolivar'!$V$7:$AE$23,8,FALSE),"NA")</f>
        <v>NA</v>
      </c>
      <c r="S76" s="44" t="str">
        <f>IFERROR(VLOOKUP(Tabla1[[#This Row],[Código SIPLAN+]],'[1]DT Bolivar'!$V$7:$AE$23,9,FALSE),"NA")</f>
        <v>NA</v>
      </c>
      <c r="T76" s="44" t="str">
        <f>IFERROR(VLOOKUP(Tabla1[[#This Row],[Código SIPLAN+]],'[1]DT Bolivar'!$V$7:$AE$23,10,FALSE),"NA")</f>
        <v>NA</v>
      </c>
      <c r="U76" s="44" t="str">
        <f>IFERROR(VLOOKUP(Tabla1[[#This Row],[Código SIPLAN+]],'[1]DT Bolivar'!$V$7:$AM$23,18,FALSE),"NA")</f>
        <v>NA</v>
      </c>
      <c r="V76" s="44">
        <f>SUM(Tabla1[[#This Row],[Abril ]:[Junio]])</f>
        <v>0</v>
      </c>
      <c r="W76" s="47" t="str">
        <f>IFERROR(VLOOKUP(Tabla1[[#This Row],[Código SIPLAN+]],'[1]DT Bolivar'!$V$7:$AM$23,14,FALSE),"NA")</f>
        <v>NA</v>
      </c>
    </row>
    <row r="77" spans="1:23" hidden="1" x14ac:dyDescent="0.25">
      <c r="A77" t="s">
        <v>563</v>
      </c>
      <c r="B77" t="s">
        <v>600</v>
      </c>
      <c r="C77" t="s">
        <v>601</v>
      </c>
      <c r="D77" t="s">
        <v>609</v>
      </c>
      <c r="E77" t="s">
        <v>571</v>
      </c>
      <c r="F77">
        <v>165</v>
      </c>
      <c r="G77" t="s">
        <v>524</v>
      </c>
      <c r="H77" t="s">
        <v>525</v>
      </c>
      <c r="I77">
        <v>2</v>
      </c>
      <c r="J77" t="s">
        <v>568</v>
      </c>
      <c r="L77" s="44" t="s">
        <v>42</v>
      </c>
      <c r="M77" s="44" t="s">
        <v>42</v>
      </c>
      <c r="N77" s="44" t="s">
        <v>42</v>
      </c>
      <c r="O77" s="44" t="s">
        <v>42</v>
      </c>
      <c r="P77" s="44" t="s">
        <v>42</v>
      </c>
      <c r="Q77" s="47" t="s">
        <v>42</v>
      </c>
      <c r="R77" s="44" t="str">
        <f>IFERROR(VLOOKUP(Tabla1[[#This Row],[Código SIPLAN+]],'[1]DT Bolivar'!$V$7:$AE$23,8,FALSE),"NA")</f>
        <v>-</v>
      </c>
      <c r="S77" s="44" t="str">
        <f>IFERROR(VLOOKUP(Tabla1[[#This Row],[Código SIPLAN+]],'[1]DT Bolivar'!$V$7:$AE$23,9,FALSE),"NA")</f>
        <v>-</v>
      </c>
      <c r="T77" s="44">
        <f>IFERROR(VLOOKUP(Tabla1[[#This Row],[Código SIPLAN+]],'[1]DT Bolivar'!$V$7:$AE$23,10,FALSE),"NA")</f>
        <v>4</v>
      </c>
      <c r="U77" s="44">
        <f>IFERROR(VLOOKUP(Tabla1[[#This Row],[Código SIPLAN+]],'[1]DT Bolivar'!$V$7:$AM$23,18,FALSE),"NA")</f>
        <v>1</v>
      </c>
      <c r="V77" s="44">
        <f>SUM(Tabla1[[#This Row],[Abril ]:[Junio]])</f>
        <v>4</v>
      </c>
      <c r="W77" s="47">
        <f>IFERROR(VLOOKUP(Tabla1[[#This Row],[Código SIPLAN+]],'[1]DT Bolivar'!$V$7:$AM$23,14,FALSE),"NA")</f>
        <v>1</v>
      </c>
    </row>
    <row r="78" spans="1:23" hidden="1" x14ac:dyDescent="0.25">
      <c r="A78" t="s">
        <v>563</v>
      </c>
      <c r="B78" t="s">
        <v>602</v>
      </c>
      <c r="C78" t="s">
        <v>603</v>
      </c>
      <c r="D78" t="s">
        <v>609</v>
      </c>
      <c r="E78" t="s">
        <v>567</v>
      </c>
      <c r="F78">
        <v>189</v>
      </c>
      <c r="G78" t="s">
        <v>526</v>
      </c>
      <c r="H78" t="s">
        <v>353</v>
      </c>
      <c r="I78">
        <v>3</v>
      </c>
      <c r="J78" t="s">
        <v>568</v>
      </c>
      <c r="L78" s="44" t="s">
        <v>42</v>
      </c>
      <c r="M78" s="44" t="s">
        <v>42</v>
      </c>
      <c r="N78" s="44" t="s">
        <v>42</v>
      </c>
      <c r="O78" s="44" t="s">
        <v>42</v>
      </c>
      <c r="P78" s="44" t="s">
        <v>42</v>
      </c>
      <c r="Q78" s="47" t="s">
        <v>42</v>
      </c>
      <c r="R78" s="44" t="str">
        <f>IFERROR(VLOOKUP(Tabla1[[#This Row],[Código SIPLAN+]],'[1]DT Bolivar'!$V$7:$AE$23,8,FALSE),"NA")</f>
        <v>-</v>
      </c>
      <c r="S78" s="44">
        <f>IFERROR(VLOOKUP(Tabla1[[#This Row],[Código SIPLAN+]],'[1]DT Bolivar'!$V$7:$AE$23,9,FALSE),"NA")</f>
        <v>1</v>
      </c>
      <c r="T78" s="44" t="str">
        <f>IFERROR(VLOOKUP(Tabla1[[#This Row],[Código SIPLAN+]],'[1]DT Bolivar'!$V$7:$AE$23,10,FALSE),"NA")</f>
        <v>-</v>
      </c>
      <c r="U78" s="44">
        <f>IFERROR(VLOOKUP(Tabla1[[#This Row],[Código SIPLAN+]],'[1]DT Bolivar'!$V$7:$AM$23,18,FALSE),"NA")</f>
        <v>1</v>
      </c>
      <c r="V78" s="44">
        <f>SUM(Tabla1[[#This Row],[Abril ]:[Junio]])</f>
        <v>1</v>
      </c>
      <c r="W78" s="47">
        <f>IFERROR(VLOOKUP(Tabla1[[#This Row],[Código SIPLAN+]],'[1]DT Bolivar'!$V$7:$AM$23,14,FALSE),"NA")</f>
        <v>1</v>
      </c>
    </row>
    <row r="79" spans="1:23" hidden="1" x14ac:dyDescent="0.25">
      <c r="A79" t="s">
        <v>563</v>
      </c>
      <c r="B79" t="s">
        <v>604</v>
      </c>
      <c r="C79" t="s">
        <v>604</v>
      </c>
      <c r="D79" t="s">
        <v>609</v>
      </c>
      <c r="E79" t="s">
        <v>571</v>
      </c>
      <c r="F79">
        <v>209</v>
      </c>
      <c r="G79" t="s">
        <v>527</v>
      </c>
      <c r="H79" t="s">
        <v>528</v>
      </c>
      <c r="I79">
        <v>100</v>
      </c>
      <c r="J79" t="s">
        <v>41</v>
      </c>
      <c r="L79" s="44" t="s">
        <v>42</v>
      </c>
      <c r="M79" s="44" t="s">
        <v>42</v>
      </c>
      <c r="N79" s="44" t="s">
        <v>42</v>
      </c>
      <c r="O79" s="44" t="s">
        <v>42</v>
      </c>
      <c r="P79" s="44" t="s">
        <v>42</v>
      </c>
      <c r="Q79" s="47" t="s">
        <v>42</v>
      </c>
      <c r="R79" s="44" t="str">
        <f>IFERROR(VLOOKUP(Tabla1[[#This Row],[Código SIPLAN+]],'[1]DT Bolivar'!$V$7:$AE$23,8,FALSE),"NA")</f>
        <v>-</v>
      </c>
      <c r="S79" s="44" t="str">
        <f>IFERROR(VLOOKUP(Tabla1[[#This Row],[Código SIPLAN+]],'[1]DT Bolivar'!$V$7:$AE$23,9,FALSE),"NA")</f>
        <v>-</v>
      </c>
      <c r="T79" s="44">
        <f>IFERROR(VLOOKUP(Tabla1[[#This Row],[Código SIPLAN+]],'[1]DT Bolivar'!$V$7:$AE$23,10,FALSE),"NA")</f>
        <v>0</v>
      </c>
      <c r="U79" s="44">
        <f>IFERROR(VLOOKUP(Tabla1[[#This Row],[Código SIPLAN+]],'[1]DT Bolivar'!$V$7:$AM$23,18,FALSE),"NA")</f>
        <v>0.5</v>
      </c>
      <c r="V79" s="44">
        <f>SUM(Tabla1[[#This Row],[Abril ]:[Junio]])</f>
        <v>0</v>
      </c>
      <c r="W79" s="47">
        <f>IFERROR(VLOOKUP(Tabla1[[#This Row],[Código SIPLAN+]],'[1]DT Bolivar'!$V$7:$AM$23,14,FALSE),"NA")</f>
        <v>0</v>
      </c>
    </row>
    <row r="80" spans="1:23" hidden="1" x14ac:dyDescent="0.25">
      <c r="A80" t="s">
        <v>563</v>
      </c>
      <c r="B80" t="s">
        <v>604</v>
      </c>
      <c r="C80" t="s">
        <v>605</v>
      </c>
      <c r="D80" t="s">
        <v>609</v>
      </c>
      <c r="E80" t="s">
        <v>571</v>
      </c>
      <c r="F80">
        <v>218</v>
      </c>
      <c r="G80" t="s">
        <v>529</v>
      </c>
      <c r="H80" t="s">
        <v>443</v>
      </c>
      <c r="I80">
        <v>60</v>
      </c>
      <c r="J80" t="s">
        <v>568</v>
      </c>
      <c r="L80" s="44" t="s">
        <v>42</v>
      </c>
      <c r="M80" s="44" t="s">
        <v>42</v>
      </c>
      <c r="N80" s="44" t="s">
        <v>42</v>
      </c>
      <c r="O80" s="44" t="s">
        <v>42</v>
      </c>
      <c r="P80" s="44" t="s">
        <v>42</v>
      </c>
      <c r="Q80" s="47" t="s">
        <v>42</v>
      </c>
      <c r="R80" s="44" t="str">
        <f>IFERROR(VLOOKUP(Tabla1[[#This Row],[Código SIPLAN+]],'[1]DT Bolivar'!$V$7:$AE$23,8,FALSE),"NA")</f>
        <v>-</v>
      </c>
      <c r="S80" s="44" t="str">
        <f>IFERROR(VLOOKUP(Tabla1[[#This Row],[Código SIPLAN+]],'[1]DT Bolivar'!$V$7:$AE$23,9,FALSE),"NA")</f>
        <v>-</v>
      </c>
      <c r="T80" s="44">
        <f>IFERROR(VLOOKUP(Tabla1[[#This Row],[Código SIPLAN+]],'[1]DT Bolivar'!$V$7:$AE$23,10,FALSE),"NA")</f>
        <v>20</v>
      </c>
      <c r="U80" s="44">
        <f>IFERROR(VLOOKUP(Tabla1[[#This Row],[Código SIPLAN+]],'[1]DT Bolivar'!$V$7:$AM$23,18,FALSE),"NA")</f>
        <v>20</v>
      </c>
      <c r="V80" s="44">
        <f>SUM(Tabla1[[#This Row],[Abril ]:[Junio]])</f>
        <v>20</v>
      </c>
      <c r="W80" s="47">
        <f>IFERROR(VLOOKUP(Tabla1[[#This Row],[Código SIPLAN+]],'[1]DT Bolivar'!$V$7:$AM$23,14,FALSE),"NA")</f>
        <v>1</v>
      </c>
    </row>
    <row r="81" spans="1:23" hidden="1" x14ac:dyDescent="0.25">
      <c r="A81" t="s">
        <v>569</v>
      </c>
      <c r="B81" t="s">
        <v>570</v>
      </c>
      <c r="C81" t="s">
        <v>462</v>
      </c>
      <c r="D81" t="s">
        <v>609</v>
      </c>
      <c r="E81" t="s">
        <v>571</v>
      </c>
      <c r="F81">
        <v>29</v>
      </c>
      <c r="G81" t="s">
        <v>463</v>
      </c>
      <c r="H81" t="s">
        <v>464</v>
      </c>
      <c r="I81">
        <v>100</v>
      </c>
      <c r="J81" t="s">
        <v>41</v>
      </c>
      <c r="L81" s="47">
        <v>0</v>
      </c>
      <c r="M81" s="47">
        <v>0</v>
      </c>
      <c r="N81" s="47">
        <v>0</v>
      </c>
      <c r="O81" s="47">
        <v>1</v>
      </c>
      <c r="P81" s="47">
        <v>0</v>
      </c>
      <c r="Q81" s="47">
        <v>1</v>
      </c>
      <c r="R81" s="47">
        <v>0</v>
      </c>
      <c r="S81" s="47">
        <v>0</v>
      </c>
      <c r="T81" s="47">
        <v>0</v>
      </c>
      <c r="U81" s="47">
        <v>1</v>
      </c>
      <c r="V81" s="47">
        <v>1</v>
      </c>
      <c r="W81" s="47">
        <v>1</v>
      </c>
    </row>
    <row r="82" spans="1:23" hidden="1" x14ac:dyDescent="0.25">
      <c r="A82" t="s">
        <v>569</v>
      </c>
      <c r="B82" t="s">
        <v>570</v>
      </c>
      <c r="C82" t="s">
        <v>462</v>
      </c>
      <c r="D82" t="s">
        <v>609</v>
      </c>
      <c r="E82" t="s">
        <v>571</v>
      </c>
      <c r="F82">
        <v>31</v>
      </c>
      <c r="G82" t="s">
        <v>465</v>
      </c>
      <c r="H82" t="s">
        <v>572</v>
      </c>
      <c r="I82">
        <v>100</v>
      </c>
      <c r="J82" t="s">
        <v>41</v>
      </c>
      <c r="L82" s="47" t="s">
        <v>42</v>
      </c>
      <c r="M82" s="47" t="s">
        <v>42</v>
      </c>
      <c r="N82" s="47" t="s">
        <v>42</v>
      </c>
      <c r="O82" s="47" t="s">
        <v>42</v>
      </c>
      <c r="P82" s="47" t="s">
        <v>42</v>
      </c>
      <c r="Q82" s="47" t="s">
        <v>42</v>
      </c>
      <c r="R82" s="47" t="s">
        <v>42</v>
      </c>
      <c r="S82" s="47" t="s">
        <v>42</v>
      </c>
      <c r="T82" s="47">
        <v>0.4375</v>
      </c>
      <c r="U82" s="47">
        <v>1</v>
      </c>
      <c r="V82" s="47">
        <v>0.4375</v>
      </c>
      <c r="W82" s="47">
        <v>0.4375</v>
      </c>
    </row>
    <row r="83" spans="1:23" hidden="1" x14ac:dyDescent="0.25">
      <c r="A83" t="s">
        <v>569</v>
      </c>
      <c r="B83" t="s">
        <v>570</v>
      </c>
      <c r="C83" t="s">
        <v>462</v>
      </c>
      <c r="D83" t="s">
        <v>609</v>
      </c>
      <c r="E83" t="s">
        <v>571</v>
      </c>
      <c r="F83">
        <v>32</v>
      </c>
      <c r="G83" t="s">
        <v>467</v>
      </c>
      <c r="H83" t="s">
        <v>573</v>
      </c>
      <c r="I83">
        <v>100</v>
      </c>
      <c r="J83" t="s">
        <v>41</v>
      </c>
      <c r="L83" s="47" t="s">
        <v>42</v>
      </c>
      <c r="M83" s="47" t="s">
        <v>42</v>
      </c>
      <c r="N83" s="47" t="s">
        <v>42</v>
      </c>
      <c r="O83" s="47" t="s">
        <v>42</v>
      </c>
      <c r="P83" s="47" t="s">
        <v>42</v>
      </c>
      <c r="Q83" s="47" t="s">
        <v>42</v>
      </c>
      <c r="R83" s="47">
        <v>0</v>
      </c>
      <c r="S83" s="47" t="s">
        <v>42</v>
      </c>
      <c r="T83" s="47" t="s">
        <v>42</v>
      </c>
      <c r="U83" s="47">
        <v>1</v>
      </c>
      <c r="V83" s="47">
        <v>1</v>
      </c>
      <c r="W83" s="47">
        <v>1</v>
      </c>
    </row>
    <row r="84" spans="1:23" hidden="1" x14ac:dyDescent="0.25">
      <c r="A84" t="s">
        <v>569</v>
      </c>
      <c r="B84" t="s">
        <v>576</v>
      </c>
      <c r="C84" t="s">
        <v>577</v>
      </c>
      <c r="D84" t="s">
        <v>609</v>
      </c>
      <c r="E84" t="s">
        <v>37</v>
      </c>
      <c r="F84">
        <v>47</v>
      </c>
      <c r="G84" t="s">
        <v>473</v>
      </c>
      <c r="H84" t="s">
        <v>474</v>
      </c>
      <c r="I84">
        <v>90</v>
      </c>
      <c r="J84" t="s">
        <v>41</v>
      </c>
      <c r="L84" s="47" t="s">
        <v>42</v>
      </c>
      <c r="M84" s="47">
        <v>1.0611999999999999</v>
      </c>
      <c r="N84" s="47" t="s">
        <v>42</v>
      </c>
      <c r="O84" s="47">
        <v>0.9</v>
      </c>
      <c r="P84" s="47">
        <v>1</v>
      </c>
      <c r="Q84" s="47">
        <v>1</v>
      </c>
      <c r="R84" s="47">
        <v>1.0743</v>
      </c>
      <c r="S84" s="47" t="s">
        <v>42</v>
      </c>
      <c r="T84" s="47">
        <v>1.0838000000000001</v>
      </c>
      <c r="U84" s="47">
        <v>0.9</v>
      </c>
      <c r="V84" s="47">
        <v>1</v>
      </c>
      <c r="W84" s="47">
        <v>1</v>
      </c>
    </row>
    <row r="85" spans="1:23" hidden="1" x14ac:dyDescent="0.25">
      <c r="A85" t="s">
        <v>569</v>
      </c>
      <c r="B85" t="s">
        <v>576</v>
      </c>
      <c r="C85" t="s">
        <v>581</v>
      </c>
      <c r="D85" t="s">
        <v>609</v>
      </c>
      <c r="E85" t="s">
        <v>567</v>
      </c>
      <c r="F85">
        <v>79</v>
      </c>
      <c r="G85" t="s">
        <v>483</v>
      </c>
      <c r="H85" t="s">
        <v>484</v>
      </c>
      <c r="I85">
        <v>100</v>
      </c>
      <c r="J85" t="s">
        <v>41</v>
      </c>
      <c r="L85" s="47" t="s">
        <v>42</v>
      </c>
      <c r="M85" s="47" t="s">
        <v>42</v>
      </c>
      <c r="N85" s="47">
        <v>0</v>
      </c>
      <c r="O85" s="47">
        <v>1</v>
      </c>
      <c r="P85" s="47">
        <v>0</v>
      </c>
      <c r="Q85" s="47">
        <v>1</v>
      </c>
      <c r="R85" s="47">
        <v>1</v>
      </c>
      <c r="S85" s="47">
        <v>1</v>
      </c>
      <c r="T85" s="47">
        <v>1</v>
      </c>
      <c r="U85" s="47">
        <v>1</v>
      </c>
      <c r="V85" s="47">
        <v>1</v>
      </c>
      <c r="W85" s="47">
        <v>1</v>
      </c>
    </row>
    <row r="86" spans="1:23" hidden="1" x14ac:dyDescent="0.25">
      <c r="A86" t="s">
        <v>569</v>
      </c>
      <c r="B86" t="s">
        <v>576</v>
      </c>
      <c r="C86" t="s">
        <v>582</v>
      </c>
      <c r="D86" t="s">
        <v>609</v>
      </c>
      <c r="E86" t="s">
        <v>575</v>
      </c>
      <c r="F86">
        <v>88</v>
      </c>
      <c r="G86" t="s">
        <v>489</v>
      </c>
      <c r="H86" t="s">
        <v>490</v>
      </c>
      <c r="I86">
        <v>100</v>
      </c>
      <c r="J86" t="s">
        <v>41</v>
      </c>
      <c r="L86" s="47" t="s">
        <v>42</v>
      </c>
      <c r="M86" s="47" t="s">
        <v>42</v>
      </c>
      <c r="N86" s="47" t="s">
        <v>42</v>
      </c>
      <c r="O86" s="47" t="s">
        <v>42</v>
      </c>
      <c r="P86" s="47"/>
      <c r="Q86" s="47">
        <v>1</v>
      </c>
      <c r="R86" s="47" t="s">
        <v>42</v>
      </c>
      <c r="S86" s="47" t="s">
        <v>42</v>
      </c>
      <c r="T86" s="47">
        <v>0</v>
      </c>
      <c r="U86" s="47">
        <v>1</v>
      </c>
      <c r="V86" s="47">
        <v>1</v>
      </c>
      <c r="W86" s="47">
        <v>1</v>
      </c>
    </row>
    <row r="87" spans="1:23" hidden="1" x14ac:dyDescent="0.25">
      <c r="A87" t="s">
        <v>569</v>
      </c>
      <c r="B87" t="s">
        <v>589</v>
      </c>
      <c r="C87" t="s">
        <v>589</v>
      </c>
      <c r="D87" t="s">
        <v>609</v>
      </c>
      <c r="E87" t="s">
        <v>575</v>
      </c>
      <c r="F87">
        <v>104</v>
      </c>
      <c r="G87" t="s">
        <v>46</v>
      </c>
      <c r="H87" t="s">
        <v>610</v>
      </c>
      <c r="I87">
        <v>100</v>
      </c>
      <c r="J87" t="s">
        <v>41</v>
      </c>
      <c r="L87" s="47" t="s">
        <v>42</v>
      </c>
      <c r="M87" s="47" t="s">
        <v>42</v>
      </c>
      <c r="N87" s="47">
        <v>0</v>
      </c>
      <c r="O87" s="47">
        <v>1</v>
      </c>
      <c r="P87" s="47">
        <v>1</v>
      </c>
      <c r="Q87" s="47">
        <v>1</v>
      </c>
      <c r="R87" s="47" t="s">
        <v>42</v>
      </c>
      <c r="S87" s="47" t="s">
        <v>42</v>
      </c>
      <c r="T87" s="47">
        <v>0</v>
      </c>
      <c r="U87" s="47">
        <v>1</v>
      </c>
      <c r="V87" s="47">
        <v>1</v>
      </c>
      <c r="W87" s="47">
        <v>1</v>
      </c>
    </row>
    <row r="88" spans="1:23" hidden="1" x14ac:dyDescent="0.25">
      <c r="A88" t="s">
        <v>569</v>
      </c>
      <c r="B88" t="s">
        <v>576</v>
      </c>
      <c r="C88" t="s">
        <v>581</v>
      </c>
      <c r="D88" t="s">
        <v>609</v>
      </c>
      <c r="E88" t="s">
        <v>567</v>
      </c>
      <c r="F88">
        <v>228</v>
      </c>
      <c r="G88" t="s">
        <v>533</v>
      </c>
      <c r="H88" t="s">
        <v>534</v>
      </c>
      <c r="I88">
        <v>100</v>
      </c>
      <c r="J88" t="s">
        <v>41</v>
      </c>
      <c r="L88" s="47" t="s">
        <v>42</v>
      </c>
      <c r="M88" s="47">
        <v>0</v>
      </c>
      <c r="N88" s="47">
        <v>2.7618999999999998</v>
      </c>
      <c r="O88" s="47">
        <v>1</v>
      </c>
      <c r="P88" s="47">
        <v>1</v>
      </c>
      <c r="Q88" s="47">
        <v>1</v>
      </c>
      <c r="R88" s="47">
        <v>1</v>
      </c>
      <c r="S88" s="47">
        <v>0.96740000000000004</v>
      </c>
      <c r="T88" s="47">
        <v>1.0545</v>
      </c>
      <c r="U88" s="47">
        <v>1</v>
      </c>
      <c r="V88" s="47">
        <v>1</v>
      </c>
      <c r="W88" s="47">
        <v>1</v>
      </c>
    </row>
    <row r="89" spans="1:23" hidden="1" x14ac:dyDescent="0.25">
      <c r="A89" t="s">
        <v>569</v>
      </c>
      <c r="B89" t="s">
        <v>602</v>
      </c>
      <c r="C89" t="s">
        <v>603</v>
      </c>
      <c r="D89" t="s">
        <v>609</v>
      </c>
      <c r="E89" t="s">
        <v>571</v>
      </c>
      <c r="F89">
        <v>239</v>
      </c>
      <c r="G89" t="s">
        <v>535</v>
      </c>
      <c r="H89" t="s">
        <v>536</v>
      </c>
      <c r="I89">
        <v>100</v>
      </c>
      <c r="J89" t="s">
        <v>41</v>
      </c>
      <c r="L89" s="47" t="s">
        <v>42</v>
      </c>
      <c r="M89" s="47" t="s">
        <v>42</v>
      </c>
      <c r="N89" s="47" t="s">
        <v>42</v>
      </c>
      <c r="O89" s="47" t="s">
        <v>42</v>
      </c>
      <c r="P89" s="47" t="s">
        <v>42</v>
      </c>
      <c r="Q89" s="47" t="s">
        <v>42</v>
      </c>
      <c r="R89" s="47" t="s">
        <v>42</v>
      </c>
      <c r="S89" s="47">
        <v>1</v>
      </c>
      <c r="T89" s="47">
        <v>1</v>
      </c>
      <c r="U89" s="47">
        <v>1</v>
      </c>
      <c r="V89" s="47">
        <v>1</v>
      </c>
      <c r="W89" s="47">
        <v>1</v>
      </c>
    </row>
    <row r="90" spans="1:23" hidden="1" x14ac:dyDescent="0.25">
      <c r="A90" t="s">
        <v>563</v>
      </c>
      <c r="B90" t="s">
        <v>564</v>
      </c>
      <c r="C90" t="s">
        <v>565</v>
      </c>
      <c r="D90" t="s">
        <v>611</v>
      </c>
      <c r="E90" t="s">
        <v>567</v>
      </c>
      <c r="F90">
        <v>19</v>
      </c>
      <c r="G90" t="s">
        <v>458</v>
      </c>
      <c r="H90" t="s">
        <v>459</v>
      </c>
      <c r="I90">
        <v>55</v>
      </c>
      <c r="J90" t="s">
        <v>568</v>
      </c>
      <c r="L90" s="45" t="str">
        <f>IFERROR(VLOOKUP(Tabla1[[#This Row],[Código SIPLAN+]],'[1]DT Caqueta'!$V$7:$AO$23,5,FALSE),"NA")</f>
        <v>-</v>
      </c>
      <c r="M90" s="45" t="str">
        <f>IFERROR(VLOOKUP(Tabla1[[#This Row],[Código SIPLAN+]],'[1]DT Caqueta'!$V$7:$AO$23,6,FALSE),"NA")</f>
        <v>-</v>
      </c>
      <c r="N90" s="45" t="str">
        <f>IFERROR(VLOOKUP(Tabla1[[#This Row],[Código SIPLAN+]],'[1]DT Caqueta'!$V$7:$AO$23,7,FALSE),"NA")</f>
        <v>-</v>
      </c>
      <c r="O90" s="45" t="s">
        <v>42</v>
      </c>
      <c r="P90" s="45" t="s">
        <v>42</v>
      </c>
      <c r="Q90" s="46" t="s">
        <v>42</v>
      </c>
      <c r="R90" s="45">
        <f>IFERROR(VLOOKUP(Tabla1[[#This Row],[Código SIPLAN+]],'[1]DT Caqueta'!$V$7:$AO$23,8,FALSE),"NA")</f>
        <v>30</v>
      </c>
      <c r="S90" s="45">
        <f>IFERROR(VLOOKUP(Tabla1[[#This Row],[Código SIPLAN+]],'[1]DT Caqueta'!$V$7:$AO$23,9,FALSE),"NA")</f>
        <v>14</v>
      </c>
      <c r="T90" s="45">
        <f>IFERROR(VLOOKUP(Tabla1[[#This Row],[Código SIPLAN+]],'[1]DT Caqueta'!$V$7:$AO$23,10,FALSE),"NA")</f>
        <v>4</v>
      </c>
      <c r="U90" s="45">
        <f>IFERROR(VLOOKUP(Tabla1[[#This Row],[Código SIPLAN+]],'[1]DT Caqueta'!$V$7:$AO$23,18,FALSE),"NA")</f>
        <v>28</v>
      </c>
      <c r="V90" s="45">
        <f>SUM(Tabla1[[#This Row],[Abril ]:[Junio]])</f>
        <v>48</v>
      </c>
      <c r="W90" s="46">
        <f>+Tabla1[[#This Row],[Resultado acumulado segundo trimestre]]/Tabla1[[#This Row],[Meta segundo trimestre]]</f>
        <v>1.7142857142857142</v>
      </c>
    </row>
    <row r="91" spans="1:23" hidden="1" x14ac:dyDescent="0.25">
      <c r="A91" t="s">
        <v>563</v>
      </c>
      <c r="B91" t="s">
        <v>564</v>
      </c>
      <c r="C91" t="s">
        <v>565</v>
      </c>
      <c r="D91" t="s">
        <v>611</v>
      </c>
      <c r="E91" t="s">
        <v>567</v>
      </c>
      <c r="F91">
        <v>20</v>
      </c>
      <c r="G91" t="s">
        <v>460</v>
      </c>
      <c r="H91" t="s">
        <v>461</v>
      </c>
      <c r="I91">
        <v>55</v>
      </c>
      <c r="J91" t="s">
        <v>568</v>
      </c>
      <c r="L91" s="45" t="str">
        <f>IFERROR(VLOOKUP(Tabla1[[#This Row],[Código SIPLAN+]],'[1]DT Caqueta'!$V$7:$AO$23,5,FALSE),"NA")</f>
        <v>-</v>
      </c>
      <c r="M91" s="45" t="str">
        <f>IFERROR(VLOOKUP(Tabla1[[#This Row],[Código SIPLAN+]],'[1]DT Caqueta'!$V$7:$AO$23,6,FALSE),"NA")</f>
        <v>-</v>
      </c>
      <c r="N91" s="45" t="str">
        <f>IFERROR(VLOOKUP(Tabla1[[#This Row],[Código SIPLAN+]],'[1]DT Caqueta'!$V$7:$AO$23,7,FALSE),"NA")</f>
        <v>-</v>
      </c>
      <c r="O91" s="45" t="s">
        <v>42</v>
      </c>
      <c r="P91" s="45" t="s">
        <v>42</v>
      </c>
      <c r="Q91" s="46" t="s">
        <v>42</v>
      </c>
      <c r="R91" s="45" t="str">
        <f>IFERROR(VLOOKUP(Tabla1[[#This Row],[Código SIPLAN+]],'[1]DT Caqueta'!$V$7:$AO$23,8,FALSE),"NA")</f>
        <v>-</v>
      </c>
      <c r="S91" s="45">
        <f>IFERROR(VLOOKUP(Tabla1[[#This Row],[Código SIPLAN+]],'[1]DT Caqueta'!$V$7:$AO$23,9,FALSE),"NA")</f>
        <v>10</v>
      </c>
      <c r="T91" s="45">
        <f>IFERROR(VLOOKUP(Tabla1[[#This Row],[Código SIPLAN+]],'[1]DT Caqueta'!$V$7:$AO$23,10,FALSE),"NA")</f>
        <v>8</v>
      </c>
      <c r="U91" s="45">
        <f>IFERROR(VLOOKUP(Tabla1[[#This Row],[Código SIPLAN+]],'[1]DT Caqueta'!$V$7:$AO$23,18,FALSE),"NA")</f>
        <v>26</v>
      </c>
      <c r="V91" s="45">
        <f>SUM(Tabla1[[#This Row],[Abril ]:[Junio]])</f>
        <v>18</v>
      </c>
      <c r="W91" s="46">
        <f>+Tabla1[[#This Row],[Resultado acumulado segundo trimestre]]/Tabla1[[#This Row],[Meta segundo trimestre]]</f>
        <v>0.69230769230769229</v>
      </c>
    </row>
    <row r="92" spans="1:23" hidden="1" x14ac:dyDescent="0.25">
      <c r="A92" t="s">
        <v>563</v>
      </c>
      <c r="B92" t="s">
        <v>570</v>
      </c>
      <c r="C92" t="s">
        <v>574</v>
      </c>
      <c r="D92" t="s">
        <v>611</v>
      </c>
      <c r="E92" t="s">
        <v>575</v>
      </c>
      <c r="F92">
        <v>39</v>
      </c>
      <c r="G92" t="s">
        <v>470</v>
      </c>
      <c r="H92" t="s">
        <v>471</v>
      </c>
      <c r="I92">
        <v>57</v>
      </c>
      <c r="J92" t="s">
        <v>568</v>
      </c>
      <c r="L92" s="45" t="str">
        <f>IFERROR(VLOOKUP(Tabla1[[#This Row],[Código SIPLAN+]],'[1]DT Caqueta'!$V$7:$AO$23,5,FALSE),"NA")</f>
        <v>-</v>
      </c>
      <c r="M92" s="45" t="str">
        <f>IFERROR(VLOOKUP(Tabla1[[#This Row],[Código SIPLAN+]],'[1]DT Caqueta'!$V$7:$AO$23,6,FALSE),"NA")</f>
        <v>-</v>
      </c>
      <c r="N92" s="45">
        <f>IFERROR(VLOOKUP(Tabla1[[#This Row],[Código SIPLAN+]],'[1]DT Caqueta'!$V$7:$AO$23,7,FALSE),"NA")</f>
        <v>0</v>
      </c>
      <c r="O92" s="45">
        <f>IFERROR(VLOOKUP(Tabla1[[#This Row],[Código SIPLAN+]],'[1]DT Caqueta'!$V$7:$AO$23,17,FALSE),"NA")</f>
        <v>7</v>
      </c>
      <c r="P92" s="45">
        <v>0</v>
      </c>
      <c r="Q92" s="46">
        <v>0</v>
      </c>
      <c r="R92" s="45" t="str">
        <f>IFERROR(VLOOKUP(Tabla1[[#This Row],[Código SIPLAN+]],'[1]DT Caqueta'!$V$7:$AO$23,8,FALSE),"NA")</f>
        <v>-</v>
      </c>
      <c r="S92" s="45" t="str">
        <f>IFERROR(VLOOKUP(Tabla1[[#This Row],[Código SIPLAN+]],'[1]DT Caqueta'!$V$7:$AO$23,9,FALSE),"NA")</f>
        <v>-</v>
      </c>
      <c r="T92" s="45">
        <f>IFERROR(VLOOKUP(Tabla1[[#This Row],[Código SIPLAN+]],'[1]DT Caqueta'!$V$7:$AO$23,10,FALSE),"NA")</f>
        <v>24</v>
      </c>
      <c r="U92" s="45">
        <f>IFERROR(VLOOKUP(Tabla1[[#This Row],[Código SIPLAN+]],'[1]DT Caqueta'!$V$7:$AO$23,18,FALSE),"NA")</f>
        <v>19</v>
      </c>
      <c r="V92" s="45">
        <f>SUM(Tabla1[[#This Row],[Abril ]:[Junio]])</f>
        <v>24</v>
      </c>
      <c r="W92" s="46">
        <f>+Tabla1[[#This Row],[Resultado acumulado segundo trimestre]]/Tabla1[[#This Row],[Meta segundo trimestre]]</f>
        <v>1.263157894736842</v>
      </c>
    </row>
    <row r="93" spans="1:23" hidden="1" x14ac:dyDescent="0.25">
      <c r="A93" t="s">
        <v>563</v>
      </c>
      <c r="B93" t="s">
        <v>576</v>
      </c>
      <c r="C93" t="s">
        <v>578</v>
      </c>
      <c r="D93" t="s">
        <v>611</v>
      </c>
      <c r="E93" t="s">
        <v>580</v>
      </c>
      <c r="F93">
        <v>57</v>
      </c>
      <c r="G93" t="s">
        <v>304</v>
      </c>
      <c r="H93" t="s">
        <v>305</v>
      </c>
      <c r="I93">
        <v>2</v>
      </c>
      <c r="J93" t="s">
        <v>568</v>
      </c>
      <c r="L93" s="45" t="str">
        <f>IFERROR(VLOOKUP(Tabla1[[#This Row],[Código SIPLAN+]],'[1]DT Caqueta'!$V$7:$AO$23,5,FALSE),"NA")</f>
        <v>NA</v>
      </c>
      <c r="M93" s="45" t="str">
        <f>IFERROR(VLOOKUP(Tabla1[[#This Row],[Código SIPLAN+]],'[1]DT Caqueta'!$V$7:$AO$23,6,FALSE),"NA")</f>
        <v>NA</v>
      </c>
      <c r="N93" s="45" t="str">
        <f>IFERROR(VLOOKUP(Tabla1[[#This Row],[Código SIPLAN+]],'[1]DT Caqueta'!$V$7:$AO$23,7,FALSE),"NA")</f>
        <v>NA</v>
      </c>
      <c r="O93" s="45" t="str">
        <f>IFERROR(VLOOKUP(Tabla1[[#This Row],[Código SIPLAN+]],'[1]DT Caqueta'!$V$7:$AO$23,17,FALSE),"NA")</f>
        <v>NA</v>
      </c>
      <c r="P93" s="45" t="str">
        <f>IFERROR(VLOOKUP(Tabla1[[#This Row],[Código SIPLAN+]],'[1]DT Caqueta'!$V$7:$AO$23,17,FALSE),"NA")</f>
        <v>NA</v>
      </c>
      <c r="Q93" s="45" t="str">
        <f>IFERROR(VLOOKUP(Tabla1[[#This Row],[Código SIPLAN+]],'[1]DT Caqueta'!$V$7:$AO$23,17,FALSE),"NA")</f>
        <v>NA</v>
      </c>
      <c r="R93" s="45" t="str">
        <f>IFERROR(VLOOKUP(Tabla1[[#This Row],[Código SIPLAN+]],'[1]DT Caqueta'!$V$7:$AO$23,8,FALSE),"NA")</f>
        <v>NA</v>
      </c>
      <c r="S93" s="45" t="str">
        <f>IFERROR(VLOOKUP(Tabla1[[#This Row],[Código SIPLAN+]],'[1]DT Caqueta'!$V$7:$AO$23,9,FALSE),"NA")</f>
        <v>NA</v>
      </c>
      <c r="T93" s="45" t="str">
        <f>IFERROR(VLOOKUP(Tabla1[[#This Row],[Código SIPLAN+]],'[1]DT Caqueta'!$V$7:$AO$23,10,FALSE),"NA")</f>
        <v>NA</v>
      </c>
      <c r="U93" s="45" t="str">
        <f>IFERROR(VLOOKUP(Tabla1[[#This Row],[Código SIPLAN+]],'[1]DT Caqueta'!$V$7:$AO$23,18,FALSE),"NA")</f>
        <v>NA</v>
      </c>
      <c r="V93" s="45" t="str">
        <f>IFERROR(VLOOKUP(Tabla1[[#This Row],[Código SIPLAN+]],'[1]DT Caqueta'!$V$7:$AO$23,18,FALSE),"NA")</f>
        <v>NA</v>
      </c>
      <c r="W93" s="45" t="str">
        <f>IFERROR(VLOOKUP(Tabla1[[#This Row],[Código SIPLAN+]],'[1]DT Caqueta'!$V$7:$AO$23,18,FALSE),"NA")</f>
        <v>NA</v>
      </c>
    </row>
    <row r="94" spans="1:23" hidden="1" x14ac:dyDescent="0.25">
      <c r="A94" t="s">
        <v>563</v>
      </c>
      <c r="B94" t="s">
        <v>576</v>
      </c>
      <c r="C94" t="s">
        <v>582</v>
      </c>
      <c r="D94" t="s">
        <v>611</v>
      </c>
      <c r="E94" t="s">
        <v>575</v>
      </c>
      <c r="F94">
        <v>85</v>
      </c>
      <c r="G94" t="s">
        <v>583</v>
      </c>
      <c r="H94" t="s">
        <v>584</v>
      </c>
      <c r="I94">
        <v>1100</v>
      </c>
      <c r="J94" t="s">
        <v>568</v>
      </c>
      <c r="L94" s="45" t="str">
        <f>IFERROR(VLOOKUP(Tabla1[[#This Row],[Código SIPLAN+]],'[1]DT Caqueta'!$V$7:$AO$23,5,FALSE),"NA")</f>
        <v>-</v>
      </c>
      <c r="M94" s="45" t="str">
        <f>IFERROR(VLOOKUP(Tabla1[[#This Row],[Código SIPLAN+]],'[1]DT Caqueta'!$V$7:$AO$23,6,FALSE),"NA")</f>
        <v>-</v>
      </c>
      <c r="N94" s="45" t="s">
        <v>42</v>
      </c>
      <c r="O94" s="45" t="s">
        <v>42</v>
      </c>
      <c r="P94" s="45" t="s">
        <v>42</v>
      </c>
      <c r="Q94" s="46" t="s">
        <v>42</v>
      </c>
      <c r="R94" s="45" t="str">
        <f>IFERROR(VLOOKUP(Tabla1[[#This Row],[Código SIPLAN+]],'[1]DT Caqueta'!$V$7:$AO$23,8,FALSE),"NA")</f>
        <v>-</v>
      </c>
      <c r="S94" s="45" t="str">
        <f>IFERROR(VLOOKUP(Tabla1[[#This Row],[Código SIPLAN+]],'[1]DT Caqueta'!$V$7:$AO$23,9,FALSE),"NA")</f>
        <v>-</v>
      </c>
      <c r="T94" s="45">
        <f>IFERROR(VLOOKUP(Tabla1[[#This Row],[Código SIPLAN+]],'[1]DT Caqueta'!$V$7:$AO$23,10,FALSE),"NA")</f>
        <v>514</v>
      </c>
      <c r="U94" s="45">
        <f>IFERROR(VLOOKUP(Tabla1[[#This Row],[Código SIPLAN+]],'[1]DT Caqueta'!$V$7:$AO$23,18,FALSE),"NA")</f>
        <v>440</v>
      </c>
      <c r="V94" s="45">
        <f>SUM(Tabla1[[#This Row],[Abril ]:[Junio]])</f>
        <v>514</v>
      </c>
      <c r="W94" s="46">
        <f>+Tabla1[[#This Row],[Resultado acumulado segundo trimestre]]/Tabla1[[#This Row],[Meta segundo trimestre]]</f>
        <v>1.1681818181818182</v>
      </c>
    </row>
    <row r="95" spans="1:23" hidden="1" x14ac:dyDescent="0.25">
      <c r="A95" t="s">
        <v>563</v>
      </c>
      <c r="B95" t="s">
        <v>576</v>
      </c>
      <c r="C95" t="s">
        <v>585</v>
      </c>
      <c r="D95" t="s">
        <v>611</v>
      </c>
      <c r="E95" t="s">
        <v>586</v>
      </c>
      <c r="F95">
        <v>95</v>
      </c>
      <c r="G95" t="s">
        <v>223</v>
      </c>
      <c r="H95" t="s">
        <v>224</v>
      </c>
      <c r="I95">
        <v>10</v>
      </c>
      <c r="J95" t="s">
        <v>568</v>
      </c>
      <c r="L95" s="45" t="str">
        <f>IFERROR(VLOOKUP(Tabla1[[#This Row],[Código SIPLAN+]],'[1]DT Caqueta'!$V$7:$AO$23,5,FALSE),"NA")</f>
        <v>NA</v>
      </c>
      <c r="M95" s="45" t="str">
        <f>IFERROR(VLOOKUP(Tabla1[[#This Row],[Código SIPLAN+]],'[1]DT Caqueta'!$V$7:$AO$23,6,FALSE),"NA")</f>
        <v>NA</v>
      </c>
      <c r="N95" s="45" t="str">
        <f>IFERROR(VLOOKUP(Tabla1[[#This Row],[Código SIPLAN+]],'[1]DT Caqueta'!$V$7:$AO$23,7,FALSE),"NA")</f>
        <v>NA</v>
      </c>
      <c r="O95" s="45" t="str">
        <f>IFERROR(VLOOKUP(Tabla1[[#This Row],[Código SIPLAN+]],'[1]DT Caqueta'!$V$7:$AO$23,17,FALSE),"NA")</f>
        <v>NA</v>
      </c>
      <c r="P95" s="45" t="str">
        <f>IFERROR(VLOOKUP(Tabla1[[#This Row],[Código SIPLAN+]],'[1]DT Caqueta'!$V$7:$AO$23,17,FALSE),"NA")</f>
        <v>NA</v>
      </c>
      <c r="Q95" s="45" t="str">
        <f>IFERROR(VLOOKUP(Tabla1[[#This Row],[Código SIPLAN+]],'[1]DT Caqueta'!$V$7:$AO$23,17,FALSE),"NA")</f>
        <v>NA</v>
      </c>
      <c r="R95" s="45" t="str">
        <f>IFERROR(VLOOKUP(Tabla1[[#This Row],[Código SIPLAN+]],'[1]DT Caqueta'!$V$7:$AO$23,8,FALSE),"NA")</f>
        <v>NA</v>
      </c>
      <c r="S95" s="45" t="str">
        <f>IFERROR(VLOOKUP(Tabla1[[#This Row],[Código SIPLAN+]],'[1]DT Caqueta'!$V$7:$AO$23,9,FALSE),"NA")</f>
        <v>NA</v>
      </c>
      <c r="T95" s="45" t="str">
        <f>IFERROR(VLOOKUP(Tabla1[[#This Row],[Código SIPLAN+]],'[1]DT Caqueta'!$V$7:$AO$23,10,FALSE),"NA")</f>
        <v>NA</v>
      </c>
      <c r="U95" s="45" t="str">
        <f>IFERROR(VLOOKUP(Tabla1[[#This Row],[Código SIPLAN+]],'[1]DT Caqueta'!$V$7:$AO$23,18,FALSE),"NA")</f>
        <v>NA</v>
      </c>
      <c r="V95" s="45" t="str">
        <f>IFERROR(VLOOKUP(Tabla1[[#This Row],[Código SIPLAN+]],'[1]DT Caqueta'!$V$7:$AO$23,18,FALSE),"NA")</f>
        <v>NA</v>
      </c>
      <c r="W95" s="45" t="str">
        <f>IFERROR(VLOOKUP(Tabla1[[#This Row],[Código SIPLAN+]],'[1]DT Caqueta'!$V$7:$AO$23,18,FALSE),"NA")</f>
        <v>NA</v>
      </c>
    </row>
    <row r="96" spans="1:23" hidden="1" x14ac:dyDescent="0.25">
      <c r="A96" t="s">
        <v>563</v>
      </c>
      <c r="B96" t="s">
        <v>576</v>
      </c>
      <c r="C96" t="s">
        <v>585</v>
      </c>
      <c r="D96" t="s">
        <v>611</v>
      </c>
      <c r="E96" t="s">
        <v>586</v>
      </c>
      <c r="F96">
        <v>98</v>
      </c>
      <c r="G96" t="s">
        <v>587</v>
      </c>
      <c r="H96" t="s">
        <v>588</v>
      </c>
      <c r="I96">
        <v>520</v>
      </c>
      <c r="J96" t="s">
        <v>568</v>
      </c>
      <c r="L96" s="45" t="str">
        <f>IFERROR(VLOOKUP(Tabla1[[#This Row],[Código SIPLAN+]],'[1]DT Caqueta'!$V$7:$AO$23,5,FALSE),"NA")</f>
        <v>NA</v>
      </c>
      <c r="M96" s="45" t="str">
        <f>IFERROR(VLOOKUP(Tabla1[[#This Row],[Código SIPLAN+]],'[1]DT Caqueta'!$V$7:$AO$23,6,FALSE),"NA")</f>
        <v>NA</v>
      </c>
      <c r="N96" s="45" t="str">
        <f>IFERROR(VLOOKUP(Tabla1[[#This Row],[Código SIPLAN+]],'[1]DT Caqueta'!$V$7:$AO$23,7,FALSE),"NA")</f>
        <v>NA</v>
      </c>
      <c r="O96" s="45" t="str">
        <f>IFERROR(VLOOKUP(Tabla1[[#This Row],[Código SIPLAN+]],'[1]DT Caqueta'!$V$7:$AO$23,17,FALSE),"NA")</f>
        <v>NA</v>
      </c>
      <c r="P96" s="45" t="str">
        <f>IFERROR(VLOOKUP(Tabla1[[#This Row],[Código SIPLAN+]],'[1]DT Caqueta'!$V$7:$AO$23,17,FALSE),"NA")</f>
        <v>NA</v>
      </c>
      <c r="Q96" s="45" t="str">
        <f>IFERROR(VLOOKUP(Tabla1[[#This Row],[Código SIPLAN+]],'[1]DT Caqueta'!$V$7:$AO$23,17,FALSE),"NA")</f>
        <v>NA</v>
      </c>
      <c r="R96" s="45" t="str">
        <f>IFERROR(VLOOKUP(Tabla1[[#This Row],[Código SIPLAN+]],'[1]DT Caqueta'!$V$7:$AO$23,8,FALSE),"NA")</f>
        <v>NA</v>
      </c>
      <c r="S96" s="45" t="str">
        <f>IFERROR(VLOOKUP(Tabla1[[#This Row],[Código SIPLAN+]],'[1]DT Caqueta'!$V$7:$AO$23,9,FALSE),"NA")</f>
        <v>NA</v>
      </c>
      <c r="T96" s="45" t="str">
        <f>IFERROR(VLOOKUP(Tabla1[[#This Row],[Código SIPLAN+]],'[1]DT Caqueta'!$V$7:$AO$23,10,FALSE),"NA")</f>
        <v>NA</v>
      </c>
      <c r="U96" s="45" t="str">
        <f>IFERROR(VLOOKUP(Tabla1[[#This Row],[Código SIPLAN+]],'[1]DT Caqueta'!$V$7:$AO$23,18,FALSE),"NA")</f>
        <v>NA</v>
      </c>
      <c r="V96" s="45" t="str">
        <f>IFERROR(VLOOKUP(Tabla1[[#This Row],[Código SIPLAN+]],'[1]DT Caqueta'!$V$7:$AO$23,18,FALSE),"NA")</f>
        <v>NA</v>
      </c>
      <c r="W96" s="45" t="str">
        <f>IFERROR(VLOOKUP(Tabla1[[#This Row],[Código SIPLAN+]],'[1]DT Caqueta'!$V$7:$AO$23,18,FALSE),"NA")</f>
        <v>NA</v>
      </c>
    </row>
    <row r="97" spans="1:23" hidden="1" x14ac:dyDescent="0.25">
      <c r="A97" t="s">
        <v>563</v>
      </c>
      <c r="B97" t="s">
        <v>589</v>
      </c>
      <c r="C97" t="s">
        <v>589</v>
      </c>
      <c r="D97" t="s">
        <v>611</v>
      </c>
      <c r="E97" t="s">
        <v>608</v>
      </c>
      <c r="F97">
        <v>101</v>
      </c>
      <c r="G97" t="s">
        <v>35</v>
      </c>
      <c r="H97" t="s">
        <v>36</v>
      </c>
      <c r="I97">
        <v>8</v>
      </c>
      <c r="J97" t="s">
        <v>568</v>
      </c>
      <c r="L97" s="45" t="str">
        <f>IFERROR(VLOOKUP(Tabla1[[#This Row],[Código SIPLAN+]],'[1]DT Caqueta'!$V$7:$AO$23,5,FALSE),"NA")</f>
        <v>-</v>
      </c>
      <c r="M97" s="45" t="str">
        <f>IFERROR(VLOOKUP(Tabla1[[#This Row],[Código SIPLAN+]],'[1]DT Caqueta'!$V$7:$AO$23,6,FALSE),"NA")</f>
        <v>-</v>
      </c>
      <c r="N97" s="45" t="str">
        <f>IFERROR(VLOOKUP(Tabla1[[#This Row],[Código SIPLAN+]],'[1]DT Caqueta'!$V$7:$AO$23,7,FALSE),"NA")</f>
        <v>-</v>
      </c>
      <c r="O97" s="45" t="s">
        <v>42</v>
      </c>
      <c r="P97" s="45" t="s">
        <v>42</v>
      </c>
      <c r="Q97" s="46" t="s">
        <v>42</v>
      </c>
      <c r="R97" s="45" t="str">
        <f>IFERROR(VLOOKUP(Tabla1[[#This Row],[Código SIPLAN+]],'[1]DT Caqueta'!$V$7:$AO$23,8,FALSE),"NA")</f>
        <v>-</v>
      </c>
      <c r="S97" s="45" t="str">
        <f>IFERROR(VLOOKUP(Tabla1[[#This Row],[Código SIPLAN+]],'[1]DT Caqueta'!$V$7:$AO$23,9,FALSE),"NA")</f>
        <v>-</v>
      </c>
      <c r="T97" s="45">
        <f>IFERROR(VLOOKUP(Tabla1[[#This Row],[Código SIPLAN+]],'[1]DT Caqueta'!$V$7:$AO$23,10,FALSE),"NA")</f>
        <v>2</v>
      </c>
      <c r="U97" s="45">
        <f>IFERROR(VLOOKUP(Tabla1[[#This Row],[Código SIPLAN+]],'[1]DT Caqueta'!$V$7:$AO$23,18,FALSE),"NA")</f>
        <v>2</v>
      </c>
      <c r="V97" s="45">
        <f>SUM(Tabla1[[#This Row],[Abril ]:[Junio]])</f>
        <v>2</v>
      </c>
      <c r="W97" s="46">
        <f>+Tabla1[[#This Row],[Resultado acumulado segundo trimestre]]/Tabla1[[#This Row],[Meta segundo trimestre]]</f>
        <v>1</v>
      </c>
    </row>
    <row r="98" spans="1:23" hidden="1" x14ac:dyDescent="0.25">
      <c r="A98" t="s">
        <v>563</v>
      </c>
      <c r="B98" t="s">
        <v>589</v>
      </c>
      <c r="C98" t="s">
        <v>589</v>
      </c>
      <c r="D98" t="s">
        <v>611</v>
      </c>
      <c r="E98" t="s">
        <v>575</v>
      </c>
      <c r="F98">
        <v>105</v>
      </c>
      <c r="G98" t="s">
        <v>590</v>
      </c>
      <c r="H98" t="s">
        <v>49</v>
      </c>
      <c r="I98">
        <v>7</v>
      </c>
      <c r="J98" t="s">
        <v>568</v>
      </c>
      <c r="L98" s="45" t="str">
        <f>IFERROR(VLOOKUP(Tabla1[[#This Row],[Código SIPLAN+]],'[1]DT Caqueta'!$V$7:$AO$23,5,FALSE),"NA")</f>
        <v>-</v>
      </c>
      <c r="M98" s="45" t="str">
        <f>IFERROR(VLOOKUP(Tabla1[[#This Row],[Código SIPLAN+]],'[1]DT Caqueta'!$V$7:$AO$23,6,FALSE),"NA")</f>
        <v>-</v>
      </c>
      <c r="N98" s="45">
        <f>IFERROR(VLOOKUP(Tabla1[[#This Row],[Código SIPLAN+]],'[1]DT Caqueta'!$V$7:$AO$23,7,FALSE),"NA")</f>
        <v>3</v>
      </c>
      <c r="O98" s="45">
        <f>IFERROR(VLOOKUP(Tabla1[[#This Row],[Código SIPLAN+]],'[1]DT Caqueta'!$V$7:$AO$23,17,FALSE),"NA")</f>
        <v>3</v>
      </c>
      <c r="P98" s="45">
        <f>SUM(Tabla1[[#This Row],[Enero]:[Marzo]])</f>
        <v>3</v>
      </c>
      <c r="Q98" s="46">
        <v>1</v>
      </c>
      <c r="R98" s="45">
        <f>IFERROR(VLOOKUP(Tabla1[[#This Row],[Código SIPLAN+]],'[1]DT Caqueta'!$V$7:$AO$23,8,FALSE),"NA")</f>
        <v>4</v>
      </c>
      <c r="S98" s="45" t="str">
        <f>IFERROR(VLOOKUP(Tabla1[[#This Row],[Código SIPLAN+]],'[1]DT Caqueta'!$V$7:$AO$23,9,FALSE),"NA")</f>
        <v>-</v>
      </c>
      <c r="T98" s="45" t="str">
        <f>IFERROR(VLOOKUP(Tabla1[[#This Row],[Código SIPLAN+]],'[1]DT Caqueta'!$V$7:$AO$23,10,FALSE),"NA")</f>
        <v>-</v>
      </c>
      <c r="U98" s="45">
        <f>IFERROR(VLOOKUP(Tabla1[[#This Row],[Código SIPLAN+]],'[1]DT Caqueta'!$V$7:$AO$23,18,FALSE),"NA")</f>
        <v>4</v>
      </c>
      <c r="V98" s="45">
        <f>SUM(Tabla1[[#This Row],[Abril ]:[Junio]])</f>
        <v>4</v>
      </c>
      <c r="W98" s="46">
        <f>+Tabla1[[#This Row],[Resultado acumulado segundo trimestre]]/Tabla1[[#This Row],[Meta segundo trimestre]]</f>
        <v>1</v>
      </c>
    </row>
    <row r="99" spans="1:23" hidden="1" x14ac:dyDescent="0.25">
      <c r="A99" t="s">
        <v>563</v>
      </c>
      <c r="B99" t="s">
        <v>591</v>
      </c>
      <c r="C99" t="s">
        <v>591</v>
      </c>
      <c r="D99" t="s">
        <v>611</v>
      </c>
      <c r="E99" t="s">
        <v>567</v>
      </c>
      <c r="F99">
        <v>114</v>
      </c>
      <c r="G99" t="s">
        <v>500</v>
      </c>
      <c r="H99" t="s">
        <v>501</v>
      </c>
      <c r="I99">
        <v>4</v>
      </c>
      <c r="J99" t="s">
        <v>568</v>
      </c>
      <c r="L99" s="45" t="str">
        <f>IFERROR(VLOOKUP(Tabla1[[#This Row],[Código SIPLAN+]],'[1]DT Caqueta'!$V$7:$AO$23,5,FALSE),"NA")</f>
        <v>-</v>
      </c>
      <c r="M99" s="45" t="str">
        <f>IFERROR(VLOOKUP(Tabla1[[#This Row],[Código SIPLAN+]],'[1]DT Caqueta'!$V$7:$AO$23,6,FALSE),"NA")</f>
        <v>-</v>
      </c>
      <c r="N99" s="45">
        <f>IFERROR(VLOOKUP(Tabla1[[#This Row],[Código SIPLAN+]],'[1]DT Caqueta'!$V$7:$AO$23,7,FALSE),"NA")</f>
        <v>1</v>
      </c>
      <c r="O99" s="45">
        <f>IFERROR(VLOOKUP(Tabla1[[#This Row],[Código SIPLAN+]],'[1]DT Caqueta'!$V$7:$AO$23,17,FALSE),"NA")</f>
        <v>1</v>
      </c>
      <c r="P99" s="45">
        <f>SUM(Tabla1[[#This Row],[Enero]:[Marzo]])</f>
        <v>1</v>
      </c>
      <c r="Q99" s="46">
        <v>1</v>
      </c>
      <c r="R99" s="45" t="str">
        <f>IFERROR(VLOOKUP(Tabla1[[#This Row],[Código SIPLAN+]],'[1]DT Caqueta'!$V$7:$AO$23,8,FALSE),"NA")</f>
        <v>-</v>
      </c>
      <c r="S99" s="45" t="str">
        <f>IFERROR(VLOOKUP(Tabla1[[#This Row],[Código SIPLAN+]],'[1]DT Caqueta'!$V$7:$AO$23,9,FALSE),"NA")</f>
        <v>-</v>
      </c>
      <c r="T99" s="45">
        <f>IFERROR(VLOOKUP(Tabla1[[#This Row],[Código SIPLAN+]],'[1]DT Caqueta'!$V$7:$AO$23,10,FALSE),"NA")</f>
        <v>1</v>
      </c>
      <c r="U99" s="45">
        <f>IFERROR(VLOOKUP(Tabla1[[#This Row],[Código SIPLAN+]],'[1]DT Caqueta'!$V$7:$AO$23,18,FALSE),"NA")</f>
        <v>1</v>
      </c>
      <c r="V99" s="45">
        <f>SUM(Tabla1[[#This Row],[Abril ]:[Junio]])</f>
        <v>1</v>
      </c>
      <c r="W99" s="46">
        <f>+Tabla1[[#This Row],[Resultado acumulado segundo trimestre]]/Tabla1[[#This Row],[Meta segundo trimestre]]</f>
        <v>1</v>
      </c>
    </row>
    <row r="100" spans="1:23" hidden="1" x14ac:dyDescent="0.25">
      <c r="A100" t="s">
        <v>563</v>
      </c>
      <c r="B100" t="s">
        <v>591</v>
      </c>
      <c r="C100" t="s">
        <v>592</v>
      </c>
      <c r="D100" t="s">
        <v>611</v>
      </c>
      <c r="E100" t="s">
        <v>567</v>
      </c>
      <c r="F100">
        <v>131</v>
      </c>
      <c r="G100" t="s">
        <v>504</v>
      </c>
      <c r="H100" t="s">
        <v>505</v>
      </c>
      <c r="I100">
        <v>12</v>
      </c>
      <c r="J100" t="s">
        <v>568</v>
      </c>
      <c r="L100" s="45">
        <f>IFERROR(VLOOKUP(Tabla1[[#This Row],[Código SIPLAN+]],'[1]DT Caqueta'!$V$7:$AO$23,5,FALSE),"NA")</f>
        <v>1</v>
      </c>
      <c r="M100" s="45">
        <f>IFERROR(VLOOKUP(Tabla1[[#This Row],[Código SIPLAN+]],'[1]DT Caqueta'!$V$7:$AO$23,6,FALSE),"NA")</f>
        <v>1</v>
      </c>
      <c r="N100" s="45">
        <f>IFERROR(VLOOKUP(Tabla1[[#This Row],[Código SIPLAN+]],'[1]DT Caqueta'!$V$7:$AO$23,7,FALSE),"NA")</f>
        <v>1</v>
      </c>
      <c r="O100" s="45">
        <f>IFERROR(VLOOKUP(Tabla1[[#This Row],[Código SIPLAN+]],'[1]DT Caqueta'!$V$7:$AO$23,17,FALSE),"NA")</f>
        <v>3</v>
      </c>
      <c r="P100" s="45">
        <f>SUM(Tabla1[[#This Row],[Enero]:[Marzo]])</f>
        <v>3</v>
      </c>
      <c r="Q100" s="46">
        <v>1</v>
      </c>
      <c r="R100" s="45">
        <f>IFERROR(VLOOKUP(Tabla1[[#This Row],[Código SIPLAN+]],'[1]DT Caqueta'!$V$7:$AO$23,8,FALSE),"NA")</f>
        <v>1</v>
      </c>
      <c r="S100" s="45">
        <f>IFERROR(VLOOKUP(Tabla1[[#This Row],[Código SIPLAN+]],'[1]DT Caqueta'!$V$7:$AO$23,9,FALSE),"NA")</f>
        <v>1</v>
      </c>
      <c r="T100" s="45">
        <f>IFERROR(VLOOKUP(Tabla1[[#This Row],[Código SIPLAN+]],'[1]DT Caqueta'!$V$7:$AO$23,10,FALSE),"NA")</f>
        <v>1</v>
      </c>
      <c r="U100" s="45">
        <f>IFERROR(VLOOKUP(Tabla1[[#This Row],[Código SIPLAN+]],'[1]DT Caqueta'!$V$7:$AO$23,18,FALSE),"NA")</f>
        <v>3</v>
      </c>
      <c r="V100" s="45">
        <f>SUM(Tabla1[[#This Row],[Abril ]:[Junio]])</f>
        <v>3</v>
      </c>
      <c r="W100" s="46">
        <f>+Tabla1[[#This Row],[Resultado acumulado segundo trimestre]]/Tabla1[[#This Row],[Meta segundo trimestre]]</f>
        <v>1</v>
      </c>
    </row>
    <row r="101" spans="1:23" hidden="1" x14ac:dyDescent="0.25">
      <c r="A101" t="s">
        <v>563</v>
      </c>
      <c r="B101" t="s">
        <v>591</v>
      </c>
      <c r="C101" t="s">
        <v>593</v>
      </c>
      <c r="D101" t="s">
        <v>611</v>
      </c>
      <c r="E101" t="s">
        <v>567</v>
      </c>
      <c r="F101">
        <v>134</v>
      </c>
      <c r="G101" t="s">
        <v>594</v>
      </c>
      <c r="H101" t="s">
        <v>595</v>
      </c>
      <c r="I101">
        <v>12</v>
      </c>
      <c r="J101" t="s">
        <v>568</v>
      </c>
      <c r="L101" s="45" t="str">
        <f>IFERROR(VLOOKUP(Tabla1[[#This Row],[Código SIPLAN+]],'[1]DT Caqueta'!$V$7:$AO$23,5,FALSE),"NA")</f>
        <v>-</v>
      </c>
      <c r="M101" s="45" t="str">
        <f>IFERROR(VLOOKUP(Tabla1[[#This Row],[Código SIPLAN+]],'[1]DT Caqueta'!$V$7:$AO$23,6,FALSE),"NA")</f>
        <v>-</v>
      </c>
      <c r="N101" s="45">
        <f>IFERROR(VLOOKUP(Tabla1[[#This Row],[Código SIPLAN+]],'[1]DT Caqueta'!$V$7:$AO$23,7,FALSE),"NA")</f>
        <v>3</v>
      </c>
      <c r="O101" s="45">
        <f>IFERROR(VLOOKUP(Tabla1[[#This Row],[Código SIPLAN+]],'[1]DT Caqueta'!$V$7:$AO$23,17,FALSE),"NA")</f>
        <v>3</v>
      </c>
      <c r="P101" s="45">
        <f>SUM(Tabla1[[#This Row],[Enero]:[Marzo]])</f>
        <v>3</v>
      </c>
      <c r="Q101" s="46">
        <v>1</v>
      </c>
      <c r="R101" s="45" t="str">
        <f>IFERROR(VLOOKUP(Tabla1[[#This Row],[Código SIPLAN+]],'[1]DT Caqueta'!$V$7:$AO$23,8,FALSE),"NA")</f>
        <v>-</v>
      </c>
      <c r="S101" s="45" t="str">
        <f>IFERROR(VLOOKUP(Tabla1[[#This Row],[Código SIPLAN+]],'[1]DT Caqueta'!$V$7:$AO$23,9,FALSE),"NA")</f>
        <v>-</v>
      </c>
      <c r="T101" s="45">
        <f>IFERROR(VLOOKUP(Tabla1[[#This Row],[Código SIPLAN+]],'[1]DT Caqueta'!$V$7:$AO$23,10,FALSE),"NA")</f>
        <v>3</v>
      </c>
      <c r="U101" s="45">
        <f>IFERROR(VLOOKUP(Tabla1[[#This Row],[Código SIPLAN+]],'[1]DT Caqueta'!$V$7:$AO$23,18,FALSE),"NA")</f>
        <v>3</v>
      </c>
      <c r="V101" s="45">
        <f>SUM(Tabla1[[#This Row],[Abril ]:[Junio]])</f>
        <v>3</v>
      </c>
      <c r="W101" s="46">
        <f>+Tabla1[[#This Row],[Resultado acumulado segundo trimestre]]/Tabla1[[#This Row],[Meta segundo trimestre]]</f>
        <v>1</v>
      </c>
    </row>
    <row r="102" spans="1:23" hidden="1" x14ac:dyDescent="0.25">
      <c r="A102" t="s">
        <v>563</v>
      </c>
      <c r="B102" t="s">
        <v>591</v>
      </c>
      <c r="C102" t="s">
        <v>593</v>
      </c>
      <c r="D102" t="s">
        <v>611</v>
      </c>
      <c r="E102" t="s">
        <v>571</v>
      </c>
      <c r="F102">
        <v>137</v>
      </c>
      <c r="G102" t="s">
        <v>508</v>
      </c>
      <c r="H102" t="s">
        <v>509</v>
      </c>
      <c r="I102">
        <v>1</v>
      </c>
      <c r="J102" t="s">
        <v>568</v>
      </c>
      <c r="L102" s="45" t="str">
        <f>IFERROR(VLOOKUP(Tabla1[[#This Row],[Código SIPLAN+]],'[1]DT Caqueta'!$V$7:$AO$23,5,FALSE),"NA")</f>
        <v>-</v>
      </c>
      <c r="M102" s="45" t="str">
        <f>IFERROR(VLOOKUP(Tabla1[[#This Row],[Código SIPLAN+]],'[1]DT Caqueta'!$V$7:$AO$23,6,FALSE),"NA")</f>
        <v>-</v>
      </c>
      <c r="N102" s="45" t="str">
        <f>IFERROR(VLOOKUP(Tabla1[[#This Row],[Código SIPLAN+]],'[1]DT Caqueta'!$V$7:$AO$23,7,FALSE),"NA")</f>
        <v>-</v>
      </c>
      <c r="O102" s="45" t="s">
        <v>42</v>
      </c>
      <c r="P102" s="45" t="s">
        <v>42</v>
      </c>
      <c r="Q102" s="46" t="s">
        <v>42</v>
      </c>
      <c r="R102" s="45" t="str">
        <f>IFERROR(VLOOKUP(Tabla1[[#This Row],[Código SIPLAN+]],'[1]DT Caqueta'!$V$7:$AO$23,8,FALSE),"NA")</f>
        <v>-</v>
      </c>
      <c r="S102" s="45" t="str">
        <f>IFERROR(VLOOKUP(Tabla1[[#This Row],[Código SIPLAN+]],'[1]DT Caqueta'!$V$7:$AO$23,9,FALSE),"NA")</f>
        <v>-</v>
      </c>
      <c r="T102" s="45">
        <f>IFERROR(VLOOKUP(Tabla1[[#This Row],[Código SIPLAN+]],'[1]DT Caqueta'!$V$7:$AO$23,10,FALSE),"NA")</f>
        <v>1</v>
      </c>
      <c r="U102" s="45">
        <f>IFERROR(VLOOKUP(Tabla1[[#This Row],[Código SIPLAN+]],'[1]DT Caqueta'!$V$7:$AO$23,18,FALSE),"NA")</f>
        <v>1</v>
      </c>
      <c r="V102" s="45">
        <f>SUM(Tabla1[[#This Row],[Abril ]:[Junio]])</f>
        <v>1</v>
      </c>
      <c r="W102" s="46">
        <f>+Tabla1[[#This Row],[Resultado acumulado segundo trimestre]]/Tabla1[[#This Row],[Meta segundo trimestre]]</f>
        <v>1</v>
      </c>
    </row>
    <row r="103" spans="1:23" hidden="1" x14ac:dyDescent="0.25">
      <c r="A103" t="s">
        <v>563</v>
      </c>
      <c r="B103" t="s">
        <v>591</v>
      </c>
      <c r="C103" t="s">
        <v>593</v>
      </c>
      <c r="D103" t="s">
        <v>611</v>
      </c>
      <c r="E103" t="s">
        <v>567</v>
      </c>
      <c r="F103">
        <v>144</v>
      </c>
      <c r="G103" t="s">
        <v>510</v>
      </c>
      <c r="H103" t="s">
        <v>596</v>
      </c>
      <c r="I103">
        <v>4</v>
      </c>
      <c r="J103" t="s">
        <v>568</v>
      </c>
      <c r="L103" s="45" t="str">
        <f>IFERROR(VLOOKUP(Tabla1[[#This Row],[Código SIPLAN+]],'[1]DT Caqueta'!$V$7:$AO$23,5,FALSE),"NA")</f>
        <v>-</v>
      </c>
      <c r="M103" s="45" t="str">
        <f>IFERROR(VLOOKUP(Tabla1[[#This Row],[Código SIPLAN+]],'[1]DT Caqueta'!$V$7:$AO$23,6,FALSE),"NA")</f>
        <v>-</v>
      </c>
      <c r="N103" s="45">
        <f>IFERROR(VLOOKUP(Tabla1[[#This Row],[Código SIPLAN+]],'[1]DT Caqueta'!$V$7:$AO$23,7,FALSE),"NA")</f>
        <v>1</v>
      </c>
      <c r="O103" s="45">
        <f>IFERROR(VLOOKUP(Tabla1[[#This Row],[Código SIPLAN+]],'[1]DT Caqueta'!$V$7:$AO$23,17,FALSE),"NA")</f>
        <v>1</v>
      </c>
      <c r="P103" s="45">
        <f>SUM(Tabla1[[#This Row],[Enero]:[Marzo]])</f>
        <v>1</v>
      </c>
      <c r="Q103" s="46">
        <v>1</v>
      </c>
      <c r="R103" s="45" t="str">
        <f>IFERROR(VLOOKUP(Tabla1[[#This Row],[Código SIPLAN+]],'[1]DT Caqueta'!$V$7:$AO$23,8,FALSE),"NA")</f>
        <v>-</v>
      </c>
      <c r="S103" s="45" t="str">
        <f>IFERROR(VLOOKUP(Tabla1[[#This Row],[Código SIPLAN+]],'[1]DT Caqueta'!$V$7:$AO$23,9,FALSE),"NA")</f>
        <v>-</v>
      </c>
      <c r="T103" s="45">
        <f>IFERROR(VLOOKUP(Tabla1[[#This Row],[Código SIPLAN+]],'[1]DT Caqueta'!$V$7:$AO$23,10,FALSE),"NA")</f>
        <v>1</v>
      </c>
      <c r="U103" s="45">
        <f>IFERROR(VLOOKUP(Tabla1[[#This Row],[Código SIPLAN+]],'[1]DT Caqueta'!$V$7:$AO$23,18,FALSE),"NA")</f>
        <v>1</v>
      </c>
      <c r="V103" s="45">
        <f>SUM(Tabla1[[#This Row],[Abril ]:[Junio]])</f>
        <v>1</v>
      </c>
      <c r="W103" s="46">
        <f>+Tabla1[[#This Row],[Resultado acumulado segundo trimestre]]/Tabla1[[#This Row],[Meta segundo trimestre]]</f>
        <v>1</v>
      </c>
    </row>
    <row r="104" spans="1:23" hidden="1" x14ac:dyDescent="0.25">
      <c r="A104" t="s">
        <v>563</v>
      </c>
      <c r="B104" t="s">
        <v>591</v>
      </c>
      <c r="C104" t="s">
        <v>597</v>
      </c>
      <c r="D104" t="s">
        <v>611</v>
      </c>
      <c r="E104" t="s">
        <v>567</v>
      </c>
      <c r="F104">
        <v>146</v>
      </c>
      <c r="G104" t="s">
        <v>513</v>
      </c>
      <c r="H104" t="s">
        <v>514</v>
      </c>
      <c r="I104">
        <v>10</v>
      </c>
      <c r="J104" t="s">
        <v>41</v>
      </c>
      <c r="L104" s="45" t="str">
        <f>IFERROR(VLOOKUP(Tabla1[[#This Row],[Código SIPLAN+]],'[1]DT Caqueta'!$V$7:$AO$23,5,FALSE),"NA")</f>
        <v>NA</v>
      </c>
      <c r="M104" s="45" t="str">
        <f>IFERROR(VLOOKUP(Tabla1[[#This Row],[Código SIPLAN+]],'[1]DT Caqueta'!$V$7:$AO$23,6,FALSE),"NA")</f>
        <v>NA</v>
      </c>
      <c r="N104" s="45" t="str">
        <f>IFERROR(VLOOKUP(Tabla1[[#This Row],[Código SIPLAN+]],'[1]DT Caqueta'!$V$7:$AO$23,7,FALSE),"NA")</f>
        <v>NA</v>
      </c>
      <c r="O104" s="45" t="str">
        <f>IFERROR(VLOOKUP(Tabla1[[#This Row],[Código SIPLAN+]],'[1]DT Caqueta'!$V$7:$AO$23,17,FALSE),"NA")</f>
        <v>NA</v>
      </c>
      <c r="P104" s="45" t="str">
        <f>IFERROR(VLOOKUP(Tabla1[[#This Row],[Código SIPLAN+]],'[1]DT Caqueta'!$V$7:$AO$23,17,FALSE),"NA")</f>
        <v>NA</v>
      </c>
      <c r="Q104" s="45" t="str">
        <f>IFERROR(VLOOKUP(Tabla1[[#This Row],[Código SIPLAN+]],'[1]DT Caqueta'!$V$7:$AO$23,17,FALSE),"NA")</f>
        <v>NA</v>
      </c>
      <c r="R104" s="45" t="str">
        <f>IFERROR(VLOOKUP(Tabla1[[#This Row],[Código SIPLAN+]],'[1]DT Caqueta'!$V$7:$AO$23,8,FALSE),"NA")</f>
        <v>NA</v>
      </c>
      <c r="S104" s="45" t="str">
        <f>IFERROR(VLOOKUP(Tabla1[[#This Row],[Código SIPLAN+]],'[1]DT Caqueta'!$V$7:$AO$23,9,FALSE),"NA")</f>
        <v>NA</v>
      </c>
      <c r="T104" s="45" t="str">
        <f>IFERROR(VLOOKUP(Tabla1[[#This Row],[Código SIPLAN+]],'[1]DT Caqueta'!$V$7:$AO$23,10,FALSE),"NA")</f>
        <v>NA</v>
      </c>
      <c r="U104" s="45" t="str">
        <f>IFERROR(VLOOKUP(Tabla1[[#This Row],[Código SIPLAN+]],'[1]DT Caqueta'!$V$7:$AO$23,18,FALSE),"NA")</f>
        <v>NA</v>
      </c>
      <c r="V104" s="45" t="str">
        <f>IFERROR(VLOOKUP(Tabla1[[#This Row],[Código SIPLAN+]],'[1]DT Caqueta'!$V$7:$AO$23,18,FALSE),"NA")</f>
        <v>NA</v>
      </c>
      <c r="W104" s="45" t="str">
        <f>IFERROR(VLOOKUP(Tabla1[[#This Row],[Código SIPLAN+]],'[1]DT Caqueta'!$V$7:$AO$23,18,FALSE),"NA")</f>
        <v>NA</v>
      </c>
    </row>
    <row r="105" spans="1:23" hidden="1" x14ac:dyDescent="0.25">
      <c r="A105" t="s">
        <v>563</v>
      </c>
      <c r="B105" t="s">
        <v>591</v>
      </c>
      <c r="C105" t="s">
        <v>597</v>
      </c>
      <c r="D105" t="s">
        <v>611</v>
      </c>
      <c r="E105" t="s">
        <v>567</v>
      </c>
      <c r="F105">
        <v>149</v>
      </c>
      <c r="G105" t="s">
        <v>516</v>
      </c>
      <c r="H105" t="s">
        <v>517</v>
      </c>
      <c r="I105">
        <v>2</v>
      </c>
      <c r="J105" t="s">
        <v>568</v>
      </c>
      <c r="L105" s="45" t="str">
        <f>IFERROR(VLOOKUP(Tabla1[[#This Row],[Código SIPLAN+]],'[1]DT Caqueta'!$V$7:$AO$23,5,FALSE),"NA")</f>
        <v>-</v>
      </c>
      <c r="M105" s="45" t="str">
        <f>IFERROR(VLOOKUP(Tabla1[[#This Row],[Código SIPLAN+]],'[1]DT Caqueta'!$V$7:$AO$23,6,FALSE),"NA")</f>
        <v>-</v>
      </c>
      <c r="N105" s="45" t="str">
        <f>IFERROR(VLOOKUP(Tabla1[[#This Row],[Código SIPLAN+]],'[1]DT Caqueta'!$V$7:$AO$23,7,FALSE),"NA")</f>
        <v>-</v>
      </c>
      <c r="O105" s="45" t="s">
        <v>42</v>
      </c>
      <c r="P105" s="45" t="s">
        <v>42</v>
      </c>
      <c r="Q105" s="46" t="s">
        <v>42</v>
      </c>
      <c r="R105" s="45" t="str">
        <f>IFERROR(VLOOKUP(Tabla1[[#This Row],[Código SIPLAN+]],'[1]DT Caqueta'!$V$7:$AO$23,8,FALSE),"NA")</f>
        <v>-</v>
      </c>
      <c r="S105" s="45" t="str">
        <f>IFERROR(VLOOKUP(Tabla1[[#This Row],[Código SIPLAN+]],'[1]DT Caqueta'!$V$7:$AO$23,9,FALSE),"NA")</f>
        <v>-</v>
      </c>
      <c r="T105" s="45">
        <f>IFERROR(VLOOKUP(Tabla1[[#This Row],[Código SIPLAN+]],'[1]DT Caqueta'!$V$7:$AO$23,10,FALSE),"NA")</f>
        <v>1</v>
      </c>
      <c r="U105" s="45">
        <f>IFERROR(VLOOKUP(Tabla1[[#This Row],[Código SIPLAN+]],'[1]DT Caqueta'!$V$7:$AO$23,18,FALSE),"NA")</f>
        <v>1</v>
      </c>
      <c r="V105" s="45">
        <f>SUM(Tabla1[[#This Row],[Abril ]:[Junio]])</f>
        <v>1</v>
      </c>
      <c r="W105" s="46">
        <f>+Tabla1[[#This Row],[Resultado acumulado segundo trimestre]]/Tabla1[[#This Row],[Meta segundo trimestre]]</f>
        <v>1</v>
      </c>
    </row>
    <row r="106" spans="1:23" hidden="1" x14ac:dyDescent="0.25">
      <c r="A106" t="s">
        <v>563</v>
      </c>
      <c r="B106" t="s">
        <v>591</v>
      </c>
      <c r="C106" t="s">
        <v>598</v>
      </c>
      <c r="D106" t="s">
        <v>611</v>
      </c>
      <c r="E106" t="s">
        <v>567</v>
      </c>
      <c r="F106">
        <v>154</v>
      </c>
      <c r="G106" t="s">
        <v>522</v>
      </c>
      <c r="H106" t="s">
        <v>599</v>
      </c>
      <c r="I106">
        <v>100</v>
      </c>
      <c r="J106" t="s">
        <v>41</v>
      </c>
      <c r="L106" s="45" t="str">
        <f>IFERROR(VLOOKUP(Tabla1[[#This Row],[Código SIPLAN+]],'[1]DT Caqueta'!$V$7:$AO$23,5,FALSE),"NA")</f>
        <v>NA</v>
      </c>
      <c r="M106" s="45" t="str">
        <f>IFERROR(VLOOKUP(Tabla1[[#This Row],[Código SIPLAN+]],'[1]DT Caqueta'!$V$7:$AO$23,6,FALSE),"NA")</f>
        <v>NA</v>
      </c>
      <c r="N106" s="45" t="str">
        <f>IFERROR(VLOOKUP(Tabla1[[#This Row],[Código SIPLAN+]],'[1]DT Caqueta'!$V$7:$AO$23,7,FALSE),"NA")</f>
        <v>NA</v>
      </c>
      <c r="O106" s="45" t="str">
        <f>IFERROR(VLOOKUP(Tabla1[[#This Row],[Código SIPLAN+]],'[1]DT Caqueta'!$V$7:$AO$23,17,FALSE),"NA")</f>
        <v>NA</v>
      </c>
      <c r="P106" s="45" t="str">
        <f>IFERROR(VLOOKUP(Tabla1[[#This Row],[Código SIPLAN+]],'[1]DT Caqueta'!$V$7:$AO$23,17,FALSE),"NA")</f>
        <v>NA</v>
      </c>
      <c r="Q106" s="45" t="str">
        <f>IFERROR(VLOOKUP(Tabla1[[#This Row],[Código SIPLAN+]],'[1]DT Caqueta'!$V$7:$AO$23,17,FALSE),"NA")</f>
        <v>NA</v>
      </c>
      <c r="R106" s="45" t="str">
        <f>IFERROR(VLOOKUP(Tabla1[[#This Row],[Código SIPLAN+]],'[1]DT Caqueta'!$V$7:$AO$23,8,FALSE),"NA")</f>
        <v>NA</v>
      </c>
      <c r="S106" s="45" t="str">
        <f>IFERROR(VLOOKUP(Tabla1[[#This Row],[Código SIPLAN+]],'[1]DT Caqueta'!$V$7:$AO$23,9,FALSE),"NA")</f>
        <v>NA</v>
      </c>
      <c r="T106" s="45" t="str">
        <f>IFERROR(VLOOKUP(Tabla1[[#This Row],[Código SIPLAN+]],'[1]DT Caqueta'!$V$7:$AO$23,10,FALSE),"NA")</f>
        <v>NA</v>
      </c>
      <c r="U106" s="45" t="str">
        <f>IFERROR(VLOOKUP(Tabla1[[#This Row],[Código SIPLAN+]],'[1]DT Caqueta'!$V$7:$AO$23,18,FALSE),"NA")</f>
        <v>NA</v>
      </c>
      <c r="V106" s="45" t="str">
        <f>IFERROR(VLOOKUP(Tabla1[[#This Row],[Código SIPLAN+]],'[1]DT Caqueta'!$V$7:$AO$23,18,FALSE),"NA")</f>
        <v>NA</v>
      </c>
      <c r="W106" s="45" t="str">
        <f>IFERROR(VLOOKUP(Tabla1[[#This Row],[Código SIPLAN+]],'[1]DT Caqueta'!$V$7:$AO$23,18,FALSE),"NA")</f>
        <v>NA</v>
      </c>
    </row>
    <row r="107" spans="1:23" hidden="1" x14ac:dyDescent="0.25">
      <c r="A107" t="s">
        <v>563</v>
      </c>
      <c r="B107" t="s">
        <v>600</v>
      </c>
      <c r="C107" t="s">
        <v>601</v>
      </c>
      <c r="D107" t="s">
        <v>611</v>
      </c>
      <c r="E107" t="s">
        <v>571</v>
      </c>
      <c r="F107">
        <v>165</v>
      </c>
      <c r="G107" t="s">
        <v>524</v>
      </c>
      <c r="H107" t="s">
        <v>525</v>
      </c>
      <c r="I107">
        <v>10</v>
      </c>
      <c r="J107" t="s">
        <v>568</v>
      </c>
      <c r="L107" s="45" t="str">
        <f>IFERROR(VLOOKUP(Tabla1[[#This Row],[Código SIPLAN+]],'[1]DT Caqueta'!$V$7:$AO$23,5,FALSE),"NA")</f>
        <v>-</v>
      </c>
      <c r="M107" s="45" t="str">
        <f>IFERROR(VLOOKUP(Tabla1[[#This Row],[Código SIPLAN+]],'[1]DT Caqueta'!$V$7:$AO$23,6,FALSE),"NA")</f>
        <v>-</v>
      </c>
      <c r="N107" s="45">
        <f>IFERROR(VLOOKUP(Tabla1[[#This Row],[Código SIPLAN+]],'[1]DT Caqueta'!$V$7:$AO$23,7,FALSE),"NA")</f>
        <v>5</v>
      </c>
      <c r="O107" s="45">
        <f>IFERROR(VLOOKUP(Tabla1[[#This Row],[Código SIPLAN+]],'[1]DT Caqueta'!$V$7:$AO$23,17,FALSE),"NA")</f>
        <v>2</v>
      </c>
      <c r="P107" s="45">
        <f>SUM(Tabla1[[#This Row],[Enero]:[Marzo]])</f>
        <v>5</v>
      </c>
      <c r="Q107" s="46">
        <v>1</v>
      </c>
      <c r="R107" s="45" t="str">
        <f>IFERROR(VLOOKUP(Tabla1[[#This Row],[Código SIPLAN+]],'[1]DT Caqueta'!$V$7:$AO$23,8,FALSE),"NA")</f>
        <v>-</v>
      </c>
      <c r="S107" s="45" t="str">
        <f>IFERROR(VLOOKUP(Tabla1[[#This Row],[Código SIPLAN+]],'[1]DT Caqueta'!$V$7:$AO$23,9,FALSE),"NA")</f>
        <v>-</v>
      </c>
      <c r="T107" s="45">
        <f>IFERROR(VLOOKUP(Tabla1[[#This Row],[Código SIPLAN+]],'[1]DT Caqueta'!$V$7:$AO$23,10,FALSE),"NA")</f>
        <v>4</v>
      </c>
      <c r="U107" s="45">
        <f>IFERROR(VLOOKUP(Tabla1[[#This Row],[Código SIPLAN+]],'[1]DT Caqueta'!$V$7:$AO$23,18,FALSE),"NA")</f>
        <v>3</v>
      </c>
      <c r="V107" s="45">
        <f>SUM(Tabla1[[#This Row],[Abril ]:[Junio]])</f>
        <v>4</v>
      </c>
      <c r="W107" s="46">
        <f>+Tabla1[[#This Row],[Resultado acumulado segundo trimestre]]/Tabla1[[#This Row],[Meta segundo trimestre]]</f>
        <v>1.3333333333333333</v>
      </c>
    </row>
    <row r="108" spans="1:23" hidden="1" x14ac:dyDescent="0.25">
      <c r="A108" t="s">
        <v>563</v>
      </c>
      <c r="B108" t="s">
        <v>602</v>
      </c>
      <c r="C108" t="s">
        <v>603</v>
      </c>
      <c r="D108" t="s">
        <v>611</v>
      </c>
      <c r="E108" t="s">
        <v>567</v>
      </c>
      <c r="F108">
        <v>189</v>
      </c>
      <c r="G108" t="s">
        <v>526</v>
      </c>
      <c r="H108" t="s">
        <v>353</v>
      </c>
      <c r="I108">
        <v>3</v>
      </c>
      <c r="J108" t="s">
        <v>568</v>
      </c>
      <c r="L108" s="45" t="str">
        <f>IFERROR(VLOOKUP(Tabla1[[#This Row],[Código SIPLAN+]],'[1]DT Caqueta'!$V$7:$AO$23,5,FALSE),"NA")</f>
        <v>-</v>
      </c>
      <c r="M108" s="45" t="str">
        <f>IFERROR(VLOOKUP(Tabla1[[#This Row],[Código SIPLAN+]],'[1]DT Caqueta'!$V$7:$AO$23,6,FALSE),"NA")</f>
        <v>-</v>
      </c>
      <c r="N108" s="45" t="str">
        <f>IFERROR(VLOOKUP(Tabla1[[#This Row],[Código SIPLAN+]],'[1]DT Caqueta'!$V$7:$AO$23,7,FALSE),"NA")</f>
        <v>-</v>
      </c>
      <c r="O108" s="45" t="s">
        <v>42</v>
      </c>
      <c r="P108" s="45" t="s">
        <v>42</v>
      </c>
      <c r="Q108" s="46" t="s">
        <v>42</v>
      </c>
      <c r="R108" s="45" t="str">
        <f>IFERROR(VLOOKUP(Tabla1[[#This Row],[Código SIPLAN+]],'[1]DT Caqueta'!$V$7:$AO$23,8,FALSE),"NA")</f>
        <v>-</v>
      </c>
      <c r="S108" s="45">
        <f>IFERROR(VLOOKUP(Tabla1[[#This Row],[Código SIPLAN+]],'[1]DT Caqueta'!$V$7:$AO$23,9,FALSE),"NA")</f>
        <v>1</v>
      </c>
      <c r="T108" s="45" t="str">
        <f>IFERROR(VLOOKUP(Tabla1[[#This Row],[Código SIPLAN+]],'[1]DT Caqueta'!$V$7:$AO$23,10,FALSE),"NA")</f>
        <v>-</v>
      </c>
      <c r="U108" s="45">
        <f>IFERROR(VLOOKUP(Tabla1[[#This Row],[Código SIPLAN+]],'[1]DT Caqueta'!$V$7:$AO$23,18,FALSE),"NA")</f>
        <v>1</v>
      </c>
      <c r="V108" s="45">
        <f>SUM(Tabla1[[#This Row],[Abril ]:[Junio]])</f>
        <v>1</v>
      </c>
      <c r="W108" s="46">
        <f>+Tabla1[[#This Row],[Resultado acumulado segundo trimestre]]/Tabla1[[#This Row],[Meta segundo trimestre]]</f>
        <v>1</v>
      </c>
    </row>
    <row r="109" spans="1:23" hidden="1" x14ac:dyDescent="0.25">
      <c r="A109" t="s">
        <v>563</v>
      </c>
      <c r="B109" t="s">
        <v>604</v>
      </c>
      <c r="C109" t="s">
        <v>604</v>
      </c>
      <c r="D109" t="s">
        <v>611</v>
      </c>
      <c r="E109" t="s">
        <v>571</v>
      </c>
      <c r="F109">
        <v>209</v>
      </c>
      <c r="G109" t="s">
        <v>527</v>
      </c>
      <c r="H109" t="s">
        <v>528</v>
      </c>
      <c r="I109">
        <v>100</v>
      </c>
      <c r="J109" t="s">
        <v>41</v>
      </c>
      <c r="L109" s="45" t="str">
        <f>IFERROR(VLOOKUP(Tabla1[[#This Row],[Código SIPLAN+]],'[1]DT Caqueta'!$V$7:$AO$23,5,FALSE),"NA")</f>
        <v>-</v>
      </c>
      <c r="M109" s="45" t="str">
        <f>IFERROR(VLOOKUP(Tabla1[[#This Row],[Código SIPLAN+]],'[1]DT Caqueta'!$V$7:$AO$23,6,FALSE),"NA")</f>
        <v>-</v>
      </c>
      <c r="N109" s="45" t="str">
        <f>IFERROR(VLOOKUP(Tabla1[[#This Row],[Código SIPLAN+]],'[1]DT Caqueta'!$V$7:$AO$23,7,FALSE),"NA")</f>
        <v>-</v>
      </c>
      <c r="O109" s="45" t="s">
        <v>42</v>
      </c>
      <c r="P109" s="45" t="s">
        <v>42</v>
      </c>
      <c r="Q109" s="46" t="s">
        <v>42</v>
      </c>
      <c r="R109" s="45" t="str">
        <f>IFERROR(VLOOKUP(Tabla1[[#This Row],[Código SIPLAN+]],'[1]DT Caqueta'!$V$7:$AO$23,8,FALSE),"NA")</f>
        <v>-</v>
      </c>
      <c r="S109" s="45" t="str">
        <f>IFERROR(VLOOKUP(Tabla1[[#This Row],[Código SIPLAN+]],'[1]DT Caqueta'!$V$7:$AO$23,9,FALSE),"NA")</f>
        <v>-</v>
      </c>
      <c r="T109" s="45">
        <f>IFERROR(VLOOKUP(Tabla1[[#This Row],[Código SIPLAN+]],'[1]DT Caqueta'!$V$7:$AO$23,10,FALSE),"NA")</f>
        <v>0</v>
      </c>
      <c r="U109" s="45">
        <f>IFERROR(VLOOKUP(Tabla1[[#This Row],[Código SIPLAN+]],'[1]DT Caqueta'!$V$7:$AO$23,18,FALSE),"NA")</f>
        <v>0.5</v>
      </c>
      <c r="V109" s="45">
        <f>SUM(Tabla1[[#This Row],[Abril ]:[Junio]])</f>
        <v>0</v>
      </c>
      <c r="W109" s="46">
        <f>+Tabla1[[#This Row],[Resultado acumulado segundo trimestre]]/Tabla1[[#This Row],[Meta segundo trimestre]]</f>
        <v>0</v>
      </c>
    </row>
    <row r="110" spans="1:23" hidden="1" x14ac:dyDescent="0.25">
      <c r="A110" t="s">
        <v>563</v>
      </c>
      <c r="B110" t="s">
        <v>604</v>
      </c>
      <c r="C110" t="s">
        <v>605</v>
      </c>
      <c r="D110" t="s">
        <v>611</v>
      </c>
      <c r="E110" t="s">
        <v>571</v>
      </c>
      <c r="F110">
        <v>218</v>
      </c>
      <c r="G110" t="s">
        <v>529</v>
      </c>
      <c r="H110" t="s">
        <v>443</v>
      </c>
      <c r="I110">
        <v>60</v>
      </c>
      <c r="J110" t="s">
        <v>568</v>
      </c>
      <c r="L110" s="45" t="str">
        <f>IFERROR(VLOOKUP(Tabla1[[#This Row],[Código SIPLAN+]],'[1]DT Caqueta'!$V$7:$AO$23,5,FALSE),"NA")</f>
        <v>-</v>
      </c>
      <c r="M110" s="45" t="str">
        <f>IFERROR(VLOOKUP(Tabla1[[#This Row],[Código SIPLAN+]],'[1]DT Caqueta'!$V$7:$AO$23,6,FALSE),"NA")</f>
        <v>-</v>
      </c>
      <c r="N110" s="45" t="str">
        <f>IFERROR(VLOOKUP(Tabla1[[#This Row],[Código SIPLAN+]],'[1]DT Caqueta'!$V$7:$AO$23,7,FALSE),"NA")</f>
        <v>-</v>
      </c>
      <c r="O110" s="45" t="s">
        <v>42</v>
      </c>
      <c r="P110" s="45" t="s">
        <v>42</v>
      </c>
      <c r="Q110" s="46" t="s">
        <v>42</v>
      </c>
      <c r="R110" s="45" t="str">
        <f>IFERROR(VLOOKUP(Tabla1[[#This Row],[Código SIPLAN+]],'[1]DT Caqueta'!$V$7:$AO$23,8,FALSE),"NA")</f>
        <v>-</v>
      </c>
      <c r="S110" s="45" t="str">
        <f>IFERROR(VLOOKUP(Tabla1[[#This Row],[Código SIPLAN+]],'[1]DT Caqueta'!$V$7:$AO$23,9,FALSE),"NA")</f>
        <v>-</v>
      </c>
      <c r="T110" s="45">
        <f>IFERROR(VLOOKUP(Tabla1[[#This Row],[Código SIPLAN+]],'[1]DT Caqueta'!$V$7:$AO$23,10,FALSE),"NA")</f>
        <v>20</v>
      </c>
      <c r="U110" s="45">
        <f>IFERROR(VLOOKUP(Tabla1[[#This Row],[Código SIPLAN+]],'[1]DT Caqueta'!$V$7:$AO$23,18,FALSE),"NA")</f>
        <v>20</v>
      </c>
      <c r="V110" s="45">
        <f>SUM(Tabla1[[#This Row],[Abril ]:[Junio]])</f>
        <v>20</v>
      </c>
      <c r="W110" s="46">
        <f>+Tabla1[[#This Row],[Resultado acumulado segundo trimestre]]/Tabla1[[#This Row],[Meta segundo trimestre]]</f>
        <v>1</v>
      </c>
    </row>
    <row r="111" spans="1:23" hidden="1" x14ac:dyDescent="0.25">
      <c r="A111" t="s">
        <v>569</v>
      </c>
      <c r="B111" t="s">
        <v>570</v>
      </c>
      <c r="C111" t="s">
        <v>462</v>
      </c>
      <c r="D111" t="s">
        <v>611</v>
      </c>
      <c r="E111" t="s">
        <v>571</v>
      </c>
      <c r="F111">
        <v>29</v>
      </c>
      <c r="G111" t="s">
        <v>463</v>
      </c>
      <c r="H111" t="s">
        <v>464</v>
      </c>
      <c r="I111">
        <v>100</v>
      </c>
      <c r="J111" t="s">
        <v>41</v>
      </c>
      <c r="L111" s="47">
        <v>0</v>
      </c>
      <c r="M111" s="47">
        <v>0</v>
      </c>
      <c r="N111" s="47">
        <v>0</v>
      </c>
      <c r="O111" s="47">
        <v>1</v>
      </c>
      <c r="P111" s="47">
        <v>0</v>
      </c>
      <c r="Q111" s="47">
        <v>1</v>
      </c>
      <c r="R111" s="47">
        <v>0</v>
      </c>
      <c r="S111" s="47">
        <v>0</v>
      </c>
      <c r="T111" s="47">
        <v>0</v>
      </c>
      <c r="U111" s="47">
        <v>1</v>
      </c>
      <c r="V111" s="47">
        <v>1</v>
      </c>
      <c r="W111" s="47">
        <v>1</v>
      </c>
    </row>
    <row r="112" spans="1:23" hidden="1" x14ac:dyDescent="0.25">
      <c r="A112" t="s">
        <v>569</v>
      </c>
      <c r="B112" t="s">
        <v>570</v>
      </c>
      <c r="C112" t="s">
        <v>462</v>
      </c>
      <c r="D112" t="s">
        <v>611</v>
      </c>
      <c r="E112" t="s">
        <v>571</v>
      </c>
      <c r="F112">
        <v>31</v>
      </c>
      <c r="G112" t="s">
        <v>465</v>
      </c>
      <c r="H112" t="s">
        <v>572</v>
      </c>
      <c r="I112">
        <v>100</v>
      </c>
      <c r="J112" t="s">
        <v>41</v>
      </c>
      <c r="L112" s="47" t="s">
        <v>42</v>
      </c>
      <c r="M112" s="47" t="s">
        <v>42</v>
      </c>
      <c r="N112" s="47" t="s">
        <v>42</v>
      </c>
      <c r="O112" s="47" t="s">
        <v>42</v>
      </c>
      <c r="P112" s="47" t="s">
        <v>42</v>
      </c>
      <c r="Q112" s="47" t="s">
        <v>42</v>
      </c>
      <c r="R112" s="47" t="s">
        <v>42</v>
      </c>
      <c r="S112" s="47" t="s">
        <v>42</v>
      </c>
      <c r="T112" s="47">
        <v>0</v>
      </c>
      <c r="U112" s="47">
        <v>1</v>
      </c>
      <c r="V112" s="47">
        <v>1</v>
      </c>
      <c r="W112" s="47">
        <v>1</v>
      </c>
    </row>
    <row r="113" spans="1:23" hidden="1" x14ac:dyDescent="0.25">
      <c r="A113" t="s">
        <v>569</v>
      </c>
      <c r="B113" t="s">
        <v>570</v>
      </c>
      <c r="C113" t="s">
        <v>462</v>
      </c>
      <c r="D113" t="s">
        <v>611</v>
      </c>
      <c r="E113" t="s">
        <v>571</v>
      </c>
      <c r="F113">
        <v>32</v>
      </c>
      <c r="G113" t="s">
        <v>467</v>
      </c>
      <c r="H113" t="s">
        <v>573</v>
      </c>
      <c r="I113">
        <v>100</v>
      </c>
      <c r="J113" t="s">
        <v>41</v>
      </c>
      <c r="L113" s="47" t="s">
        <v>42</v>
      </c>
      <c r="M113" s="47" t="s">
        <v>42</v>
      </c>
      <c r="N113" s="47" t="s">
        <v>42</v>
      </c>
      <c r="O113" s="47" t="s">
        <v>42</v>
      </c>
      <c r="P113" s="47" t="s">
        <v>42</v>
      </c>
      <c r="Q113" s="47" t="s">
        <v>42</v>
      </c>
      <c r="R113" s="47">
        <v>0</v>
      </c>
      <c r="S113" s="47" t="s">
        <v>42</v>
      </c>
      <c r="T113" s="47" t="s">
        <v>42</v>
      </c>
      <c r="U113" s="47">
        <v>1</v>
      </c>
      <c r="V113" s="47">
        <v>1</v>
      </c>
      <c r="W113" s="47">
        <v>1</v>
      </c>
    </row>
    <row r="114" spans="1:23" hidden="1" x14ac:dyDescent="0.25">
      <c r="A114" t="s">
        <v>569</v>
      </c>
      <c r="B114" t="s">
        <v>576</v>
      </c>
      <c r="C114" t="s">
        <v>577</v>
      </c>
      <c r="D114" t="s">
        <v>611</v>
      </c>
      <c r="E114" t="s">
        <v>37</v>
      </c>
      <c r="F114">
        <v>47</v>
      </c>
      <c r="G114" t="s">
        <v>473</v>
      </c>
      <c r="H114" t="s">
        <v>474</v>
      </c>
      <c r="I114">
        <v>90</v>
      </c>
      <c r="J114" t="s">
        <v>41</v>
      </c>
      <c r="L114" s="47" t="s">
        <v>42</v>
      </c>
      <c r="M114" s="47">
        <v>1.0511999999999999</v>
      </c>
      <c r="N114" s="47" t="s">
        <v>42</v>
      </c>
      <c r="O114" s="47">
        <v>0.9</v>
      </c>
      <c r="P114" s="47">
        <v>1</v>
      </c>
      <c r="Q114" s="47">
        <v>1</v>
      </c>
      <c r="R114" s="47" t="s">
        <v>42</v>
      </c>
      <c r="S114" s="47" t="s">
        <v>42</v>
      </c>
      <c r="T114" s="47" t="s">
        <v>42</v>
      </c>
      <c r="U114" s="47">
        <v>0.9</v>
      </c>
      <c r="V114" s="47" t="s">
        <v>42</v>
      </c>
      <c r="W114" s="47" t="s">
        <v>42</v>
      </c>
    </row>
    <row r="115" spans="1:23" hidden="1" x14ac:dyDescent="0.25">
      <c r="A115" t="s">
        <v>569</v>
      </c>
      <c r="B115" t="s">
        <v>576</v>
      </c>
      <c r="C115" t="s">
        <v>581</v>
      </c>
      <c r="D115" t="s">
        <v>611</v>
      </c>
      <c r="E115" t="s">
        <v>567</v>
      </c>
      <c r="F115">
        <v>79</v>
      </c>
      <c r="G115" t="s">
        <v>483</v>
      </c>
      <c r="H115" t="s">
        <v>484</v>
      </c>
      <c r="I115">
        <v>100</v>
      </c>
      <c r="J115" t="s">
        <v>41</v>
      </c>
      <c r="L115" s="47" t="s">
        <v>42</v>
      </c>
      <c r="M115" s="47" t="s">
        <v>42</v>
      </c>
      <c r="N115" s="47">
        <v>0.9375</v>
      </c>
      <c r="O115" s="47">
        <v>1</v>
      </c>
      <c r="P115" s="47">
        <v>0.94</v>
      </c>
      <c r="Q115" s="47">
        <v>0.94</v>
      </c>
      <c r="R115" s="47">
        <v>1.0667</v>
      </c>
      <c r="S115" s="47">
        <v>1</v>
      </c>
      <c r="T115" s="47">
        <v>1</v>
      </c>
      <c r="U115" s="47">
        <v>1</v>
      </c>
      <c r="V115" s="47">
        <v>1</v>
      </c>
      <c r="W115" s="47">
        <v>1</v>
      </c>
    </row>
    <row r="116" spans="1:23" hidden="1" x14ac:dyDescent="0.25">
      <c r="A116" t="s">
        <v>569</v>
      </c>
      <c r="B116" t="s">
        <v>576</v>
      </c>
      <c r="C116" t="s">
        <v>582</v>
      </c>
      <c r="D116" t="s">
        <v>611</v>
      </c>
      <c r="E116" t="s">
        <v>575</v>
      </c>
      <c r="F116">
        <v>88</v>
      </c>
      <c r="G116" t="s">
        <v>489</v>
      </c>
      <c r="H116" t="s">
        <v>490</v>
      </c>
      <c r="I116">
        <v>100</v>
      </c>
      <c r="J116" t="s">
        <v>41</v>
      </c>
      <c r="L116" s="47" t="s">
        <v>42</v>
      </c>
      <c r="M116" s="47" t="s">
        <v>42</v>
      </c>
      <c r="N116" s="47" t="s">
        <v>42</v>
      </c>
      <c r="O116" s="47" t="s">
        <v>42</v>
      </c>
      <c r="P116" s="47" t="s">
        <v>42</v>
      </c>
      <c r="Q116" s="47" t="s">
        <v>42</v>
      </c>
      <c r="R116" s="47" t="s">
        <v>42</v>
      </c>
      <c r="S116" s="47" t="s">
        <v>42</v>
      </c>
      <c r="T116" s="47">
        <v>0</v>
      </c>
      <c r="U116" s="47">
        <v>1</v>
      </c>
      <c r="V116" s="47">
        <v>0</v>
      </c>
      <c r="W116" s="47">
        <v>0</v>
      </c>
    </row>
    <row r="117" spans="1:23" hidden="1" x14ac:dyDescent="0.25">
      <c r="A117" t="s">
        <v>569</v>
      </c>
      <c r="B117" t="s">
        <v>576</v>
      </c>
      <c r="C117" t="s">
        <v>581</v>
      </c>
      <c r="D117" t="s">
        <v>611</v>
      </c>
      <c r="E117" t="s">
        <v>567</v>
      </c>
      <c r="F117">
        <v>228</v>
      </c>
      <c r="G117" t="s">
        <v>533</v>
      </c>
      <c r="H117" t="s">
        <v>534</v>
      </c>
      <c r="I117">
        <v>100</v>
      </c>
      <c r="J117" t="s">
        <v>41</v>
      </c>
      <c r="L117" s="47" t="s">
        <v>42</v>
      </c>
      <c r="M117" s="47">
        <v>0</v>
      </c>
      <c r="N117" s="47">
        <v>2.6875</v>
      </c>
      <c r="O117" s="47">
        <v>1</v>
      </c>
      <c r="P117" s="47">
        <v>1</v>
      </c>
      <c r="Q117" s="47">
        <v>1</v>
      </c>
      <c r="R117" s="47">
        <v>1.5468999999999999</v>
      </c>
      <c r="S117" s="47">
        <v>1.1333</v>
      </c>
      <c r="T117" s="47">
        <v>1</v>
      </c>
      <c r="U117" s="47">
        <v>1</v>
      </c>
      <c r="V117" s="47">
        <v>1</v>
      </c>
      <c r="W117" s="47">
        <v>1</v>
      </c>
    </row>
    <row r="118" spans="1:23" hidden="1" x14ac:dyDescent="0.25">
      <c r="A118" t="s">
        <v>569</v>
      </c>
      <c r="B118" t="s">
        <v>602</v>
      </c>
      <c r="C118" t="s">
        <v>603</v>
      </c>
      <c r="D118" t="s">
        <v>611</v>
      </c>
      <c r="E118" t="s">
        <v>571</v>
      </c>
      <c r="F118">
        <v>239</v>
      </c>
      <c r="G118" t="s">
        <v>535</v>
      </c>
      <c r="H118" t="s">
        <v>536</v>
      </c>
      <c r="I118">
        <v>100</v>
      </c>
      <c r="J118" t="s">
        <v>41</v>
      </c>
      <c r="L118" s="47" t="s">
        <v>42</v>
      </c>
      <c r="M118" s="47" t="s">
        <v>42</v>
      </c>
      <c r="N118" s="47" t="s">
        <v>42</v>
      </c>
      <c r="O118" s="47" t="s">
        <v>42</v>
      </c>
      <c r="P118" s="47" t="s">
        <v>42</v>
      </c>
      <c r="Q118" s="47" t="s">
        <v>42</v>
      </c>
      <c r="R118" s="47" t="s">
        <v>42</v>
      </c>
      <c r="S118" s="47">
        <v>1</v>
      </c>
      <c r="T118" s="47">
        <v>1</v>
      </c>
      <c r="U118" s="47">
        <v>1</v>
      </c>
      <c r="V118" s="47">
        <v>1</v>
      </c>
      <c r="W118" s="47">
        <v>1</v>
      </c>
    </row>
    <row r="119" spans="1:23" hidden="1" x14ac:dyDescent="0.25">
      <c r="A119" t="s">
        <v>569</v>
      </c>
      <c r="B119" t="s">
        <v>570</v>
      </c>
      <c r="C119" t="s">
        <v>462</v>
      </c>
      <c r="D119" t="s">
        <v>612</v>
      </c>
      <c r="E119" t="s">
        <v>571</v>
      </c>
      <c r="F119">
        <v>29</v>
      </c>
      <c r="G119" t="s">
        <v>463</v>
      </c>
      <c r="H119" t="s">
        <v>464</v>
      </c>
      <c r="I119">
        <v>100</v>
      </c>
      <c r="J119" t="s">
        <v>41</v>
      </c>
      <c r="L119" s="47">
        <v>0</v>
      </c>
      <c r="M119" s="47">
        <v>0</v>
      </c>
      <c r="N119" s="47">
        <v>0</v>
      </c>
      <c r="O119" s="47">
        <v>1</v>
      </c>
      <c r="P119" s="46">
        <v>0</v>
      </c>
      <c r="Q119" s="46">
        <v>0</v>
      </c>
      <c r="R119" s="46">
        <v>0.25</v>
      </c>
      <c r="S119" s="46">
        <v>0</v>
      </c>
      <c r="T119" s="46">
        <v>1.7142999999999999</v>
      </c>
      <c r="U119" s="46">
        <v>1</v>
      </c>
      <c r="V119" s="46">
        <v>0.68420000000000003</v>
      </c>
      <c r="W119" s="46">
        <v>0.68420000000000003</v>
      </c>
    </row>
    <row r="120" spans="1:23" hidden="1" x14ac:dyDescent="0.25">
      <c r="A120" t="s">
        <v>569</v>
      </c>
      <c r="B120" t="s">
        <v>570</v>
      </c>
      <c r="C120" t="s">
        <v>462</v>
      </c>
      <c r="D120" t="s">
        <v>612</v>
      </c>
      <c r="E120" t="s">
        <v>571</v>
      </c>
      <c r="F120">
        <v>31</v>
      </c>
      <c r="G120" t="s">
        <v>465</v>
      </c>
      <c r="H120" t="s">
        <v>572</v>
      </c>
      <c r="I120">
        <v>100</v>
      </c>
      <c r="J120" t="s">
        <v>41</v>
      </c>
      <c r="L120" s="47" t="s">
        <v>42</v>
      </c>
      <c r="M120" s="47" t="s">
        <v>42</v>
      </c>
      <c r="N120" s="47" t="s">
        <v>42</v>
      </c>
      <c r="O120" s="47" t="s">
        <v>42</v>
      </c>
      <c r="P120" s="46" t="s">
        <v>42</v>
      </c>
      <c r="Q120" s="46" t="s">
        <v>42</v>
      </c>
      <c r="R120" s="46" t="s">
        <v>42</v>
      </c>
      <c r="S120" s="46" t="s">
        <v>42</v>
      </c>
      <c r="T120" s="46">
        <v>0.94120000000000004</v>
      </c>
      <c r="U120" s="46">
        <v>1</v>
      </c>
      <c r="V120" s="46">
        <v>0.94120000000000004</v>
      </c>
      <c r="W120" s="46">
        <v>0.94120000000000004</v>
      </c>
    </row>
    <row r="121" spans="1:23" hidden="1" x14ac:dyDescent="0.25">
      <c r="A121" t="s">
        <v>569</v>
      </c>
      <c r="B121" t="s">
        <v>570</v>
      </c>
      <c r="C121" t="s">
        <v>462</v>
      </c>
      <c r="D121" t="s">
        <v>612</v>
      </c>
      <c r="E121" t="s">
        <v>571</v>
      </c>
      <c r="F121">
        <v>32</v>
      </c>
      <c r="G121" t="s">
        <v>467</v>
      </c>
      <c r="H121" t="s">
        <v>573</v>
      </c>
      <c r="I121">
        <v>100</v>
      </c>
      <c r="J121" t="s">
        <v>41</v>
      </c>
      <c r="L121" s="47" t="s">
        <v>42</v>
      </c>
      <c r="M121" s="47" t="s">
        <v>42</v>
      </c>
      <c r="N121" s="47" t="s">
        <v>42</v>
      </c>
      <c r="O121" s="47" t="s">
        <v>42</v>
      </c>
      <c r="P121" s="46" t="s">
        <v>42</v>
      </c>
      <c r="Q121" s="46" t="s">
        <v>42</v>
      </c>
      <c r="R121" s="46">
        <v>0</v>
      </c>
      <c r="S121" s="46" t="s">
        <v>42</v>
      </c>
      <c r="T121" s="46" t="s">
        <v>42</v>
      </c>
      <c r="U121" s="46">
        <v>1</v>
      </c>
      <c r="V121" s="46">
        <v>1</v>
      </c>
      <c r="W121" s="46">
        <v>1</v>
      </c>
    </row>
    <row r="122" spans="1:23" hidden="1" x14ac:dyDescent="0.25">
      <c r="A122" t="s">
        <v>569</v>
      </c>
      <c r="B122" t="s">
        <v>576</v>
      </c>
      <c r="C122" t="s">
        <v>577</v>
      </c>
      <c r="D122" t="s">
        <v>612</v>
      </c>
      <c r="E122" t="s">
        <v>37</v>
      </c>
      <c r="F122">
        <v>47</v>
      </c>
      <c r="G122" t="s">
        <v>473</v>
      </c>
      <c r="H122" t="s">
        <v>474</v>
      </c>
      <c r="I122">
        <v>90</v>
      </c>
      <c r="J122" t="s">
        <v>41</v>
      </c>
      <c r="L122" s="47" t="s">
        <v>42</v>
      </c>
      <c r="M122" s="47">
        <v>1.0327</v>
      </c>
      <c r="N122" s="47" t="s">
        <v>42</v>
      </c>
      <c r="O122" s="47">
        <v>0.9</v>
      </c>
      <c r="P122" s="46">
        <v>1</v>
      </c>
      <c r="Q122" s="46">
        <v>1</v>
      </c>
      <c r="R122" s="46">
        <v>1.0579000000000001</v>
      </c>
      <c r="S122" s="46" t="s">
        <v>42</v>
      </c>
      <c r="T122" s="46">
        <v>1.0048999999999999</v>
      </c>
      <c r="U122" s="46">
        <v>0.9</v>
      </c>
      <c r="V122" s="46">
        <v>1</v>
      </c>
      <c r="W122" s="46">
        <v>1</v>
      </c>
    </row>
    <row r="123" spans="1:23" hidden="1" x14ac:dyDescent="0.25">
      <c r="A123" t="s">
        <v>569</v>
      </c>
      <c r="B123" t="s">
        <v>576</v>
      </c>
      <c r="C123" t="s">
        <v>581</v>
      </c>
      <c r="D123" t="s">
        <v>612</v>
      </c>
      <c r="E123" t="s">
        <v>567</v>
      </c>
      <c r="F123">
        <v>79</v>
      </c>
      <c r="G123" t="s">
        <v>483</v>
      </c>
      <c r="H123" t="s">
        <v>484</v>
      </c>
      <c r="I123">
        <v>100</v>
      </c>
      <c r="J123" t="s">
        <v>41</v>
      </c>
      <c r="L123" s="47" t="s">
        <v>42</v>
      </c>
      <c r="M123" s="47" t="s">
        <v>42</v>
      </c>
      <c r="N123" s="47">
        <v>0</v>
      </c>
      <c r="O123" s="47">
        <v>1</v>
      </c>
      <c r="P123" s="46">
        <v>0</v>
      </c>
      <c r="Q123" s="46">
        <v>0</v>
      </c>
      <c r="R123" s="46">
        <v>1</v>
      </c>
      <c r="S123" s="46">
        <v>0.75</v>
      </c>
      <c r="T123" s="46">
        <v>1</v>
      </c>
      <c r="U123" s="46">
        <v>1</v>
      </c>
      <c r="V123" s="46">
        <v>0.91300000000000003</v>
      </c>
      <c r="W123" s="46">
        <v>0.91300000000000003</v>
      </c>
    </row>
    <row r="124" spans="1:23" hidden="1" x14ac:dyDescent="0.25">
      <c r="A124" t="s">
        <v>569</v>
      </c>
      <c r="B124" t="s">
        <v>576</v>
      </c>
      <c r="C124" t="s">
        <v>582</v>
      </c>
      <c r="D124" t="s">
        <v>612</v>
      </c>
      <c r="E124" t="s">
        <v>575</v>
      </c>
      <c r="F124">
        <v>88</v>
      </c>
      <c r="G124" t="s">
        <v>489</v>
      </c>
      <c r="H124" t="s">
        <v>490</v>
      </c>
      <c r="I124">
        <v>100</v>
      </c>
      <c r="J124" t="s">
        <v>41</v>
      </c>
      <c r="L124" s="47" t="s">
        <v>42</v>
      </c>
      <c r="M124" s="47" t="s">
        <v>42</v>
      </c>
      <c r="N124" s="47" t="s">
        <v>42</v>
      </c>
      <c r="O124" s="47" t="s">
        <v>42</v>
      </c>
      <c r="P124" s="46" t="s">
        <v>42</v>
      </c>
      <c r="Q124" s="46" t="s">
        <v>42</v>
      </c>
      <c r="R124" s="46" t="s">
        <v>42</v>
      </c>
      <c r="S124" s="46" t="s">
        <v>42</v>
      </c>
      <c r="T124" s="46">
        <v>0.2286</v>
      </c>
      <c r="U124" s="46">
        <v>1</v>
      </c>
      <c r="V124" s="46">
        <v>0.2286</v>
      </c>
      <c r="W124" s="46">
        <v>0.2286</v>
      </c>
    </row>
    <row r="125" spans="1:23" hidden="1" x14ac:dyDescent="0.25">
      <c r="A125" t="s">
        <v>569</v>
      </c>
      <c r="B125" t="s">
        <v>589</v>
      </c>
      <c r="C125" t="s">
        <v>589</v>
      </c>
      <c r="D125" t="s">
        <v>612</v>
      </c>
      <c r="E125" t="s">
        <v>575</v>
      </c>
      <c r="F125">
        <v>104</v>
      </c>
      <c r="G125" t="s">
        <v>46</v>
      </c>
      <c r="H125" t="s">
        <v>610</v>
      </c>
      <c r="I125">
        <v>100</v>
      </c>
      <c r="J125" t="s">
        <v>41</v>
      </c>
      <c r="L125" s="47" t="s">
        <v>42</v>
      </c>
      <c r="M125" s="47" t="s">
        <v>42</v>
      </c>
      <c r="N125" s="47">
        <v>1</v>
      </c>
      <c r="O125" s="47">
        <v>1</v>
      </c>
      <c r="P125" s="46">
        <v>1</v>
      </c>
      <c r="Q125" s="46">
        <v>1</v>
      </c>
      <c r="R125" s="46" t="s">
        <v>42</v>
      </c>
      <c r="S125" s="46" t="s">
        <v>42</v>
      </c>
      <c r="T125" s="46">
        <v>0</v>
      </c>
      <c r="U125" s="46">
        <v>1</v>
      </c>
      <c r="V125" s="46">
        <v>1</v>
      </c>
      <c r="W125" s="46">
        <v>1</v>
      </c>
    </row>
    <row r="126" spans="1:23" hidden="1" x14ac:dyDescent="0.25">
      <c r="A126" t="s">
        <v>569</v>
      </c>
      <c r="B126" t="s">
        <v>576</v>
      </c>
      <c r="C126" t="s">
        <v>581</v>
      </c>
      <c r="D126" t="s">
        <v>612</v>
      </c>
      <c r="E126" t="s">
        <v>567</v>
      </c>
      <c r="F126">
        <v>228</v>
      </c>
      <c r="G126" t="s">
        <v>533</v>
      </c>
      <c r="H126" t="s">
        <v>534</v>
      </c>
      <c r="I126">
        <v>100</v>
      </c>
      <c r="J126" t="s">
        <v>41</v>
      </c>
      <c r="L126" s="47" t="s">
        <v>42</v>
      </c>
      <c r="M126" s="47">
        <v>0</v>
      </c>
      <c r="N126" s="47">
        <v>6</v>
      </c>
      <c r="O126" s="47">
        <v>1</v>
      </c>
      <c r="P126" s="46">
        <v>1</v>
      </c>
      <c r="Q126" s="46">
        <v>1</v>
      </c>
      <c r="R126" s="46">
        <v>1.2353000000000001</v>
      </c>
      <c r="S126" s="46">
        <v>1.0570999999999999</v>
      </c>
      <c r="T126" s="46">
        <v>1.0226999999999999</v>
      </c>
      <c r="U126" s="46">
        <v>1</v>
      </c>
      <c r="V126" s="46">
        <v>1</v>
      </c>
      <c r="W126" s="46">
        <v>1</v>
      </c>
    </row>
    <row r="127" spans="1:23" hidden="1" x14ac:dyDescent="0.25">
      <c r="A127" t="s">
        <v>569</v>
      </c>
      <c r="B127" t="s">
        <v>602</v>
      </c>
      <c r="C127" t="s">
        <v>603</v>
      </c>
      <c r="D127" t="s">
        <v>612</v>
      </c>
      <c r="E127" t="s">
        <v>571</v>
      </c>
      <c r="F127">
        <v>239</v>
      </c>
      <c r="G127" t="s">
        <v>535</v>
      </c>
      <c r="H127" t="s">
        <v>536</v>
      </c>
      <c r="I127">
        <v>100</v>
      </c>
      <c r="J127" t="s">
        <v>41</v>
      </c>
      <c r="L127" s="47" t="s">
        <v>42</v>
      </c>
      <c r="M127" s="47" t="s">
        <v>42</v>
      </c>
      <c r="N127" s="47" t="s">
        <v>42</v>
      </c>
      <c r="O127" s="47" t="s">
        <v>42</v>
      </c>
      <c r="P127" s="46" t="s">
        <v>42</v>
      </c>
      <c r="Q127" s="46" t="s">
        <v>42</v>
      </c>
      <c r="R127" s="44" t="s">
        <v>42</v>
      </c>
      <c r="S127" s="47">
        <v>1</v>
      </c>
      <c r="T127" s="47">
        <v>1</v>
      </c>
      <c r="U127" s="47">
        <v>1</v>
      </c>
      <c r="V127" s="47">
        <v>1</v>
      </c>
      <c r="W127" s="47">
        <v>1</v>
      </c>
    </row>
    <row r="128" spans="1:23" hidden="1" x14ac:dyDescent="0.25">
      <c r="A128" t="s">
        <v>563</v>
      </c>
      <c r="B128" t="s">
        <v>564</v>
      </c>
      <c r="C128" t="s">
        <v>565</v>
      </c>
      <c r="D128" t="s">
        <v>612</v>
      </c>
      <c r="E128" t="s">
        <v>567</v>
      </c>
      <c r="F128">
        <v>19</v>
      </c>
      <c r="G128" t="s">
        <v>458</v>
      </c>
      <c r="H128" t="s">
        <v>459</v>
      </c>
      <c r="I128">
        <v>43</v>
      </c>
      <c r="J128" t="s">
        <v>568</v>
      </c>
      <c r="L128" s="44" t="str">
        <f>IFERROR(VLOOKUP(Tabla1[[#This Row],[Código SIPLAN+]],'[1]DT Cauca'!$V$7:$AO$24,5,FALSE),"NA")</f>
        <v>-</v>
      </c>
      <c r="M128" s="44" t="str">
        <f>IFERROR(VLOOKUP(Tabla1[[#This Row],[Código SIPLAN+]],'[1]DT Cauca'!$V$7:$AO$24,6,FALSE),"NA")</f>
        <v>-</v>
      </c>
      <c r="N128" s="44" t="str">
        <f>IFERROR(VLOOKUP(Tabla1[[#This Row],[Código SIPLAN+]],'[1]DT Cauca'!$V$7:$AO$24,7,FALSE),"NA")</f>
        <v>-</v>
      </c>
      <c r="O128" s="44" t="s">
        <v>42</v>
      </c>
      <c r="P128" s="44" t="s">
        <v>42</v>
      </c>
      <c r="Q128" s="47" t="str">
        <f>+IFERROR(Tabla1[[#This Row],[Resultado acumulado primer trimestre]]/Tabla1[[#This Row],[Meta primer trimestre]],"-")</f>
        <v>-</v>
      </c>
      <c r="R128" s="44">
        <f>IFERROR(VLOOKUP(Tabla1[[#This Row],[Código SIPLAN+]],'[1]DT Cauca'!$V$7:$AO$24,8,FALSE),"NA")</f>
        <v>21</v>
      </c>
      <c r="S128" s="44">
        <f>IFERROR(VLOOKUP(Tabla1[[#This Row],[Código SIPLAN+]],'[1]DT Cauca'!$V$7:$AO$24,9,FALSE),"NA")</f>
        <v>1</v>
      </c>
      <c r="T128" s="44">
        <f>IFERROR(VLOOKUP(Tabla1[[#This Row],[Código SIPLAN+]],'[1]DT Cauca'!$V$7:$AO$24,10,FALSE),"NA")</f>
        <v>7</v>
      </c>
      <c r="U128" s="44">
        <f>IFERROR(VLOOKUP(Tabla1[[#This Row],[Código SIPLAN+]],'[1]DT Cauca'!$V$7:$AO$24,19,FALSE),"NA")</f>
        <v>42</v>
      </c>
      <c r="V128" s="44">
        <f>SUM(Tabla1[[#This Row],[Abril ]:[Junio]])</f>
        <v>29</v>
      </c>
      <c r="W128" s="47">
        <f>+Tabla1[[#This Row],[Resultado acumulado segundo trimestre]]/Tabla1[[#This Row],[Meta segundo trimestre]]</f>
        <v>0.69047619047619047</v>
      </c>
    </row>
    <row r="129" spans="1:23" hidden="1" x14ac:dyDescent="0.25">
      <c r="A129" t="s">
        <v>563</v>
      </c>
      <c r="B129" t="s">
        <v>570</v>
      </c>
      <c r="C129" t="s">
        <v>574</v>
      </c>
      <c r="D129" t="s">
        <v>612</v>
      </c>
      <c r="E129" t="s">
        <v>575</v>
      </c>
      <c r="F129">
        <v>39</v>
      </c>
      <c r="G129" t="s">
        <v>470</v>
      </c>
      <c r="H129" t="s">
        <v>471</v>
      </c>
      <c r="I129">
        <v>45</v>
      </c>
      <c r="J129" t="s">
        <v>568</v>
      </c>
      <c r="L129" s="44" t="str">
        <f>IFERROR(VLOOKUP(Tabla1[[#This Row],[Código SIPLAN+]],'[1]DT Cauca'!$V$7:$AO$24,5,FALSE),"NA")</f>
        <v>-</v>
      </c>
      <c r="M129" s="44" t="str">
        <f>IFERROR(VLOOKUP(Tabla1[[#This Row],[Código SIPLAN+]],'[1]DT Cauca'!$V$7:$AO$24,6,FALSE),"NA")</f>
        <v>-</v>
      </c>
      <c r="N129" s="44">
        <f>IFERROR(VLOOKUP(Tabla1[[#This Row],[Código SIPLAN+]],'[1]DT Cauca'!$V$7:$AO$24,7,FALSE),"NA")</f>
        <v>0</v>
      </c>
      <c r="O129" s="44">
        <f>IFERROR(VLOOKUP(Tabla1[[#This Row],[Código SIPLAN+]],'[1]DT Cauca'!$V$7:$AO$24,17,FALSE),"NA")</f>
        <v>10</v>
      </c>
      <c r="P129" s="44">
        <f>SUM(Tabla1[[#This Row],[Enero]:[Marzo]])</f>
        <v>0</v>
      </c>
      <c r="Q129" s="47">
        <f>+IFERROR(Tabla1[[#This Row],[Resultado acumulado primer trimestre]]/Tabla1[[#This Row],[Meta primer trimestre]],"-")</f>
        <v>0</v>
      </c>
      <c r="R129" s="44" t="str">
        <f>IFERROR(VLOOKUP(Tabla1[[#This Row],[Código SIPLAN+]],'[1]DT Cauca'!$V$7:$AO$24,8,FALSE),"NA")</f>
        <v>-</v>
      </c>
      <c r="S129" s="44" t="str">
        <f>IFERROR(VLOOKUP(Tabla1[[#This Row],[Código SIPLAN+]],'[1]DT Cauca'!$V$7:$AO$24,9,FALSE),"NA")</f>
        <v>-</v>
      </c>
      <c r="T129" s="44">
        <f>IFERROR(VLOOKUP(Tabla1[[#This Row],[Código SIPLAN+]],'[1]DT Cauca'!$V$7:$AO$24,10,FALSE),"NA")</f>
        <v>13</v>
      </c>
      <c r="U129" s="44">
        <f>IFERROR(VLOOKUP(Tabla1[[#This Row],[Código SIPLAN+]],'[1]DT Cauca'!$V$7:$AO$24,19,FALSE),"NA")</f>
        <v>23</v>
      </c>
      <c r="V129" s="44">
        <f>SUM(Tabla1[[#This Row],[Abril ]:[Junio]])</f>
        <v>13</v>
      </c>
      <c r="W129" s="47">
        <f>+Tabla1[[#This Row],[Resultado acumulado segundo trimestre]]/Tabla1[[#This Row],[Meta segundo trimestre]]</f>
        <v>0.56521739130434778</v>
      </c>
    </row>
    <row r="130" spans="1:23" hidden="1" x14ac:dyDescent="0.25">
      <c r="A130" t="s">
        <v>563</v>
      </c>
      <c r="B130" t="s">
        <v>576</v>
      </c>
      <c r="C130" t="s">
        <v>578</v>
      </c>
      <c r="D130" t="s">
        <v>612</v>
      </c>
      <c r="E130" t="s">
        <v>37</v>
      </c>
      <c r="F130">
        <v>56</v>
      </c>
      <c r="G130" t="s">
        <v>579</v>
      </c>
      <c r="H130" t="s">
        <v>476</v>
      </c>
      <c r="I130">
        <v>39</v>
      </c>
      <c r="J130" t="s">
        <v>568</v>
      </c>
      <c r="L130" s="44" t="str">
        <f>IFERROR(VLOOKUP(Tabla1[[#This Row],[Código SIPLAN+]],'[1]DT Cauca'!$V$7:$AO$24,5,FALSE),"NA")</f>
        <v>-</v>
      </c>
      <c r="M130" s="44" t="str">
        <f>IFERROR(VLOOKUP(Tabla1[[#This Row],[Código SIPLAN+]],'[1]DT Cauca'!$V$7:$AO$24,6,FALSE),"NA")</f>
        <v>-</v>
      </c>
      <c r="N130" s="44" t="str">
        <f>IFERROR(VLOOKUP(Tabla1[[#This Row],[Código SIPLAN+]],'[1]DT Cauca'!$V$7:$AO$24,7,FALSE),"NA")</f>
        <v>-</v>
      </c>
      <c r="O130" s="44" t="s">
        <v>42</v>
      </c>
      <c r="P130" s="44" t="s">
        <v>42</v>
      </c>
      <c r="Q130" s="47" t="str">
        <f>+IFERROR(Tabla1[[#This Row],[Resultado acumulado primer trimestre]]/Tabla1[[#This Row],[Meta primer trimestre]],"-")</f>
        <v>-</v>
      </c>
      <c r="R130" s="44" t="str">
        <f>IFERROR(VLOOKUP(Tabla1[[#This Row],[Código SIPLAN+]],'[1]DT Cauca'!$V$7:$AO$24,8,FALSE),"NA")</f>
        <v>-</v>
      </c>
      <c r="S130" s="44" t="str">
        <f>IFERROR(VLOOKUP(Tabla1[[#This Row],[Código SIPLAN+]],'[1]DT Cauca'!$V$7:$AO$24,9,FALSE),"NA")</f>
        <v>-</v>
      </c>
      <c r="T130" s="44">
        <f>IFERROR(VLOOKUP(Tabla1[[#This Row],[Código SIPLAN+]],'[1]DT Cauca'!$V$7:$AO$24,10,FALSE),"NA")</f>
        <v>3</v>
      </c>
      <c r="U130" s="44">
        <f>IFERROR(VLOOKUP(Tabla1[[#This Row],[Código SIPLAN+]],'[1]DT Cauca'!$V$7:$AO$24,19,FALSE),"NA")</f>
        <v>5</v>
      </c>
      <c r="V130" s="44">
        <f>SUM(Tabla1[[#This Row],[Abril ]:[Junio]])</f>
        <v>3</v>
      </c>
      <c r="W130" s="47">
        <f>+Tabla1[[#This Row],[Resultado acumulado segundo trimestre]]/Tabla1[[#This Row],[Meta segundo trimestre]]</f>
        <v>0.6</v>
      </c>
    </row>
    <row r="131" spans="1:23" hidden="1" x14ac:dyDescent="0.25">
      <c r="A131" t="s">
        <v>563</v>
      </c>
      <c r="B131" t="s">
        <v>576</v>
      </c>
      <c r="C131" t="s">
        <v>578</v>
      </c>
      <c r="D131" t="s">
        <v>612</v>
      </c>
      <c r="E131" t="s">
        <v>580</v>
      </c>
      <c r="F131">
        <v>57</v>
      </c>
      <c r="G131" t="s">
        <v>304</v>
      </c>
      <c r="H131" t="s">
        <v>305</v>
      </c>
      <c r="I131">
        <v>14</v>
      </c>
      <c r="J131" t="s">
        <v>568</v>
      </c>
      <c r="L131" s="44" t="str">
        <f>IFERROR(VLOOKUP(Tabla1[[#This Row],[Código SIPLAN+]],'[1]DT Cauca'!$V$7:$AO$24,5,FALSE),"NA")</f>
        <v>NA</v>
      </c>
      <c r="M131" s="44" t="str">
        <f>IFERROR(VLOOKUP(Tabla1[[#This Row],[Código SIPLAN+]],'[1]DT Cauca'!$V$7:$AO$24,6,FALSE),"NA")</f>
        <v>NA</v>
      </c>
      <c r="N131" s="44" t="str">
        <f>IFERROR(VLOOKUP(Tabla1[[#This Row],[Código SIPLAN+]],'[1]DT Cauca'!$V$7:$AO$24,7,FALSE),"NA")</f>
        <v>NA</v>
      </c>
      <c r="O131" s="44" t="str">
        <f>IFERROR(VLOOKUP(Tabla1[[#This Row],[Código SIPLAN+]],'[1]DT Cauca'!$V$7:$AO$24,17,FALSE),"NA")</f>
        <v>NA</v>
      </c>
      <c r="P131" s="44" t="str">
        <f>IFERROR(VLOOKUP(Tabla1[[#This Row],[Código SIPLAN+]],'[1]DT Cauca'!$V$7:$AO$24,17,FALSE),"NA")</f>
        <v>NA</v>
      </c>
      <c r="Q131" s="47" t="str">
        <f>+IFERROR(Tabla1[[#This Row],[Resultado acumulado primer trimestre]]/Tabla1[[#This Row],[Meta primer trimestre]],"-")</f>
        <v>-</v>
      </c>
      <c r="R131" s="44" t="str">
        <f>IFERROR(VLOOKUP(Tabla1[[#This Row],[Código SIPLAN+]],'[1]DT Cauca'!$V$7:$AO$24,8,FALSE),"NA")</f>
        <v>NA</v>
      </c>
      <c r="S131" s="44" t="str">
        <f>IFERROR(VLOOKUP(Tabla1[[#This Row],[Código SIPLAN+]],'[1]DT Cauca'!$V$7:$AO$24,9,FALSE),"NA")</f>
        <v>NA</v>
      </c>
      <c r="T131" s="44" t="str">
        <f>IFERROR(VLOOKUP(Tabla1[[#This Row],[Código SIPLAN+]],'[1]DT Cauca'!$V$7:$AO$24,10,FALSE),"NA")</f>
        <v>NA</v>
      </c>
      <c r="U131" s="44" t="str">
        <f>IFERROR(VLOOKUP(Tabla1[[#This Row],[Código SIPLAN+]],'[1]DT Cauca'!$V$7:$AO$24,19,FALSE),"NA")</f>
        <v>NA</v>
      </c>
      <c r="V131" s="44" t="str">
        <f>IFERROR(VLOOKUP(Tabla1[[#This Row],[Código SIPLAN+]],'[1]DT Cauca'!$V$7:$AO$24,19,FALSE),"NA")</f>
        <v>NA</v>
      </c>
      <c r="W131" s="44" t="str">
        <f>IFERROR(VLOOKUP(Tabla1[[#This Row],[Código SIPLAN+]],'[1]DT Cauca'!$V$7:$AO$24,19,FALSE),"NA")</f>
        <v>NA</v>
      </c>
    </row>
    <row r="132" spans="1:23" hidden="1" x14ac:dyDescent="0.25">
      <c r="A132" t="s">
        <v>563</v>
      </c>
      <c r="B132" t="s">
        <v>576</v>
      </c>
      <c r="C132" t="s">
        <v>582</v>
      </c>
      <c r="D132" t="s">
        <v>612</v>
      </c>
      <c r="E132" t="s">
        <v>575</v>
      </c>
      <c r="F132">
        <v>85</v>
      </c>
      <c r="G132" t="s">
        <v>583</v>
      </c>
      <c r="H132" t="s">
        <v>584</v>
      </c>
      <c r="I132">
        <v>1000</v>
      </c>
      <c r="J132" t="s">
        <v>568</v>
      </c>
      <c r="L132" s="44" t="str">
        <f>IFERROR(VLOOKUP(Tabla1[[#This Row],[Código SIPLAN+]],'[1]DT Cauca'!$V$7:$AO$24,5,FALSE),"NA")</f>
        <v>-</v>
      </c>
      <c r="M132" s="44" t="str">
        <f>IFERROR(VLOOKUP(Tabla1[[#This Row],[Código SIPLAN+]],'[1]DT Cauca'!$V$7:$AO$24,6,FALSE),"NA")</f>
        <v>-</v>
      </c>
      <c r="N132" s="44" t="str">
        <f>IFERROR(VLOOKUP(Tabla1[[#This Row],[Código SIPLAN+]],'[1]DT Cauca'!$V$7:$AO$24,7,FALSE),"NA")</f>
        <v>-</v>
      </c>
      <c r="O132" s="44">
        <f>IFERROR(VLOOKUP(Tabla1[[#This Row],[Código SIPLAN+]],'[1]DT Cauca'!$V$7:$AO$24,17,FALSE),"NA")</f>
        <v>0</v>
      </c>
      <c r="P132" s="44" t="s">
        <v>42</v>
      </c>
      <c r="Q132" s="47" t="str">
        <f>+IFERROR(Tabla1[[#This Row],[Resultado acumulado primer trimestre]]/Tabla1[[#This Row],[Meta primer trimestre]],"-")</f>
        <v>-</v>
      </c>
      <c r="R132" s="44" t="str">
        <f>IFERROR(VLOOKUP(Tabla1[[#This Row],[Código SIPLAN+]],'[1]DT Cauca'!$V$7:$AO$24,8,FALSE),"NA")</f>
        <v>-</v>
      </c>
      <c r="S132" s="44" t="str">
        <f>IFERROR(VLOOKUP(Tabla1[[#This Row],[Código SIPLAN+]],'[1]DT Cauca'!$V$7:$AO$24,9,FALSE),"NA")</f>
        <v>-</v>
      </c>
      <c r="T132" s="44">
        <f>IFERROR(VLOOKUP(Tabla1[[#This Row],[Código SIPLAN+]],'[1]DT Cauca'!$V$7:$AO$24,10,FALSE),"NA")</f>
        <v>163</v>
      </c>
      <c r="U132" s="44">
        <f>IFERROR(VLOOKUP(Tabla1[[#This Row],[Código SIPLAN+]],'[1]DT Cauca'!$V$7:$AO$24,19,FALSE),"NA")</f>
        <v>400</v>
      </c>
      <c r="V132" s="44">
        <f>SUM(Tabla1[[#This Row],[Abril ]:[Junio]])</f>
        <v>163</v>
      </c>
      <c r="W132" s="47">
        <f>+Tabla1[[#This Row],[Resultado acumulado segundo trimestre]]/Tabla1[[#This Row],[Meta segundo trimestre]]</f>
        <v>0.40749999999999997</v>
      </c>
    </row>
    <row r="133" spans="1:23" hidden="1" x14ac:dyDescent="0.25">
      <c r="A133" t="s">
        <v>563</v>
      </c>
      <c r="B133" t="s">
        <v>576</v>
      </c>
      <c r="C133" t="s">
        <v>585</v>
      </c>
      <c r="D133" t="s">
        <v>612</v>
      </c>
      <c r="E133" t="s">
        <v>586</v>
      </c>
      <c r="F133">
        <v>95</v>
      </c>
      <c r="G133" t="s">
        <v>223</v>
      </c>
      <c r="H133" t="s">
        <v>224</v>
      </c>
      <c r="I133">
        <v>10</v>
      </c>
      <c r="J133" t="s">
        <v>568</v>
      </c>
      <c r="L133" s="44" t="str">
        <f>IFERROR(VLOOKUP(Tabla1[[#This Row],[Código SIPLAN+]],'[1]DT Cauca'!$V$7:$AO$24,5,FALSE),"NA")</f>
        <v>NA</v>
      </c>
      <c r="M133" s="44" t="str">
        <f>IFERROR(VLOOKUP(Tabla1[[#This Row],[Código SIPLAN+]],'[1]DT Cauca'!$V$7:$AO$24,6,FALSE),"NA")</f>
        <v>NA</v>
      </c>
      <c r="N133" s="44" t="str">
        <f>IFERROR(VLOOKUP(Tabla1[[#This Row],[Código SIPLAN+]],'[1]DT Cauca'!$V$7:$AO$24,7,FALSE),"NA")</f>
        <v>NA</v>
      </c>
      <c r="O133" s="44" t="str">
        <f>IFERROR(VLOOKUP(Tabla1[[#This Row],[Código SIPLAN+]],'[1]DT Cauca'!$V$7:$AO$24,17,FALSE),"NA")</f>
        <v>NA</v>
      </c>
      <c r="P133" s="44" t="str">
        <f>IFERROR(VLOOKUP(Tabla1[[#This Row],[Código SIPLAN+]],'[1]DT Cauca'!$V$7:$AO$24,17,FALSE),"NA")</f>
        <v>NA</v>
      </c>
      <c r="Q133" s="47" t="str">
        <f>+IFERROR(Tabla1[[#This Row],[Resultado acumulado primer trimestre]]/Tabla1[[#This Row],[Meta primer trimestre]],"-")</f>
        <v>-</v>
      </c>
      <c r="R133" s="44" t="str">
        <f>IFERROR(VLOOKUP(Tabla1[[#This Row],[Código SIPLAN+]],'[1]DT Cauca'!$V$7:$AO$24,8,FALSE),"NA")</f>
        <v>NA</v>
      </c>
      <c r="S133" s="44" t="str">
        <f>IFERROR(VLOOKUP(Tabla1[[#This Row],[Código SIPLAN+]],'[1]DT Cauca'!$V$7:$AO$24,9,FALSE),"NA")</f>
        <v>NA</v>
      </c>
      <c r="T133" s="44" t="str">
        <f>IFERROR(VLOOKUP(Tabla1[[#This Row],[Código SIPLAN+]],'[1]DT Cauca'!$V$7:$AO$24,10,FALSE),"NA")</f>
        <v>NA</v>
      </c>
      <c r="U133" s="44" t="str">
        <f>IFERROR(VLOOKUP(Tabla1[[#This Row],[Código SIPLAN+]],'[1]DT Cauca'!$V$7:$AO$24,19,FALSE),"NA")</f>
        <v>NA</v>
      </c>
      <c r="V133" s="44" t="str">
        <f>IFERROR(VLOOKUP(Tabla1[[#This Row],[Código SIPLAN+]],'[1]DT Cauca'!$V$7:$AO$24,19,FALSE),"NA")</f>
        <v>NA</v>
      </c>
      <c r="W133" s="44" t="str">
        <f>IFERROR(VLOOKUP(Tabla1[[#This Row],[Código SIPLAN+]],'[1]DT Cauca'!$V$7:$AO$24,19,FALSE),"NA")</f>
        <v>NA</v>
      </c>
    </row>
    <row r="134" spans="1:23" hidden="1" x14ac:dyDescent="0.25">
      <c r="A134" t="s">
        <v>563</v>
      </c>
      <c r="B134" t="s">
        <v>576</v>
      </c>
      <c r="C134" t="s">
        <v>585</v>
      </c>
      <c r="D134" t="s">
        <v>612</v>
      </c>
      <c r="E134" t="s">
        <v>586</v>
      </c>
      <c r="F134">
        <v>98</v>
      </c>
      <c r="G134" t="s">
        <v>587</v>
      </c>
      <c r="H134" t="s">
        <v>588</v>
      </c>
      <c r="I134">
        <v>265</v>
      </c>
      <c r="J134" t="s">
        <v>568</v>
      </c>
      <c r="L134" s="44" t="str">
        <f>IFERROR(VLOOKUP(Tabla1[[#This Row],[Código SIPLAN+]],'[1]DT Cauca'!$V$7:$AO$24,5,FALSE),"NA")</f>
        <v>NA</v>
      </c>
      <c r="M134" s="44" t="str">
        <f>IFERROR(VLOOKUP(Tabla1[[#This Row],[Código SIPLAN+]],'[1]DT Cauca'!$V$7:$AO$24,6,FALSE),"NA")</f>
        <v>NA</v>
      </c>
      <c r="N134" s="44" t="str">
        <f>IFERROR(VLOOKUP(Tabla1[[#This Row],[Código SIPLAN+]],'[1]DT Cauca'!$V$7:$AO$24,7,FALSE),"NA")</f>
        <v>NA</v>
      </c>
      <c r="O134" s="44" t="str">
        <f>IFERROR(VLOOKUP(Tabla1[[#This Row],[Código SIPLAN+]],'[1]DT Cauca'!$V$7:$AO$24,17,FALSE),"NA")</f>
        <v>NA</v>
      </c>
      <c r="P134" s="44" t="str">
        <f>IFERROR(VLOOKUP(Tabla1[[#This Row],[Código SIPLAN+]],'[1]DT Cauca'!$V$7:$AO$24,17,FALSE),"NA")</f>
        <v>NA</v>
      </c>
      <c r="Q134" s="47" t="str">
        <f>+IFERROR(Tabla1[[#This Row],[Resultado acumulado primer trimestre]]/Tabla1[[#This Row],[Meta primer trimestre]],"-")</f>
        <v>-</v>
      </c>
      <c r="R134" s="44" t="str">
        <f>IFERROR(VLOOKUP(Tabla1[[#This Row],[Código SIPLAN+]],'[1]DT Cauca'!$V$7:$AO$24,8,FALSE),"NA")</f>
        <v>NA</v>
      </c>
      <c r="S134" s="44" t="str">
        <f>IFERROR(VLOOKUP(Tabla1[[#This Row],[Código SIPLAN+]],'[1]DT Cauca'!$V$7:$AO$24,9,FALSE),"NA")</f>
        <v>NA</v>
      </c>
      <c r="T134" s="44" t="str">
        <f>IFERROR(VLOOKUP(Tabla1[[#This Row],[Código SIPLAN+]],'[1]DT Cauca'!$V$7:$AO$24,10,FALSE),"NA")</f>
        <v>NA</v>
      </c>
      <c r="U134" s="44" t="str">
        <f>IFERROR(VLOOKUP(Tabla1[[#This Row],[Código SIPLAN+]],'[1]DT Cauca'!$V$7:$AO$24,19,FALSE),"NA")</f>
        <v>NA</v>
      </c>
      <c r="V134" s="44" t="str">
        <f>IFERROR(VLOOKUP(Tabla1[[#This Row],[Código SIPLAN+]],'[1]DT Cauca'!$V$7:$AO$24,19,FALSE),"NA")</f>
        <v>NA</v>
      </c>
      <c r="W134" s="44" t="str">
        <f>IFERROR(VLOOKUP(Tabla1[[#This Row],[Código SIPLAN+]],'[1]DT Cauca'!$V$7:$AO$24,19,FALSE),"NA")</f>
        <v>NA</v>
      </c>
    </row>
    <row r="135" spans="1:23" hidden="1" x14ac:dyDescent="0.25">
      <c r="A135" t="s">
        <v>563</v>
      </c>
      <c r="B135" t="s">
        <v>589</v>
      </c>
      <c r="C135" t="s">
        <v>589</v>
      </c>
      <c r="D135" t="s">
        <v>612</v>
      </c>
      <c r="E135" t="s">
        <v>608</v>
      </c>
      <c r="F135">
        <v>101</v>
      </c>
      <c r="G135" t="s">
        <v>35</v>
      </c>
      <c r="H135" t="s">
        <v>36</v>
      </c>
      <c r="I135">
        <v>18</v>
      </c>
      <c r="J135" t="s">
        <v>568</v>
      </c>
      <c r="L135" s="44" t="str">
        <f>IFERROR(VLOOKUP(Tabla1[[#This Row],[Código SIPLAN+]],'[1]DT Cauca'!$V$7:$AO$24,5,FALSE),"NA")</f>
        <v>-</v>
      </c>
      <c r="M135" s="44" t="str">
        <f>IFERROR(VLOOKUP(Tabla1[[#This Row],[Código SIPLAN+]],'[1]DT Cauca'!$V$7:$AO$24,6,FALSE),"NA")</f>
        <v>-</v>
      </c>
      <c r="N135" s="44" t="str">
        <f>IFERROR(VLOOKUP(Tabla1[[#This Row],[Código SIPLAN+]],'[1]DT Cauca'!$V$7:$AO$24,7,FALSE),"NA")</f>
        <v>-</v>
      </c>
      <c r="O135" s="44" t="s">
        <v>42</v>
      </c>
      <c r="P135" s="44" t="s">
        <v>42</v>
      </c>
      <c r="Q135" s="47" t="str">
        <f>+IFERROR(Tabla1[[#This Row],[Resultado acumulado primer trimestre]]/Tabla1[[#This Row],[Meta primer trimestre]],"-")</f>
        <v>-</v>
      </c>
      <c r="R135" s="44" t="str">
        <f>IFERROR(VLOOKUP(Tabla1[[#This Row],[Código SIPLAN+]],'[1]DT Cauca'!$V$7:$AO$24,8,FALSE),"NA")</f>
        <v>-</v>
      </c>
      <c r="S135" s="44" t="str">
        <f>IFERROR(VLOOKUP(Tabla1[[#This Row],[Código SIPLAN+]],'[1]DT Cauca'!$V$7:$AO$24,9,FALSE),"NA")</f>
        <v>-</v>
      </c>
      <c r="T135" s="44">
        <f>IFERROR(VLOOKUP(Tabla1[[#This Row],[Código SIPLAN+]],'[1]DT Cauca'!$V$7:$AO$24,10,FALSE),"NA")</f>
        <v>2</v>
      </c>
      <c r="U135" s="44">
        <f>IFERROR(VLOOKUP(Tabla1[[#This Row],[Código SIPLAN+]],'[1]DT Cauca'!$V$7:$AO$24,19,FALSE),"NA")</f>
        <v>2</v>
      </c>
      <c r="V135" s="44">
        <f>SUM(Tabla1[[#This Row],[Abril ]:[Junio]])</f>
        <v>2</v>
      </c>
      <c r="W135" s="47">
        <f>+Tabla1[[#This Row],[Resultado acumulado segundo trimestre]]/Tabla1[[#This Row],[Meta segundo trimestre]]</f>
        <v>1</v>
      </c>
    </row>
    <row r="136" spans="1:23" hidden="1" x14ac:dyDescent="0.25">
      <c r="A136" t="s">
        <v>563</v>
      </c>
      <c r="B136" t="s">
        <v>589</v>
      </c>
      <c r="C136" t="s">
        <v>589</v>
      </c>
      <c r="D136" t="s">
        <v>612</v>
      </c>
      <c r="E136" t="s">
        <v>575</v>
      </c>
      <c r="F136">
        <v>105</v>
      </c>
      <c r="G136" t="s">
        <v>590</v>
      </c>
      <c r="H136" t="s">
        <v>49</v>
      </c>
      <c r="I136">
        <v>20</v>
      </c>
      <c r="J136" t="s">
        <v>568</v>
      </c>
      <c r="L136" s="44" t="str">
        <f>IFERROR(VLOOKUP(Tabla1[[#This Row],[Código SIPLAN+]],'[1]DT Cauca'!$V$7:$AO$24,5,FALSE),"NA")</f>
        <v>-</v>
      </c>
      <c r="M136" s="44" t="str">
        <f>IFERROR(VLOOKUP(Tabla1[[#This Row],[Código SIPLAN+]],'[1]DT Cauca'!$V$7:$AO$24,6,FALSE),"NA")</f>
        <v>-</v>
      </c>
      <c r="N136" s="44">
        <f>IFERROR(VLOOKUP(Tabla1[[#This Row],[Código SIPLAN+]],'[1]DT Cauca'!$V$7:$AO$24,7,FALSE),"NA")</f>
        <v>20</v>
      </c>
      <c r="O136" s="44">
        <f>IFERROR(VLOOKUP(Tabla1[[#This Row],[Código SIPLAN+]],'[1]DT Cauca'!$V$7:$AO$24,17,FALSE),"NA")</f>
        <v>10</v>
      </c>
      <c r="P136" s="44">
        <f>SUM(Tabla1[[#This Row],[Enero]:[Marzo]])</f>
        <v>20</v>
      </c>
      <c r="Q136" s="47">
        <v>1</v>
      </c>
      <c r="R136" s="44">
        <f>IFERROR(VLOOKUP(Tabla1[[#This Row],[Código SIPLAN+]],'[1]DT Cauca'!$V$7:$AO$24,8,FALSE),"NA")</f>
        <v>0</v>
      </c>
      <c r="S136" s="44" t="str">
        <f>IFERROR(VLOOKUP(Tabla1[[#This Row],[Código SIPLAN+]],'[1]DT Cauca'!$V$7:$AO$24,9,FALSE),"NA")</f>
        <v>-</v>
      </c>
      <c r="T136" s="44" t="str">
        <f>IFERROR(VLOOKUP(Tabla1[[#This Row],[Código SIPLAN+]],'[1]DT Cauca'!$V$7:$AO$24,10,FALSE),"NA")</f>
        <v>-</v>
      </c>
      <c r="U136" s="44">
        <f>IFERROR(VLOOKUP(Tabla1[[#This Row],[Código SIPLAN+]],'[1]DT Cauca'!$V$7:$AO$24,19,FALSE),"NA")</f>
        <v>20</v>
      </c>
      <c r="V136" s="44">
        <f>SUM(Tabla1[[#This Row],[Abril ]:[Junio]])</f>
        <v>0</v>
      </c>
      <c r="W136" s="47">
        <f>+Tabla1[[#This Row],[Resultado acumulado segundo trimestre]]/Tabla1[[#This Row],[Meta segundo trimestre]]</f>
        <v>0</v>
      </c>
    </row>
    <row r="137" spans="1:23" hidden="1" x14ac:dyDescent="0.25">
      <c r="A137" t="s">
        <v>563</v>
      </c>
      <c r="B137" t="s">
        <v>589</v>
      </c>
      <c r="C137" t="s">
        <v>589</v>
      </c>
      <c r="D137" t="s">
        <v>612</v>
      </c>
      <c r="E137" t="s">
        <v>571</v>
      </c>
      <c r="F137">
        <v>110</v>
      </c>
      <c r="G137" t="s">
        <v>613</v>
      </c>
      <c r="H137" t="s">
        <v>55</v>
      </c>
      <c r="I137">
        <v>14</v>
      </c>
      <c r="J137" t="s">
        <v>568</v>
      </c>
      <c r="L137" s="44" t="str">
        <f>IFERROR(VLOOKUP(Tabla1[[#This Row],[Código SIPLAN+]],'[1]DT Cauca'!$V$7:$AO$24,5,FALSE),"NA")</f>
        <v>-</v>
      </c>
      <c r="M137" s="44" t="str">
        <f>IFERROR(VLOOKUP(Tabla1[[#This Row],[Código SIPLAN+]],'[1]DT Cauca'!$V$7:$AO$24,6,FALSE),"NA")</f>
        <v>-</v>
      </c>
      <c r="N137" s="44" t="str">
        <f>IFERROR(VLOOKUP(Tabla1[[#This Row],[Código SIPLAN+]],'[1]DT Cauca'!$V$7:$AO$24,7,FALSE),"NA")</f>
        <v>-</v>
      </c>
      <c r="O137" s="44" t="s">
        <v>42</v>
      </c>
      <c r="P137" s="44" t="s">
        <v>42</v>
      </c>
      <c r="Q137" s="47" t="str">
        <f>+IFERROR(Tabla1[[#This Row],[Resultado acumulado primer trimestre]]/Tabla1[[#This Row],[Meta primer trimestre]],"-")</f>
        <v>-</v>
      </c>
      <c r="R137" s="44" t="str">
        <f>IFERROR(VLOOKUP(Tabla1[[#This Row],[Código SIPLAN+]],'[1]DT Cauca'!$V$7:$AO$24,8,FALSE),"NA")</f>
        <v>-</v>
      </c>
      <c r="S137" s="44" t="str">
        <f>IFERROR(VLOOKUP(Tabla1[[#This Row],[Código SIPLAN+]],'[1]DT Cauca'!$V$7:$AO$24,9,FALSE),"NA")</f>
        <v>-</v>
      </c>
      <c r="T137" s="44">
        <f>IFERROR(VLOOKUP(Tabla1[[#This Row],[Código SIPLAN+]],'[1]DT Cauca'!$V$7:$AO$24,10,FALSE),"NA")</f>
        <v>0</v>
      </c>
      <c r="U137" s="44">
        <f>IFERROR(VLOOKUP(Tabla1[[#This Row],[Código SIPLAN+]],'[1]DT Cauca'!$V$7:$AO$24,19,FALSE),"NA")</f>
        <v>2</v>
      </c>
      <c r="V137" s="44">
        <f>SUM(Tabla1[[#This Row],[Abril ]:[Junio]])</f>
        <v>0</v>
      </c>
      <c r="W137" s="47">
        <f>+Tabla1[[#This Row],[Resultado acumulado segundo trimestre]]/Tabla1[[#This Row],[Meta segundo trimestre]]</f>
        <v>0</v>
      </c>
    </row>
    <row r="138" spans="1:23" hidden="1" x14ac:dyDescent="0.25">
      <c r="A138" t="s">
        <v>563</v>
      </c>
      <c r="B138" t="s">
        <v>591</v>
      </c>
      <c r="C138" t="s">
        <v>591</v>
      </c>
      <c r="D138" t="s">
        <v>612</v>
      </c>
      <c r="E138" t="s">
        <v>567</v>
      </c>
      <c r="F138">
        <v>114</v>
      </c>
      <c r="G138" t="s">
        <v>500</v>
      </c>
      <c r="H138" t="s">
        <v>501</v>
      </c>
      <c r="I138">
        <v>4</v>
      </c>
      <c r="J138" t="s">
        <v>568</v>
      </c>
      <c r="L138" s="44" t="str">
        <f>IFERROR(VLOOKUP(Tabla1[[#This Row],[Código SIPLAN+]],'[1]DT Cauca'!$V$7:$AO$24,5,FALSE),"NA")</f>
        <v>-</v>
      </c>
      <c r="M138" s="44" t="str">
        <f>IFERROR(VLOOKUP(Tabla1[[#This Row],[Código SIPLAN+]],'[1]DT Cauca'!$V$7:$AO$24,6,FALSE),"NA")</f>
        <v>-</v>
      </c>
      <c r="N138" s="44">
        <f>IFERROR(VLOOKUP(Tabla1[[#This Row],[Código SIPLAN+]],'[1]DT Cauca'!$V$7:$AO$24,7,FALSE),"NA")</f>
        <v>1</v>
      </c>
      <c r="O138" s="44">
        <f>IFERROR(VLOOKUP(Tabla1[[#This Row],[Código SIPLAN+]],'[1]DT Cauca'!$V$7:$AO$24,17,FALSE),"NA")</f>
        <v>1</v>
      </c>
      <c r="P138" s="44">
        <f>SUM(Tabla1[[#This Row],[Enero]:[Marzo]])</f>
        <v>1</v>
      </c>
      <c r="Q138" s="47">
        <f>+IFERROR(Tabla1[[#This Row],[Resultado acumulado primer trimestre]]/Tabla1[[#This Row],[Meta primer trimestre]],"-")</f>
        <v>1</v>
      </c>
      <c r="R138" s="44" t="str">
        <f>IFERROR(VLOOKUP(Tabla1[[#This Row],[Código SIPLAN+]],'[1]DT Cauca'!$V$7:$AO$24,8,FALSE),"NA")</f>
        <v>-</v>
      </c>
      <c r="S138" s="44" t="str">
        <f>IFERROR(VLOOKUP(Tabla1[[#This Row],[Código SIPLAN+]],'[1]DT Cauca'!$V$7:$AO$24,9,FALSE),"NA")</f>
        <v>-</v>
      </c>
      <c r="T138" s="44">
        <f>IFERROR(VLOOKUP(Tabla1[[#This Row],[Código SIPLAN+]],'[1]DT Cauca'!$V$7:$AO$24,10,FALSE),"NA")</f>
        <v>1</v>
      </c>
      <c r="U138" s="44">
        <f>IFERROR(VLOOKUP(Tabla1[[#This Row],[Código SIPLAN+]],'[1]DT Cauca'!$V$7:$AO$24,19,FALSE),"NA")</f>
        <v>2</v>
      </c>
      <c r="V138" s="44">
        <f>SUM(Tabla1[[#This Row],[Abril ]:[Junio]])</f>
        <v>1</v>
      </c>
      <c r="W138" s="47">
        <f>+Tabla1[[#This Row],[Resultado acumulado segundo trimestre]]/Tabla1[[#This Row],[Meta segundo trimestre]]</f>
        <v>0.5</v>
      </c>
    </row>
    <row r="139" spans="1:23" hidden="1" x14ac:dyDescent="0.25">
      <c r="A139" t="s">
        <v>563</v>
      </c>
      <c r="B139" t="s">
        <v>591</v>
      </c>
      <c r="C139" t="s">
        <v>592</v>
      </c>
      <c r="D139" t="s">
        <v>612</v>
      </c>
      <c r="E139" t="s">
        <v>567</v>
      </c>
      <c r="F139">
        <v>131</v>
      </c>
      <c r="G139" t="s">
        <v>504</v>
      </c>
      <c r="H139" t="s">
        <v>505</v>
      </c>
      <c r="I139">
        <v>12</v>
      </c>
      <c r="J139" t="s">
        <v>568</v>
      </c>
      <c r="L139" s="44">
        <f>IFERROR(VLOOKUP(Tabla1[[#This Row],[Código SIPLAN+]],'[1]DT Cauca'!$V$7:$AO$24,5,FALSE),"NA")</f>
        <v>1</v>
      </c>
      <c r="M139" s="44">
        <f>IFERROR(VLOOKUP(Tabla1[[#This Row],[Código SIPLAN+]],'[1]DT Cauca'!$V$7:$AO$24,6,FALSE),"NA")</f>
        <v>1</v>
      </c>
      <c r="N139" s="44">
        <f>IFERROR(VLOOKUP(Tabla1[[#This Row],[Código SIPLAN+]],'[1]DT Cauca'!$V$7:$AO$24,7,FALSE),"NA")</f>
        <v>1</v>
      </c>
      <c r="O139" s="44">
        <f>IFERROR(VLOOKUP(Tabla1[[#This Row],[Código SIPLAN+]],'[1]DT Cauca'!$V$7:$AO$24,17,FALSE),"NA")</f>
        <v>3</v>
      </c>
      <c r="P139" s="44">
        <f>SUM(Tabla1[[#This Row],[Enero]:[Marzo]])</f>
        <v>3</v>
      </c>
      <c r="Q139" s="47">
        <f>+IFERROR(Tabla1[[#This Row],[Resultado acumulado primer trimestre]]/Tabla1[[#This Row],[Meta primer trimestre]],"-")</f>
        <v>1</v>
      </c>
      <c r="R139" s="44">
        <f>IFERROR(VLOOKUP(Tabla1[[#This Row],[Código SIPLAN+]],'[1]DT Cauca'!$V$7:$AO$24,8,FALSE),"NA")</f>
        <v>1</v>
      </c>
      <c r="S139" s="44">
        <f>IFERROR(VLOOKUP(Tabla1[[#This Row],[Código SIPLAN+]],'[1]DT Cauca'!$V$7:$AO$24,9,FALSE),"NA")</f>
        <v>1</v>
      </c>
      <c r="T139" s="44">
        <f>IFERROR(VLOOKUP(Tabla1[[#This Row],[Código SIPLAN+]],'[1]DT Cauca'!$V$7:$AO$24,10,FALSE),"NA")</f>
        <v>1</v>
      </c>
      <c r="U139" s="44">
        <f>IFERROR(VLOOKUP(Tabla1[[#This Row],[Código SIPLAN+]],'[1]DT Cauca'!$V$7:$AO$24,19,FALSE),"NA")</f>
        <v>6</v>
      </c>
      <c r="V139" s="44">
        <f>SUM(Tabla1[[#This Row],[Abril ]:[Junio]])</f>
        <v>3</v>
      </c>
      <c r="W139" s="47">
        <f>+Tabla1[[#This Row],[Resultado acumulado segundo trimestre]]/Tabla1[[#This Row],[Meta segundo trimestre]]</f>
        <v>0.5</v>
      </c>
    </row>
    <row r="140" spans="1:23" hidden="1" x14ac:dyDescent="0.25">
      <c r="A140" t="s">
        <v>563</v>
      </c>
      <c r="B140" t="s">
        <v>591</v>
      </c>
      <c r="C140" t="s">
        <v>593</v>
      </c>
      <c r="D140" t="s">
        <v>612</v>
      </c>
      <c r="E140" t="s">
        <v>567</v>
      </c>
      <c r="F140">
        <v>134</v>
      </c>
      <c r="G140" t="s">
        <v>594</v>
      </c>
      <c r="H140" t="s">
        <v>595</v>
      </c>
      <c r="I140">
        <v>8</v>
      </c>
      <c r="J140" t="s">
        <v>568</v>
      </c>
      <c r="L140" s="44" t="str">
        <f>IFERROR(VLOOKUP(Tabla1[[#This Row],[Código SIPLAN+]],'[1]DT Cauca'!$V$7:$AO$24,5,FALSE),"NA")</f>
        <v>-</v>
      </c>
      <c r="M140" s="44" t="str">
        <f>IFERROR(VLOOKUP(Tabla1[[#This Row],[Código SIPLAN+]],'[1]DT Cauca'!$V$7:$AO$24,6,FALSE),"NA")</f>
        <v>-</v>
      </c>
      <c r="N140" s="44">
        <f>IFERROR(VLOOKUP(Tabla1[[#This Row],[Código SIPLAN+]],'[1]DT Cauca'!$V$7:$AO$24,7,FALSE),"NA")</f>
        <v>2</v>
      </c>
      <c r="O140" s="44">
        <f>IFERROR(VLOOKUP(Tabla1[[#This Row],[Código SIPLAN+]],'[1]DT Cauca'!$V$7:$AO$24,17,FALSE),"NA")</f>
        <v>2</v>
      </c>
      <c r="P140" s="44">
        <f>SUM(Tabla1[[#This Row],[Enero]:[Marzo]])</f>
        <v>2</v>
      </c>
      <c r="Q140" s="47">
        <f>+IFERROR(Tabla1[[#This Row],[Resultado acumulado primer trimestre]]/Tabla1[[#This Row],[Meta primer trimestre]],"-")</f>
        <v>1</v>
      </c>
      <c r="R140" s="44" t="str">
        <f>IFERROR(VLOOKUP(Tabla1[[#This Row],[Código SIPLAN+]],'[1]DT Cauca'!$V$7:$AO$24,8,FALSE),"NA")</f>
        <v>-</v>
      </c>
      <c r="S140" s="44" t="str">
        <f>IFERROR(VLOOKUP(Tabla1[[#This Row],[Código SIPLAN+]],'[1]DT Cauca'!$V$7:$AO$24,9,FALSE),"NA")</f>
        <v>-</v>
      </c>
      <c r="T140" s="44">
        <f>IFERROR(VLOOKUP(Tabla1[[#This Row],[Código SIPLAN+]],'[1]DT Cauca'!$V$7:$AO$24,10,FALSE),"NA")</f>
        <v>2</v>
      </c>
      <c r="U140" s="44">
        <f>IFERROR(VLOOKUP(Tabla1[[#This Row],[Código SIPLAN+]],'[1]DT Cauca'!$V$7:$AO$24,19,FALSE),"NA")</f>
        <v>4</v>
      </c>
      <c r="V140" s="44">
        <f>SUM(Tabla1[[#This Row],[Abril ]:[Junio]])</f>
        <v>2</v>
      </c>
      <c r="W140" s="47">
        <f>+Tabla1[[#This Row],[Resultado acumulado segundo trimestre]]/Tabla1[[#This Row],[Meta segundo trimestre]]</f>
        <v>0.5</v>
      </c>
    </row>
    <row r="141" spans="1:23" hidden="1" x14ac:dyDescent="0.25">
      <c r="A141" t="s">
        <v>563</v>
      </c>
      <c r="B141" t="s">
        <v>591</v>
      </c>
      <c r="C141" t="s">
        <v>593</v>
      </c>
      <c r="D141" t="s">
        <v>612</v>
      </c>
      <c r="E141" t="s">
        <v>571</v>
      </c>
      <c r="F141">
        <v>137</v>
      </c>
      <c r="G141" t="s">
        <v>508</v>
      </c>
      <c r="H141" t="s">
        <v>509</v>
      </c>
      <c r="I141">
        <v>1</v>
      </c>
      <c r="J141" t="s">
        <v>568</v>
      </c>
      <c r="L141" s="44" t="str">
        <f>IFERROR(VLOOKUP(Tabla1[[#This Row],[Código SIPLAN+]],'[1]DT Cauca'!$V$7:$AO$24,5,FALSE),"NA")</f>
        <v>-</v>
      </c>
      <c r="M141" s="44" t="str">
        <f>IFERROR(VLOOKUP(Tabla1[[#This Row],[Código SIPLAN+]],'[1]DT Cauca'!$V$7:$AO$24,6,FALSE),"NA")</f>
        <v>-</v>
      </c>
      <c r="N141" s="44" t="str">
        <f>IFERROR(VLOOKUP(Tabla1[[#This Row],[Código SIPLAN+]],'[1]DT Cauca'!$V$7:$AO$24,7,FALSE),"NA")</f>
        <v>-</v>
      </c>
      <c r="O141" s="44" t="s">
        <v>42</v>
      </c>
      <c r="P141" s="44" t="s">
        <v>42</v>
      </c>
      <c r="Q141" s="47" t="str">
        <f>+IFERROR(Tabla1[[#This Row],[Resultado acumulado primer trimestre]]/Tabla1[[#This Row],[Meta primer trimestre]],"-")</f>
        <v>-</v>
      </c>
      <c r="R141" s="44" t="str">
        <f>IFERROR(VLOOKUP(Tabla1[[#This Row],[Código SIPLAN+]],'[1]DT Cauca'!$V$7:$AO$24,8,FALSE),"NA")</f>
        <v>-</v>
      </c>
      <c r="S141" s="44" t="str">
        <f>IFERROR(VLOOKUP(Tabla1[[#This Row],[Código SIPLAN+]],'[1]DT Cauca'!$V$7:$AO$24,9,FALSE),"NA")</f>
        <v>-</v>
      </c>
      <c r="T141" s="44">
        <f>IFERROR(VLOOKUP(Tabla1[[#This Row],[Código SIPLAN+]],'[1]DT Cauca'!$V$7:$AO$24,10,FALSE),"NA")</f>
        <v>1</v>
      </c>
      <c r="U141" s="44">
        <f>IFERROR(VLOOKUP(Tabla1[[#This Row],[Código SIPLAN+]],'[1]DT Cauca'!$V$7:$AO$24,19,FALSE),"NA")</f>
        <v>1</v>
      </c>
      <c r="V141" s="44">
        <f>SUM(Tabla1[[#This Row],[Abril ]:[Junio]])</f>
        <v>1</v>
      </c>
      <c r="W141" s="47">
        <f>+Tabla1[[#This Row],[Resultado acumulado segundo trimestre]]/Tabla1[[#This Row],[Meta segundo trimestre]]</f>
        <v>1</v>
      </c>
    </row>
    <row r="142" spans="1:23" hidden="1" x14ac:dyDescent="0.25">
      <c r="A142" t="s">
        <v>563</v>
      </c>
      <c r="B142" t="s">
        <v>591</v>
      </c>
      <c r="C142" t="s">
        <v>593</v>
      </c>
      <c r="D142" t="s">
        <v>612</v>
      </c>
      <c r="E142" t="s">
        <v>567</v>
      </c>
      <c r="F142">
        <v>144</v>
      </c>
      <c r="G142" t="s">
        <v>510</v>
      </c>
      <c r="H142" t="s">
        <v>596</v>
      </c>
      <c r="I142">
        <v>4</v>
      </c>
      <c r="J142" t="s">
        <v>568</v>
      </c>
      <c r="L142" s="44" t="str">
        <f>IFERROR(VLOOKUP(Tabla1[[#This Row],[Código SIPLAN+]],'[1]DT Cauca'!$V$7:$AO$24,5,FALSE),"NA")</f>
        <v>-</v>
      </c>
      <c r="M142" s="44" t="str">
        <f>IFERROR(VLOOKUP(Tabla1[[#This Row],[Código SIPLAN+]],'[1]DT Cauca'!$V$7:$AO$24,6,FALSE),"NA")</f>
        <v>-</v>
      </c>
      <c r="N142" s="44">
        <f>IFERROR(VLOOKUP(Tabla1[[#This Row],[Código SIPLAN+]],'[1]DT Cauca'!$V$7:$AO$24,7,FALSE),"NA")</f>
        <v>1</v>
      </c>
      <c r="O142" s="44">
        <f>IFERROR(VLOOKUP(Tabla1[[#This Row],[Código SIPLAN+]],'[1]DT Cauca'!$V$7:$AO$24,17,FALSE),"NA")</f>
        <v>1</v>
      </c>
      <c r="P142" s="44">
        <f>SUM(Tabla1[[#This Row],[Enero]:[Marzo]])</f>
        <v>1</v>
      </c>
      <c r="Q142" s="47">
        <f>+IFERROR(Tabla1[[#This Row],[Resultado acumulado primer trimestre]]/Tabla1[[#This Row],[Meta primer trimestre]],"-")</f>
        <v>1</v>
      </c>
      <c r="R142" s="44" t="str">
        <f>IFERROR(VLOOKUP(Tabla1[[#This Row],[Código SIPLAN+]],'[1]DT Cauca'!$V$7:$AO$24,8,FALSE),"NA")</f>
        <v>-</v>
      </c>
      <c r="S142" s="44" t="str">
        <f>IFERROR(VLOOKUP(Tabla1[[#This Row],[Código SIPLAN+]],'[1]DT Cauca'!$V$7:$AO$24,9,FALSE),"NA")</f>
        <v>-</v>
      </c>
      <c r="T142" s="44">
        <f>IFERROR(VLOOKUP(Tabla1[[#This Row],[Código SIPLAN+]],'[1]DT Cauca'!$V$7:$AO$24,10,FALSE),"NA")</f>
        <v>1</v>
      </c>
      <c r="U142" s="44">
        <f>IFERROR(VLOOKUP(Tabla1[[#This Row],[Código SIPLAN+]],'[1]DT Cauca'!$V$7:$AO$24,19,FALSE),"NA")</f>
        <v>2</v>
      </c>
      <c r="V142" s="44">
        <f>SUM(Tabla1[[#This Row],[Abril ]:[Junio]])</f>
        <v>1</v>
      </c>
      <c r="W142" s="47">
        <f>+Tabla1[[#This Row],[Resultado acumulado segundo trimestre]]/Tabla1[[#This Row],[Meta segundo trimestre]]</f>
        <v>0.5</v>
      </c>
    </row>
    <row r="143" spans="1:23" hidden="1" x14ac:dyDescent="0.25">
      <c r="A143" t="s">
        <v>563</v>
      </c>
      <c r="B143" t="s">
        <v>591</v>
      </c>
      <c r="C143" t="s">
        <v>597</v>
      </c>
      <c r="D143" t="s">
        <v>612</v>
      </c>
      <c r="E143" t="s">
        <v>567</v>
      </c>
      <c r="F143">
        <v>146</v>
      </c>
      <c r="G143" t="s">
        <v>513</v>
      </c>
      <c r="H143" t="s">
        <v>514</v>
      </c>
      <c r="I143">
        <v>10</v>
      </c>
      <c r="J143" t="s">
        <v>41</v>
      </c>
      <c r="L143" s="44" t="str">
        <f>IFERROR(VLOOKUP(Tabla1[[#This Row],[Código SIPLAN+]],'[1]DT Cauca'!$V$7:$AO$24,5,FALSE),"NA")</f>
        <v>NA</v>
      </c>
      <c r="M143" s="44" t="str">
        <f>IFERROR(VLOOKUP(Tabla1[[#This Row],[Código SIPLAN+]],'[1]DT Cauca'!$V$7:$AO$24,6,FALSE),"NA")</f>
        <v>NA</v>
      </c>
      <c r="N143" s="44" t="str">
        <f>IFERROR(VLOOKUP(Tabla1[[#This Row],[Código SIPLAN+]],'[1]DT Cauca'!$V$7:$AO$24,7,FALSE),"NA")</f>
        <v>NA</v>
      </c>
      <c r="O143" s="44" t="str">
        <f>IFERROR(VLOOKUP(Tabla1[[#This Row],[Código SIPLAN+]],'[1]DT Cauca'!$V$7:$AO$24,17,FALSE),"NA")</f>
        <v>NA</v>
      </c>
      <c r="P143" s="44">
        <f>SUM(Tabla1[[#This Row],[Enero]:[Marzo]])</f>
        <v>0</v>
      </c>
      <c r="Q143" s="47" t="str">
        <f>+IFERROR(Tabla1[[#This Row],[Resultado acumulado primer trimestre]]/Tabla1[[#This Row],[Meta primer trimestre]],"-")</f>
        <v>-</v>
      </c>
      <c r="R143" s="44" t="str">
        <f>IFERROR(VLOOKUP(Tabla1[[#This Row],[Código SIPLAN+]],'[1]DT Cauca'!$V$7:$AO$24,8,FALSE),"NA")</f>
        <v>NA</v>
      </c>
      <c r="S143" s="44" t="str">
        <f>IFERROR(VLOOKUP(Tabla1[[#This Row],[Código SIPLAN+]],'[1]DT Cauca'!$V$7:$AO$24,9,FALSE),"NA")</f>
        <v>NA</v>
      </c>
      <c r="T143" s="44" t="str">
        <f>IFERROR(VLOOKUP(Tabla1[[#This Row],[Código SIPLAN+]],'[1]DT Cauca'!$V$7:$AO$24,10,FALSE),"NA")</f>
        <v>NA</v>
      </c>
      <c r="U143" s="44" t="str">
        <f>IFERROR(VLOOKUP(Tabla1[[#This Row],[Código SIPLAN+]],'[1]DT Cauca'!$V$7:$AO$24,19,FALSE),"NA")</f>
        <v>NA</v>
      </c>
      <c r="V143" s="44" t="str">
        <f>IFERROR(VLOOKUP(Tabla1[[#This Row],[Código SIPLAN+]],'[1]DT Cauca'!$V$7:$AO$24,19,FALSE),"NA")</f>
        <v>NA</v>
      </c>
      <c r="W143" s="44" t="str">
        <f>IFERROR(VLOOKUP(Tabla1[[#This Row],[Código SIPLAN+]],'[1]DT Cauca'!$V$7:$AO$24,19,FALSE),"NA")</f>
        <v>NA</v>
      </c>
    </row>
    <row r="144" spans="1:23" hidden="1" x14ac:dyDescent="0.25">
      <c r="A144" t="s">
        <v>563</v>
      </c>
      <c r="B144" t="s">
        <v>591</v>
      </c>
      <c r="C144" t="s">
        <v>597</v>
      </c>
      <c r="D144" t="s">
        <v>612</v>
      </c>
      <c r="E144" t="s">
        <v>567</v>
      </c>
      <c r="F144">
        <v>149</v>
      </c>
      <c r="G144" t="s">
        <v>516</v>
      </c>
      <c r="H144" t="s">
        <v>517</v>
      </c>
      <c r="I144">
        <v>2</v>
      </c>
      <c r="J144" t="s">
        <v>568</v>
      </c>
      <c r="L144" s="44" t="str">
        <f>IFERROR(VLOOKUP(Tabla1[[#This Row],[Código SIPLAN+]],'[1]DT Cauca'!$V$7:$AO$24,5,FALSE),"NA")</f>
        <v>-</v>
      </c>
      <c r="M144" s="44" t="str">
        <f>IFERROR(VLOOKUP(Tabla1[[#This Row],[Código SIPLAN+]],'[1]DT Cauca'!$V$7:$AO$24,6,FALSE),"NA")</f>
        <v>-</v>
      </c>
      <c r="N144" s="44" t="str">
        <f>IFERROR(VLOOKUP(Tabla1[[#This Row],[Código SIPLAN+]],'[1]DT Cauca'!$V$7:$AO$24,7,FALSE),"NA")</f>
        <v>-</v>
      </c>
      <c r="O144" s="44" t="s">
        <v>42</v>
      </c>
      <c r="P144" s="44" t="s">
        <v>42</v>
      </c>
      <c r="Q144" s="47" t="str">
        <f>+IFERROR(Tabla1[[#This Row],[Resultado acumulado primer trimestre]]/Tabla1[[#This Row],[Meta primer trimestre]],"-")</f>
        <v>-</v>
      </c>
      <c r="R144" s="44" t="str">
        <f>IFERROR(VLOOKUP(Tabla1[[#This Row],[Código SIPLAN+]],'[1]DT Cauca'!$V$7:$AO$24,8,FALSE),"NA")</f>
        <v>-</v>
      </c>
      <c r="S144" s="44" t="str">
        <f>IFERROR(VLOOKUP(Tabla1[[#This Row],[Código SIPLAN+]],'[1]DT Cauca'!$V$7:$AO$24,9,FALSE),"NA")</f>
        <v>-</v>
      </c>
      <c r="T144" s="44">
        <f>IFERROR(VLOOKUP(Tabla1[[#This Row],[Código SIPLAN+]],'[1]DT Cauca'!$V$7:$AO$24,10,FALSE),"NA")</f>
        <v>1</v>
      </c>
      <c r="U144" s="44">
        <f>IFERROR(VLOOKUP(Tabla1[[#This Row],[Código SIPLAN+]],'[1]DT Cauca'!$V$7:$AO$24,19,FALSE),"NA")</f>
        <v>1</v>
      </c>
      <c r="V144" s="44">
        <f>SUM(Tabla1[[#This Row],[Abril ]:[Junio]])</f>
        <v>1</v>
      </c>
      <c r="W144" s="47">
        <f>+Tabla1[[#This Row],[Resultado acumulado segundo trimestre]]/Tabla1[[#This Row],[Meta segundo trimestre]]</f>
        <v>1</v>
      </c>
    </row>
    <row r="145" spans="1:23" hidden="1" x14ac:dyDescent="0.25">
      <c r="A145" t="s">
        <v>563</v>
      </c>
      <c r="B145" t="s">
        <v>591</v>
      </c>
      <c r="C145" t="s">
        <v>598</v>
      </c>
      <c r="D145" t="s">
        <v>612</v>
      </c>
      <c r="E145" t="s">
        <v>567</v>
      </c>
      <c r="F145">
        <v>154</v>
      </c>
      <c r="G145" t="s">
        <v>522</v>
      </c>
      <c r="H145" t="s">
        <v>599</v>
      </c>
      <c r="I145">
        <v>100</v>
      </c>
      <c r="J145" t="s">
        <v>41</v>
      </c>
      <c r="L145" s="44" t="str">
        <f>IFERROR(VLOOKUP(Tabla1[[#This Row],[Código SIPLAN+]],'[1]DT Cauca'!$V$7:$AO$24,5,FALSE),"NA")</f>
        <v>NA</v>
      </c>
      <c r="M145" s="44" t="str">
        <f>IFERROR(VLOOKUP(Tabla1[[#This Row],[Código SIPLAN+]],'[1]DT Cauca'!$V$7:$AO$24,6,FALSE),"NA")</f>
        <v>NA</v>
      </c>
      <c r="N145" s="44" t="str">
        <f>IFERROR(VLOOKUP(Tabla1[[#This Row],[Código SIPLAN+]],'[1]DT Cauca'!$V$7:$AO$24,7,FALSE),"NA")</f>
        <v>NA</v>
      </c>
      <c r="O145" s="44" t="str">
        <f>IFERROR(VLOOKUP(Tabla1[[#This Row],[Código SIPLAN+]],'[1]DT Cauca'!$V$7:$AO$24,17,FALSE),"NA")</f>
        <v>NA</v>
      </c>
      <c r="P145" s="44">
        <f>SUM(Tabla1[[#This Row],[Enero]:[Marzo]])</f>
        <v>0</v>
      </c>
      <c r="Q145" s="47" t="str">
        <f>+IFERROR(Tabla1[[#This Row],[Resultado acumulado primer trimestre]]/Tabla1[[#This Row],[Meta primer trimestre]],"-")</f>
        <v>-</v>
      </c>
      <c r="R145" s="44" t="str">
        <f>IFERROR(VLOOKUP(Tabla1[[#This Row],[Código SIPLAN+]],'[1]DT Cauca'!$V$7:$AO$24,8,FALSE),"NA")</f>
        <v>NA</v>
      </c>
      <c r="S145" s="44" t="str">
        <f>IFERROR(VLOOKUP(Tabla1[[#This Row],[Código SIPLAN+]],'[1]DT Cauca'!$V$7:$AO$24,9,FALSE),"NA")</f>
        <v>NA</v>
      </c>
      <c r="T145" s="44" t="str">
        <f>IFERROR(VLOOKUP(Tabla1[[#This Row],[Código SIPLAN+]],'[1]DT Cauca'!$V$7:$AO$24,10,FALSE),"NA")</f>
        <v>NA</v>
      </c>
      <c r="U145" s="44" t="str">
        <f>IFERROR(VLOOKUP(Tabla1[[#This Row],[Código SIPLAN+]],'[1]DT Cauca'!$V$7:$AO$24,19,FALSE),"NA")</f>
        <v>NA</v>
      </c>
      <c r="V145" s="44" t="str">
        <f>IFERROR(VLOOKUP(Tabla1[[#This Row],[Código SIPLAN+]],'[1]DT Cauca'!$V$7:$AO$24,19,FALSE),"NA")</f>
        <v>NA</v>
      </c>
      <c r="W145" s="44" t="str">
        <f>IFERROR(VLOOKUP(Tabla1[[#This Row],[Código SIPLAN+]],'[1]DT Cauca'!$V$7:$AO$24,19,FALSE),"NA")</f>
        <v>NA</v>
      </c>
    </row>
    <row r="146" spans="1:23" hidden="1" x14ac:dyDescent="0.25">
      <c r="A146" t="s">
        <v>563</v>
      </c>
      <c r="B146" t="s">
        <v>600</v>
      </c>
      <c r="C146" t="s">
        <v>601</v>
      </c>
      <c r="D146" t="s">
        <v>612</v>
      </c>
      <c r="E146" t="s">
        <v>571</v>
      </c>
      <c r="F146">
        <v>165</v>
      </c>
      <c r="G146" t="s">
        <v>524</v>
      </c>
      <c r="H146" t="s">
        <v>525</v>
      </c>
      <c r="I146">
        <v>20</v>
      </c>
      <c r="J146" t="s">
        <v>568</v>
      </c>
      <c r="L146" s="44" t="str">
        <f>IFERROR(VLOOKUP(Tabla1[[#This Row],[Código SIPLAN+]],'[1]DT Cauca'!$V$7:$AO$24,5,FALSE),"NA")</f>
        <v>-</v>
      </c>
      <c r="M146" s="44" t="str">
        <f>IFERROR(VLOOKUP(Tabla1[[#This Row],[Código SIPLAN+]],'[1]DT Cauca'!$V$7:$AO$24,6,FALSE),"NA")</f>
        <v>-</v>
      </c>
      <c r="N146" s="44">
        <f>IFERROR(VLOOKUP(Tabla1[[#This Row],[Código SIPLAN+]],'[1]DT Cauca'!$V$7:$AO$24,7,FALSE),"NA")</f>
        <v>5</v>
      </c>
      <c r="O146" s="44">
        <f>IFERROR(VLOOKUP(Tabla1[[#This Row],[Código SIPLAN+]],'[1]DT Cauca'!$V$7:$AO$24,17,FALSE),"NA")</f>
        <v>5</v>
      </c>
      <c r="P146" s="44">
        <f>SUM(Tabla1[[#This Row],[Enero]:[Marzo]])</f>
        <v>5</v>
      </c>
      <c r="Q146" s="47">
        <f>+IFERROR(Tabla1[[#This Row],[Resultado acumulado primer trimestre]]/Tabla1[[#This Row],[Meta primer trimestre]],"-")</f>
        <v>1</v>
      </c>
      <c r="R146" s="44" t="str">
        <f>IFERROR(VLOOKUP(Tabla1[[#This Row],[Código SIPLAN+]],'[1]DT Cauca'!$V$7:$AO$24,8,FALSE),"NA")</f>
        <v>-</v>
      </c>
      <c r="S146" s="44" t="str">
        <f>IFERROR(VLOOKUP(Tabla1[[#This Row],[Código SIPLAN+]],'[1]DT Cauca'!$V$7:$AO$24,9,FALSE),"NA")</f>
        <v>-</v>
      </c>
      <c r="T146" s="44">
        <f>IFERROR(VLOOKUP(Tabla1[[#This Row],[Código SIPLAN+]],'[1]DT Cauca'!$V$7:$AO$24,10,FALSE),"NA")</f>
        <v>5</v>
      </c>
      <c r="U146" s="44">
        <f>IFERROR(VLOOKUP(Tabla1[[#This Row],[Código SIPLAN+]],'[1]DT Cauca'!$V$7:$AO$24,19,FALSE),"NA")</f>
        <v>10</v>
      </c>
      <c r="V146" s="44">
        <f>SUM(Tabla1[[#This Row],[Abril ]:[Junio]])</f>
        <v>5</v>
      </c>
      <c r="W146" s="47">
        <f>+Tabla1[[#This Row],[Resultado acumulado segundo trimestre]]/Tabla1[[#This Row],[Meta segundo trimestre]]</f>
        <v>0.5</v>
      </c>
    </row>
    <row r="147" spans="1:23" hidden="1" x14ac:dyDescent="0.25">
      <c r="A147" t="s">
        <v>563</v>
      </c>
      <c r="B147" t="s">
        <v>602</v>
      </c>
      <c r="C147" t="s">
        <v>603</v>
      </c>
      <c r="D147" t="s">
        <v>612</v>
      </c>
      <c r="E147" t="s">
        <v>567</v>
      </c>
      <c r="F147">
        <v>189</v>
      </c>
      <c r="G147" t="s">
        <v>526</v>
      </c>
      <c r="H147" t="s">
        <v>353</v>
      </c>
      <c r="I147">
        <v>3</v>
      </c>
      <c r="J147" t="s">
        <v>568</v>
      </c>
      <c r="L147" s="44" t="str">
        <f>IFERROR(VLOOKUP(Tabla1[[#This Row],[Código SIPLAN+]],'[1]DT Cauca'!$V$7:$AO$24,5,FALSE),"NA")</f>
        <v>-</v>
      </c>
      <c r="M147" s="44" t="str">
        <f>IFERROR(VLOOKUP(Tabla1[[#This Row],[Código SIPLAN+]],'[1]DT Cauca'!$V$7:$AO$24,6,FALSE),"NA")</f>
        <v>-</v>
      </c>
      <c r="N147" s="44" t="str">
        <f>IFERROR(VLOOKUP(Tabla1[[#This Row],[Código SIPLAN+]],'[1]DT Cauca'!$V$7:$AO$24,7,FALSE),"NA")</f>
        <v>-</v>
      </c>
      <c r="O147" s="44" t="s">
        <v>42</v>
      </c>
      <c r="P147" s="44" t="s">
        <v>42</v>
      </c>
      <c r="Q147" s="47" t="str">
        <f>+IFERROR(Tabla1[[#This Row],[Resultado acumulado primer trimestre]]/Tabla1[[#This Row],[Meta primer trimestre]],"-")</f>
        <v>-</v>
      </c>
      <c r="R147" s="44" t="str">
        <f>IFERROR(VLOOKUP(Tabla1[[#This Row],[Código SIPLAN+]],'[1]DT Cauca'!$V$7:$AO$24,8,FALSE),"NA")</f>
        <v>-</v>
      </c>
      <c r="S147" s="44">
        <f>IFERROR(VLOOKUP(Tabla1[[#This Row],[Código SIPLAN+]],'[1]DT Cauca'!$V$7:$AO$24,9,FALSE),"NA")</f>
        <v>1</v>
      </c>
      <c r="T147" s="44" t="str">
        <f>IFERROR(VLOOKUP(Tabla1[[#This Row],[Código SIPLAN+]],'[1]DT Cauca'!$V$7:$AO$24,10,FALSE),"NA")</f>
        <v>-</v>
      </c>
      <c r="U147" s="44">
        <f>IFERROR(VLOOKUP(Tabla1[[#This Row],[Código SIPLAN+]],'[1]DT Cauca'!$V$7:$AO$24,19,FALSE),"NA")</f>
        <v>1</v>
      </c>
      <c r="V147" s="44">
        <f>SUM(Tabla1[[#This Row],[Abril ]:[Junio]])</f>
        <v>1</v>
      </c>
      <c r="W147" s="47">
        <f>+Tabla1[[#This Row],[Resultado acumulado segundo trimestre]]/Tabla1[[#This Row],[Meta segundo trimestre]]</f>
        <v>1</v>
      </c>
    </row>
    <row r="148" spans="1:23" hidden="1" x14ac:dyDescent="0.25">
      <c r="A148" t="s">
        <v>563</v>
      </c>
      <c r="B148" t="s">
        <v>604</v>
      </c>
      <c r="C148" t="s">
        <v>604</v>
      </c>
      <c r="D148" t="s">
        <v>612</v>
      </c>
      <c r="E148" t="s">
        <v>571</v>
      </c>
      <c r="F148">
        <v>209</v>
      </c>
      <c r="G148" t="s">
        <v>527</v>
      </c>
      <c r="H148" t="s">
        <v>528</v>
      </c>
      <c r="I148">
        <v>100</v>
      </c>
      <c r="J148" t="s">
        <v>41</v>
      </c>
      <c r="L148" s="44" t="str">
        <f>IFERROR(VLOOKUP(Tabla1[[#This Row],[Código SIPLAN+]],'[1]DT Cauca'!$V$7:$AO$24,5,FALSE),"NA")</f>
        <v>-</v>
      </c>
      <c r="M148" s="44" t="str">
        <f>IFERROR(VLOOKUP(Tabla1[[#This Row],[Código SIPLAN+]],'[1]DT Cauca'!$V$7:$AO$24,6,FALSE),"NA")</f>
        <v>-</v>
      </c>
      <c r="N148" s="44" t="str">
        <f>IFERROR(VLOOKUP(Tabla1[[#This Row],[Código SIPLAN+]],'[1]DT Cauca'!$V$7:$AO$24,7,FALSE),"NA")</f>
        <v>-</v>
      </c>
      <c r="O148" s="44" t="s">
        <v>42</v>
      </c>
      <c r="P148" s="44" t="s">
        <v>42</v>
      </c>
      <c r="Q148" s="47" t="str">
        <f>+IFERROR(Tabla1[[#This Row],[Resultado acumulado primer trimestre]]/Tabla1[[#This Row],[Meta primer trimestre]],"-")</f>
        <v>-</v>
      </c>
      <c r="R148" s="44" t="str">
        <f>IFERROR(VLOOKUP(Tabla1[[#This Row],[Código SIPLAN+]],'[1]DT Cauca'!$V$7:$AO$24,8,FALSE),"NA")</f>
        <v>-</v>
      </c>
      <c r="S148" s="44" t="str">
        <f>IFERROR(VLOOKUP(Tabla1[[#This Row],[Código SIPLAN+]],'[1]DT Cauca'!$V$7:$AO$24,9,FALSE),"NA")</f>
        <v>-</v>
      </c>
      <c r="T148" s="44">
        <f>IFERROR(VLOOKUP(Tabla1[[#This Row],[Código SIPLAN+]],'[1]DT Cauca'!$V$7:$AO$24,10,FALSE),"NA")</f>
        <v>0</v>
      </c>
      <c r="U148" s="51">
        <f>IFERROR(VLOOKUP(Tabla1[[#This Row],[Código SIPLAN+]],'[1]DT Cauca'!$V$7:$AO$24,19,FALSE),"NA")</f>
        <v>0.5</v>
      </c>
      <c r="V148" s="44">
        <f>SUM(Tabla1[[#This Row],[Abril ]:[Junio]])</f>
        <v>0</v>
      </c>
      <c r="W148" s="47">
        <f>+Tabla1[[#This Row],[Resultado acumulado segundo trimestre]]/Tabla1[[#This Row],[Meta segundo trimestre]]</f>
        <v>0</v>
      </c>
    </row>
    <row r="149" spans="1:23" hidden="1" x14ac:dyDescent="0.25">
      <c r="A149" t="s">
        <v>563</v>
      </c>
      <c r="B149" t="s">
        <v>604</v>
      </c>
      <c r="C149" t="s">
        <v>605</v>
      </c>
      <c r="D149" t="s">
        <v>612</v>
      </c>
      <c r="E149" t="s">
        <v>571</v>
      </c>
      <c r="F149">
        <v>218</v>
      </c>
      <c r="G149" t="s">
        <v>529</v>
      </c>
      <c r="H149" t="s">
        <v>443</v>
      </c>
      <c r="I149">
        <v>100</v>
      </c>
      <c r="J149" t="s">
        <v>568</v>
      </c>
      <c r="L149" s="44" t="str">
        <f>IFERROR(VLOOKUP(Tabla1[[#This Row],[Código SIPLAN+]],'[1]DT Cauca'!$V$7:$AO$24,5,FALSE),"NA")</f>
        <v>-</v>
      </c>
      <c r="M149" s="44" t="str">
        <f>IFERROR(VLOOKUP(Tabla1[[#This Row],[Código SIPLAN+]],'[1]DT Cauca'!$V$7:$AO$24,6,FALSE),"NA")</f>
        <v>-</v>
      </c>
      <c r="N149" s="44" t="str">
        <f>IFERROR(VLOOKUP(Tabla1[[#This Row],[Código SIPLAN+]],'[1]DT Cauca'!$V$7:$AO$24,7,FALSE),"NA")</f>
        <v>-</v>
      </c>
      <c r="O149" s="44" t="s">
        <v>42</v>
      </c>
      <c r="P149" s="44" t="s">
        <v>42</v>
      </c>
      <c r="Q149" s="47" t="str">
        <f>+IFERROR(Tabla1[[#This Row],[Resultado acumulado primer trimestre]]/Tabla1[[#This Row],[Meta primer trimestre]],"-")</f>
        <v>-</v>
      </c>
      <c r="R149" s="44" t="str">
        <f>IFERROR(VLOOKUP(Tabla1[[#This Row],[Código SIPLAN+]],'[1]DT Cauca'!$V$7:$AO$24,8,FALSE),"NA")</f>
        <v>-</v>
      </c>
      <c r="S149" s="44" t="str">
        <f>IFERROR(VLOOKUP(Tabla1[[#This Row],[Código SIPLAN+]],'[1]DT Cauca'!$V$7:$AO$24,9,FALSE),"NA")</f>
        <v>-</v>
      </c>
      <c r="T149" s="44">
        <f>IFERROR(VLOOKUP(Tabla1[[#This Row],[Código SIPLAN+]],'[1]DT Cauca'!$V$7:$AO$24,10,FALSE),"NA")</f>
        <v>30</v>
      </c>
      <c r="U149" s="44">
        <f>IFERROR(VLOOKUP(Tabla1[[#This Row],[Código SIPLAN+]],'[1]DT Cauca'!$V$7:$AO$24,19,FALSE),"NA")</f>
        <v>30</v>
      </c>
      <c r="V149" s="44">
        <f>SUM(Tabla1[[#This Row],[Abril ]:[Junio]])</f>
        <v>30</v>
      </c>
      <c r="W149" s="47">
        <f>+Tabla1[[#This Row],[Resultado acumulado segundo trimestre]]/Tabla1[[#This Row],[Meta segundo trimestre]]</f>
        <v>1</v>
      </c>
    </row>
    <row r="150" spans="1:23" hidden="1" x14ac:dyDescent="0.25">
      <c r="A150" t="s">
        <v>569</v>
      </c>
      <c r="B150" t="s">
        <v>570</v>
      </c>
      <c r="C150" t="s">
        <v>462</v>
      </c>
      <c r="D150" t="s">
        <v>614</v>
      </c>
      <c r="E150" t="s">
        <v>571</v>
      </c>
      <c r="F150">
        <v>29</v>
      </c>
      <c r="G150" t="s">
        <v>463</v>
      </c>
      <c r="H150" t="s">
        <v>464</v>
      </c>
      <c r="I150">
        <v>100</v>
      </c>
      <c r="J150" t="s">
        <v>41</v>
      </c>
      <c r="L150" s="47">
        <v>0</v>
      </c>
      <c r="M150" s="47">
        <v>0</v>
      </c>
      <c r="N150" s="47">
        <v>0</v>
      </c>
      <c r="O150" s="47">
        <v>1</v>
      </c>
      <c r="P150" s="47">
        <f>+Tabla1[[#This Row],[Marzo]]</f>
        <v>0</v>
      </c>
      <c r="Q150" s="52">
        <v>1</v>
      </c>
      <c r="R150" s="47">
        <v>0</v>
      </c>
      <c r="S150" s="47">
        <v>0</v>
      </c>
      <c r="T150" s="47">
        <v>0</v>
      </c>
      <c r="U150" s="47">
        <v>1</v>
      </c>
      <c r="V150" s="47">
        <v>1</v>
      </c>
      <c r="W150" s="47">
        <v>1</v>
      </c>
    </row>
    <row r="151" spans="1:23" hidden="1" x14ac:dyDescent="0.25">
      <c r="A151" t="s">
        <v>569</v>
      </c>
      <c r="B151" t="s">
        <v>570</v>
      </c>
      <c r="C151" t="s">
        <v>462</v>
      </c>
      <c r="D151" t="s">
        <v>614</v>
      </c>
      <c r="E151" t="s">
        <v>571</v>
      </c>
      <c r="F151">
        <v>31</v>
      </c>
      <c r="G151" t="s">
        <v>465</v>
      </c>
      <c r="H151" t="s">
        <v>572</v>
      </c>
      <c r="I151">
        <v>100</v>
      </c>
      <c r="J151" t="s">
        <v>41</v>
      </c>
      <c r="L151" s="47" t="s">
        <v>42</v>
      </c>
      <c r="M151" s="47" t="s">
        <v>42</v>
      </c>
      <c r="N151" s="47" t="s">
        <v>42</v>
      </c>
      <c r="O151" s="47" t="s">
        <v>42</v>
      </c>
      <c r="P151" s="47" t="s">
        <v>42</v>
      </c>
      <c r="Q151" s="44" t="s">
        <v>42</v>
      </c>
      <c r="R151" s="47" t="s">
        <v>42</v>
      </c>
      <c r="S151" s="47" t="s">
        <v>42</v>
      </c>
      <c r="T151" s="47">
        <v>0.93330000000000002</v>
      </c>
      <c r="U151" s="47">
        <v>1</v>
      </c>
      <c r="V151" s="47">
        <v>0.93</v>
      </c>
      <c r="W151" s="47">
        <v>0.93333333333333335</v>
      </c>
    </row>
    <row r="152" spans="1:23" hidden="1" x14ac:dyDescent="0.25">
      <c r="A152" t="s">
        <v>569</v>
      </c>
      <c r="B152" t="s">
        <v>570</v>
      </c>
      <c r="C152" t="s">
        <v>462</v>
      </c>
      <c r="D152" t="s">
        <v>614</v>
      </c>
      <c r="E152" t="s">
        <v>571</v>
      </c>
      <c r="F152">
        <v>32</v>
      </c>
      <c r="G152" t="s">
        <v>467</v>
      </c>
      <c r="H152" t="s">
        <v>573</v>
      </c>
      <c r="I152">
        <v>100</v>
      </c>
      <c r="J152" t="s">
        <v>41</v>
      </c>
      <c r="L152" s="47" t="s">
        <v>42</v>
      </c>
      <c r="M152" s="47" t="s">
        <v>42</v>
      </c>
      <c r="N152" s="47" t="s">
        <v>42</v>
      </c>
      <c r="O152" s="47" t="s">
        <v>42</v>
      </c>
      <c r="P152" s="47" t="s">
        <v>42</v>
      </c>
      <c r="Q152" s="44" t="s">
        <v>42</v>
      </c>
      <c r="R152" s="47">
        <v>0</v>
      </c>
      <c r="S152" s="47" t="s">
        <v>42</v>
      </c>
      <c r="T152" s="47" t="s">
        <v>42</v>
      </c>
      <c r="U152" s="47">
        <v>1</v>
      </c>
      <c r="V152" s="47">
        <v>1</v>
      </c>
      <c r="W152" s="47">
        <v>1</v>
      </c>
    </row>
    <row r="153" spans="1:23" hidden="1" x14ac:dyDescent="0.25">
      <c r="A153" t="s">
        <v>569</v>
      </c>
      <c r="B153" t="s">
        <v>576</v>
      </c>
      <c r="C153" t="s">
        <v>577</v>
      </c>
      <c r="D153" t="s">
        <v>614</v>
      </c>
      <c r="E153" t="s">
        <v>37</v>
      </c>
      <c r="F153">
        <v>47</v>
      </c>
      <c r="G153" t="s">
        <v>473</v>
      </c>
      <c r="H153" t="s">
        <v>474</v>
      </c>
      <c r="I153">
        <v>90</v>
      </c>
      <c r="J153" t="s">
        <v>41</v>
      </c>
      <c r="L153" s="47" t="s">
        <v>42</v>
      </c>
      <c r="M153" s="47">
        <v>0.84289999999999998</v>
      </c>
      <c r="N153" s="47" t="s">
        <v>42</v>
      </c>
      <c r="O153" s="47">
        <v>0.9</v>
      </c>
      <c r="P153" s="47">
        <f>+Tabla1[[#This Row],[Febrero]]</f>
        <v>0.84289999999999998</v>
      </c>
      <c r="Q153" s="52">
        <v>0.84</v>
      </c>
      <c r="R153" s="47">
        <v>1.006</v>
      </c>
      <c r="S153" s="47" t="s">
        <v>42</v>
      </c>
      <c r="T153" s="47">
        <v>1.0065</v>
      </c>
      <c r="U153" s="47">
        <v>0.9</v>
      </c>
      <c r="V153" s="47">
        <v>1</v>
      </c>
      <c r="W153" s="47">
        <v>1</v>
      </c>
    </row>
    <row r="154" spans="1:23" hidden="1" x14ac:dyDescent="0.25">
      <c r="A154" t="s">
        <v>569</v>
      </c>
      <c r="B154" t="s">
        <v>576</v>
      </c>
      <c r="C154" t="s">
        <v>581</v>
      </c>
      <c r="D154" t="s">
        <v>614</v>
      </c>
      <c r="E154" t="s">
        <v>567</v>
      </c>
      <c r="F154">
        <v>79</v>
      </c>
      <c r="G154" t="s">
        <v>483</v>
      </c>
      <c r="H154" t="s">
        <v>484</v>
      </c>
      <c r="I154">
        <v>100</v>
      </c>
      <c r="J154" t="s">
        <v>41</v>
      </c>
      <c r="L154" s="47" t="s">
        <v>42</v>
      </c>
      <c r="M154" s="47" t="s">
        <v>42</v>
      </c>
      <c r="N154" s="47">
        <v>1</v>
      </c>
      <c r="O154" s="47">
        <v>1</v>
      </c>
      <c r="P154" s="47">
        <v>1</v>
      </c>
      <c r="Q154" s="52">
        <v>1</v>
      </c>
      <c r="R154" s="47">
        <v>1</v>
      </c>
      <c r="S154" s="47">
        <v>1</v>
      </c>
      <c r="T154" s="47">
        <v>1</v>
      </c>
      <c r="U154" s="47">
        <v>1</v>
      </c>
      <c r="V154" s="47">
        <v>1</v>
      </c>
      <c r="W154" s="47">
        <v>1</v>
      </c>
    </row>
    <row r="155" spans="1:23" hidden="1" x14ac:dyDescent="0.25">
      <c r="A155" t="s">
        <v>569</v>
      </c>
      <c r="B155" t="s">
        <v>576</v>
      </c>
      <c r="C155" t="s">
        <v>582</v>
      </c>
      <c r="D155" t="s">
        <v>614</v>
      </c>
      <c r="E155" t="s">
        <v>575</v>
      </c>
      <c r="F155">
        <v>88</v>
      </c>
      <c r="G155" t="s">
        <v>489</v>
      </c>
      <c r="H155" t="s">
        <v>490</v>
      </c>
      <c r="I155">
        <v>100</v>
      </c>
      <c r="J155" t="s">
        <v>41</v>
      </c>
      <c r="L155" s="47" t="s">
        <v>42</v>
      </c>
      <c r="M155" s="47" t="s">
        <v>42</v>
      </c>
      <c r="N155" s="47" t="s">
        <v>42</v>
      </c>
      <c r="O155" s="47" t="s">
        <v>42</v>
      </c>
      <c r="P155" s="47" t="s">
        <v>42</v>
      </c>
      <c r="Q155" s="44" t="s">
        <v>42</v>
      </c>
      <c r="R155" s="47" t="s">
        <v>42</v>
      </c>
      <c r="S155" s="47" t="s">
        <v>42</v>
      </c>
      <c r="T155" s="47">
        <v>0</v>
      </c>
      <c r="U155" s="47">
        <v>1</v>
      </c>
      <c r="V155" s="47">
        <v>1</v>
      </c>
      <c r="W155" s="47">
        <v>1</v>
      </c>
    </row>
    <row r="156" spans="1:23" hidden="1" x14ac:dyDescent="0.25">
      <c r="A156" t="s">
        <v>569</v>
      </c>
      <c r="B156" t="s">
        <v>576</v>
      </c>
      <c r="C156" t="s">
        <v>581</v>
      </c>
      <c r="D156" t="s">
        <v>614</v>
      </c>
      <c r="E156" t="s">
        <v>567</v>
      </c>
      <c r="F156">
        <v>228</v>
      </c>
      <c r="G156" t="s">
        <v>533</v>
      </c>
      <c r="H156" t="s">
        <v>534</v>
      </c>
      <c r="I156">
        <v>100</v>
      </c>
      <c r="J156" t="s">
        <v>41</v>
      </c>
      <c r="L156" s="47" t="s">
        <v>42</v>
      </c>
      <c r="M156" s="47">
        <v>0.97650000000000003</v>
      </c>
      <c r="N156" s="47">
        <v>1.0713999999999999</v>
      </c>
      <c r="O156" s="47">
        <v>1</v>
      </c>
      <c r="P156" s="47">
        <v>1</v>
      </c>
      <c r="Q156" s="52">
        <v>1</v>
      </c>
      <c r="R156" s="47">
        <v>0.99329999999999996</v>
      </c>
      <c r="S156" s="47">
        <v>0.95</v>
      </c>
      <c r="T156" s="47">
        <v>1.0533999999999999</v>
      </c>
      <c r="U156" s="47">
        <v>1</v>
      </c>
      <c r="V156" s="47">
        <v>1</v>
      </c>
      <c r="W156" s="47">
        <v>0.99526963103122046</v>
      </c>
    </row>
    <row r="157" spans="1:23" hidden="1" x14ac:dyDescent="0.25">
      <c r="A157" t="s">
        <v>569</v>
      </c>
      <c r="B157" t="s">
        <v>602</v>
      </c>
      <c r="C157" t="s">
        <v>603</v>
      </c>
      <c r="D157" t="s">
        <v>614</v>
      </c>
      <c r="E157" t="s">
        <v>571</v>
      </c>
      <c r="F157">
        <v>239</v>
      </c>
      <c r="G157" t="s">
        <v>535</v>
      </c>
      <c r="H157" t="s">
        <v>536</v>
      </c>
      <c r="I157">
        <v>100</v>
      </c>
      <c r="J157" t="s">
        <v>41</v>
      </c>
      <c r="L157" s="47" t="s">
        <v>42</v>
      </c>
      <c r="M157" s="47" t="s">
        <v>42</v>
      </c>
      <c r="N157" s="47" t="s">
        <v>42</v>
      </c>
      <c r="O157" s="47" t="s">
        <v>42</v>
      </c>
      <c r="P157" s="44" t="s">
        <v>42</v>
      </c>
      <c r="Q157" s="44" t="s">
        <v>42</v>
      </c>
      <c r="R157" s="47" t="s">
        <v>42</v>
      </c>
      <c r="S157" s="47">
        <v>1</v>
      </c>
      <c r="T157" s="47">
        <v>0.875</v>
      </c>
      <c r="U157" s="47">
        <v>1</v>
      </c>
      <c r="V157" s="47">
        <v>0.94</v>
      </c>
      <c r="W157" s="47">
        <v>0.9375</v>
      </c>
    </row>
    <row r="158" spans="1:23" hidden="1" x14ac:dyDescent="0.25">
      <c r="A158" t="s">
        <v>563</v>
      </c>
      <c r="B158" t="s">
        <v>564</v>
      </c>
      <c r="C158" t="s">
        <v>565</v>
      </c>
      <c r="D158" t="s">
        <v>614</v>
      </c>
      <c r="E158" t="s">
        <v>567</v>
      </c>
      <c r="F158">
        <v>19</v>
      </c>
      <c r="G158" t="s">
        <v>458</v>
      </c>
      <c r="H158" t="s">
        <v>459</v>
      </c>
      <c r="I158">
        <v>218</v>
      </c>
      <c r="J158" t="s">
        <v>568</v>
      </c>
      <c r="L158" s="44" t="s">
        <v>42</v>
      </c>
      <c r="M158" s="44" t="s">
        <v>42</v>
      </c>
      <c r="N158" s="44" t="s">
        <v>42</v>
      </c>
      <c r="O158" s="44" t="s">
        <v>42</v>
      </c>
      <c r="P158" s="44" t="s">
        <v>42</v>
      </c>
      <c r="Q158" s="44" t="s">
        <v>42</v>
      </c>
      <c r="R158" s="44" t="s">
        <v>42</v>
      </c>
      <c r="S158" s="44" t="s">
        <v>42</v>
      </c>
      <c r="T158" s="44">
        <v>203</v>
      </c>
      <c r="U158" s="44">
        <v>218</v>
      </c>
      <c r="V158" s="44">
        <f>SUM(Tabla1[[#This Row],[Abril ]:[Junio]])</f>
        <v>203</v>
      </c>
      <c r="W158" s="47">
        <f>+Tabla1[[#This Row],[Resultado acumulado segundo trimestre]]/Tabla1[[#This Row],[Meta segundo trimestre]]</f>
        <v>0.93119266055045868</v>
      </c>
    </row>
    <row r="159" spans="1:23" hidden="1" x14ac:dyDescent="0.25">
      <c r="A159" t="s">
        <v>563</v>
      </c>
      <c r="B159" t="s">
        <v>564</v>
      </c>
      <c r="C159" t="s">
        <v>565</v>
      </c>
      <c r="D159" t="s">
        <v>614</v>
      </c>
      <c r="E159" t="s">
        <v>567</v>
      </c>
      <c r="F159">
        <v>20</v>
      </c>
      <c r="G159" t="s">
        <v>460</v>
      </c>
      <c r="H159" t="s">
        <v>461</v>
      </c>
      <c r="I159">
        <v>289</v>
      </c>
      <c r="J159" t="s">
        <v>568</v>
      </c>
      <c r="L159" s="44" t="s">
        <v>42</v>
      </c>
      <c r="M159" s="44" t="s">
        <v>42</v>
      </c>
      <c r="N159" s="44" t="s">
        <v>42</v>
      </c>
      <c r="O159" s="44" t="s">
        <v>42</v>
      </c>
      <c r="P159" s="44" t="s">
        <v>42</v>
      </c>
      <c r="Q159" s="44" t="s">
        <v>42</v>
      </c>
      <c r="R159" s="44" t="s">
        <v>42</v>
      </c>
      <c r="S159" s="44">
        <v>0</v>
      </c>
      <c r="T159" s="44">
        <v>67</v>
      </c>
      <c r="U159" s="44">
        <v>123</v>
      </c>
      <c r="V159" s="44">
        <f>SUM(Tabla1[[#This Row],[Abril ]:[Junio]])</f>
        <v>67</v>
      </c>
      <c r="W159" s="47">
        <f>+Tabla1[[#This Row],[Resultado acumulado segundo trimestre]]/Tabla1[[#This Row],[Meta segundo trimestre]]</f>
        <v>0.54471544715447151</v>
      </c>
    </row>
    <row r="160" spans="1:23" hidden="1" x14ac:dyDescent="0.25">
      <c r="A160" t="s">
        <v>563</v>
      </c>
      <c r="B160" t="s">
        <v>570</v>
      </c>
      <c r="C160" t="s">
        <v>574</v>
      </c>
      <c r="D160" t="s">
        <v>614</v>
      </c>
      <c r="E160" t="s">
        <v>575</v>
      </c>
      <c r="F160">
        <v>39</v>
      </c>
      <c r="G160" t="s">
        <v>470</v>
      </c>
      <c r="H160" t="s">
        <v>471</v>
      </c>
      <c r="I160">
        <v>90</v>
      </c>
      <c r="J160" t="s">
        <v>568</v>
      </c>
      <c r="L160" s="44" t="s">
        <v>42</v>
      </c>
      <c r="M160" s="44" t="s">
        <v>42</v>
      </c>
      <c r="N160" s="44">
        <v>0</v>
      </c>
      <c r="O160" s="44">
        <v>14</v>
      </c>
      <c r="P160" s="44">
        <v>0</v>
      </c>
      <c r="Q160" s="47">
        <f>+Tabla1[[#This Row],[Resultado acumulado primer trimestre]]/Tabla1[[#This Row],[Meta primer trimestre]]</f>
        <v>0</v>
      </c>
      <c r="R160" s="44" t="s">
        <v>42</v>
      </c>
      <c r="S160" s="44" t="s">
        <v>42</v>
      </c>
      <c r="T160" s="44">
        <v>31</v>
      </c>
      <c r="U160" s="44">
        <v>29</v>
      </c>
      <c r="V160" s="44">
        <f>SUM(Tabla1[[#This Row],[Abril ]:[Junio]])</f>
        <v>31</v>
      </c>
      <c r="W160" s="47">
        <f>+Tabla1[[#This Row],[Resultado acumulado segundo trimestre]]/Tabla1[[#This Row],[Meta segundo trimestre]]</f>
        <v>1.0689655172413792</v>
      </c>
    </row>
    <row r="161" spans="1:23" hidden="1" x14ac:dyDescent="0.25">
      <c r="A161" t="s">
        <v>563</v>
      </c>
      <c r="B161" t="s">
        <v>576</v>
      </c>
      <c r="C161" t="s">
        <v>582</v>
      </c>
      <c r="D161" t="s">
        <v>614</v>
      </c>
      <c r="E161" t="s">
        <v>575</v>
      </c>
      <c r="F161">
        <v>85</v>
      </c>
      <c r="G161" t="s">
        <v>583</v>
      </c>
      <c r="H161" t="s">
        <v>584</v>
      </c>
      <c r="I161">
        <v>1100</v>
      </c>
      <c r="J161" t="s">
        <v>568</v>
      </c>
      <c r="L161" s="44" t="s">
        <v>42</v>
      </c>
      <c r="M161" s="44" t="s">
        <v>42</v>
      </c>
      <c r="N161" s="44" t="s">
        <v>42</v>
      </c>
      <c r="O161" s="44" t="s">
        <v>42</v>
      </c>
      <c r="P161" s="44" t="s">
        <v>42</v>
      </c>
      <c r="Q161" s="44" t="s">
        <v>42</v>
      </c>
      <c r="R161" s="44" t="s">
        <v>42</v>
      </c>
      <c r="S161" s="44" t="s">
        <v>42</v>
      </c>
      <c r="T161" s="44">
        <v>281</v>
      </c>
      <c r="U161" s="44">
        <v>440</v>
      </c>
      <c r="V161" s="44">
        <f>SUM(Tabla1[[#This Row],[Abril ]:[Junio]])</f>
        <v>281</v>
      </c>
      <c r="W161" s="47">
        <f>+Tabla1[[#This Row],[Resultado acumulado segundo trimestre]]/Tabla1[[#This Row],[Meta segundo trimestre]]</f>
        <v>0.63863636363636367</v>
      </c>
    </row>
    <row r="162" spans="1:23" hidden="1" x14ac:dyDescent="0.25">
      <c r="A162" t="s">
        <v>563</v>
      </c>
      <c r="B162" t="s">
        <v>589</v>
      </c>
      <c r="C162" t="s">
        <v>589</v>
      </c>
      <c r="D162" t="s">
        <v>614</v>
      </c>
      <c r="E162" t="s">
        <v>575</v>
      </c>
      <c r="F162">
        <v>105</v>
      </c>
      <c r="G162" t="s">
        <v>590</v>
      </c>
      <c r="H162" t="s">
        <v>49</v>
      </c>
      <c r="I162">
        <v>1</v>
      </c>
      <c r="J162" t="s">
        <v>568</v>
      </c>
      <c r="L162" s="44" t="s">
        <v>42</v>
      </c>
      <c r="M162" s="44" t="s">
        <v>42</v>
      </c>
      <c r="N162" s="44" t="s">
        <v>42</v>
      </c>
      <c r="O162" s="44" t="s">
        <v>42</v>
      </c>
      <c r="P162" s="44" t="s">
        <v>42</v>
      </c>
      <c r="Q162" s="44" t="s">
        <v>42</v>
      </c>
      <c r="R162" s="44">
        <v>1</v>
      </c>
      <c r="S162" s="44" t="s">
        <v>42</v>
      </c>
      <c r="T162" s="44" t="s">
        <v>42</v>
      </c>
      <c r="U162" s="44">
        <v>1</v>
      </c>
      <c r="V162" s="44">
        <f>SUM(Tabla1[[#This Row],[Abril ]:[Junio]])</f>
        <v>1</v>
      </c>
      <c r="W162" s="47">
        <f>+Tabla1[[#This Row],[Resultado acumulado segundo trimestre]]/Tabla1[[#This Row],[Meta segundo trimestre]]</f>
        <v>1</v>
      </c>
    </row>
    <row r="163" spans="1:23" hidden="1" x14ac:dyDescent="0.25">
      <c r="A163" t="s">
        <v>563</v>
      </c>
      <c r="B163" t="s">
        <v>591</v>
      </c>
      <c r="C163" t="s">
        <v>591</v>
      </c>
      <c r="D163" t="s">
        <v>614</v>
      </c>
      <c r="E163" t="s">
        <v>567</v>
      </c>
      <c r="F163">
        <v>114</v>
      </c>
      <c r="G163" t="s">
        <v>500</v>
      </c>
      <c r="H163" t="s">
        <v>501</v>
      </c>
      <c r="I163">
        <v>4</v>
      </c>
      <c r="J163" t="s">
        <v>568</v>
      </c>
      <c r="L163" s="44" t="s">
        <v>42</v>
      </c>
      <c r="M163" s="44" t="s">
        <v>42</v>
      </c>
      <c r="N163" s="44">
        <v>1</v>
      </c>
      <c r="O163" s="44">
        <v>1</v>
      </c>
      <c r="P163" s="44">
        <v>1</v>
      </c>
      <c r="Q163" s="47">
        <f>+Tabla1[[#This Row],[Resultado acumulado primer trimestre]]/Tabla1[[#This Row],[Meta primer trimestre]]</f>
        <v>1</v>
      </c>
      <c r="R163" s="44" t="s">
        <v>42</v>
      </c>
      <c r="S163" s="44" t="s">
        <v>42</v>
      </c>
      <c r="T163" s="44">
        <v>1</v>
      </c>
      <c r="U163" s="44">
        <v>1</v>
      </c>
      <c r="V163" s="44">
        <f>SUM(Tabla1[[#This Row],[Abril ]:[Junio]])</f>
        <v>1</v>
      </c>
      <c r="W163" s="47">
        <f>+Tabla1[[#This Row],[Resultado acumulado segundo trimestre]]/Tabla1[[#This Row],[Meta segundo trimestre]]</f>
        <v>1</v>
      </c>
    </row>
    <row r="164" spans="1:23" hidden="1" x14ac:dyDescent="0.25">
      <c r="A164" t="s">
        <v>563</v>
      </c>
      <c r="B164" t="s">
        <v>591</v>
      </c>
      <c r="C164" t="s">
        <v>592</v>
      </c>
      <c r="D164" t="s">
        <v>614</v>
      </c>
      <c r="E164" t="s">
        <v>567</v>
      </c>
      <c r="F164">
        <v>131</v>
      </c>
      <c r="G164" t="s">
        <v>504</v>
      </c>
      <c r="H164" t="s">
        <v>505</v>
      </c>
      <c r="I164">
        <v>12</v>
      </c>
      <c r="J164" t="s">
        <v>568</v>
      </c>
      <c r="L164" s="44">
        <v>1</v>
      </c>
      <c r="M164" s="44">
        <v>1</v>
      </c>
      <c r="N164" s="44">
        <v>1</v>
      </c>
      <c r="O164" s="44">
        <v>3</v>
      </c>
      <c r="P164" s="44">
        <f>SUM(Tabla1[[#This Row],[Enero]:[Marzo]])</f>
        <v>3</v>
      </c>
      <c r="Q164" s="47">
        <f>+Tabla1[[#This Row],[Resultado acumulado primer trimestre]]/Tabla1[[#This Row],[Meta primer trimestre]]</f>
        <v>1</v>
      </c>
      <c r="R164" s="44">
        <v>1</v>
      </c>
      <c r="S164" s="44">
        <v>1</v>
      </c>
      <c r="T164" s="44">
        <v>1</v>
      </c>
      <c r="U164" s="44">
        <v>3</v>
      </c>
      <c r="V164" s="44">
        <f>SUM(Tabla1[[#This Row],[Abril ]:[Junio]])</f>
        <v>3</v>
      </c>
      <c r="W164" s="47">
        <f>+Tabla1[[#This Row],[Resultado acumulado segundo trimestre]]/Tabla1[[#This Row],[Meta segundo trimestre]]</f>
        <v>1</v>
      </c>
    </row>
    <row r="165" spans="1:23" hidden="1" x14ac:dyDescent="0.25">
      <c r="A165" t="s">
        <v>563</v>
      </c>
      <c r="B165" t="s">
        <v>591</v>
      </c>
      <c r="C165" t="s">
        <v>593</v>
      </c>
      <c r="D165" t="s">
        <v>614</v>
      </c>
      <c r="E165" t="s">
        <v>567</v>
      </c>
      <c r="F165">
        <v>134</v>
      </c>
      <c r="G165" t="s">
        <v>594</v>
      </c>
      <c r="H165" t="s">
        <v>595</v>
      </c>
      <c r="I165">
        <v>12</v>
      </c>
      <c r="J165" t="s">
        <v>568</v>
      </c>
      <c r="L165" s="44" t="s">
        <v>42</v>
      </c>
      <c r="M165" s="44" t="s">
        <v>42</v>
      </c>
      <c r="N165" s="44">
        <v>3</v>
      </c>
      <c r="O165" s="44">
        <v>3</v>
      </c>
      <c r="P165" s="44">
        <f>SUM(Tabla1[[#This Row],[Enero]:[Marzo]])</f>
        <v>3</v>
      </c>
      <c r="Q165" s="47">
        <f>+Tabla1[[#This Row],[Resultado acumulado primer trimestre]]/Tabla1[[#This Row],[Meta primer trimestre]]</f>
        <v>1</v>
      </c>
      <c r="R165" s="44" t="s">
        <v>42</v>
      </c>
      <c r="S165" s="44" t="s">
        <v>42</v>
      </c>
      <c r="T165" s="44">
        <v>3</v>
      </c>
      <c r="U165" s="44">
        <v>3</v>
      </c>
      <c r="V165" s="44">
        <f>SUM(Tabla1[[#This Row],[Abril ]:[Junio]])</f>
        <v>3</v>
      </c>
      <c r="W165" s="47">
        <f>+Tabla1[[#This Row],[Resultado acumulado segundo trimestre]]/Tabla1[[#This Row],[Meta segundo trimestre]]</f>
        <v>1</v>
      </c>
    </row>
    <row r="166" spans="1:23" hidden="1" x14ac:dyDescent="0.25">
      <c r="A166" t="s">
        <v>563</v>
      </c>
      <c r="B166" t="s">
        <v>591</v>
      </c>
      <c r="C166" t="s">
        <v>593</v>
      </c>
      <c r="D166" t="s">
        <v>614</v>
      </c>
      <c r="E166" t="s">
        <v>571</v>
      </c>
      <c r="F166">
        <v>137</v>
      </c>
      <c r="G166" t="s">
        <v>508</v>
      </c>
      <c r="H166" t="s">
        <v>509</v>
      </c>
      <c r="I166">
        <v>1</v>
      </c>
      <c r="J166" t="s">
        <v>568</v>
      </c>
      <c r="L166" s="44" t="s">
        <v>42</v>
      </c>
      <c r="M166" s="44" t="s">
        <v>42</v>
      </c>
      <c r="N166" s="44" t="s">
        <v>42</v>
      </c>
      <c r="O166" s="44" t="s">
        <v>42</v>
      </c>
      <c r="P166" s="44" t="s">
        <v>42</v>
      </c>
      <c r="Q166" s="44" t="s">
        <v>42</v>
      </c>
      <c r="R166" s="44" t="s">
        <v>42</v>
      </c>
      <c r="S166" s="44" t="s">
        <v>42</v>
      </c>
      <c r="T166" s="44">
        <v>0</v>
      </c>
      <c r="U166" s="44">
        <v>1</v>
      </c>
      <c r="V166" s="44">
        <f>SUM(Tabla1[[#This Row],[Abril ]:[Junio]])</f>
        <v>0</v>
      </c>
      <c r="W166" s="47">
        <f>+Tabla1[[#This Row],[Resultado acumulado segundo trimestre]]/Tabla1[[#This Row],[Meta segundo trimestre]]</f>
        <v>0</v>
      </c>
    </row>
    <row r="167" spans="1:23" hidden="1" x14ac:dyDescent="0.25">
      <c r="A167" t="s">
        <v>563</v>
      </c>
      <c r="B167" t="s">
        <v>591</v>
      </c>
      <c r="C167" t="s">
        <v>593</v>
      </c>
      <c r="D167" t="s">
        <v>614</v>
      </c>
      <c r="E167" t="s">
        <v>567</v>
      </c>
      <c r="F167">
        <v>144</v>
      </c>
      <c r="G167" t="s">
        <v>510</v>
      </c>
      <c r="H167" t="s">
        <v>596</v>
      </c>
      <c r="I167">
        <v>4</v>
      </c>
      <c r="J167" t="s">
        <v>568</v>
      </c>
      <c r="L167" s="44" t="s">
        <v>42</v>
      </c>
      <c r="M167" s="44" t="s">
        <v>42</v>
      </c>
      <c r="N167" s="44">
        <v>1</v>
      </c>
      <c r="O167" s="44">
        <v>1</v>
      </c>
      <c r="P167" s="44">
        <f>SUM(Tabla1[[#This Row],[Enero]:[Marzo]])</f>
        <v>1</v>
      </c>
      <c r="Q167" s="47">
        <f>+Tabla1[[#This Row],[Resultado acumulado primer trimestre]]/Tabla1[[#This Row],[Meta primer trimestre]]</f>
        <v>1</v>
      </c>
      <c r="R167" s="44" t="s">
        <v>42</v>
      </c>
      <c r="S167" s="44" t="s">
        <v>42</v>
      </c>
      <c r="T167" s="44">
        <v>0</v>
      </c>
      <c r="U167" s="44">
        <v>1</v>
      </c>
      <c r="V167" s="44">
        <f>SUM(Tabla1[[#This Row],[Abril ]:[Junio]])</f>
        <v>0</v>
      </c>
      <c r="W167" s="47">
        <f>+Tabla1[[#This Row],[Resultado acumulado segundo trimestre]]/Tabla1[[#This Row],[Meta segundo trimestre]]</f>
        <v>0</v>
      </c>
    </row>
    <row r="168" spans="1:23" hidden="1" x14ac:dyDescent="0.25">
      <c r="A168" t="s">
        <v>563</v>
      </c>
      <c r="B168" t="s">
        <v>591</v>
      </c>
      <c r="C168" t="s">
        <v>597</v>
      </c>
      <c r="D168" t="s">
        <v>614</v>
      </c>
      <c r="E168" t="s">
        <v>567</v>
      </c>
      <c r="F168">
        <v>149</v>
      </c>
      <c r="G168" t="s">
        <v>516</v>
      </c>
      <c r="H168" t="s">
        <v>517</v>
      </c>
      <c r="I168">
        <v>2</v>
      </c>
      <c r="J168" t="s">
        <v>568</v>
      </c>
      <c r="L168" s="44" t="s">
        <v>42</v>
      </c>
      <c r="M168" s="44" t="s">
        <v>42</v>
      </c>
      <c r="N168" s="44" t="s">
        <v>42</v>
      </c>
      <c r="O168" s="44" t="s">
        <v>42</v>
      </c>
      <c r="P168" s="44" t="s">
        <v>42</v>
      </c>
      <c r="Q168" s="44" t="s">
        <v>42</v>
      </c>
      <c r="R168" s="44" t="s">
        <v>42</v>
      </c>
      <c r="S168" s="44" t="s">
        <v>42</v>
      </c>
      <c r="T168" s="44">
        <v>1</v>
      </c>
      <c r="U168" s="44">
        <v>1</v>
      </c>
      <c r="V168" s="44">
        <f>SUM(Tabla1[[#This Row],[Abril ]:[Junio]])</f>
        <v>1</v>
      </c>
      <c r="W168" s="47">
        <f>+Tabla1[[#This Row],[Resultado acumulado segundo trimestre]]/Tabla1[[#This Row],[Meta segundo trimestre]]</f>
        <v>1</v>
      </c>
    </row>
    <row r="169" spans="1:23" hidden="1" x14ac:dyDescent="0.25">
      <c r="A169" t="s">
        <v>563</v>
      </c>
      <c r="B169" t="s">
        <v>600</v>
      </c>
      <c r="C169" t="s">
        <v>601</v>
      </c>
      <c r="D169" t="s">
        <v>614</v>
      </c>
      <c r="E169" t="s">
        <v>571</v>
      </c>
      <c r="F169">
        <v>165</v>
      </c>
      <c r="G169" t="s">
        <v>524</v>
      </c>
      <c r="H169" t="s">
        <v>525</v>
      </c>
      <c r="I169">
        <v>20</v>
      </c>
      <c r="J169" t="s">
        <v>568</v>
      </c>
      <c r="L169" s="44" t="s">
        <v>42</v>
      </c>
      <c r="M169" s="44" t="s">
        <v>42</v>
      </c>
      <c r="N169" s="44">
        <v>5</v>
      </c>
      <c r="O169" s="44">
        <v>5</v>
      </c>
      <c r="P169" s="44">
        <f>SUM(Tabla1[[#This Row],[Enero]:[Marzo]])</f>
        <v>5</v>
      </c>
      <c r="Q169" s="47">
        <f>+Tabla1[[#This Row],[Resultado acumulado primer trimestre]]/Tabla1[[#This Row],[Meta primer trimestre]]</f>
        <v>1</v>
      </c>
      <c r="R169" s="44" t="s">
        <v>42</v>
      </c>
      <c r="S169" s="44" t="s">
        <v>42</v>
      </c>
      <c r="T169" s="44">
        <v>5</v>
      </c>
      <c r="U169" s="44">
        <v>5</v>
      </c>
      <c r="V169" s="44">
        <f>SUM(Tabla1[[#This Row],[Abril ]:[Junio]])</f>
        <v>5</v>
      </c>
      <c r="W169" s="47">
        <f>+Tabla1[[#This Row],[Resultado acumulado segundo trimestre]]/Tabla1[[#This Row],[Meta segundo trimestre]]</f>
        <v>1</v>
      </c>
    </row>
    <row r="170" spans="1:23" hidden="1" x14ac:dyDescent="0.25">
      <c r="A170" t="s">
        <v>563</v>
      </c>
      <c r="B170" t="s">
        <v>602</v>
      </c>
      <c r="C170" t="s">
        <v>603</v>
      </c>
      <c r="D170" t="s">
        <v>614</v>
      </c>
      <c r="E170" t="s">
        <v>567</v>
      </c>
      <c r="F170">
        <v>189</v>
      </c>
      <c r="G170" t="s">
        <v>526</v>
      </c>
      <c r="H170" t="s">
        <v>353</v>
      </c>
      <c r="I170">
        <v>3</v>
      </c>
      <c r="J170" t="s">
        <v>568</v>
      </c>
      <c r="L170" s="44" t="s">
        <v>42</v>
      </c>
      <c r="M170" s="44" t="s">
        <v>42</v>
      </c>
      <c r="N170" s="44" t="s">
        <v>42</v>
      </c>
      <c r="O170" s="44" t="s">
        <v>42</v>
      </c>
      <c r="P170" s="44" t="s">
        <v>42</v>
      </c>
      <c r="Q170" s="44" t="s">
        <v>42</v>
      </c>
      <c r="R170" s="44" t="s">
        <v>42</v>
      </c>
      <c r="S170" s="44">
        <v>1</v>
      </c>
      <c r="T170" s="44" t="s">
        <v>42</v>
      </c>
      <c r="U170" s="44">
        <v>1</v>
      </c>
      <c r="V170" s="44">
        <f>SUM(Tabla1[[#This Row],[Abril ]:[Junio]])</f>
        <v>1</v>
      </c>
      <c r="W170" s="47">
        <f>+Tabla1[[#This Row],[Resultado acumulado segundo trimestre]]/Tabla1[[#This Row],[Meta segundo trimestre]]</f>
        <v>1</v>
      </c>
    </row>
    <row r="171" spans="1:23" hidden="1" x14ac:dyDescent="0.25">
      <c r="A171" t="s">
        <v>563</v>
      </c>
      <c r="B171" t="s">
        <v>604</v>
      </c>
      <c r="C171" t="s">
        <v>604</v>
      </c>
      <c r="D171" t="s">
        <v>614</v>
      </c>
      <c r="E171" t="s">
        <v>571</v>
      </c>
      <c r="F171">
        <v>209</v>
      </c>
      <c r="G171" t="s">
        <v>527</v>
      </c>
      <c r="H171" t="s">
        <v>528</v>
      </c>
      <c r="I171">
        <v>100</v>
      </c>
      <c r="J171" t="s">
        <v>41</v>
      </c>
      <c r="L171" s="44" t="s">
        <v>42</v>
      </c>
      <c r="M171" s="44" t="s">
        <v>42</v>
      </c>
      <c r="N171" s="44" t="s">
        <v>42</v>
      </c>
      <c r="O171" s="44" t="s">
        <v>42</v>
      </c>
      <c r="P171" s="44" t="s">
        <v>42</v>
      </c>
      <c r="Q171" s="44" t="s">
        <v>42</v>
      </c>
      <c r="R171" s="47" t="s">
        <v>42</v>
      </c>
      <c r="S171" s="47" t="s">
        <v>42</v>
      </c>
      <c r="T171" s="47">
        <v>0</v>
      </c>
      <c r="U171" s="47">
        <v>0.5</v>
      </c>
      <c r="V171" s="44">
        <f>SUM(Tabla1[[#This Row],[Abril ]:[Junio]])</f>
        <v>0</v>
      </c>
      <c r="W171" s="47">
        <f>+Tabla1[[#This Row],[Resultado acumulado segundo trimestre]]/Tabla1[[#This Row],[Meta segundo trimestre]]</f>
        <v>0</v>
      </c>
    </row>
    <row r="172" spans="1:23" hidden="1" x14ac:dyDescent="0.25">
      <c r="A172" t="s">
        <v>563</v>
      </c>
      <c r="B172" t="s">
        <v>604</v>
      </c>
      <c r="C172" t="s">
        <v>605</v>
      </c>
      <c r="D172" t="s">
        <v>614</v>
      </c>
      <c r="E172" t="s">
        <v>571</v>
      </c>
      <c r="F172">
        <v>218</v>
      </c>
      <c r="G172" t="s">
        <v>529</v>
      </c>
      <c r="H172" t="s">
        <v>443</v>
      </c>
      <c r="I172">
        <v>115</v>
      </c>
      <c r="J172" t="s">
        <v>568</v>
      </c>
      <c r="L172" s="44" t="s">
        <v>42</v>
      </c>
      <c r="M172" s="44" t="s">
        <v>42</v>
      </c>
      <c r="N172" s="44">
        <v>28</v>
      </c>
      <c r="O172" s="44">
        <v>28</v>
      </c>
      <c r="P172" s="44">
        <f>SUM(Tabla1[[#This Row],[Enero]:[Marzo]])</f>
        <v>28</v>
      </c>
      <c r="Q172" s="47">
        <f>+Tabla1[[#This Row],[Resultado acumulado primer trimestre]]/Tabla1[[#This Row],[Meta primer trimestre]]</f>
        <v>1</v>
      </c>
      <c r="R172" s="44" t="s">
        <v>42</v>
      </c>
      <c r="S172" s="44" t="s">
        <v>42</v>
      </c>
      <c r="T172" s="44">
        <v>29</v>
      </c>
      <c r="U172" s="44">
        <v>29</v>
      </c>
      <c r="V172" s="44">
        <f>SUM(Tabla1[[#This Row],[Abril ]:[Junio]])</f>
        <v>29</v>
      </c>
      <c r="W172" s="47">
        <f>+Tabla1[[#This Row],[Resultado acumulado segundo trimestre]]/Tabla1[[#This Row],[Meta segundo trimestre]]</f>
        <v>1</v>
      </c>
    </row>
    <row r="173" spans="1:23" hidden="1" x14ac:dyDescent="0.25">
      <c r="A173" t="s">
        <v>563</v>
      </c>
      <c r="B173" t="s">
        <v>564</v>
      </c>
      <c r="C173" t="s">
        <v>565</v>
      </c>
      <c r="D173" t="s">
        <v>615</v>
      </c>
      <c r="E173" t="s">
        <v>567</v>
      </c>
      <c r="F173">
        <v>19</v>
      </c>
      <c r="G173" t="s">
        <v>458</v>
      </c>
      <c r="H173" t="s">
        <v>459</v>
      </c>
      <c r="I173">
        <v>39</v>
      </c>
      <c r="J173" t="s">
        <v>568</v>
      </c>
      <c r="L173" s="44" t="s">
        <v>42</v>
      </c>
      <c r="M173" s="44" t="s">
        <v>42</v>
      </c>
      <c r="N173" s="44" t="s">
        <v>42</v>
      </c>
      <c r="O173" s="44" t="s">
        <v>42</v>
      </c>
      <c r="P173" s="53" t="s">
        <v>42</v>
      </c>
      <c r="Q173" s="47" t="s">
        <v>42</v>
      </c>
      <c r="R173" s="44">
        <v>15</v>
      </c>
      <c r="S173" s="44">
        <v>10</v>
      </c>
      <c r="T173" s="44">
        <v>14</v>
      </c>
      <c r="U173" s="44">
        <v>39</v>
      </c>
      <c r="V173" s="44">
        <f>SUM(Tabla1[[#This Row],[Abril ]:[Junio]])</f>
        <v>39</v>
      </c>
      <c r="W173" s="47">
        <f>+Tabla1[[#This Row],[Resultado acumulado segundo trimestre]]/Tabla1[[#This Row],[Meta segundo trimestre]]</f>
        <v>1</v>
      </c>
    </row>
    <row r="174" spans="1:23" hidden="1" x14ac:dyDescent="0.25">
      <c r="A174" t="s">
        <v>563</v>
      </c>
      <c r="B174" t="s">
        <v>564</v>
      </c>
      <c r="C174" t="s">
        <v>565</v>
      </c>
      <c r="D174" t="s">
        <v>615</v>
      </c>
      <c r="E174" t="s">
        <v>567</v>
      </c>
      <c r="F174">
        <v>20</v>
      </c>
      <c r="G174" t="s">
        <v>460</v>
      </c>
      <c r="H174" t="s">
        <v>461</v>
      </c>
      <c r="I174">
        <v>39</v>
      </c>
      <c r="J174" t="s">
        <v>568</v>
      </c>
      <c r="L174" s="44" t="s">
        <v>42</v>
      </c>
      <c r="M174" s="44" t="s">
        <v>42</v>
      </c>
      <c r="N174" s="44" t="s">
        <v>42</v>
      </c>
      <c r="O174" s="44" t="s">
        <v>42</v>
      </c>
      <c r="P174" s="53" t="s">
        <v>42</v>
      </c>
      <c r="Q174" s="47" t="s">
        <v>42</v>
      </c>
      <c r="R174" s="44" t="s">
        <v>42</v>
      </c>
      <c r="S174" s="44">
        <v>4</v>
      </c>
      <c r="T174" s="44" t="s">
        <v>42</v>
      </c>
      <c r="U174" s="44">
        <v>12</v>
      </c>
      <c r="V174" s="44">
        <f>SUM(Tabla1[[#This Row],[Abril ]:[Junio]])</f>
        <v>4</v>
      </c>
      <c r="W174" s="47">
        <f>+Tabla1[[#This Row],[Resultado acumulado segundo trimestre]]/Tabla1[[#This Row],[Meta segundo trimestre]]</f>
        <v>0.33333333333333331</v>
      </c>
    </row>
    <row r="175" spans="1:23" hidden="1" x14ac:dyDescent="0.25">
      <c r="A175" t="s">
        <v>563</v>
      </c>
      <c r="B175" t="s">
        <v>570</v>
      </c>
      <c r="C175" t="s">
        <v>574</v>
      </c>
      <c r="D175" t="s">
        <v>615</v>
      </c>
      <c r="E175" t="s">
        <v>575</v>
      </c>
      <c r="F175">
        <v>39</v>
      </c>
      <c r="G175" t="s">
        <v>470</v>
      </c>
      <c r="H175" t="s">
        <v>471</v>
      </c>
      <c r="I175">
        <v>103</v>
      </c>
      <c r="J175" t="s">
        <v>568</v>
      </c>
      <c r="L175" s="44" t="s">
        <v>42</v>
      </c>
      <c r="M175" s="44" t="s">
        <v>42</v>
      </c>
      <c r="N175" s="44">
        <v>0</v>
      </c>
      <c r="O175" s="44">
        <v>22</v>
      </c>
      <c r="P175" s="53">
        <f>SUM(Tabla1[[#This Row],[Enero]:[Marzo]])</f>
        <v>0</v>
      </c>
      <c r="Q175" s="47">
        <f>+Tabla1[[#This Row],[Resultado acumulado primer trimestre]]/Tabla1[[#This Row],[Meta primer trimestre]]</f>
        <v>0</v>
      </c>
      <c r="R175" s="44" t="s">
        <v>42</v>
      </c>
      <c r="S175" s="44" t="s">
        <v>42</v>
      </c>
      <c r="T175" s="44">
        <v>27</v>
      </c>
      <c r="U175" s="44">
        <v>27</v>
      </c>
      <c r="V175" s="44">
        <f>SUM(Tabla1[[#This Row],[Abril ]:[Junio]])</f>
        <v>27</v>
      </c>
      <c r="W175" s="47">
        <f>+Tabla1[[#This Row],[Resultado acumulado segundo trimestre]]/Tabla1[[#This Row],[Meta segundo trimestre]]</f>
        <v>1</v>
      </c>
    </row>
    <row r="176" spans="1:23" hidden="1" x14ac:dyDescent="0.25">
      <c r="A176" t="s">
        <v>563</v>
      </c>
      <c r="B176" t="s">
        <v>576</v>
      </c>
      <c r="C176" t="s">
        <v>581</v>
      </c>
      <c r="D176" t="s">
        <v>615</v>
      </c>
      <c r="E176" t="s">
        <v>567</v>
      </c>
      <c r="F176">
        <v>74</v>
      </c>
      <c r="G176" t="s">
        <v>481</v>
      </c>
      <c r="H176" t="s">
        <v>482</v>
      </c>
      <c r="I176">
        <v>28</v>
      </c>
      <c r="J176" t="s">
        <v>568</v>
      </c>
      <c r="L176" s="44" t="s">
        <v>42</v>
      </c>
      <c r="M176" s="44" t="s">
        <v>42</v>
      </c>
      <c r="N176" s="44" t="s">
        <v>42</v>
      </c>
      <c r="O176" s="44" t="s">
        <v>42</v>
      </c>
      <c r="P176" s="53">
        <f>SUM(Tabla1[[#This Row],[Enero]:[Marzo]])</f>
        <v>0</v>
      </c>
      <c r="Q176" s="47" t="s">
        <v>42</v>
      </c>
      <c r="R176" s="44" t="s">
        <v>42</v>
      </c>
      <c r="S176" s="44">
        <v>5</v>
      </c>
      <c r="T176" s="44">
        <v>0</v>
      </c>
      <c r="U176" s="44">
        <v>9</v>
      </c>
      <c r="V176" s="44">
        <f>SUM(Tabla1[[#This Row],[Abril ]:[Junio]])</f>
        <v>5</v>
      </c>
      <c r="W176" s="47">
        <f>+Tabla1[[#This Row],[Resultado acumulado segundo trimestre]]/Tabla1[[#This Row],[Meta segundo trimestre]]</f>
        <v>0.55555555555555558</v>
      </c>
    </row>
    <row r="177" spans="1:23" hidden="1" x14ac:dyDescent="0.25">
      <c r="A177" t="s">
        <v>563</v>
      </c>
      <c r="B177" t="s">
        <v>576</v>
      </c>
      <c r="C177" t="s">
        <v>582</v>
      </c>
      <c r="D177" t="s">
        <v>615</v>
      </c>
      <c r="E177" t="s">
        <v>575</v>
      </c>
      <c r="F177">
        <v>85</v>
      </c>
      <c r="G177" t="s">
        <v>583</v>
      </c>
      <c r="H177" t="s">
        <v>584</v>
      </c>
      <c r="I177">
        <v>1200</v>
      </c>
      <c r="J177" t="s">
        <v>568</v>
      </c>
      <c r="L177" s="44" t="s">
        <v>42</v>
      </c>
      <c r="M177" s="44" t="s">
        <v>42</v>
      </c>
      <c r="N177" s="44" t="s">
        <v>42</v>
      </c>
      <c r="O177" s="44" t="s">
        <v>42</v>
      </c>
      <c r="P177" s="53" t="s">
        <v>42</v>
      </c>
      <c r="Q177" s="47" t="s">
        <v>42</v>
      </c>
      <c r="R177" s="44" t="s">
        <v>42</v>
      </c>
      <c r="S177" s="44" t="s">
        <v>42</v>
      </c>
      <c r="T177" s="44">
        <v>545</v>
      </c>
      <c r="U177" s="44">
        <v>480</v>
      </c>
      <c r="V177" s="44">
        <f>SUM(Tabla1[[#This Row],[Abril ]:[Junio]])</f>
        <v>545</v>
      </c>
      <c r="W177" s="47">
        <v>1</v>
      </c>
    </row>
    <row r="178" spans="1:23" hidden="1" x14ac:dyDescent="0.25">
      <c r="A178" t="s">
        <v>563</v>
      </c>
      <c r="B178" t="s">
        <v>589</v>
      </c>
      <c r="C178" t="s">
        <v>589</v>
      </c>
      <c r="D178" t="s">
        <v>615</v>
      </c>
      <c r="E178" t="s">
        <v>575</v>
      </c>
      <c r="F178">
        <v>105</v>
      </c>
      <c r="G178" t="s">
        <v>590</v>
      </c>
      <c r="H178" t="s">
        <v>49</v>
      </c>
      <c r="I178">
        <v>3</v>
      </c>
      <c r="J178" t="s">
        <v>568</v>
      </c>
      <c r="L178" s="44" t="s">
        <v>42</v>
      </c>
      <c r="M178" s="44" t="s">
        <v>42</v>
      </c>
      <c r="N178" s="44">
        <v>3</v>
      </c>
      <c r="O178" s="44">
        <v>2</v>
      </c>
      <c r="P178" s="53">
        <f>SUM(Tabla1[[#This Row],[Enero]:[Marzo]])</f>
        <v>3</v>
      </c>
      <c r="Q178" s="47">
        <v>1</v>
      </c>
      <c r="R178" s="44">
        <v>0</v>
      </c>
      <c r="S178" s="44" t="s">
        <v>42</v>
      </c>
      <c r="T178" s="44" t="s">
        <v>42</v>
      </c>
      <c r="U178" s="44">
        <v>1</v>
      </c>
      <c r="V178" s="44">
        <f>SUM(Tabla1[[#This Row],[Abril ]:[Junio]])</f>
        <v>0</v>
      </c>
      <c r="W178" s="47">
        <f>+Tabla1[[#This Row],[Resultado acumulado segundo trimestre]]/Tabla1[[#This Row],[Meta segundo trimestre]]</f>
        <v>0</v>
      </c>
    </row>
    <row r="179" spans="1:23" hidden="1" x14ac:dyDescent="0.25">
      <c r="A179" t="s">
        <v>563</v>
      </c>
      <c r="B179" t="s">
        <v>591</v>
      </c>
      <c r="C179" t="s">
        <v>591</v>
      </c>
      <c r="D179" t="s">
        <v>615</v>
      </c>
      <c r="E179" t="s">
        <v>567</v>
      </c>
      <c r="F179">
        <v>114</v>
      </c>
      <c r="G179" t="s">
        <v>500</v>
      </c>
      <c r="H179" t="s">
        <v>501</v>
      </c>
      <c r="I179">
        <v>4</v>
      </c>
      <c r="J179" t="s">
        <v>568</v>
      </c>
      <c r="L179" s="44" t="s">
        <v>42</v>
      </c>
      <c r="M179" s="44" t="s">
        <v>42</v>
      </c>
      <c r="N179" s="44">
        <v>1</v>
      </c>
      <c r="O179" s="44">
        <v>1</v>
      </c>
      <c r="P179" s="53">
        <f>SUM(Tabla1[[#This Row],[Enero]:[Marzo]])</f>
        <v>1</v>
      </c>
      <c r="Q179" s="47">
        <f>+Tabla1[[#This Row],[Resultado acumulado primer trimestre]]/Tabla1[[#This Row],[Meta primer trimestre]]</f>
        <v>1</v>
      </c>
      <c r="R179" s="44" t="s">
        <v>42</v>
      </c>
      <c r="S179" s="44" t="s">
        <v>42</v>
      </c>
      <c r="T179" s="44">
        <v>1</v>
      </c>
      <c r="U179" s="44">
        <v>1</v>
      </c>
      <c r="V179" s="44">
        <f>SUM(Tabla1[[#This Row],[Abril ]:[Junio]])</f>
        <v>1</v>
      </c>
      <c r="W179" s="47">
        <f>+Tabla1[[#This Row],[Resultado acumulado segundo trimestre]]/Tabla1[[#This Row],[Meta segundo trimestre]]</f>
        <v>1</v>
      </c>
    </row>
    <row r="180" spans="1:23" hidden="1" x14ac:dyDescent="0.25">
      <c r="A180" t="s">
        <v>563</v>
      </c>
      <c r="B180" t="s">
        <v>591</v>
      </c>
      <c r="C180" t="s">
        <v>592</v>
      </c>
      <c r="D180" t="s">
        <v>615</v>
      </c>
      <c r="E180" t="s">
        <v>567</v>
      </c>
      <c r="F180">
        <v>131</v>
      </c>
      <c r="G180" t="s">
        <v>504</v>
      </c>
      <c r="H180" t="s">
        <v>505</v>
      </c>
      <c r="I180">
        <v>12</v>
      </c>
      <c r="J180" t="s">
        <v>568</v>
      </c>
      <c r="L180" s="44">
        <v>1</v>
      </c>
      <c r="M180" s="44">
        <v>1</v>
      </c>
      <c r="N180" s="44">
        <v>1</v>
      </c>
      <c r="O180" s="44">
        <v>3</v>
      </c>
      <c r="P180" s="53">
        <f>SUM(Tabla1[[#This Row],[Enero]:[Marzo]])</f>
        <v>3</v>
      </c>
      <c r="Q180" s="47">
        <f>+Tabla1[[#This Row],[Resultado acumulado primer trimestre]]/Tabla1[[#This Row],[Meta primer trimestre]]</f>
        <v>1</v>
      </c>
      <c r="R180" s="44">
        <v>1</v>
      </c>
      <c r="S180" s="44">
        <v>1</v>
      </c>
      <c r="T180" s="44">
        <v>1</v>
      </c>
      <c r="U180" s="44">
        <v>3</v>
      </c>
      <c r="V180" s="44">
        <f>SUM(Tabla1[[#This Row],[Abril ]:[Junio]])</f>
        <v>3</v>
      </c>
      <c r="W180" s="47">
        <f>+Tabla1[[#This Row],[Resultado acumulado segundo trimestre]]/Tabla1[[#This Row],[Meta segundo trimestre]]</f>
        <v>1</v>
      </c>
    </row>
    <row r="181" spans="1:23" hidden="1" x14ac:dyDescent="0.25">
      <c r="A181" t="s">
        <v>563</v>
      </c>
      <c r="B181" t="s">
        <v>591</v>
      </c>
      <c r="C181" t="s">
        <v>593</v>
      </c>
      <c r="D181" t="s">
        <v>615</v>
      </c>
      <c r="E181" t="s">
        <v>567</v>
      </c>
      <c r="F181">
        <v>134</v>
      </c>
      <c r="G181" t="s">
        <v>594</v>
      </c>
      <c r="H181" t="s">
        <v>595</v>
      </c>
      <c r="I181">
        <v>16</v>
      </c>
      <c r="J181" t="s">
        <v>568</v>
      </c>
      <c r="L181" s="44" t="s">
        <v>42</v>
      </c>
      <c r="M181" s="44" t="s">
        <v>42</v>
      </c>
      <c r="N181" s="44">
        <v>4</v>
      </c>
      <c r="O181" s="44">
        <v>4</v>
      </c>
      <c r="P181" s="53">
        <f>SUM(Tabla1[[#This Row],[Enero]:[Marzo]])</f>
        <v>4</v>
      </c>
      <c r="Q181" s="47">
        <f>+Tabla1[[#This Row],[Resultado acumulado primer trimestre]]/Tabla1[[#This Row],[Meta primer trimestre]]</f>
        <v>1</v>
      </c>
      <c r="R181" s="44" t="s">
        <v>42</v>
      </c>
      <c r="S181" s="44" t="s">
        <v>42</v>
      </c>
      <c r="T181" s="44">
        <v>4</v>
      </c>
      <c r="U181" s="44">
        <v>4</v>
      </c>
      <c r="V181" s="44">
        <f>SUM(Tabla1[[#This Row],[Abril ]:[Junio]])</f>
        <v>4</v>
      </c>
      <c r="W181" s="47">
        <f>+Tabla1[[#This Row],[Resultado acumulado segundo trimestre]]/Tabla1[[#This Row],[Meta segundo trimestre]]</f>
        <v>1</v>
      </c>
    </row>
    <row r="182" spans="1:23" hidden="1" x14ac:dyDescent="0.25">
      <c r="A182" t="s">
        <v>563</v>
      </c>
      <c r="B182" t="s">
        <v>591</v>
      </c>
      <c r="C182" t="s">
        <v>593</v>
      </c>
      <c r="D182" t="s">
        <v>615</v>
      </c>
      <c r="E182" t="s">
        <v>571</v>
      </c>
      <c r="F182">
        <v>137</v>
      </c>
      <c r="G182" t="s">
        <v>508</v>
      </c>
      <c r="H182" t="s">
        <v>509</v>
      </c>
      <c r="I182">
        <v>1</v>
      </c>
      <c r="J182" t="s">
        <v>568</v>
      </c>
      <c r="L182" s="44" t="s">
        <v>42</v>
      </c>
      <c r="M182" s="44" t="s">
        <v>42</v>
      </c>
      <c r="N182" s="44" t="s">
        <v>42</v>
      </c>
      <c r="O182" s="44" t="s">
        <v>42</v>
      </c>
      <c r="P182" s="53">
        <f>SUM(Tabla1[[#This Row],[Enero]:[Marzo]])</f>
        <v>0</v>
      </c>
      <c r="Q182" s="47" t="s">
        <v>42</v>
      </c>
      <c r="R182" s="44" t="s">
        <v>42</v>
      </c>
      <c r="S182" s="44" t="s">
        <v>42</v>
      </c>
      <c r="T182" s="44">
        <v>1</v>
      </c>
      <c r="U182" s="44">
        <v>1</v>
      </c>
      <c r="V182" s="44">
        <f>SUM(Tabla1[[#This Row],[Abril ]:[Junio]])</f>
        <v>1</v>
      </c>
      <c r="W182" s="47">
        <f>+Tabla1[[#This Row],[Resultado acumulado segundo trimestre]]/Tabla1[[#This Row],[Meta segundo trimestre]]</f>
        <v>1</v>
      </c>
    </row>
    <row r="183" spans="1:23" hidden="1" x14ac:dyDescent="0.25">
      <c r="A183" t="s">
        <v>563</v>
      </c>
      <c r="B183" t="s">
        <v>591</v>
      </c>
      <c r="C183" t="s">
        <v>593</v>
      </c>
      <c r="D183" t="s">
        <v>615</v>
      </c>
      <c r="E183" t="s">
        <v>567</v>
      </c>
      <c r="F183">
        <v>144</v>
      </c>
      <c r="G183" t="s">
        <v>510</v>
      </c>
      <c r="H183" t="s">
        <v>596</v>
      </c>
      <c r="I183">
        <v>4</v>
      </c>
      <c r="J183" t="s">
        <v>568</v>
      </c>
      <c r="L183" s="44" t="s">
        <v>42</v>
      </c>
      <c r="M183" s="44" t="s">
        <v>42</v>
      </c>
      <c r="N183" s="44">
        <v>1</v>
      </c>
      <c r="O183" s="44">
        <v>1</v>
      </c>
      <c r="P183" s="53">
        <f>SUM(Tabla1[[#This Row],[Enero]:[Marzo]])</f>
        <v>1</v>
      </c>
      <c r="Q183" s="47">
        <f>+Tabla1[[#This Row],[Resultado acumulado primer trimestre]]/Tabla1[[#This Row],[Meta primer trimestre]]</f>
        <v>1</v>
      </c>
      <c r="R183" s="44" t="s">
        <v>42</v>
      </c>
      <c r="S183" s="44" t="s">
        <v>42</v>
      </c>
      <c r="T183" s="44">
        <v>1</v>
      </c>
      <c r="U183" s="44">
        <v>1</v>
      </c>
      <c r="V183" s="44">
        <f>SUM(Tabla1[[#This Row],[Abril ]:[Junio]])</f>
        <v>1</v>
      </c>
      <c r="W183" s="47">
        <f>+Tabla1[[#This Row],[Resultado acumulado segundo trimestre]]/Tabla1[[#This Row],[Meta segundo trimestre]]</f>
        <v>1</v>
      </c>
    </row>
    <row r="184" spans="1:23" hidden="1" x14ac:dyDescent="0.25">
      <c r="A184" t="s">
        <v>563</v>
      </c>
      <c r="B184" t="s">
        <v>591</v>
      </c>
      <c r="C184" t="s">
        <v>597</v>
      </c>
      <c r="D184" t="s">
        <v>615</v>
      </c>
      <c r="E184" t="s">
        <v>567</v>
      </c>
      <c r="F184">
        <v>149</v>
      </c>
      <c r="G184" t="s">
        <v>516</v>
      </c>
      <c r="H184" t="s">
        <v>517</v>
      </c>
      <c r="I184">
        <v>2</v>
      </c>
      <c r="J184" t="s">
        <v>568</v>
      </c>
      <c r="L184" s="44" t="s">
        <v>42</v>
      </c>
      <c r="M184" s="44" t="s">
        <v>42</v>
      </c>
      <c r="N184" s="44" t="s">
        <v>42</v>
      </c>
      <c r="O184" s="44" t="s">
        <v>42</v>
      </c>
      <c r="P184" s="53">
        <f>SUM(Tabla1[[#This Row],[Enero]:[Marzo]])</f>
        <v>0</v>
      </c>
      <c r="Q184" s="47" t="s">
        <v>42</v>
      </c>
      <c r="R184" s="44" t="s">
        <v>42</v>
      </c>
      <c r="S184" s="44" t="s">
        <v>42</v>
      </c>
      <c r="T184" s="44">
        <v>1</v>
      </c>
      <c r="U184" s="44">
        <v>1</v>
      </c>
      <c r="V184" s="44">
        <f>SUM(Tabla1[[#This Row],[Abril ]:[Junio]])</f>
        <v>1</v>
      </c>
      <c r="W184" s="47">
        <f>+Tabla1[[#This Row],[Resultado acumulado segundo trimestre]]/Tabla1[[#This Row],[Meta segundo trimestre]]</f>
        <v>1</v>
      </c>
    </row>
    <row r="185" spans="1:23" hidden="1" x14ac:dyDescent="0.25">
      <c r="A185" t="s">
        <v>563</v>
      </c>
      <c r="B185" t="s">
        <v>600</v>
      </c>
      <c r="C185" t="s">
        <v>601</v>
      </c>
      <c r="D185" t="s">
        <v>615</v>
      </c>
      <c r="E185" t="s">
        <v>571</v>
      </c>
      <c r="F185">
        <v>165</v>
      </c>
      <c r="G185" t="s">
        <v>524</v>
      </c>
      <c r="H185" t="s">
        <v>525</v>
      </c>
      <c r="I185">
        <v>3</v>
      </c>
      <c r="J185" t="s">
        <v>568</v>
      </c>
      <c r="L185" s="44" t="s">
        <v>42</v>
      </c>
      <c r="M185" s="44" t="s">
        <v>42</v>
      </c>
      <c r="N185" s="44" t="s">
        <v>42</v>
      </c>
      <c r="O185" s="44" t="s">
        <v>42</v>
      </c>
      <c r="P185" s="53" t="s">
        <v>42</v>
      </c>
      <c r="Q185" s="47" t="s">
        <v>42</v>
      </c>
      <c r="R185" s="44" t="s">
        <v>42</v>
      </c>
      <c r="S185" s="44" t="s">
        <v>42</v>
      </c>
      <c r="T185" s="44">
        <v>2</v>
      </c>
      <c r="U185" s="44">
        <v>1</v>
      </c>
      <c r="V185" s="44">
        <f>SUM(Tabla1[[#This Row],[Abril ]:[Junio]])</f>
        <v>2</v>
      </c>
      <c r="W185" s="47">
        <v>1</v>
      </c>
    </row>
    <row r="186" spans="1:23" hidden="1" x14ac:dyDescent="0.25">
      <c r="A186" t="s">
        <v>563</v>
      </c>
      <c r="B186" t="s">
        <v>602</v>
      </c>
      <c r="C186" t="s">
        <v>603</v>
      </c>
      <c r="D186" t="s">
        <v>615</v>
      </c>
      <c r="E186" t="s">
        <v>567</v>
      </c>
      <c r="F186">
        <v>189</v>
      </c>
      <c r="G186" t="s">
        <v>526</v>
      </c>
      <c r="H186" t="s">
        <v>353</v>
      </c>
      <c r="I186">
        <v>3</v>
      </c>
      <c r="J186" t="s">
        <v>568</v>
      </c>
      <c r="L186" s="44" t="s">
        <v>42</v>
      </c>
      <c r="M186" s="44" t="s">
        <v>42</v>
      </c>
      <c r="N186" s="44" t="s">
        <v>42</v>
      </c>
      <c r="O186" s="44" t="s">
        <v>42</v>
      </c>
      <c r="P186" s="53" t="s">
        <v>42</v>
      </c>
      <c r="Q186" s="47" t="s">
        <v>42</v>
      </c>
      <c r="R186" s="44" t="s">
        <v>42</v>
      </c>
      <c r="S186" s="44">
        <v>1</v>
      </c>
      <c r="T186" s="44" t="s">
        <v>42</v>
      </c>
      <c r="U186" s="44">
        <v>1</v>
      </c>
      <c r="V186" s="44">
        <f>SUM(Tabla1[[#This Row],[Abril ]:[Junio]])</f>
        <v>1</v>
      </c>
      <c r="W186" s="47">
        <f>+Tabla1[[#This Row],[Resultado acumulado segundo trimestre]]/Tabla1[[#This Row],[Meta segundo trimestre]]</f>
        <v>1</v>
      </c>
    </row>
    <row r="187" spans="1:23" hidden="1" x14ac:dyDescent="0.25">
      <c r="A187" t="s">
        <v>563</v>
      </c>
      <c r="B187" t="s">
        <v>604</v>
      </c>
      <c r="C187" t="s">
        <v>604</v>
      </c>
      <c r="D187" t="s">
        <v>615</v>
      </c>
      <c r="E187" t="s">
        <v>571</v>
      </c>
      <c r="F187">
        <v>209</v>
      </c>
      <c r="G187" t="s">
        <v>527</v>
      </c>
      <c r="H187" t="s">
        <v>528</v>
      </c>
      <c r="I187">
        <v>100</v>
      </c>
      <c r="J187" t="s">
        <v>41</v>
      </c>
      <c r="L187" s="44" t="s">
        <v>42</v>
      </c>
      <c r="M187" s="44" t="s">
        <v>42</v>
      </c>
      <c r="N187" s="44" t="s">
        <v>42</v>
      </c>
      <c r="O187" s="44" t="s">
        <v>42</v>
      </c>
      <c r="P187" s="53" t="s">
        <v>42</v>
      </c>
      <c r="Q187" s="47" t="s">
        <v>42</v>
      </c>
      <c r="R187" s="44" t="s">
        <v>42</v>
      </c>
      <c r="S187" s="44" t="s">
        <v>42</v>
      </c>
      <c r="T187" s="44">
        <v>0</v>
      </c>
      <c r="U187" s="47">
        <v>0.5</v>
      </c>
      <c r="V187" s="44">
        <f>SUM(Tabla1[[#This Row],[Abril ]:[Junio]])</f>
        <v>0</v>
      </c>
      <c r="W187" s="47">
        <f>+Tabla1[[#This Row],[Resultado acumulado segundo trimestre]]/Tabla1[[#This Row],[Meta segundo trimestre]]</f>
        <v>0</v>
      </c>
    </row>
    <row r="188" spans="1:23" hidden="1" x14ac:dyDescent="0.25">
      <c r="A188" t="s">
        <v>563</v>
      </c>
      <c r="B188" t="s">
        <v>604</v>
      </c>
      <c r="C188" t="s">
        <v>605</v>
      </c>
      <c r="D188" t="s">
        <v>615</v>
      </c>
      <c r="E188" t="s">
        <v>571</v>
      </c>
      <c r="F188">
        <v>218</v>
      </c>
      <c r="G188" t="s">
        <v>529</v>
      </c>
      <c r="H188" t="s">
        <v>443</v>
      </c>
      <c r="I188">
        <v>60</v>
      </c>
      <c r="J188" t="s">
        <v>568</v>
      </c>
      <c r="L188" s="44" t="s">
        <v>42</v>
      </c>
      <c r="M188" s="44" t="s">
        <v>42</v>
      </c>
      <c r="N188" s="44">
        <v>5</v>
      </c>
      <c r="O188" s="44">
        <v>5</v>
      </c>
      <c r="P188" s="53">
        <f>SUM(Tabla1[[#This Row],[Enero]:[Marzo]])</f>
        <v>5</v>
      </c>
      <c r="Q188" s="47">
        <f>+Tabla1[[#This Row],[Resultado acumulado primer trimestre]]/Tabla1[[#This Row],[Meta primer trimestre]]</f>
        <v>1</v>
      </c>
      <c r="R188" s="44" t="s">
        <v>42</v>
      </c>
      <c r="S188" s="44" t="s">
        <v>42</v>
      </c>
      <c r="T188" s="44">
        <v>15</v>
      </c>
      <c r="U188" s="44">
        <v>15</v>
      </c>
      <c r="V188" s="44">
        <f>SUM(Tabla1[[#This Row],[Abril ]:[Junio]])</f>
        <v>15</v>
      </c>
      <c r="W188" s="47">
        <f>+Tabla1[[#This Row],[Resultado acumulado segundo trimestre]]/Tabla1[[#This Row],[Meta segundo trimestre]]</f>
        <v>1</v>
      </c>
    </row>
    <row r="189" spans="1:23" hidden="1" x14ac:dyDescent="0.25">
      <c r="A189" t="s">
        <v>563</v>
      </c>
      <c r="B189" t="s">
        <v>604</v>
      </c>
      <c r="C189" t="s">
        <v>605</v>
      </c>
      <c r="D189" t="s">
        <v>615</v>
      </c>
      <c r="E189" t="s">
        <v>571</v>
      </c>
      <c r="F189">
        <v>219</v>
      </c>
      <c r="G189" t="s">
        <v>531</v>
      </c>
      <c r="H189" t="s">
        <v>616</v>
      </c>
      <c r="I189">
        <v>15</v>
      </c>
      <c r="J189" t="s">
        <v>568</v>
      </c>
      <c r="L189" s="44" t="s">
        <v>42</v>
      </c>
      <c r="M189" s="44" t="s">
        <v>42</v>
      </c>
      <c r="N189" s="44" t="s">
        <v>42</v>
      </c>
      <c r="O189" s="44" t="s">
        <v>42</v>
      </c>
      <c r="P189" s="53">
        <f>SUM(Tabla1[[#This Row],[Enero]:[Marzo]])</f>
        <v>0</v>
      </c>
      <c r="Q189" s="47" t="s">
        <v>42</v>
      </c>
      <c r="R189" s="44" t="s">
        <v>42</v>
      </c>
      <c r="S189" s="44" t="s">
        <v>42</v>
      </c>
      <c r="T189" s="44">
        <v>2</v>
      </c>
      <c r="U189" s="44">
        <v>2</v>
      </c>
      <c r="V189" s="44">
        <f>SUM(Tabla1[[#This Row],[Abril ]:[Junio]])</f>
        <v>2</v>
      </c>
      <c r="W189" s="47">
        <f>+Tabla1[[#This Row],[Resultado acumulado segundo trimestre]]/Tabla1[[#This Row],[Meta segundo trimestre]]</f>
        <v>1</v>
      </c>
    </row>
    <row r="190" spans="1:23" hidden="1" x14ac:dyDescent="0.25">
      <c r="A190" t="s">
        <v>569</v>
      </c>
      <c r="B190" t="s">
        <v>570</v>
      </c>
      <c r="C190" t="s">
        <v>462</v>
      </c>
      <c r="D190" t="s">
        <v>615</v>
      </c>
      <c r="E190" t="s">
        <v>571</v>
      </c>
      <c r="F190">
        <v>29</v>
      </c>
      <c r="G190" t="s">
        <v>463</v>
      </c>
      <c r="H190" t="s">
        <v>464</v>
      </c>
      <c r="I190">
        <v>100</v>
      </c>
      <c r="J190" t="s">
        <v>41</v>
      </c>
      <c r="L190" s="47" t="s">
        <v>42</v>
      </c>
      <c r="M190" s="47" t="s">
        <v>42</v>
      </c>
      <c r="N190" s="47" t="s">
        <v>42</v>
      </c>
      <c r="O190" s="47">
        <v>1</v>
      </c>
      <c r="P190" s="47">
        <v>0</v>
      </c>
      <c r="Q190" s="47">
        <v>1</v>
      </c>
      <c r="R190" s="47" t="s">
        <v>42</v>
      </c>
      <c r="S190" s="47" t="s">
        <v>42</v>
      </c>
      <c r="T190" s="47">
        <v>2</v>
      </c>
      <c r="U190" s="47">
        <v>1</v>
      </c>
      <c r="V190" s="47">
        <v>1</v>
      </c>
      <c r="W190" s="47">
        <v>1</v>
      </c>
    </row>
    <row r="191" spans="1:23" hidden="1" x14ac:dyDescent="0.25">
      <c r="A191" t="s">
        <v>569</v>
      </c>
      <c r="B191" t="s">
        <v>570</v>
      </c>
      <c r="C191" t="s">
        <v>462</v>
      </c>
      <c r="D191" t="s">
        <v>615</v>
      </c>
      <c r="E191" t="s">
        <v>571</v>
      </c>
      <c r="F191">
        <v>31</v>
      </c>
      <c r="G191" t="s">
        <v>465</v>
      </c>
      <c r="H191" t="s">
        <v>572</v>
      </c>
      <c r="I191">
        <v>100</v>
      </c>
      <c r="J191" t="s">
        <v>41</v>
      </c>
      <c r="L191" s="47" t="s">
        <v>42</v>
      </c>
      <c r="M191" s="47" t="s">
        <v>42</v>
      </c>
      <c r="N191" s="47" t="s">
        <v>42</v>
      </c>
      <c r="O191" s="47" t="s">
        <v>42</v>
      </c>
      <c r="P191" s="44" t="s">
        <v>42</v>
      </c>
      <c r="Q191" s="44" t="s">
        <v>42</v>
      </c>
      <c r="R191" s="47" t="s">
        <v>42</v>
      </c>
      <c r="S191" s="47" t="s">
        <v>42</v>
      </c>
      <c r="T191" s="47">
        <v>1</v>
      </c>
      <c r="U191" s="47">
        <v>1</v>
      </c>
      <c r="V191" s="47">
        <v>1</v>
      </c>
      <c r="W191" s="47">
        <v>1</v>
      </c>
    </row>
    <row r="192" spans="1:23" hidden="1" x14ac:dyDescent="0.25">
      <c r="A192" t="s">
        <v>569</v>
      </c>
      <c r="B192" t="s">
        <v>570</v>
      </c>
      <c r="C192" t="s">
        <v>462</v>
      </c>
      <c r="D192" t="s">
        <v>615</v>
      </c>
      <c r="E192" t="s">
        <v>571</v>
      </c>
      <c r="F192">
        <v>32</v>
      </c>
      <c r="G192" t="s">
        <v>467</v>
      </c>
      <c r="H192" t="s">
        <v>573</v>
      </c>
      <c r="I192">
        <v>100</v>
      </c>
      <c r="J192" t="s">
        <v>41</v>
      </c>
      <c r="L192" s="47" t="s">
        <v>42</v>
      </c>
      <c r="M192" s="47" t="s">
        <v>42</v>
      </c>
      <c r="N192" s="47" t="s">
        <v>42</v>
      </c>
      <c r="O192" s="47" t="s">
        <v>42</v>
      </c>
      <c r="P192" s="44" t="s">
        <v>42</v>
      </c>
      <c r="Q192" s="44" t="s">
        <v>42</v>
      </c>
      <c r="R192" s="47">
        <v>0</v>
      </c>
      <c r="S192" s="47" t="s">
        <v>42</v>
      </c>
      <c r="T192" s="47" t="s">
        <v>42</v>
      </c>
      <c r="U192" s="47">
        <v>1</v>
      </c>
      <c r="V192" s="47">
        <v>1</v>
      </c>
      <c r="W192" s="47">
        <v>1</v>
      </c>
    </row>
    <row r="193" spans="1:23" hidden="1" x14ac:dyDescent="0.25">
      <c r="A193" t="s">
        <v>569</v>
      </c>
      <c r="B193" t="s">
        <v>576</v>
      </c>
      <c r="C193" t="s">
        <v>577</v>
      </c>
      <c r="D193" t="s">
        <v>615</v>
      </c>
      <c r="E193" t="s">
        <v>37</v>
      </c>
      <c r="F193">
        <v>47</v>
      </c>
      <c r="G193" t="s">
        <v>473</v>
      </c>
      <c r="H193" t="s">
        <v>474</v>
      </c>
      <c r="I193">
        <v>90</v>
      </c>
      <c r="J193" t="s">
        <v>41</v>
      </c>
      <c r="L193" s="47" t="s">
        <v>42</v>
      </c>
      <c r="M193" s="47">
        <v>1.1111</v>
      </c>
      <c r="N193" s="47" t="s">
        <v>42</v>
      </c>
      <c r="O193" s="47">
        <v>0.9</v>
      </c>
      <c r="P193" s="52">
        <v>1</v>
      </c>
      <c r="Q193" s="52">
        <v>1</v>
      </c>
      <c r="R193" s="47">
        <v>1.1014999999999999</v>
      </c>
      <c r="S193" s="47" t="s">
        <v>42</v>
      </c>
      <c r="T193" s="47">
        <v>1.0914999999999999</v>
      </c>
      <c r="U193" s="47">
        <v>0.9</v>
      </c>
      <c r="V193" s="47">
        <v>1</v>
      </c>
      <c r="W193" s="47">
        <v>1</v>
      </c>
    </row>
    <row r="194" spans="1:23" hidden="1" x14ac:dyDescent="0.25">
      <c r="A194" t="s">
        <v>569</v>
      </c>
      <c r="B194" t="s">
        <v>576</v>
      </c>
      <c r="C194" t="s">
        <v>581</v>
      </c>
      <c r="D194" t="s">
        <v>615</v>
      </c>
      <c r="E194" t="s">
        <v>567</v>
      </c>
      <c r="F194">
        <v>79</v>
      </c>
      <c r="G194" t="s">
        <v>483</v>
      </c>
      <c r="H194" t="s">
        <v>484</v>
      </c>
      <c r="I194">
        <v>100</v>
      </c>
      <c r="J194" t="s">
        <v>41</v>
      </c>
      <c r="L194" s="47" t="s">
        <v>42</v>
      </c>
      <c r="M194" s="47" t="s">
        <v>42</v>
      </c>
      <c r="N194" s="47">
        <v>1</v>
      </c>
      <c r="O194" s="47">
        <v>1</v>
      </c>
      <c r="P194" s="52">
        <v>1</v>
      </c>
      <c r="Q194" s="52">
        <v>1</v>
      </c>
      <c r="R194" s="47">
        <v>1</v>
      </c>
      <c r="S194" s="47">
        <v>1</v>
      </c>
      <c r="T194" s="47">
        <v>1</v>
      </c>
      <c r="U194" s="47">
        <v>1</v>
      </c>
      <c r="V194" s="47">
        <v>1</v>
      </c>
      <c r="W194" s="47">
        <v>1</v>
      </c>
    </row>
    <row r="195" spans="1:23" hidden="1" x14ac:dyDescent="0.25">
      <c r="A195" t="s">
        <v>569</v>
      </c>
      <c r="B195" t="s">
        <v>576</v>
      </c>
      <c r="C195" t="s">
        <v>582</v>
      </c>
      <c r="D195" t="s">
        <v>615</v>
      </c>
      <c r="E195" t="s">
        <v>575</v>
      </c>
      <c r="F195">
        <v>88</v>
      </c>
      <c r="G195" t="s">
        <v>489</v>
      </c>
      <c r="H195" t="s">
        <v>490</v>
      </c>
      <c r="I195">
        <v>100</v>
      </c>
      <c r="J195" t="s">
        <v>41</v>
      </c>
      <c r="L195" s="47" t="s">
        <v>42</v>
      </c>
      <c r="M195" s="47" t="s">
        <v>42</v>
      </c>
      <c r="N195" s="47" t="s">
        <v>42</v>
      </c>
      <c r="O195" s="47" t="s">
        <v>42</v>
      </c>
      <c r="P195" s="44" t="s">
        <v>42</v>
      </c>
      <c r="Q195" s="44" t="s">
        <v>42</v>
      </c>
      <c r="R195" s="47" t="s">
        <v>42</v>
      </c>
      <c r="S195" s="47" t="s">
        <v>42</v>
      </c>
      <c r="T195" s="47">
        <v>0.71430000000000005</v>
      </c>
      <c r="U195" s="47">
        <v>1</v>
      </c>
      <c r="V195" s="47">
        <v>0.71430000000000005</v>
      </c>
      <c r="W195" s="47">
        <v>0.71430000000000005</v>
      </c>
    </row>
    <row r="196" spans="1:23" hidden="1" x14ac:dyDescent="0.25">
      <c r="A196" t="s">
        <v>569</v>
      </c>
      <c r="B196" t="s">
        <v>589</v>
      </c>
      <c r="C196" t="s">
        <v>589</v>
      </c>
      <c r="D196" t="s">
        <v>615</v>
      </c>
      <c r="E196" t="s">
        <v>575</v>
      </c>
      <c r="F196">
        <v>104</v>
      </c>
      <c r="G196" t="s">
        <v>46</v>
      </c>
      <c r="H196" t="s">
        <v>610</v>
      </c>
      <c r="I196">
        <v>100</v>
      </c>
      <c r="J196" t="s">
        <v>41</v>
      </c>
      <c r="L196" s="47" t="s">
        <v>42</v>
      </c>
      <c r="M196" s="47" t="s">
        <v>42</v>
      </c>
      <c r="N196" s="47">
        <v>1</v>
      </c>
      <c r="O196" s="47">
        <v>1</v>
      </c>
      <c r="P196" s="52">
        <v>1</v>
      </c>
      <c r="Q196" s="52">
        <v>1</v>
      </c>
      <c r="R196" s="47" t="s">
        <v>42</v>
      </c>
      <c r="S196" s="47" t="s">
        <v>42</v>
      </c>
      <c r="T196" s="47">
        <v>0</v>
      </c>
      <c r="U196" s="47">
        <v>1</v>
      </c>
      <c r="V196" s="47">
        <v>1</v>
      </c>
      <c r="W196" s="47">
        <v>1</v>
      </c>
    </row>
    <row r="197" spans="1:23" hidden="1" x14ac:dyDescent="0.25">
      <c r="A197" t="s">
        <v>569</v>
      </c>
      <c r="B197" t="s">
        <v>576</v>
      </c>
      <c r="C197" t="s">
        <v>581</v>
      </c>
      <c r="D197" t="s">
        <v>615</v>
      </c>
      <c r="E197" t="s">
        <v>567</v>
      </c>
      <c r="F197">
        <v>228</v>
      </c>
      <c r="G197" t="s">
        <v>533</v>
      </c>
      <c r="H197" t="s">
        <v>534</v>
      </c>
      <c r="I197">
        <v>100</v>
      </c>
      <c r="J197" t="s">
        <v>41</v>
      </c>
      <c r="L197" s="47" t="s">
        <v>42</v>
      </c>
      <c r="M197" s="47">
        <v>0</v>
      </c>
      <c r="N197" s="47">
        <v>4.5881999999999996</v>
      </c>
      <c r="O197" s="47">
        <v>1</v>
      </c>
      <c r="P197" s="52">
        <v>1</v>
      </c>
      <c r="Q197" s="52">
        <v>1</v>
      </c>
      <c r="R197" s="47">
        <v>0.98029999999999995</v>
      </c>
      <c r="S197" s="47">
        <v>1.0064</v>
      </c>
      <c r="T197" s="47">
        <v>1.0940000000000001</v>
      </c>
      <c r="U197" s="47">
        <v>1</v>
      </c>
      <c r="V197" s="47">
        <v>1</v>
      </c>
      <c r="W197" s="47">
        <v>1</v>
      </c>
    </row>
    <row r="198" spans="1:23" hidden="1" x14ac:dyDescent="0.25">
      <c r="A198" t="s">
        <v>569</v>
      </c>
      <c r="B198" t="s">
        <v>602</v>
      </c>
      <c r="C198" t="s">
        <v>603</v>
      </c>
      <c r="D198" t="s">
        <v>615</v>
      </c>
      <c r="E198" t="s">
        <v>571</v>
      </c>
      <c r="F198">
        <v>239</v>
      </c>
      <c r="G198" t="s">
        <v>535</v>
      </c>
      <c r="H198" t="s">
        <v>536</v>
      </c>
      <c r="I198">
        <v>100</v>
      </c>
      <c r="J198" t="s">
        <v>41</v>
      </c>
      <c r="L198" s="47" t="s">
        <v>42</v>
      </c>
      <c r="M198" s="47" t="s">
        <v>42</v>
      </c>
      <c r="N198" s="47" t="s">
        <v>42</v>
      </c>
      <c r="O198" s="47" t="s">
        <v>42</v>
      </c>
      <c r="P198" s="44" t="s">
        <v>42</v>
      </c>
      <c r="Q198" s="44" t="s">
        <v>42</v>
      </c>
      <c r="R198" s="47" t="s">
        <v>42</v>
      </c>
      <c r="S198" s="47">
        <v>1</v>
      </c>
      <c r="T198" s="47">
        <v>1</v>
      </c>
      <c r="U198" s="47">
        <v>1</v>
      </c>
      <c r="V198" s="47">
        <v>1</v>
      </c>
      <c r="W198" s="47">
        <v>1</v>
      </c>
    </row>
    <row r="199" spans="1:23" hidden="1" x14ac:dyDescent="0.25">
      <c r="A199" t="s">
        <v>569</v>
      </c>
      <c r="B199" t="s">
        <v>570</v>
      </c>
      <c r="C199" t="s">
        <v>462</v>
      </c>
      <c r="D199" t="s">
        <v>617</v>
      </c>
      <c r="E199" t="s">
        <v>571</v>
      </c>
      <c r="F199">
        <v>29</v>
      </c>
      <c r="G199" t="s">
        <v>463</v>
      </c>
      <c r="H199" t="s">
        <v>464</v>
      </c>
      <c r="I199">
        <v>100</v>
      </c>
      <c r="J199" t="s">
        <v>41</v>
      </c>
      <c r="L199" s="47">
        <v>0</v>
      </c>
      <c r="M199" s="47">
        <v>0</v>
      </c>
      <c r="N199" s="47">
        <v>0</v>
      </c>
      <c r="O199" s="47">
        <v>1</v>
      </c>
      <c r="P199" s="47">
        <v>0</v>
      </c>
      <c r="Q199" s="52">
        <v>1</v>
      </c>
      <c r="R199" s="47">
        <v>0</v>
      </c>
      <c r="S199" s="47">
        <v>0</v>
      </c>
      <c r="T199" s="47">
        <v>0.58330000000000004</v>
      </c>
      <c r="U199" s="47">
        <v>1</v>
      </c>
      <c r="V199" s="47">
        <v>0.75</v>
      </c>
      <c r="W199" s="47">
        <v>0.75</v>
      </c>
    </row>
    <row r="200" spans="1:23" hidden="1" x14ac:dyDescent="0.25">
      <c r="A200" t="s">
        <v>569</v>
      </c>
      <c r="B200" t="s">
        <v>570</v>
      </c>
      <c r="C200" t="s">
        <v>462</v>
      </c>
      <c r="D200" t="s">
        <v>617</v>
      </c>
      <c r="E200" t="s">
        <v>571</v>
      </c>
      <c r="F200">
        <v>31</v>
      </c>
      <c r="G200" t="s">
        <v>465</v>
      </c>
      <c r="H200" t="s">
        <v>572</v>
      </c>
      <c r="I200">
        <v>100</v>
      </c>
      <c r="J200" t="s">
        <v>41</v>
      </c>
      <c r="L200" s="47" t="s">
        <v>42</v>
      </c>
      <c r="M200" s="47" t="s">
        <v>42</v>
      </c>
      <c r="N200" s="47" t="s">
        <v>42</v>
      </c>
      <c r="O200" s="47" t="s">
        <v>42</v>
      </c>
      <c r="P200" s="47" t="s">
        <v>42</v>
      </c>
      <c r="Q200" s="52" t="s">
        <v>42</v>
      </c>
      <c r="R200" s="47" t="s">
        <v>42</v>
      </c>
      <c r="S200" s="47" t="s">
        <v>42</v>
      </c>
      <c r="T200" s="47">
        <v>1</v>
      </c>
      <c r="U200" s="47">
        <v>1</v>
      </c>
      <c r="V200" s="47">
        <v>1</v>
      </c>
      <c r="W200" s="47">
        <v>1</v>
      </c>
    </row>
    <row r="201" spans="1:23" hidden="1" x14ac:dyDescent="0.25">
      <c r="A201" t="s">
        <v>569</v>
      </c>
      <c r="B201" t="s">
        <v>570</v>
      </c>
      <c r="C201" t="s">
        <v>462</v>
      </c>
      <c r="D201" t="s">
        <v>617</v>
      </c>
      <c r="E201" t="s">
        <v>571</v>
      </c>
      <c r="F201">
        <v>32</v>
      </c>
      <c r="G201" t="s">
        <v>467</v>
      </c>
      <c r="H201" t="s">
        <v>573</v>
      </c>
      <c r="I201">
        <v>100</v>
      </c>
      <c r="J201" t="s">
        <v>41</v>
      </c>
      <c r="L201" s="47" t="s">
        <v>42</v>
      </c>
      <c r="M201" s="47" t="s">
        <v>42</v>
      </c>
      <c r="N201" s="47" t="s">
        <v>42</v>
      </c>
      <c r="O201" s="47" t="s">
        <v>42</v>
      </c>
      <c r="P201" s="47" t="s">
        <v>42</v>
      </c>
      <c r="Q201" s="52" t="s">
        <v>42</v>
      </c>
      <c r="R201" s="47">
        <v>0</v>
      </c>
      <c r="S201" s="47" t="s">
        <v>42</v>
      </c>
      <c r="T201" s="47" t="s">
        <v>42</v>
      </c>
      <c r="U201" s="47">
        <v>1</v>
      </c>
      <c r="V201" s="47">
        <v>1</v>
      </c>
      <c r="W201" s="47">
        <v>1</v>
      </c>
    </row>
    <row r="202" spans="1:23" hidden="1" x14ac:dyDescent="0.25">
      <c r="A202" t="s">
        <v>569</v>
      </c>
      <c r="B202" t="s">
        <v>576</v>
      </c>
      <c r="C202" t="s">
        <v>577</v>
      </c>
      <c r="D202" t="s">
        <v>617</v>
      </c>
      <c r="E202" t="s">
        <v>37</v>
      </c>
      <c r="F202">
        <v>47</v>
      </c>
      <c r="G202" t="s">
        <v>473</v>
      </c>
      <c r="H202" t="s">
        <v>474</v>
      </c>
      <c r="I202">
        <v>90</v>
      </c>
      <c r="J202" t="s">
        <v>41</v>
      </c>
      <c r="L202" s="47" t="s">
        <v>42</v>
      </c>
      <c r="M202" s="47">
        <v>0.96819999999999995</v>
      </c>
      <c r="N202" s="47" t="s">
        <v>42</v>
      </c>
      <c r="O202" s="47">
        <v>0.9</v>
      </c>
      <c r="P202" s="47">
        <v>0.97</v>
      </c>
      <c r="Q202" s="52">
        <v>0.9</v>
      </c>
      <c r="R202" s="47">
        <v>1.0438000000000001</v>
      </c>
      <c r="S202" s="47" t="s">
        <v>42</v>
      </c>
      <c r="T202" s="47">
        <v>1.0539000000000001</v>
      </c>
      <c r="U202" s="47">
        <v>0.9</v>
      </c>
      <c r="V202" s="47">
        <v>1</v>
      </c>
      <c r="W202" s="47">
        <v>1</v>
      </c>
    </row>
    <row r="203" spans="1:23" hidden="1" x14ac:dyDescent="0.25">
      <c r="A203" t="s">
        <v>569</v>
      </c>
      <c r="B203" t="s">
        <v>576</v>
      </c>
      <c r="C203" t="s">
        <v>581</v>
      </c>
      <c r="D203" t="s">
        <v>617</v>
      </c>
      <c r="E203" t="s">
        <v>567</v>
      </c>
      <c r="F203">
        <v>79</v>
      </c>
      <c r="G203" t="s">
        <v>483</v>
      </c>
      <c r="H203" t="s">
        <v>484</v>
      </c>
      <c r="I203">
        <v>100</v>
      </c>
      <c r="J203" t="s">
        <v>41</v>
      </c>
      <c r="L203" s="47" t="s">
        <v>42</v>
      </c>
      <c r="M203" s="47" t="s">
        <v>42</v>
      </c>
      <c r="N203" s="47">
        <v>1</v>
      </c>
      <c r="O203" s="47">
        <v>1</v>
      </c>
      <c r="P203" s="47">
        <v>1</v>
      </c>
      <c r="Q203" s="52">
        <v>1</v>
      </c>
      <c r="R203" s="47">
        <v>1</v>
      </c>
      <c r="S203" s="47">
        <v>0.875</v>
      </c>
      <c r="T203" s="47">
        <v>1</v>
      </c>
      <c r="U203" s="47">
        <v>1</v>
      </c>
      <c r="V203" s="47">
        <v>0.95652173913043481</v>
      </c>
      <c r="W203" s="47">
        <v>0.95652173913043481</v>
      </c>
    </row>
    <row r="204" spans="1:23" hidden="1" x14ac:dyDescent="0.25">
      <c r="A204" t="s">
        <v>569</v>
      </c>
      <c r="B204" t="s">
        <v>576</v>
      </c>
      <c r="C204" t="s">
        <v>582</v>
      </c>
      <c r="D204" t="s">
        <v>617</v>
      </c>
      <c r="E204" t="s">
        <v>575</v>
      </c>
      <c r="F204">
        <v>88</v>
      </c>
      <c r="G204" t="s">
        <v>489</v>
      </c>
      <c r="H204" t="s">
        <v>490</v>
      </c>
      <c r="I204">
        <v>100</v>
      </c>
      <c r="J204" t="s">
        <v>41</v>
      </c>
      <c r="L204" s="47" t="s">
        <v>42</v>
      </c>
      <c r="M204" s="47" t="s">
        <v>42</v>
      </c>
      <c r="N204" s="47" t="s">
        <v>42</v>
      </c>
      <c r="O204" s="47" t="s">
        <v>42</v>
      </c>
      <c r="P204" s="47" t="s">
        <v>42</v>
      </c>
      <c r="Q204" s="52" t="s">
        <v>42</v>
      </c>
      <c r="R204" s="47" t="s">
        <v>42</v>
      </c>
      <c r="S204" s="47" t="s">
        <v>42</v>
      </c>
      <c r="T204" s="47">
        <v>0</v>
      </c>
      <c r="U204" s="47">
        <v>1</v>
      </c>
      <c r="V204" s="47">
        <v>1</v>
      </c>
      <c r="W204" s="47">
        <v>1</v>
      </c>
    </row>
    <row r="205" spans="1:23" hidden="1" x14ac:dyDescent="0.25">
      <c r="A205" t="s">
        <v>569</v>
      </c>
      <c r="B205" t="s">
        <v>589</v>
      </c>
      <c r="C205" t="s">
        <v>589</v>
      </c>
      <c r="D205" t="s">
        <v>617</v>
      </c>
      <c r="E205" t="s">
        <v>575</v>
      </c>
      <c r="F205">
        <v>104</v>
      </c>
      <c r="G205" t="s">
        <v>46</v>
      </c>
      <c r="H205" t="s">
        <v>610</v>
      </c>
      <c r="I205">
        <v>100</v>
      </c>
      <c r="J205" t="s">
        <v>41</v>
      </c>
      <c r="L205" s="47" t="s">
        <v>42</v>
      </c>
      <c r="M205" s="47" t="s">
        <v>42</v>
      </c>
      <c r="N205" s="47">
        <v>1</v>
      </c>
      <c r="O205" s="47">
        <v>1</v>
      </c>
      <c r="P205" s="47">
        <v>1</v>
      </c>
      <c r="Q205" s="52">
        <v>1</v>
      </c>
      <c r="R205" s="47" t="s">
        <v>42</v>
      </c>
      <c r="S205" s="47" t="s">
        <v>42</v>
      </c>
      <c r="T205" s="47">
        <v>0</v>
      </c>
      <c r="U205" s="47">
        <v>1</v>
      </c>
      <c r="V205" s="47">
        <v>1</v>
      </c>
      <c r="W205" s="47">
        <v>1</v>
      </c>
    </row>
    <row r="206" spans="1:23" hidden="1" x14ac:dyDescent="0.25">
      <c r="A206" t="s">
        <v>569</v>
      </c>
      <c r="B206" t="s">
        <v>576</v>
      </c>
      <c r="C206" t="s">
        <v>581</v>
      </c>
      <c r="D206" t="s">
        <v>617</v>
      </c>
      <c r="E206" t="s">
        <v>567</v>
      </c>
      <c r="F206">
        <v>228</v>
      </c>
      <c r="G206" t="s">
        <v>533</v>
      </c>
      <c r="H206" t="s">
        <v>534</v>
      </c>
      <c r="I206">
        <v>100</v>
      </c>
      <c r="J206" t="s">
        <v>41</v>
      </c>
      <c r="L206" s="47" t="s">
        <v>42</v>
      </c>
      <c r="M206" s="47">
        <v>0</v>
      </c>
      <c r="N206" s="47">
        <v>5</v>
      </c>
      <c r="O206" s="47">
        <v>1</v>
      </c>
      <c r="P206" s="47">
        <v>1</v>
      </c>
      <c r="Q206" s="52">
        <v>1</v>
      </c>
      <c r="R206" s="47">
        <v>1</v>
      </c>
      <c r="S206" s="47">
        <v>1</v>
      </c>
      <c r="T206" s="47">
        <v>1</v>
      </c>
      <c r="U206" s="47">
        <v>1</v>
      </c>
      <c r="V206" s="47">
        <v>1</v>
      </c>
      <c r="W206" s="47">
        <v>1</v>
      </c>
    </row>
    <row r="207" spans="1:23" hidden="1" x14ac:dyDescent="0.25">
      <c r="A207" t="s">
        <v>569</v>
      </c>
      <c r="B207" t="s">
        <v>602</v>
      </c>
      <c r="C207" t="s">
        <v>603</v>
      </c>
      <c r="D207" t="s">
        <v>617</v>
      </c>
      <c r="E207" t="s">
        <v>571</v>
      </c>
      <c r="F207">
        <v>239</v>
      </c>
      <c r="G207" t="s">
        <v>535</v>
      </c>
      <c r="H207" t="s">
        <v>536</v>
      </c>
      <c r="I207">
        <v>100</v>
      </c>
      <c r="J207" t="s">
        <v>41</v>
      </c>
      <c r="L207" s="47" t="s">
        <v>42</v>
      </c>
      <c r="M207" s="47" t="s">
        <v>42</v>
      </c>
      <c r="N207" s="47" t="s">
        <v>42</v>
      </c>
      <c r="O207" s="47" t="s">
        <v>42</v>
      </c>
      <c r="P207" s="47" t="s">
        <v>42</v>
      </c>
      <c r="Q207" s="52" t="s">
        <v>42</v>
      </c>
      <c r="R207" s="47" t="s">
        <v>42</v>
      </c>
      <c r="S207" s="47">
        <v>0.88890000000000002</v>
      </c>
      <c r="T207" s="47">
        <v>1</v>
      </c>
      <c r="U207" s="47">
        <v>1</v>
      </c>
      <c r="V207" s="47">
        <v>0.94444444444444442</v>
      </c>
      <c r="W207" s="47">
        <v>0.94444444444444442</v>
      </c>
    </row>
    <row r="208" spans="1:23" hidden="1" x14ac:dyDescent="0.25">
      <c r="A208" t="s">
        <v>563</v>
      </c>
      <c r="B208" t="s">
        <v>564</v>
      </c>
      <c r="C208" t="s">
        <v>565</v>
      </c>
      <c r="D208" t="s">
        <v>617</v>
      </c>
      <c r="E208" t="s">
        <v>567</v>
      </c>
      <c r="F208">
        <v>19</v>
      </c>
      <c r="G208" t="s">
        <v>458</v>
      </c>
      <c r="H208" t="s">
        <v>459</v>
      </c>
      <c r="I208">
        <v>28</v>
      </c>
      <c r="J208" t="s">
        <v>568</v>
      </c>
      <c r="L208" s="44" t="s">
        <v>42</v>
      </c>
      <c r="M208" s="44" t="s">
        <v>42</v>
      </c>
      <c r="N208" s="44" t="s">
        <v>42</v>
      </c>
      <c r="O208" s="44" t="s">
        <v>42</v>
      </c>
      <c r="P208" s="44" t="s">
        <v>42</v>
      </c>
      <c r="Q208" s="44" t="s">
        <v>42</v>
      </c>
      <c r="R208" s="44">
        <v>13</v>
      </c>
      <c r="S208" s="44">
        <v>0</v>
      </c>
      <c r="T208" s="44" t="s">
        <v>42</v>
      </c>
      <c r="U208" s="44">
        <v>18</v>
      </c>
      <c r="V208" s="44">
        <f>SUM(Tabla1[[#This Row],[Abril ]:[Junio]])</f>
        <v>13</v>
      </c>
      <c r="W208" s="47">
        <v>0.18518518518518517</v>
      </c>
    </row>
    <row r="209" spans="1:23" hidden="1" x14ac:dyDescent="0.25">
      <c r="A209" t="s">
        <v>563</v>
      </c>
      <c r="B209" t="s">
        <v>564</v>
      </c>
      <c r="C209" t="s">
        <v>565</v>
      </c>
      <c r="D209" t="s">
        <v>617</v>
      </c>
      <c r="E209" t="s">
        <v>567</v>
      </c>
      <c r="F209">
        <v>20</v>
      </c>
      <c r="G209" t="s">
        <v>460</v>
      </c>
      <c r="H209" t="s">
        <v>461</v>
      </c>
      <c r="I209">
        <v>28</v>
      </c>
      <c r="J209" t="s">
        <v>568</v>
      </c>
      <c r="L209" s="44" t="s">
        <v>42</v>
      </c>
      <c r="M209" s="44" t="s">
        <v>42</v>
      </c>
      <c r="N209" s="44" t="s">
        <v>42</v>
      </c>
      <c r="O209" s="44" t="s">
        <v>42</v>
      </c>
      <c r="P209" s="44" t="s">
        <v>42</v>
      </c>
      <c r="Q209" s="44" t="s">
        <v>42</v>
      </c>
      <c r="R209" s="44" t="s">
        <v>42</v>
      </c>
      <c r="S209" s="44">
        <v>0</v>
      </c>
      <c r="T209" s="44">
        <v>10</v>
      </c>
      <c r="U209" s="44">
        <v>17</v>
      </c>
      <c r="V209" s="44">
        <f>SUM(Tabla1[[#This Row],[Abril ]:[Junio]])</f>
        <v>10</v>
      </c>
      <c r="W209" s="47">
        <v>0.72222222222222221</v>
      </c>
    </row>
    <row r="210" spans="1:23" hidden="1" x14ac:dyDescent="0.25">
      <c r="A210" t="s">
        <v>563</v>
      </c>
      <c r="B210" t="s">
        <v>570</v>
      </c>
      <c r="C210" t="s">
        <v>574</v>
      </c>
      <c r="D210" t="s">
        <v>617</v>
      </c>
      <c r="E210" t="s">
        <v>575</v>
      </c>
      <c r="F210">
        <v>39</v>
      </c>
      <c r="G210" t="s">
        <v>470</v>
      </c>
      <c r="H210" t="s">
        <v>471</v>
      </c>
      <c r="I210">
        <v>50</v>
      </c>
      <c r="J210" t="s">
        <v>568</v>
      </c>
      <c r="L210" s="44" t="s">
        <v>42</v>
      </c>
      <c r="M210" s="44" t="s">
        <v>42</v>
      </c>
      <c r="N210" s="44" t="s">
        <v>42</v>
      </c>
      <c r="O210" s="44" t="s">
        <v>42</v>
      </c>
      <c r="P210" s="44" t="s">
        <v>42</v>
      </c>
      <c r="Q210" s="44" t="s">
        <v>42</v>
      </c>
      <c r="R210" s="44" t="s">
        <v>42</v>
      </c>
      <c r="S210" s="44" t="s">
        <v>42</v>
      </c>
      <c r="T210" s="44">
        <v>17</v>
      </c>
      <c r="U210" s="44">
        <v>17</v>
      </c>
      <c r="V210" s="44">
        <f>SUM(Tabla1[[#This Row],[Abril ]:[Junio]])</f>
        <v>17</v>
      </c>
      <c r="W210" s="47">
        <v>0.58823529411764708</v>
      </c>
    </row>
    <row r="211" spans="1:23" hidden="1" x14ac:dyDescent="0.25">
      <c r="A211" t="s">
        <v>563</v>
      </c>
      <c r="B211" t="s">
        <v>576</v>
      </c>
      <c r="C211" t="s">
        <v>582</v>
      </c>
      <c r="D211" t="s">
        <v>617</v>
      </c>
      <c r="E211" t="s">
        <v>575</v>
      </c>
      <c r="F211">
        <v>85</v>
      </c>
      <c r="G211" t="s">
        <v>583</v>
      </c>
      <c r="H211" t="s">
        <v>584</v>
      </c>
      <c r="I211">
        <v>900</v>
      </c>
      <c r="J211" t="s">
        <v>568</v>
      </c>
      <c r="L211" s="44" t="s">
        <v>42</v>
      </c>
      <c r="M211" s="44" t="s">
        <v>42</v>
      </c>
      <c r="N211" s="44">
        <v>0</v>
      </c>
      <c r="O211" s="44">
        <v>5</v>
      </c>
      <c r="P211" s="44">
        <f>SUM(Tabla1[[#This Row],[Enero]:[Marzo]])</f>
        <v>0</v>
      </c>
      <c r="Q211" s="47">
        <f>+Tabla1[[#This Row],[Resultado acumulado primer trimestre]]/Tabla1[[#This Row],[Meta primer trimestre]]</f>
        <v>0</v>
      </c>
      <c r="R211" s="44" t="s">
        <v>42</v>
      </c>
      <c r="S211" s="44" t="s">
        <v>42</v>
      </c>
      <c r="T211" s="44">
        <v>415</v>
      </c>
      <c r="U211" s="44">
        <v>360</v>
      </c>
      <c r="V211" s="44">
        <f>SUM(Tabla1[[#This Row],[Abril ]:[Junio]])</f>
        <v>415</v>
      </c>
      <c r="W211" s="47">
        <v>1</v>
      </c>
    </row>
    <row r="212" spans="1:23" hidden="1" x14ac:dyDescent="0.25">
      <c r="A212" t="s">
        <v>563</v>
      </c>
      <c r="B212" t="s">
        <v>576</v>
      </c>
      <c r="C212" t="s">
        <v>585</v>
      </c>
      <c r="D212" t="s">
        <v>617</v>
      </c>
      <c r="E212" t="s">
        <v>586</v>
      </c>
      <c r="F212">
        <v>95</v>
      </c>
      <c r="G212" t="s">
        <v>223</v>
      </c>
      <c r="H212" t="s">
        <v>224</v>
      </c>
      <c r="I212">
        <v>10</v>
      </c>
      <c r="J212" t="s">
        <v>568</v>
      </c>
      <c r="L212" s="44" t="s">
        <v>42</v>
      </c>
      <c r="M212" s="44" t="s">
        <v>42</v>
      </c>
      <c r="N212" s="44" t="s">
        <v>42</v>
      </c>
      <c r="O212" s="44" t="s">
        <v>42</v>
      </c>
      <c r="P212" s="44" t="s">
        <v>42</v>
      </c>
      <c r="Q212" s="47" t="s">
        <v>42</v>
      </c>
      <c r="R212" s="44" t="s">
        <v>42</v>
      </c>
      <c r="S212" s="44" t="s">
        <v>42</v>
      </c>
      <c r="T212" s="44" t="s">
        <v>42</v>
      </c>
      <c r="U212" s="44">
        <v>0</v>
      </c>
      <c r="V212" s="44">
        <f>SUM(Tabla1[[#This Row],[Abril ]:[Junio]])</f>
        <v>0</v>
      </c>
      <c r="W212" s="47">
        <v>1</v>
      </c>
    </row>
    <row r="213" spans="1:23" hidden="1" x14ac:dyDescent="0.25">
      <c r="A213" t="s">
        <v>563</v>
      </c>
      <c r="B213" t="s">
        <v>576</v>
      </c>
      <c r="C213" t="s">
        <v>585</v>
      </c>
      <c r="D213" t="s">
        <v>617</v>
      </c>
      <c r="E213" t="s">
        <v>586</v>
      </c>
      <c r="F213">
        <v>98</v>
      </c>
      <c r="G213" t="s">
        <v>587</v>
      </c>
      <c r="H213" t="s">
        <v>588</v>
      </c>
      <c r="I213">
        <v>265</v>
      </c>
      <c r="J213" t="s">
        <v>568</v>
      </c>
      <c r="L213" s="44" t="s">
        <v>42</v>
      </c>
      <c r="M213" s="44">
        <v>1</v>
      </c>
      <c r="N213" s="44" t="s">
        <v>42</v>
      </c>
      <c r="O213" s="44">
        <v>1</v>
      </c>
      <c r="P213" s="44">
        <f>SUM(Tabla1[[#This Row],[Enero]:[Marzo]])</f>
        <v>1</v>
      </c>
      <c r="Q213" s="47">
        <f>+Tabla1[[#This Row],[Resultado acumulado primer trimestre]]/Tabla1[[#This Row],[Meta primer trimestre]]</f>
        <v>1</v>
      </c>
      <c r="R213" s="44" t="s">
        <v>42</v>
      </c>
      <c r="S213" s="44" t="s">
        <v>42</v>
      </c>
      <c r="T213" s="44" t="s">
        <v>42</v>
      </c>
      <c r="U213" s="44">
        <v>0</v>
      </c>
      <c r="V213" s="44">
        <f>SUM(Tabla1[[#This Row],[Abril ]:[Junio]])</f>
        <v>0</v>
      </c>
      <c r="W213" s="47" t="s">
        <v>42</v>
      </c>
    </row>
    <row r="214" spans="1:23" hidden="1" x14ac:dyDescent="0.25">
      <c r="A214" t="s">
        <v>563</v>
      </c>
      <c r="B214" t="s">
        <v>589</v>
      </c>
      <c r="C214" t="s">
        <v>589</v>
      </c>
      <c r="D214" t="s">
        <v>617</v>
      </c>
      <c r="E214" t="s">
        <v>575</v>
      </c>
      <c r="F214">
        <v>105</v>
      </c>
      <c r="G214" t="s">
        <v>590</v>
      </c>
      <c r="H214" t="s">
        <v>49</v>
      </c>
      <c r="I214">
        <v>26</v>
      </c>
      <c r="J214" t="s">
        <v>568</v>
      </c>
      <c r="L214" s="44" t="s">
        <v>42</v>
      </c>
      <c r="M214" s="44">
        <v>0</v>
      </c>
      <c r="N214" s="44" t="s">
        <v>42</v>
      </c>
      <c r="O214" s="44">
        <v>21</v>
      </c>
      <c r="P214" s="44">
        <f>SUM(Tabla1[[#This Row],[Enero]:[Marzo]])</f>
        <v>0</v>
      </c>
      <c r="Q214" s="47">
        <v>0</v>
      </c>
      <c r="R214" s="44">
        <v>0</v>
      </c>
      <c r="S214" s="44" t="s">
        <v>42</v>
      </c>
      <c r="T214" s="44" t="s">
        <v>42</v>
      </c>
      <c r="U214" s="44">
        <v>13</v>
      </c>
      <c r="V214" s="44">
        <f>SUM(Tabla1[[#This Row],[Abril ]:[Junio]])</f>
        <v>0</v>
      </c>
      <c r="W214" s="47" t="s">
        <v>42</v>
      </c>
    </row>
    <row r="215" spans="1:23" hidden="1" x14ac:dyDescent="0.25">
      <c r="A215" t="s">
        <v>563</v>
      </c>
      <c r="B215" t="s">
        <v>591</v>
      </c>
      <c r="C215" t="s">
        <v>591</v>
      </c>
      <c r="D215" t="s">
        <v>617</v>
      </c>
      <c r="E215" t="s">
        <v>567</v>
      </c>
      <c r="F215">
        <v>114</v>
      </c>
      <c r="G215" t="s">
        <v>500</v>
      </c>
      <c r="H215" t="s">
        <v>501</v>
      </c>
      <c r="I215">
        <v>4</v>
      </c>
      <c r="J215" t="s">
        <v>568</v>
      </c>
      <c r="L215" s="44" t="s">
        <v>42</v>
      </c>
      <c r="M215" s="44" t="s">
        <v>42</v>
      </c>
      <c r="N215" s="44">
        <v>0</v>
      </c>
      <c r="O215" s="44">
        <v>13</v>
      </c>
      <c r="P215" s="44">
        <f>SUM(Tabla1[[#This Row],[Enero]:[Marzo]])</f>
        <v>0</v>
      </c>
      <c r="Q215" s="47">
        <v>0</v>
      </c>
      <c r="R215" s="44" t="s">
        <v>42</v>
      </c>
      <c r="S215" s="44" t="s">
        <v>42</v>
      </c>
      <c r="T215" s="44">
        <v>1</v>
      </c>
      <c r="U215" s="44">
        <v>1</v>
      </c>
      <c r="V215" s="44">
        <f>SUM(Tabla1[[#This Row],[Abril ]:[Junio]])</f>
        <v>1</v>
      </c>
      <c r="W215" s="47">
        <v>0</v>
      </c>
    </row>
    <row r="216" spans="1:23" hidden="1" x14ac:dyDescent="0.25">
      <c r="A216" t="s">
        <v>563</v>
      </c>
      <c r="B216" t="s">
        <v>591</v>
      </c>
      <c r="C216" t="s">
        <v>592</v>
      </c>
      <c r="D216" t="s">
        <v>617</v>
      </c>
      <c r="E216" t="s">
        <v>567</v>
      </c>
      <c r="F216">
        <v>131</v>
      </c>
      <c r="G216" t="s">
        <v>504</v>
      </c>
      <c r="H216" t="s">
        <v>505</v>
      </c>
      <c r="I216">
        <v>12</v>
      </c>
      <c r="J216" t="s">
        <v>568</v>
      </c>
      <c r="L216" s="44" t="s">
        <v>42</v>
      </c>
      <c r="M216" s="44" t="s">
        <v>42</v>
      </c>
      <c r="N216" s="44">
        <v>0</v>
      </c>
      <c r="O216" s="44">
        <v>1</v>
      </c>
      <c r="P216" s="44">
        <f>SUM(Tabla1[[#This Row],[Enero]:[Marzo]])</f>
        <v>0</v>
      </c>
      <c r="Q216" s="47">
        <v>0</v>
      </c>
      <c r="R216" s="44">
        <v>1</v>
      </c>
      <c r="S216" s="44">
        <v>1</v>
      </c>
      <c r="T216" s="44">
        <v>1</v>
      </c>
      <c r="U216" s="44">
        <v>3</v>
      </c>
      <c r="V216" s="44">
        <f>SUM(Tabla1[[#This Row],[Abril ]:[Junio]])</f>
        <v>3</v>
      </c>
      <c r="W216" s="47">
        <v>1</v>
      </c>
    </row>
    <row r="217" spans="1:23" hidden="1" x14ac:dyDescent="0.25">
      <c r="A217" t="s">
        <v>563</v>
      </c>
      <c r="B217" t="s">
        <v>591</v>
      </c>
      <c r="C217" t="s">
        <v>593</v>
      </c>
      <c r="D217" t="s">
        <v>617</v>
      </c>
      <c r="E217" t="s">
        <v>567</v>
      </c>
      <c r="F217">
        <v>134</v>
      </c>
      <c r="G217" t="s">
        <v>594</v>
      </c>
      <c r="H217" t="s">
        <v>595</v>
      </c>
      <c r="I217">
        <v>4</v>
      </c>
      <c r="J217" t="s">
        <v>568</v>
      </c>
      <c r="L217" s="44">
        <v>1</v>
      </c>
      <c r="M217" s="44">
        <v>1</v>
      </c>
      <c r="N217" s="44">
        <v>1</v>
      </c>
      <c r="O217" s="44">
        <v>3</v>
      </c>
      <c r="P217" s="44">
        <f>SUM(Tabla1[[#This Row],[Enero]:[Marzo]])</f>
        <v>3</v>
      </c>
      <c r="Q217" s="47">
        <v>1</v>
      </c>
      <c r="R217" s="44" t="s">
        <v>42</v>
      </c>
      <c r="S217" s="44" t="s">
        <v>42</v>
      </c>
      <c r="T217" s="44">
        <v>1</v>
      </c>
      <c r="U217" s="44">
        <v>1</v>
      </c>
      <c r="V217" s="44">
        <f>SUM(Tabla1[[#This Row],[Abril ]:[Junio]])</f>
        <v>1</v>
      </c>
      <c r="W217" s="47">
        <v>1</v>
      </c>
    </row>
    <row r="218" spans="1:23" hidden="1" x14ac:dyDescent="0.25">
      <c r="A218" t="s">
        <v>563</v>
      </c>
      <c r="B218" t="s">
        <v>591</v>
      </c>
      <c r="C218" t="s">
        <v>593</v>
      </c>
      <c r="D218" t="s">
        <v>617</v>
      </c>
      <c r="E218" t="s">
        <v>571</v>
      </c>
      <c r="F218">
        <v>137</v>
      </c>
      <c r="G218" t="s">
        <v>508</v>
      </c>
      <c r="H218" t="s">
        <v>509</v>
      </c>
      <c r="I218">
        <v>1</v>
      </c>
      <c r="J218" t="s">
        <v>568</v>
      </c>
      <c r="L218" s="44" t="s">
        <v>42</v>
      </c>
      <c r="M218" s="44" t="s">
        <v>42</v>
      </c>
      <c r="N218" s="44">
        <v>1</v>
      </c>
      <c r="O218" s="44">
        <v>1</v>
      </c>
      <c r="P218" s="44">
        <f>SUM(Tabla1[[#This Row],[Enero]:[Marzo]])</f>
        <v>1</v>
      </c>
      <c r="Q218" s="47">
        <v>1</v>
      </c>
      <c r="R218" s="44" t="s">
        <v>42</v>
      </c>
      <c r="S218" s="44" t="s">
        <v>42</v>
      </c>
      <c r="T218" s="44">
        <v>1</v>
      </c>
      <c r="U218" s="44">
        <v>1</v>
      </c>
      <c r="V218" s="44">
        <f>SUM(Tabla1[[#This Row],[Abril ]:[Junio]])</f>
        <v>1</v>
      </c>
      <c r="W218" s="47">
        <v>1</v>
      </c>
    </row>
    <row r="219" spans="1:23" hidden="1" x14ac:dyDescent="0.25">
      <c r="A219" t="s">
        <v>563</v>
      </c>
      <c r="B219" t="s">
        <v>591</v>
      </c>
      <c r="C219" t="s">
        <v>593</v>
      </c>
      <c r="D219" t="s">
        <v>617</v>
      </c>
      <c r="E219" t="s">
        <v>567</v>
      </c>
      <c r="F219">
        <v>144</v>
      </c>
      <c r="G219" t="s">
        <v>510</v>
      </c>
      <c r="H219" t="s">
        <v>596</v>
      </c>
      <c r="I219">
        <v>4</v>
      </c>
      <c r="J219" t="s">
        <v>568</v>
      </c>
      <c r="L219" s="44" t="s">
        <v>42</v>
      </c>
      <c r="M219" s="44" t="s">
        <v>42</v>
      </c>
      <c r="N219" s="44" t="s">
        <v>42</v>
      </c>
      <c r="O219" s="44" t="s">
        <v>42</v>
      </c>
      <c r="P219" s="44" t="s">
        <v>42</v>
      </c>
      <c r="Q219" s="47" t="s">
        <v>42</v>
      </c>
      <c r="R219" s="44" t="s">
        <v>42</v>
      </c>
      <c r="S219" s="44" t="s">
        <v>42</v>
      </c>
      <c r="T219" s="44">
        <v>1</v>
      </c>
      <c r="U219" s="44">
        <v>1</v>
      </c>
      <c r="V219" s="44">
        <f>SUM(Tabla1[[#This Row],[Abril ]:[Junio]])</f>
        <v>1</v>
      </c>
      <c r="W219" s="47">
        <v>1</v>
      </c>
    </row>
    <row r="220" spans="1:23" hidden="1" x14ac:dyDescent="0.25">
      <c r="A220" t="s">
        <v>563</v>
      </c>
      <c r="B220" t="s">
        <v>591</v>
      </c>
      <c r="C220" t="s">
        <v>597</v>
      </c>
      <c r="D220" t="s">
        <v>617</v>
      </c>
      <c r="E220" t="s">
        <v>567</v>
      </c>
      <c r="F220">
        <v>149</v>
      </c>
      <c r="G220" t="s">
        <v>516</v>
      </c>
      <c r="H220" t="s">
        <v>517</v>
      </c>
      <c r="I220">
        <v>2</v>
      </c>
      <c r="J220" t="s">
        <v>568</v>
      </c>
      <c r="L220" s="44" t="s">
        <v>42</v>
      </c>
      <c r="M220" s="44" t="s">
        <v>42</v>
      </c>
      <c r="N220" s="44">
        <v>1</v>
      </c>
      <c r="O220" s="44">
        <v>1</v>
      </c>
      <c r="P220" s="44">
        <f>SUM(Tabla1[[#This Row],[Enero]:[Marzo]])</f>
        <v>1</v>
      </c>
      <c r="Q220" s="47">
        <v>1</v>
      </c>
      <c r="R220" s="44" t="s">
        <v>42</v>
      </c>
      <c r="S220" s="44" t="s">
        <v>42</v>
      </c>
      <c r="T220" s="44">
        <v>1</v>
      </c>
      <c r="U220" s="44">
        <v>1</v>
      </c>
      <c r="V220" s="44">
        <f>SUM(Tabla1[[#This Row],[Abril ]:[Junio]])</f>
        <v>1</v>
      </c>
      <c r="W220" s="47">
        <v>1</v>
      </c>
    </row>
    <row r="221" spans="1:23" hidden="1" x14ac:dyDescent="0.25">
      <c r="A221" t="s">
        <v>563</v>
      </c>
      <c r="B221" t="s">
        <v>600</v>
      </c>
      <c r="C221" t="s">
        <v>601</v>
      </c>
      <c r="D221" t="s">
        <v>617</v>
      </c>
      <c r="E221" t="s">
        <v>571</v>
      </c>
      <c r="F221">
        <v>165</v>
      </c>
      <c r="G221" t="s">
        <v>524</v>
      </c>
      <c r="H221" t="s">
        <v>525</v>
      </c>
      <c r="I221">
        <v>20</v>
      </c>
      <c r="J221" t="s">
        <v>568</v>
      </c>
      <c r="L221" s="44" t="s">
        <v>42</v>
      </c>
      <c r="M221" s="44" t="s">
        <v>42</v>
      </c>
      <c r="N221" s="44" t="s">
        <v>42</v>
      </c>
      <c r="O221" s="44" t="s">
        <v>42</v>
      </c>
      <c r="P221" s="44" t="s">
        <v>42</v>
      </c>
      <c r="Q221" s="47" t="s">
        <v>42</v>
      </c>
      <c r="R221" s="44" t="s">
        <v>42</v>
      </c>
      <c r="S221" s="44" t="s">
        <v>42</v>
      </c>
      <c r="T221" s="44">
        <v>3</v>
      </c>
      <c r="U221" s="44">
        <v>5</v>
      </c>
      <c r="V221" s="44">
        <f>SUM(Tabla1[[#This Row],[Abril ]:[Junio]])</f>
        <v>3</v>
      </c>
      <c r="W221" s="47">
        <v>1</v>
      </c>
    </row>
    <row r="222" spans="1:23" hidden="1" x14ac:dyDescent="0.25">
      <c r="A222" t="s">
        <v>563</v>
      </c>
      <c r="B222" t="s">
        <v>602</v>
      </c>
      <c r="C222" t="s">
        <v>603</v>
      </c>
      <c r="D222" t="s">
        <v>617</v>
      </c>
      <c r="E222" t="s">
        <v>567</v>
      </c>
      <c r="F222">
        <v>189</v>
      </c>
      <c r="G222" t="s">
        <v>526</v>
      </c>
      <c r="H222" t="s">
        <v>353</v>
      </c>
      <c r="I222">
        <v>3</v>
      </c>
      <c r="J222" t="s">
        <v>568</v>
      </c>
      <c r="L222" s="44" t="s">
        <v>42</v>
      </c>
      <c r="M222" s="44" t="s">
        <v>42</v>
      </c>
      <c r="N222" s="44">
        <v>2</v>
      </c>
      <c r="O222" s="44">
        <v>5</v>
      </c>
      <c r="P222" s="44">
        <f>SUM(Tabla1[[#This Row],[Enero]:[Marzo]])</f>
        <v>2</v>
      </c>
      <c r="Q222" s="47">
        <f>+Tabla1[[#This Row],[Resultado acumulado primer trimestre]]/Tabla1[[#This Row],[Meta primer trimestre]]</f>
        <v>0.4</v>
      </c>
      <c r="R222" s="44" t="s">
        <v>42</v>
      </c>
      <c r="S222" s="44">
        <v>1</v>
      </c>
      <c r="T222" s="44" t="s">
        <v>42</v>
      </c>
      <c r="U222" s="44">
        <v>1</v>
      </c>
      <c r="V222" s="44">
        <f>SUM(Tabla1[[#This Row],[Abril ]:[Junio]])</f>
        <v>1</v>
      </c>
      <c r="W222" s="47">
        <v>0.6</v>
      </c>
    </row>
    <row r="223" spans="1:23" hidden="1" x14ac:dyDescent="0.25">
      <c r="A223" t="s">
        <v>563</v>
      </c>
      <c r="B223" t="s">
        <v>604</v>
      </c>
      <c r="C223" t="s">
        <v>604</v>
      </c>
      <c r="D223" t="s">
        <v>617</v>
      </c>
      <c r="E223" t="s">
        <v>571</v>
      </c>
      <c r="F223">
        <v>209</v>
      </c>
      <c r="G223" t="s">
        <v>527</v>
      </c>
      <c r="H223" t="s">
        <v>528</v>
      </c>
      <c r="I223">
        <v>100</v>
      </c>
      <c r="J223" t="s">
        <v>41</v>
      </c>
      <c r="L223" s="44" t="s">
        <v>42</v>
      </c>
      <c r="M223" s="44" t="s">
        <v>42</v>
      </c>
      <c r="N223" s="44" t="s">
        <v>42</v>
      </c>
      <c r="O223" s="44" t="s">
        <v>42</v>
      </c>
      <c r="P223" s="44" t="s">
        <v>42</v>
      </c>
      <c r="Q223" s="47" t="s">
        <v>42</v>
      </c>
      <c r="R223" s="44" t="s">
        <v>42</v>
      </c>
      <c r="S223" s="44" t="s">
        <v>42</v>
      </c>
      <c r="T223" s="44">
        <v>0</v>
      </c>
      <c r="U223" s="44">
        <v>50</v>
      </c>
      <c r="V223" s="44">
        <f>SUM(Tabla1[[#This Row],[Abril ]:[Junio]])</f>
        <v>0</v>
      </c>
      <c r="W223" s="47">
        <v>1</v>
      </c>
    </row>
    <row r="224" spans="1:23" hidden="1" x14ac:dyDescent="0.25">
      <c r="A224" t="s">
        <v>563</v>
      </c>
      <c r="B224" t="s">
        <v>604</v>
      </c>
      <c r="C224" t="s">
        <v>605</v>
      </c>
      <c r="D224" t="s">
        <v>617</v>
      </c>
      <c r="E224" t="s">
        <v>571</v>
      </c>
      <c r="F224">
        <v>218</v>
      </c>
      <c r="G224" t="s">
        <v>529</v>
      </c>
      <c r="H224" t="s">
        <v>443</v>
      </c>
      <c r="I224">
        <v>50</v>
      </c>
      <c r="J224" t="s">
        <v>568</v>
      </c>
      <c r="L224" s="44" t="s">
        <v>42</v>
      </c>
      <c r="M224" s="44" t="s">
        <v>42</v>
      </c>
      <c r="N224" s="44" t="s">
        <v>42</v>
      </c>
      <c r="O224" s="44" t="s">
        <v>42</v>
      </c>
      <c r="P224" s="44" t="s">
        <v>42</v>
      </c>
      <c r="Q224" s="47" t="s">
        <v>42</v>
      </c>
      <c r="R224" s="44" t="s">
        <v>42</v>
      </c>
      <c r="S224" s="44" t="s">
        <v>42</v>
      </c>
      <c r="T224" s="44">
        <v>10</v>
      </c>
      <c r="U224" s="44">
        <v>10</v>
      </c>
      <c r="V224" s="44">
        <f>SUM(Tabla1[[#This Row],[Abril ]:[Junio]])</f>
        <v>10</v>
      </c>
      <c r="W224" s="47">
        <v>0</v>
      </c>
    </row>
    <row r="225" spans="1:23" hidden="1" x14ac:dyDescent="0.25">
      <c r="A225" t="s">
        <v>569</v>
      </c>
      <c r="B225" t="s">
        <v>570</v>
      </c>
      <c r="C225" t="s">
        <v>462</v>
      </c>
      <c r="D225" t="s">
        <v>618</v>
      </c>
      <c r="E225" t="s">
        <v>571</v>
      </c>
      <c r="F225">
        <v>29</v>
      </c>
      <c r="G225" t="s">
        <v>463</v>
      </c>
      <c r="H225" t="s">
        <v>464</v>
      </c>
      <c r="I225">
        <v>100</v>
      </c>
      <c r="J225" t="s">
        <v>41</v>
      </c>
      <c r="L225" s="47">
        <v>0</v>
      </c>
      <c r="M225" s="47">
        <v>0</v>
      </c>
      <c r="N225" s="47">
        <v>0</v>
      </c>
      <c r="O225" s="47">
        <v>1</v>
      </c>
      <c r="P225" s="47">
        <v>0</v>
      </c>
      <c r="Q225" s="47">
        <v>1</v>
      </c>
      <c r="R225" s="47">
        <v>0</v>
      </c>
      <c r="S225" s="47">
        <v>0</v>
      </c>
      <c r="T225" s="47">
        <v>0</v>
      </c>
      <c r="U225" s="50">
        <v>1</v>
      </c>
      <c r="V225" s="47">
        <v>0</v>
      </c>
      <c r="W225" s="47">
        <v>1</v>
      </c>
    </row>
    <row r="226" spans="1:23" hidden="1" x14ac:dyDescent="0.25">
      <c r="A226" t="s">
        <v>569</v>
      </c>
      <c r="B226" t="s">
        <v>570</v>
      </c>
      <c r="C226" t="s">
        <v>462</v>
      </c>
      <c r="D226" t="s">
        <v>618</v>
      </c>
      <c r="E226" t="s">
        <v>571</v>
      </c>
      <c r="F226">
        <v>31</v>
      </c>
      <c r="G226" t="s">
        <v>465</v>
      </c>
      <c r="H226" t="s">
        <v>572</v>
      </c>
      <c r="I226">
        <v>100</v>
      </c>
      <c r="J226" t="s">
        <v>41</v>
      </c>
      <c r="L226" s="47" t="s">
        <v>42</v>
      </c>
      <c r="M226" s="47" t="s">
        <v>42</v>
      </c>
      <c r="N226" s="47" t="s">
        <v>42</v>
      </c>
      <c r="O226" s="47" t="s">
        <v>42</v>
      </c>
      <c r="P226" s="47" t="s">
        <v>42</v>
      </c>
      <c r="Q226" s="47" t="s">
        <v>42</v>
      </c>
      <c r="R226" s="47" t="s">
        <v>42</v>
      </c>
      <c r="S226" s="47" t="s">
        <v>42</v>
      </c>
      <c r="T226" s="47">
        <v>1</v>
      </c>
      <c r="U226" s="50">
        <v>1</v>
      </c>
      <c r="V226" s="47">
        <v>1</v>
      </c>
      <c r="W226" s="47">
        <v>1</v>
      </c>
    </row>
    <row r="227" spans="1:23" hidden="1" x14ac:dyDescent="0.25">
      <c r="A227" t="s">
        <v>569</v>
      </c>
      <c r="B227" t="s">
        <v>570</v>
      </c>
      <c r="C227" t="s">
        <v>462</v>
      </c>
      <c r="D227" t="s">
        <v>618</v>
      </c>
      <c r="E227" t="s">
        <v>571</v>
      </c>
      <c r="F227">
        <v>32</v>
      </c>
      <c r="G227" t="s">
        <v>467</v>
      </c>
      <c r="H227" t="s">
        <v>573</v>
      </c>
      <c r="I227">
        <v>100</v>
      </c>
      <c r="J227" t="s">
        <v>41</v>
      </c>
      <c r="L227" s="47" t="s">
        <v>42</v>
      </c>
      <c r="M227" s="47" t="s">
        <v>42</v>
      </c>
      <c r="N227" s="47" t="s">
        <v>42</v>
      </c>
      <c r="O227" s="47" t="s">
        <v>42</v>
      </c>
      <c r="P227" s="47" t="s">
        <v>42</v>
      </c>
      <c r="Q227" s="47" t="s">
        <v>42</v>
      </c>
      <c r="R227" s="47">
        <v>0</v>
      </c>
      <c r="S227" s="47" t="s">
        <v>42</v>
      </c>
      <c r="T227" s="47" t="s">
        <v>42</v>
      </c>
      <c r="U227" s="50">
        <v>1</v>
      </c>
      <c r="V227" s="47">
        <v>1</v>
      </c>
      <c r="W227" s="47">
        <v>1</v>
      </c>
    </row>
    <row r="228" spans="1:23" hidden="1" x14ac:dyDescent="0.25">
      <c r="A228" t="s">
        <v>569</v>
      </c>
      <c r="B228" t="s">
        <v>576</v>
      </c>
      <c r="C228" t="s">
        <v>577</v>
      </c>
      <c r="D228" t="s">
        <v>618</v>
      </c>
      <c r="E228" t="s">
        <v>37</v>
      </c>
      <c r="F228">
        <v>47</v>
      </c>
      <c r="G228" t="s">
        <v>473</v>
      </c>
      <c r="H228" t="s">
        <v>474</v>
      </c>
      <c r="I228">
        <v>90</v>
      </c>
      <c r="J228" t="s">
        <v>41</v>
      </c>
      <c r="L228" s="47" t="s">
        <v>42</v>
      </c>
      <c r="M228" s="47">
        <v>1.0622</v>
      </c>
      <c r="N228" s="47" t="s">
        <v>42</v>
      </c>
      <c r="O228" s="47">
        <v>0.9</v>
      </c>
      <c r="P228" s="47">
        <v>1</v>
      </c>
      <c r="Q228" s="47">
        <v>1</v>
      </c>
      <c r="R228" s="47">
        <v>1.0595000000000001</v>
      </c>
      <c r="S228" s="47" t="s">
        <v>42</v>
      </c>
      <c r="T228" s="47">
        <v>1.0903</v>
      </c>
      <c r="U228" s="50">
        <v>0.9</v>
      </c>
      <c r="V228" s="47">
        <v>1</v>
      </c>
      <c r="W228" s="47">
        <v>1</v>
      </c>
    </row>
    <row r="229" spans="1:23" hidden="1" x14ac:dyDescent="0.25">
      <c r="A229" t="s">
        <v>569</v>
      </c>
      <c r="B229" t="s">
        <v>576</v>
      </c>
      <c r="C229" t="s">
        <v>581</v>
      </c>
      <c r="D229" t="s">
        <v>618</v>
      </c>
      <c r="E229" t="s">
        <v>567</v>
      </c>
      <c r="F229">
        <v>79</v>
      </c>
      <c r="G229" t="s">
        <v>483</v>
      </c>
      <c r="H229" t="s">
        <v>484</v>
      </c>
      <c r="I229">
        <v>100</v>
      </c>
      <c r="J229" t="s">
        <v>41</v>
      </c>
      <c r="L229" s="47" t="s">
        <v>42</v>
      </c>
      <c r="M229" s="47" t="s">
        <v>42</v>
      </c>
      <c r="N229" s="47">
        <v>0</v>
      </c>
      <c r="O229" s="47">
        <v>1</v>
      </c>
      <c r="P229" s="47">
        <v>0</v>
      </c>
      <c r="Q229" s="47">
        <v>0</v>
      </c>
      <c r="R229" s="47">
        <v>1</v>
      </c>
      <c r="S229" s="47">
        <v>0</v>
      </c>
      <c r="T229" s="47">
        <v>1</v>
      </c>
      <c r="U229" s="50">
        <v>1</v>
      </c>
      <c r="V229" s="47">
        <v>1</v>
      </c>
      <c r="W229" s="47">
        <v>1</v>
      </c>
    </row>
    <row r="230" spans="1:23" hidden="1" x14ac:dyDescent="0.25">
      <c r="A230" t="s">
        <v>569</v>
      </c>
      <c r="B230" t="s">
        <v>576</v>
      </c>
      <c r="C230" t="s">
        <v>582</v>
      </c>
      <c r="D230" t="s">
        <v>618</v>
      </c>
      <c r="E230" t="s">
        <v>575</v>
      </c>
      <c r="F230">
        <v>88</v>
      </c>
      <c r="G230" t="s">
        <v>489</v>
      </c>
      <c r="H230" t="s">
        <v>490</v>
      </c>
      <c r="I230">
        <v>100</v>
      </c>
      <c r="J230" t="s">
        <v>41</v>
      </c>
      <c r="L230" s="47" t="s">
        <v>42</v>
      </c>
      <c r="M230" s="47" t="s">
        <v>42</v>
      </c>
      <c r="N230" s="47" t="s">
        <v>42</v>
      </c>
      <c r="O230" s="47" t="s">
        <v>42</v>
      </c>
      <c r="P230" s="47" t="s">
        <v>42</v>
      </c>
      <c r="Q230" s="47" t="s">
        <v>42</v>
      </c>
      <c r="R230" s="47" t="s">
        <v>42</v>
      </c>
      <c r="S230" s="47" t="s">
        <v>42</v>
      </c>
      <c r="T230" s="47">
        <v>1</v>
      </c>
      <c r="U230" s="50">
        <v>1</v>
      </c>
      <c r="V230" s="47">
        <v>1</v>
      </c>
      <c r="W230" s="47">
        <v>1</v>
      </c>
    </row>
    <row r="231" spans="1:23" hidden="1" x14ac:dyDescent="0.25">
      <c r="A231" t="s">
        <v>569</v>
      </c>
      <c r="B231" t="s">
        <v>589</v>
      </c>
      <c r="C231" t="s">
        <v>589</v>
      </c>
      <c r="D231" t="s">
        <v>618</v>
      </c>
      <c r="E231" t="s">
        <v>575</v>
      </c>
      <c r="F231">
        <v>104</v>
      </c>
      <c r="G231" t="s">
        <v>46</v>
      </c>
      <c r="H231" t="s">
        <v>610</v>
      </c>
      <c r="I231">
        <v>100</v>
      </c>
      <c r="J231" t="s">
        <v>41</v>
      </c>
      <c r="L231" s="47" t="s">
        <v>42</v>
      </c>
      <c r="M231" s="47" t="s">
        <v>42</v>
      </c>
      <c r="N231" s="47">
        <v>1</v>
      </c>
      <c r="O231" s="47">
        <v>1</v>
      </c>
      <c r="P231" s="47">
        <v>1</v>
      </c>
      <c r="Q231" s="47">
        <v>1</v>
      </c>
      <c r="R231" s="47" t="s">
        <v>42</v>
      </c>
      <c r="S231" s="47" t="s">
        <v>42</v>
      </c>
      <c r="T231" s="47">
        <v>1</v>
      </c>
      <c r="U231" s="50">
        <v>1</v>
      </c>
      <c r="V231" s="47">
        <v>1</v>
      </c>
      <c r="W231" s="47">
        <v>1</v>
      </c>
    </row>
    <row r="232" spans="1:23" hidden="1" x14ac:dyDescent="0.25">
      <c r="A232" t="s">
        <v>569</v>
      </c>
      <c r="B232" t="s">
        <v>576</v>
      </c>
      <c r="C232" t="s">
        <v>581</v>
      </c>
      <c r="D232" t="s">
        <v>618</v>
      </c>
      <c r="E232" t="s">
        <v>567</v>
      </c>
      <c r="F232">
        <v>228</v>
      </c>
      <c r="G232" t="s">
        <v>533</v>
      </c>
      <c r="H232" t="s">
        <v>534</v>
      </c>
      <c r="I232">
        <v>100</v>
      </c>
      <c r="J232" t="s">
        <v>41</v>
      </c>
      <c r="L232" s="47" t="s">
        <v>42</v>
      </c>
      <c r="M232" s="47">
        <v>1</v>
      </c>
      <c r="N232" s="47">
        <v>1</v>
      </c>
      <c r="O232" s="47">
        <v>1</v>
      </c>
      <c r="P232" s="47">
        <v>1</v>
      </c>
      <c r="Q232" s="47">
        <v>1</v>
      </c>
      <c r="R232" s="47">
        <v>0.33329999999999999</v>
      </c>
      <c r="S232" s="47">
        <v>1.2857000000000001</v>
      </c>
      <c r="T232" s="47">
        <v>1.1111</v>
      </c>
      <c r="U232" s="50">
        <v>1</v>
      </c>
      <c r="V232" s="47">
        <v>1</v>
      </c>
      <c r="W232" s="47">
        <v>1</v>
      </c>
    </row>
    <row r="233" spans="1:23" hidden="1" x14ac:dyDescent="0.25">
      <c r="A233" t="s">
        <v>569</v>
      </c>
      <c r="B233" t="s">
        <v>602</v>
      </c>
      <c r="C233" t="s">
        <v>603</v>
      </c>
      <c r="D233" t="s">
        <v>618</v>
      </c>
      <c r="E233" t="s">
        <v>571</v>
      </c>
      <c r="F233">
        <v>239</v>
      </c>
      <c r="G233" t="s">
        <v>535</v>
      </c>
      <c r="H233" t="s">
        <v>536</v>
      </c>
      <c r="I233">
        <v>100</v>
      </c>
      <c r="J233" t="s">
        <v>41</v>
      </c>
      <c r="L233" s="47" t="s">
        <v>42</v>
      </c>
      <c r="M233" s="47" t="s">
        <v>42</v>
      </c>
      <c r="N233" s="47" t="s">
        <v>42</v>
      </c>
      <c r="O233" s="47" t="s">
        <v>42</v>
      </c>
      <c r="P233" s="47" t="s">
        <v>42</v>
      </c>
      <c r="Q233" s="47" t="s">
        <v>42</v>
      </c>
      <c r="R233" s="47" t="s">
        <v>42</v>
      </c>
      <c r="S233" s="47">
        <v>1</v>
      </c>
      <c r="T233" s="47">
        <v>1</v>
      </c>
      <c r="U233" s="50">
        <v>1</v>
      </c>
      <c r="V233" s="47">
        <v>1</v>
      </c>
      <c r="W233" s="47">
        <v>1</v>
      </c>
    </row>
    <row r="234" spans="1:23" hidden="1" x14ac:dyDescent="0.25">
      <c r="A234" t="s">
        <v>563</v>
      </c>
      <c r="B234" t="s">
        <v>564</v>
      </c>
      <c r="C234" t="s">
        <v>565</v>
      </c>
      <c r="D234" t="s">
        <v>618</v>
      </c>
      <c r="E234" t="s">
        <v>567</v>
      </c>
      <c r="F234">
        <v>19</v>
      </c>
      <c r="G234" t="s">
        <v>458</v>
      </c>
      <c r="H234" t="s">
        <v>459</v>
      </c>
      <c r="I234">
        <v>31</v>
      </c>
      <c r="J234" t="s">
        <v>568</v>
      </c>
      <c r="L234" s="44" t="s">
        <v>42</v>
      </c>
      <c r="M234" s="44" t="s">
        <v>42</v>
      </c>
      <c r="N234" s="44" t="s">
        <v>42</v>
      </c>
      <c r="O234" s="44" t="s">
        <v>42</v>
      </c>
      <c r="P234" s="44" t="s">
        <v>42</v>
      </c>
      <c r="Q234" s="47" t="s">
        <v>42</v>
      </c>
      <c r="R234" s="44">
        <v>0</v>
      </c>
      <c r="S234" s="44">
        <v>11</v>
      </c>
      <c r="T234" s="44">
        <v>9</v>
      </c>
      <c r="U234" s="44">
        <v>11</v>
      </c>
      <c r="V234" s="44">
        <f>SUM(Tabla1[[#This Row],[Abril ]:[Junio]])</f>
        <v>20</v>
      </c>
      <c r="W234" s="47">
        <v>1</v>
      </c>
    </row>
    <row r="235" spans="1:23" hidden="1" x14ac:dyDescent="0.25">
      <c r="A235" t="s">
        <v>563</v>
      </c>
      <c r="B235" t="s">
        <v>564</v>
      </c>
      <c r="C235" t="s">
        <v>565</v>
      </c>
      <c r="D235" t="s">
        <v>618</v>
      </c>
      <c r="E235" t="s">
        <v>567</v>
      </c>
      <c r="F235">
        <v>20</v>
      </c>
      <c r="G235" t="s">
        <v>460</v>
      </c>
      <c r="H235" t="s">
        <v>461</v>
      </c>
      <c r="I235">
        <v>31</v>
      </c>
      <c r="J235" t="s">
        <v>568</v>
      </c>
      <c r="L235" s="44" t="s">
        <v>42</v>
      </c>
      <c r="M235" s="44" t="s">
        <v>42</v>
      </c>
      <c r="N235" s="44" t="s">
        <v>42</v>
      </c>
      <c r="O235" s="44" t="s">
        <v>42</v>
      </c>
      <c r="P235" s="44" t="s">
        <v>42</v>
      </c>
      <c r="Q235" s="47" t="s">
        <v>42</v>
      </c>
      <c r="R235" s="44">
        <v>1</v>
      </c>
      <c r="S235" s="44">
        <v>1</v>
      </c>
      <c r="T235" s="44">
        <v>3</v>
      </c>
      <c r="U235" s="44">
        <v>10</v>
      </c>
      <c r="V235" s="44">
        <f>SUM(Tabla1[[#This Row],[Abril ]:[Junio]])</f>
        <v>5</v>
      </c>
      <c r="W235" s="47">
        <v>0.5</v>
      </c>
    </row>
    <row r="236" spans="1:23" hidden="1" x14ac:dyDescent="0.25">
      <c r="A236" t="s">
        <v>563</v>
      </c>
      <c r="B236" t="s">
        <v>570</v>
      </c>
      <c r="C236" t="s">
        <v>574</v>
      </c>
      <c r="D236" t="s">
        <v>618</v>
      </c>
      <c r="E236" t="s">
        <v>575</v>
      </c>
      <c r="F236">
        <v>39</v>
      </c>
      <c r="G236" t="s">
        <v>470</v>
      </c>
      <c r="H236" t="s">
        <v>471</v>
      </c>
      <c r="I236">
        <v>60</v>
      </c>
      <c r="J236" t="s">
        <v>568</v>
      </c>
      <c r="L236" s="44" t="s">
        <v>42</v>
      </c>
      <c r="M236" s="44" t="s">
        <v>42</v>
      </c>
      <c r="N236" s="44">
        <v>0</v>
      </c>
      <c r="O236" s="44">
        <v>10</v>
      </c>
      <c r="P236" s="44">
        <v>0</v>
      </c>
      <c r="Q236" s="47">
        <f>+Tabla1[[#This Row],[Resultado acumulado primer trimestre]]/Tabla1[[#This Row],[Meta primer trimestre]]</f>
        <v>0</v>
      </c>
      <c r="R236" s="44" t="s">
        <v>42</v>
      </c>
      <c r="S236" s="44" t="s">
        <v>42</v>
      </c>
      <c r="T236" s="44">
        <v>23</v>
      </c>
      <c r="U236" s="44">
        <v>21</v>
      </c>
      <c r="V236" s="44">
        <f>SUM(Tabla1[[#This Row],[Abril ]:[Junio]])</f>
        <v>23</v>
      </c>
      <c r="W236" s="47">
        <v>1</v>
      </c>
    </row>
    <row r="237" spans="1:23" hidden="1" x14ac:dyDescent="0.25">
      <c r="A237" t="s">
        <v>563</v>
      </c>
      <c r="B237" t="s">
        <v>576</v>
      </c>
      <c r="C237" t="s">
        <v>581</v>
      </c>
      <c r="D237" t="s">
        <v>618</v>
      </c>
      <c r="E237" t="s">
        <v>567</v>
      </c>
      <c r="F237">
        <v>74</v>
      </c>
      <c r="G237" t="s">
        <v>481</v>
      </c>
      <c r="H237" t="s">
        <v>482</v>
      </c>
      <c r="I237">
        <v>17</v>
      </c>
      <c r="J237" t="s">
        <v>568</v>
      </c>
      <c r="L237" s="44" t="s">
        <v>42</v>
      </c>
      <c r="M237" s="44" t="s">
        <v>42</v>
      </c>
      <c r="N237" s="44">
        <v>2</v>
      </c>
      <c r="O237" s="44">
        <v>2</v>
      </c>
      <c r="P237" s="44">
        <v>2</v>
      </c>
      <c r="Q237" s="47">
        <f>+Tabla1[[#This Row],[Resultado acumulado primer trimestre]]/Tabla1[[#This Row],[Meta primer trimestre]]</f>
        <v>1</v>
      </c>
      <c r="R237" s="44" t="s">
        <v>42</v>
      </c>
      <c r="S237" s="44" t="s">
        <v>42</v>
      </c>
      <c r="T237" s="44">
        <v>5</v>
      </c>
      <c r="U237" s="44">
        <v>5</v>
      </c>
      <c r="V237" s="44">
        <f>SUM(Tabla1[[#This Row],[Abril ]:[Junio]])</f>
        <v>5</v>
      </c>
      <c r="W237" s="47">
        <v>1</v>
      </c>
    </row>
    <row r="238" spans="1:23" hidden="1" x14ac:dyDescent="0.25">
      <c r="A238" t="s">
        <v>563</v>
      </c>
      <c r="B238" t="s">
        <v>576</v>
      </c>
      <c r="C238" t="s">
        <v>582</v>
      </c>
      <c r="D238" t="s">
        <v>618</v>
      </c>
      <c r="E238" t="s">
        <v>575</v>
      </c>
      <c r="F238">
        <v>85</v>
      </c>
      <c r="G238" t="s">
        <v>583</v>
      </c>
      <c r="H238" t="s">
        <v>584</v>
      </c>
      <c r="I238">
        <v>1100</v>
      </c>
      <c r="J238" t="s">
        <v>568</v>
      </c>
      <c r="L238" s="44" t="s">
        <v>42</v>
      </c>
      <c r="M238" s="44" t="s">
        <v>42</v>
      </c>
      <c r="N238" s="44" t="s">
        <v>42</v>
      </c>
      <c r="O238" s="44" t="s">
        <v>42</v>
      </c>
      <c r="P238" s="44" t="s">
        <v>42</v>
      </c>
      <c r="Q238" s="47" t="s">
        <v>42</v>
      </c>
      <c r="R238" s="44" t="s">
        <v>42</v>
      </c>
      <c r="S238" s="44" t="s">
        <v>42</v>
      </c>
      <c r="T238" s="44">
        <v>212</v>
      </c>
      <c r="U238" s="44">
        <v>440</v>
      </c>
      <c r="V238" s="44">
        <f>SUM(Tabla1[[#This Row],[Abril ]:[Junio]])</f>
        <v>212</v>
      </c>
      <c r="W238" s="47">
        <v>0.48181818181818181</v>
      </c>
    </row>
    <row r="239" spans="1:23" hidden="1" x14ac:dyDescent="0.25">
      <c r="A239" t="s">
        <v>563</v>
      </c>
      <c r="B239" t="s">
        <v>589</v>
      </c>
      <c r="C239" t="s">
        <v>589</v>
      </c>
      <c r="D239" t="s">
        <v>618</v>
      </c>
      <c r="E239" t="s">
        <v>575</v>
      </c>
      <c r="F239">
        <v>105</v>
      </c>
      <c r="G239" t="s">
        <v>590</v>
      </c>
      <c r="H239" t="s">
        <v>49</v>
      </c>
      <c r="I239">
        <v>1</v>
      </c>
      <c r="J239" t="s">
        <v>568</v>
      </c>
      <c r="L239" s="44" t="s">
        <v>42</v>
      </c>
      <c r="M239" s="44" t="s">
        <v>42</v>
      </c>
      <c r="N239" s="44" t="s">
        <v>42</v>
      </c>
      <c r="O239" s="44" t="s">
        <v>42</v>
      </c>
      <c r="P239" s="44" t="s">
        <v>42</v>
      </c>
      <c r="Q239" s="47" t="s">
        <v>42</v>
      </c>
      <c r="R239" s="44">
        <v>1</v>
      </c>
      <c r="S239" s="44" t="s">
        <v>42</v>
      </c>
      <c r="T239" s="44" t="s">
        <v>42</v>
      </c>
      <c r="U239" s="44">
        <v>1</v>
      </c>
      <c r="V239" s="44">
        <f>SUM(Tabla1[[#This Row],[Abril ]:[Junio]])</f>
        <v>1</v>
      </c>
      <c r="W239" s="47">
        <v>1</v>
      </c>
    </row>
    <row r="240" spans="1:23" hidden="1" x14ac:dyDescent="0.25">
      <c r="A240" t="s">
        <v>563</v>
      </c>
      <c r="B240" t="s">
        <v>591</v>
      </c>
      <c r="C240" t="s">
        <v>591</v>
      </c>
      <c r="D240" t="s">
        <v>618</v>
      </c>
      <c r="E240" t="s">
        <v>567</v>
      </c>
      <c r="F240">
        <v>114</v>
      </c>
      <c r="G240" t="s">
        <v>500</v>
      </c>
      <c r="H240" t="s">
        <v>501</v>
      </c>
      <c r="I240">
        <v>4</v>
      </c>
      <c r="J240" t="s">
        <v>568</v>
      </c>
      <c r="L240" s="44" t="s">
        <v>42</v>
      </c>
      <c r="M240" s="44" t="s">
        <v>42</v>
      </c>
      <c r="N240" s="44">
        <v>1</v>
      </c>
      <c r="O240" s="44">
        <v>1</v>
      </c>
      <c r="P240" s="44">
        <v>1</v>
      </c>
      <c r="Q240" s="47">
        <f>+Tabla1[[#This Row],[Resultado acumulado primer trimestre]]/Tabla1[[#This Row],[Meta primer trimestre]]</f>
        <v>1</v>
      </c>
      <c r="R240" s="44" t="s">
        <v>42</v>
      </c>
      <c r="S240" s="44" t="s">
        <v>42</v>
      </c>
      <c r="T240" s="44">
        <v>1</v>
      </c>
      <c r="U240" s="44">
        <v>1</v>
      </c>
      <c r="V240" s="44">
        <f>SUM(Tabla1[[#This Row],[Abril ]:[Junio]])</f>
        <v>1</v>
      </c>
      <c r="W240" s="47">
        <v>1</v>
      </c>
    </row>
    <row r="241" spans="1:23" hidden="1" x14ac:dyDescent="0.25">
      <c r="A241" t="s">
        <v>563</v>
      </c>
      <c r="B241" t="s">
        <v>591</v>
      </c>
      <c r="C241" t="s">
        <v>592</v>
      </c>
      <c r="D241" t="s">
        <v>618</v>
      </c>
      <c r="E241" t="s">
        <v>567</v>
      </c>
      <c r="F241">
        <v>131</v>
      </c>
      <c r="G241" t="s">
        <v>504</v>
      </c>
      <c r="H241" t="s">
        <v>505</v>
      </c>
      <c r="I241">
        <v>12</v>
      </c>
      <c r="J241" t="s">
        <v>568</v>
      </c>
      <c r="L241" s="44">
        <v>1</v>
      </c>
      <c r="M241" s="44">
        <v>1</v>
      </c>
      <c r="N241" s="44">
        <v>1</v>
      </c>
      <c r="O241" s="44">
        <v>3</v>
      </c>
      <c r="P241" s="44">
        <v>3</v>
      </c>
      <c r="Q241" s="47">
        <f>+Tabla1[[#This Row],[Resultado acumulado primer trimestre]]/Tabla1[[#This Row],[Meta primer trimestre]]</f>
        <v>1</v>
      </c>
      <c r="R241" s="44">
        <v>1</v>
      </c>
      <c r="S241" s="44">
        <v>1</v>
      </c>
      <c r="T241" s="44">
        <v>1</v>
      </c>
      <c r="U241" s="44">
        <v>3</v>
      </c>
      <c r="V241" s="44">
        <f>SUM(Tabla1[[#This Row],[Abril ]:[Junio]])</f>
        <v>3</v>
      </c>
      <c r="W241" s="47">
        <v>1</v>
      </c>
    </row>
    <row r="242" spans="1:23" hidden="1" x14ac:dyDescent="0.25">
      <c r="A242" t="s">
        <v>563</v>
      </c>
      <c r="B242" t="s">
        <v>591</v>
      </c>
      <c r="C242" t="s">
        <v>593</v>
      </c>
      <c r="D242" t="s">
        <v>618</v>
      </c>
      <c r="E242" t="s">
        <v>567</v>
      </c>
      <c r="F242">
        <v>134</v>
      </c>
      <c r="G242" t="s">
        <v>594</v>
      </c>
      <c r="H242" t="s">
        <v>595</v>
      </c>
      <c r="I242">
        <v>4</v>
      </c>
      <c r="J242" t="s">
        <v>568</v>
      </c>
      <c r="L242" s="44" t="s">
        <v>42</v>
      </c>
      <c r="M242" s="44" t="s">
        <v>42</v>
      </c>
      <c r="N242" s="44">
        <v>1</v>
      </c>
      <c r="O242" s="44">
        <v>1</v>
      </c>
      <c r="P242" s="44">
        <v>1</v>
      </c>
      <c r="Q242" s="47">
        <f>+Tabla1[[#This Row],[Resultado acumulado primer trimestre]]/Tabla1[[#This Row],[Meta primer trimestre]]</f>
        <v>1</v>
      </c>
      <c r="R242" s="44" t="s">
        <v>42</v>
      </c>
      <c r="S242" s="44" t="s">
        <v>42</v>
      </c>
      <c r="T242" s="44">
        <v>1</v>
      </c>
      <c r="U242" s="44">
        <v>1</v>
      </c>
      <c r="V242" s="44">
        <f>SUM(Tabla1[[#This Row],[Abril ]:[Junio]])</f>
        <v>1</v>
      </c>
      <c r="W242" s="47">
        <v>1</v>
      </c>
    </row>
    <row r="243" spans="1:23" hidden="1" x14ac:dyDescent="0.25">
      <c r="A243" t="s">
        <v>563</v>
      </c>
      <c r="B243" t="s">
        <v>591</v>
      </c>
      <c r="C243" t="s">
        <v>593</v>
      </c>
      <c r="D243" t="s">
        <v>618</v>
      </c>
      <c r="E243" t="s">
        <v>571</v>
      </c>
      <c r="F243">
        <v>137</v>
      </c>
      <c r="G243" t="s">
        <v>508</v>
      </c>
      <c r="H243" t="s">
        <v>509</v>
      </c>
      <c r="I243">
        <v>1</v>
      </c>
      <c r="J243" t="s">
        <v>568</v>
      </c>
      <c r="L243" s="44" t="s">
        <v>42</v>
      </c>
      <c r="M243" s="44" t="s">
        <v>42</v>
      </c>
      <c r="N243" s="44" t="s">
        <v>42</v>
      </c>
      <c r="O243" s="44" t="s">
        <v>42</v>
      </c>
      <c r="P243" s="44" t="s">
        <v>42</v>
      </c>
      <c r="Q243" s="47" t="s">
        <v>42</v>
      </c>
      <c r="R243" s="44" t="s">
        <v>42</v>
      </c>
      <c r="S243" s="44" t="s">
        <v>42</v>
      </c>
      <c r="T243" s="44">
        <v>1</v>
      </c>
      <c r="U243" s="44">
        <v>1</v>
      </c>
      <c r="V243" s="44">
        <f>SUM(Tabla1[[#This Row],[Abril ]:[Junio]])</f>
        <v>1</v>
      </c>
      <c r="W243" s="47">
        <v>1</v>
      </c>
    </row>
    <row r="244" spans="1:23" hidden="1" x14ac:dyDescent="0.25">
      <c r="A244" t="s">
        <v>563</v>
      </c>
      <c r="B244" t="s">
        <v>591</v>
      </c>
      <c r="C244" t="s">
        <v>593</v>
      </c>
      <c r="D244" t="s">
        <v>618</v>
      </c>
      <c r="E244" t="s">
        <v>567</v>
      </c>
      <c r="F244">
        <v>144</v>
      </c>
      <c r="G244" t="s">
        <v>510</v>
      </c>
      <c r="H244" t="s">
        <v>596</v>
      </c>
      <c r="I244">
        <v>4</v>
      </c>
      <c r="J244" t="s">
        <v>568</v>
      </c>
      <c r="L244" s="44" t="s">
        <v>42</v>
      </c>
      <c r="M244" s="44" t="s">
        <v>42</v>
      </c>
      <c r="N244" s="44">
        <v>1</v>
      </c>
      <c r="O244" s="44">
        <v>1</v>
      </c>
      <c r="P244" s="44">
        <v>1</v>
      </c>
      <c r="Q244" s="47">
        <f>+Tabla1[[#This Row],[Resultado acumulado primer trimestre]]/Tabla1[[#This Row],[Meta primer trimestre]]</f>
        <v>1</v>
      </c>
      <c r="R244" s="44" t="s">
        <v>42</v>
      </c>
      <c r="S244" s="44" t="s">
        <v>42</v>
      </c>
      <c r="T244" s="44">
        <v>1</v>
      </c>
      <c r="U244" s="44">
        <v>1</v>
      </c>
      <c r="V244" s="44">
        <f>SUM(Tabla1[[#This Row],[Abril ]:[Junio]])</f>
        <v>1</v>
      </c>
      <c r="W244" s="47">
        <v>1</v>
      </c>
    </row>
    <row r="245" spans="1:23" hidden="1" x14ac:dyDescent="0.25">
      <c r="A245" t="s">
        <v>563</v>
      </c>
      <c r="B245" t="s">
        <v>591</v>
      </c>
      <c r="C245" t="s">
        <v>597</v>
      </c>
      <c r="D245" t="s">
        <v>618</v>
      </c>
      <c r="E245" t="s">
        <v>567</v>
      </c>
      <c r="F245">
        <v>149</v>
      </c>
      <c r="G245" t="s">
        <v>516</v>
      </c>
      <c r="H245" t="s">
        <v>517</v>
      </c>
      <c r="I245">
        <v>2</v>
      </c>
      <c r="J245" t="s">
        <v>568</v>
      </c>
      <c r="L245" s="44" t="s">
        <v>42</v>
      </c>
      <c r="M245" s="44" t="s">
        <v>42</v>
      </c>
      <c r="N245" s="44" t="s">
        <v>42</v>
      </c>
      <c r="O245" s="44" t="s">
        <v>42</v>
      </c>
      <c r="P245" s="44" t="s">
        <v>42</v>
      </c>
      <c r="Q245" s="47" t="s">
        <v>42</v>
      </c>
      <c r="R245" s="44" t="s">
        <v>42</v>
      </c>
      <c r="S245" s="44" t="s">
        <v>42</v>
      </c>
      <c r="T245" s="44">
        <v>1</v>
      </c>
      <c r="U245" s="44">
        <v>1</v>
      </c>
      <c r="V245" s="44">
        <f>SUM(Tabla1[[#This Row],[Abril ]:[Junio]])</f>
        <v>1</v>
      </c>
      <c r="W245" s="47">
        <v>1</v>
      </c>
    </row>
    <row r="246" spans="1:23" hidden="1" x14ac:dyDescent="0.25">
      <c r="A246" t="s">
        <v>563</v>
      </c>
      <c r="B246" t="s">
        <v>600</v>
      </c>
      <c r="C246" t="s">
        <v>601</v>
      </c>
      <c r="D246" t="s">
        <v>618</v>
      </c>
      <c r="E246" t="s">
        <v>571</v>
      </c>
      <c r="F246">
        <v>165</v>
      </c>
      <c r="G246" t="s">
        <v>524</v>
      </c>
      <c r="H246" t="s">
        <v>525</v>
      </c>
      <c r="I246">
        <v>16</v>
      </c>
      <c r="J246" t="s">
        <v>568</v>
      </c>
      <c r="L246" s="44" t="s">
        <v>42</v>
      </c>
      <c r="M246" s="44" t="s">
        <v>42</v>
      </c>
      <c r="N246" s="44">
        <v>4</v>
      </c>
      <c r="O246" s="44">
        <v>4</v>
      </c>
      <c r="P246" s="44">
        <v>4</v>
      </c>
      <c r="Q246" s="47">
        <f>+Tabla1[[#This Row],[Resultado acumulado primer trimestre]]/Tabla1[[#This Row],[Meta primer trimestre]]</f>
        <v>1</v>
      </c>
      <c r="R246" s="44" t="s">
        <v>42</v>
      </c>
      <c r="S246" s="44" t="s">
        <v>42</v>
      </c>
      <c r="T246" s="44">
        <v>4</v>
      </c>
      <c r="U246" s="44">
        <v>4</v>
      </c>
      <c r="V246" s="44">
        <f>SUM(Tabla1[[#This Row],[Abril ]:[Junio]])</f>
        <v>4</v>
      </c>
      <c r="W246" s="47">
        <v>1</v>
      </c>
    </row>
    <row r="247" spans="1:23" hidden="1" x14ac:dyDescent="0.25">
      <c r="A247" t="s">
        <v>563</v>
      </c>
      <c r="B247" t="s">
        <v>602</v>
      </c>
      <c r="C247" t="s">
        <v>603</v>
      </c>
      <c r="D247" t="s">
        <v>618</v>
      </c>
      <c r="E247" t="s">
        <v>567</v>
      </c>
      <c r="F247">
        <v>189</v>
      </c>
      <c r="G247" t="s">
        <v>526</v>
      </c>
      <c r="H247" t="s">
        <v>353</v>
      </c>
      <c r="I247">
        <v>3</v>
      </c>
      <c r="J247" t="s">
        <v>568</v>
      </c>
      <c r="L247" s="44" t="s">
        <v>42</v>
      </c>
      <c r="M247" s="44" t="s">
        <v>42</v>
      </c>
      <c r="N247" s="44" t="s">
        <v>42</v>
      </c>
      <c r="O247" s="44" t="s">
        <v>42</v>
      </c>
      <c r="P247" s="44" t="s">
        <v>42</v>
      </c>
      <c r="Q247" s="47" t="s">
        <v>42</v>
      </c>
      <c r="R247" s="44" t="s">
        <v>42</v>
      </c>
      <c r="S247" s="44">
        <v>1</v>
      </c>
      <c r="T247" s="44" t="s">
        <v>42</v>
      </c>
      <c r="U247" s="44">
        <v>1</v>
      </c>
      <c r="V247" s="44">
        <f>SUM(Tabla1[[#This Row],[Abril ]:[Junio]])</f>
        <v>1</v>
      </c>
      <c r="W247" s="47">
        <v>1</v>
      </c>
    </row>
    <row r="248" spans="1:23" hidden="1" x14ac:dyDescent="0.25">
      <c r="A248" t="s">
        <v>563</v>
      </c>
      <c r="B248" t="s">
        <v>604</v>
      </c>
      <c r="C248" t="s">
        <v>604</v>
      </c>
      <c r="D248" t="s">
        <v>618</v>
      </c>
      <c r="E248" t="s">
        <v>571</v>
      </c>
      <c r="F248">
        <v>209</v>
      </c>
      <c r="G248" t="s">
        <v>527</v>
      </c>
      <c r="H248" t="s">
        <v>528</v>
      </c>
      <c r="I248">
        <v>100</v>
      </c>
      <c r="J248" t="s">
        <v>41</v>
      </c>
      <c r="L248" s="44" t="s">
        <v>42</v>
      </c>
      <c r="M248" s="44" t="s">
        <v>42</v>
      </c>
      <c r="N248" s="44" t="s">
        <v>42</v>
      </c>
      <c r="O248" s="44" t="s">
        <v>42</v>
      </c>
      <c r="P248" s="44" t="s">
        <v>42</v>
      </c>
      <c r="Q248" s="47" t="s">
        <v>42</v>
      </c>
      <c r="R248" s="44" t="s">
        <v>42</v>
      </c>
      <c r="S248" s="44" t="s">
        <v>42</v>
      </c>
      <c r="T248" s="44" t="s">
        <v>42</v>
      </c>
      <c r="U248" s="44">
        <v>50</v>
      </c>
      <c r="V248" s="44">
        <f>SUM(Tabla1[[#This Row],[Abril ]:[Junio]])</f>
        <v>0</v>
      </c>
      <c r="W248" s="47">
        <v>0</v>
      </c>
    </row>
    <row r="249" spans="1:23" hidden="1" x14ac:dyDescent="0.25">
      <c r="A249" t="s">
        <v>563</v>
      </c>
      <c r="B249" t="s">
        <v>604</v>
      </c>
      <c r="C249" t="s">
        <v>605</v>
      </c>
      <c r="D249" t="s">
        <v>618</v>
      </c>
      <c r="E249" t="s">
        <v>571</v>
      </c>
      <c r="F249">
        <v>218</v>
      </c>
      <c r="G249" t="s">
        <v>529</v>
      </c>
      <c r="H249" t="s">
        <v>443</v>
      </c>
      <c r="I249">
        <v>80</v>
      </c>
      <c r="J249" t="s">
        <v>568</v>
      </c>
      <c r="L249" s="44" t="s">
        <v>42</v>
      </c>
      <c r="M249" s="44" t="s">
        <v>42</v>
      </c>
      <c r="N249" s="44">
        <v>10</v>
      </c>
      <c r="O249" s="44">
        <v>10</v>
      </c>
      <c r="P249" s="44">
        <v>10</v>
      </c>
      <c r="Q249" s="47">
        <f>+Tabla1[[#This Row],[Resultado acumulado primer trimestre]]/Tabla1[[#This Row],[Meta primer trimestre]]</f>
        <v>1</v>
      </c>
      <c r="R249" s="44" t="s">
        <v>42</v>
      </c>
      <c r="S249" s="44" t="s">
        <v>42</v>
      </c>
      <c r="T249" s="44">
        <v>20</v>
      </c>
      <c r="U249" s="44">
        <v>20</v>
      </c>
      <c r="V249" s="44">
        <f>SUM(Tabla1[[#This Row],[Abril ]:[Junio]])</f>
        <v>20</v>
      </c>
      <c r="W249" s="47">
        <v>1</v>
      </c>
    </row>
    <row r="250" spans="1:23" hidden="1" x14ac:dyDescent="0.25">
      <c r="A250" t="s">
        <v>569</v>
      </c>
      <c r="B250" t="s">
        <v>570</v>
      </c>
      <c r="C250" t="s">
        <v>462</v>
      </c>
      <c r="D250" t="s">
        <v>619</v>
      </c>
      <c r="E250" t="s">
        <v>571</v>
      </c>
      <c r="F250">
        <v>29</v>
      </c>
      <c r="G250" t="s">
        <v>463</v>
      </c>
      <c r="H250" t="s">
        <v>464</v>
      </c>
      <c r="I250">
        <v>100</v>
      </c>
      <c r="J250" t="s">
        <v>41</v>
      </c>
      <c r="L250" s="47">
        <v>0</v>
      </c>
      <c r="M250" s="47">
        <v>0</v>
      </c>
      <c r="N250" s="47">
        <v>0</v>
      </c>
      <c r="O250" s="47">
        <v>1</v>
      </c>
      <c r="P250" s="47">
        <v>0</v>
      </c>
      <c r="Q250" s="47">
        <v>1</v>
      </c>
      <c r="R250" s="47">
        <v>0</v>
      </c>
      <c r="S250" s="47">
        <v>0</v>
      </c>
      <c r="T250" s="47">
        <v>1</v>
      </c>
      <c r="U250" s="47">
        <v>1</v>
      </c>
      <c r="V250" s="47">
        <v>1</v>
      </c>
      <c r="W250" s="47">
        <v>1</v>
      </c>
    </row>
    <row r="251" spans="1:23" hidden="1" x14ac:dyDescent="0.25">
      <c r="A251" t="s">
        <v>569</v>
      </c>
      <c r="B251" t="s">
        <v>570</v>
      </c>
      <c r="C251" t="s">
        <v>462</v>
      </c>
      <c r="D251" t="s">
        <v>619</v>
      </c>
      <c r="E251" t="s">
        <v>571</v>
      </c>
      <c r="F251">
        <v>31</v>
      </c>
      <c r="G251" t="s">
        <v>465</v>
      </c>
      <c r="H251" t="s">
        <v>572</v>
      </c>
      <c r="I251">
        <v>100</v>
      </c>
      <c r="J251" t="s">
        <v>41</v>
      </c>
      <c r="L251" s="47" t="s">
        <v>42</v>
      </c>
      <c r="M251" s="47" t="s">
        <v>42</v>
      </c>
      <c r="N251" s="47" t="s">
        <v>42</v>
      </c>
      <c r="O251" s="47" t="s">
        <v>42</v>
      </c>
      <c r="P251" s="47" t="s">
        <v>42</v>
      </c>
      <c r="Q251" s="47" t="s">
        <v>42</v>
      </c>
      <c r="R251" s="47" t="s">
        <v>42</v>
      </c>
      <c r="S251" s="47" t="s">
        <v>42</v>
      </c>
      <c r="T251" s="47">
        <v>1</v>
      </c>
      <c r="U251" s="47">
        <v>1</v>
      </c>
      <c r="V251" s="47">
        <v>1</v>
      </c>
      <c r="W251" s="47">
        <v>1</v>
      </c>
    </row>
    <row r="252" spans="1:23" hidden="1" x14ac:dyDescent="0.25">
      <c r="A252" t="s">
        <v>569</v>
      </c>
      <c r="B252" t="s">
        <v>570</v>
      </c>
      <c r="C252" t="s">
        <v>462</v>
      </c>
      <c r="D252" t="s">
        <v>619</v>
      </c>
      <c r="E252" t="s">
        <v>571</v>
      </c>
      <c r="F252">
        <v>32</v>
      </c>
      <c r="G252" t="s">
        <v>467</v>
      </c>
      <c r="H252" t="s">
        <v>573</v>
      </c>
      <c r="I252">
        <v>100</v>
      </c>
      <c r="J252" t="s">
        <v>41</v>
      </c>
      <c r="L252" s="47" t="s">
        <v>42</v>
      </c>
      <c r="M252" s="47" t="s">
        <v>42</v>
      </c>
      <c r="N252" s="47" t="s">
        <v>42</v>
      </c>
      <c r="O252" s="47" t="s">
        <v>42</v>
      </c>
      <c r="P252" s="47" t="s">
        <v>42</v>
      </c>
      <c r="Q252" s="47" t="s">
        <v>42</v>
      </c>
      <c r="R252" s="47">
        <v>0</v>
      </c>
      <c r="S252" s="47" t="s">
        <v>42</v>
      </c>
      <c r="T252" s="47" t="s">
        <v>42</v>
      </c>
      <c r="U252" s="47">
        <v>1</v>
      </c>
      <c r="V252" s="47">
        <v>1</v>
      </c>
      <c r="W252" s="47">
        <v>1</v>
      </c>
    </row>
    <row r="253" spans="1:23" hidden="1" x14ac:dyDescent="0.25">
      <c r="A253" t="s">
        <v>569</v>
      </c>
      <c r="B253" t="s">
        <v>576</v>
      </c>
      <c r="C253" t="s">
        <v>577</v>
      </c>
      <c r="D253" t="s">
        <v>619</v>
      </c>
      <c r="E253" t="s">
        <v>37</v>
      </c>
      <c r="F253">
        <v>47</v>
      </c>
      <c r="G253" t="s">
        <v>473</v>
      </c>
      <c r="H253" t="s">
        <v>474</v>
      </c>
      <c r="I253">
        <v>90</v>
      </c>
      <c r="J253" t="s">
        <v>41</v>
      </c>
      <c r="L253" s="47" t="s">
        <v>42</v>
      </c>
      <c r="M253" s="47">
        <v>1.1111</v>
      </c>
      <c r="N253" s="47" t="s">
        <v>42</v>
      </c>
      <c r="O253" s="47">
        <v>0.9</v>
      </c>
      <c r="P253" s="47">
        <v>1</v>
      </c>
      <c r="Q253" s="47">
        <v>1</v>
      </c>
      <c r="R253" s="47">
        <v>1.1111</v>
      </c>
      <c r="S253" s="47" t="s">
        <v>42</v>
      </c>
      <c r="T253" s="47">
        <v>1.1111</v>
      </c>
      <c r="U253" s="47">
        <v>0.9</v>
      </c>
      <c r="V253" s="47">
        <v>1</v>
      </c>
      <c r="W253" s="47">
        <v>1</v>
      </c>
    </row>
    <row r="254" spans="1:23" hidden="1" x14ac:dyDescent="0.25">
      <c r="A254" t="s">
        <v>569</v>
      </c>
      <c r="B254" t="s">
        <v>576</v>
      </c>
      <c r="C254" t="s">
        <v>581</v>
      </c>
      <c r="D254" t="s">
        <v>619</v>
      </c>
      <c r="E254" t="s">
        <v>567</v>
      </c>
      <c r="F254">
        <v>79</v>
      </c>
      <c r="G254" t="s">
        <v>483</v>
      </c>
      <c r="H254" t="s">
        <v>484</v>
      </c>
      <c r="I254">
        <v>100</v>
      </c>
      <c r="J254" t="s">
        <v>41</v>
      </c>
      <c r="L254" s="47" t="s">
        <v>42</v>
      </c>
      <c r="M254" s="47" t="s">
        <v>42</v>
      </c>
      <c r="N254" s="47">
        <v>1</v>
      </c>
      <c r="O254" s="47">
        <v>1</v>
      </c>
      <c r="P254" s="47">
        <v>1</v>
      </c>
      <c r="Q254" s="47">
        <v>1</v>
      </c>
      <c r="R254" s="47">
        <v>1</v>
      </c>
      <c r="S254" s="47">
        <v>1</v>
      </c>
      <c r="T254" s="47">
        <v>1</v>
      </c>
      <c r="U254" s="47">
        <v>1</v>
      </c>
      <c r="V254" s="47">
        <v>1</v>
      </c>
      <c r="W254" s="47">
        <v>1</v>
      </c>
    </row>
    <row r="255" spans="1:23" hidden="1" x14ac:dyDescent="0.25">
      <c r="A255" t="s">
        <v>569</v>
      </c>
      <c r="B255" t="s">
        <v>576</v>
      </c>
      <c r="C255" t="s">
        <v>582</v>
      </c>
      <c r="D255" t="s">
        <v>619</v>
      </c>
      <c r="E255" t="s">
        <v>575</v>
      </c>
      <c r="F255">
        <v>88</v>
      </c>
      <c r="G255" t="s">
        <v>489</v>
      </c>
      <c r="H255" t="s">
        <v>490</v>
      </c>
      <c r="I255">
        <v>100</v>
      </c>
      <c r="J255" t="s">
        <v>41</v>
      </c>
      <c r="L255" s="47" t="s">
        <v>42</v>
      </c>
      <c r="M255" s="47" t="s">
        <v>42</v>
      </c>
      <c r="N255" s="47" t="s">
        <v>42</v>
      </c>
      <c r="O255" s="47" t="s">
        <v>42</v>
      </c>
      <c r="P255" s="47" t="s">
        <v>42</v>
      </c>
      <c r="Q255" s="47" t="s">
        <v>42</v>
      </c>
      <c r="R255" s="47" t="s">
        <v>42</v>
      </c>
      <c r="S255" s="47" t="s">
        <v>42</v>
      </c>
      <c r="T255" s="47">
        <v>0</v>
      </c>
      <c r="U255" s="47">
        <v>1</v>
      </c>
      <c r="V255" s="47">
        <v>1</v>
      </c>
      <c r="W255" s="47">
        <v>1</v>
      </c>
    </row>
    <row r="256" spans="1:23" hidden="1" x14ac:dyDescent="0.25">
      <c r="A256" t="s">
        <v>569</v>
      </c>
      <c r="B256" t="s">
        <v>576</v>
      </c>
      <c r="C256" t="s">
        <v>581</v>
      </c>
      <c r="D256" t="s">
        <v>619</v>
      </c>
      <c r="E256" t="s">
        <v>567</v>
      </c>
      <c r="F256">
        <v>228</v>
      </c>
      <c r="G256" t="s">
        <v>533</v>
      </c>
      <c r="H256" t="s">
        <v>534</v>
      </c>
      <c r="I256">
        <v>100</v>
      </c>
      <c r="J256" t="s">
        <v>41</v>
      </c>
      <c r="L256" s="47" t="s">
        <v>42</v>
      </c>
      <c r="M256" s="47">
        <v>1</v>
      </c>
      <c r="N256" s="47">
        <v>1</v>
      </c>
      <c r="O256" s="47">
        <v>1</v>
      </c>
      <c r="P256" s="47">
        <v>1</v>
      </c>
      <c r="Q256" s="47">
        <v>1</v>
      </c>
      <c r="R256" s="47">
        <v>1</v>
      </c>
      <c r="S256" s="47">
        <v>1</v>
      </c>
      <c r="T256" s="47">
        <v>1</v>
      </c>
      <c r="U256" s="47">
        <v>1</v>
      </c>
      <c r="V256" s="47">
        <v>1</v>
      </c>
      <c r="W256" s="47">
        <v>1</v>
      </c>
    </row>
    <row r="257" spans="1:23" hidden="1" x14ac:dyDescent="0.25">
      <c r="A257" t="s">
        <v>569</v>
      </c>
      <c r="B257" t="s">
        <v>602</v>
      </c>
      <c r="C257" t="s">
        <v>603</v>
      </c>
      <c r="D257" t="s">
        <v>619</v>
      </c>
      <c r="E257" t="s">
        <v>571</v>
      </c>
      <c r="F257">
        <v>239</v>
      </c>
      <c r="G257" t="s">
        <v>535</v>
      </c>
      <c r="H257" t="s">
        <v>536</v>
      </c>
      <c r="I257">
        <v>100</v>
      </c>
      <c r="J257" t="s">
        <v>41</v>
      </c>
      <c r="L257" s="47" t="s">
        <v>42</v>
      </c>
      <c r="M257" s="47" t="s">
        <v>42</v>
      </c>
      <c r="N257" s="47" t="s">
        <v>42</v>
      </c>
      <c r="O257" s="47" t="s">
        <v>42</v>
      </c>
      <c r="P257" s="47" t="s">
        <v>42</v>
      </c>
      <c r="Q257" s="47" t="s">
        <v>42</v>
      </c>
      <c r="R257" s="47" t="s">
        <v>42</v>
      </c>
      <c r="S257" s="47">
        <v>1</v>
      </c>
      <c r="T257" s="47">
        <v>1</v>
      </c>
      <c r="U257" s="47">
        <v>1</v>
      </c>
      <c r="V257" s="47">
        <v>1</v>
      </c>
      <c r="W257" s="47">
        <v>1</v>
      </c>
    </row>
    <row r="258" spans="1:23" hidden="1" x14ac:dyDescent="0.25">
      <c r="A258" t="s">
        <v>563</v>
      </c>
      <c r="B258" t="s">
        <v>564</v>
      </c>
      <c r="C258" t="s">
        <v>565</v>
      </c>
      <c r="D258" t="s">
        <v>619</v>
      </c>
      <c r="E258" t="s">
        <v>567</v>
      </c>
      <c r="F258">
        <v>19</v>
      </c>
      <c r="G258" t="s">
        <v>458</v>
      </c>
      <c r="H258" t="s">
        <v>459</v>
      </c>
      <c r="I258">
        <v>56</v>
      </c>
      <c r="J258" t="s">
        <v>568</v>
      </c>
      <c r="L258" s="44" t="s">
        <v>42</v>
      </c>
      <c r="M258" s="44" t="s">
        <v>42</v>
      </c>
      <c r="N258" s="44" t="s">
        <v>42</v>
      </c>
      <c r="O258" s="44" t="s">
        <v>42</v>
      </c>
      <c r="P258" s="44" t="s">
        <v>42</v>
      </c>
      <c r="Q258" s="47" t="s">
        <v>42</v>
      </c>
      <c r="R258" s="44" t="s">
        <v>42</v>
      </c>
      <c r="S258" s="44">
        <v>49</v>
      </c>
      <c r="T258" s="44">
        <v>4</v>
      </c>
      <c r="U258" s="44">
        <v>20</v>
      </c>
      <c r="V258" s="44">
        <f>SUM(Tabla1[[#This Row],[Abril ]:[Junio]])</f>
        <v>53</v>
      </c>
      <c r="W258" s="47">
        <v>1</v>
      </c>
    </row>
    <row r="259" spans="1:23" hidden="1" x14ac:dyDescent="0.25">
      <c r="A259" t="s">
        <v>563</v>
      </c>
      <c r="B259" t="s">
        <v>564</v>
      </c>
      <c r="C259" t="s">
        <v>565</v>
      </c>
      <c r="D259" t="s">
        <v>619</v>
      </c>
      <c r="E259" t="s">
        <v>567</v>
      </c>
      <c r="F259">
        <v>20</v>
      </c>
      <c r="G259" t="s">
        <v>460</v>
      </c>
      <c r="H259" t="s">
        <v>461</v>
      </c>
      <c r="I259">
        <v>179</v>
      </c>
      <c r="J259" t="s">
        <v>568</v>
      </c>
      <c r="L259" s="44" t="s">
        <v>42</v>
      </c>
      <c r="M259" s="44" t="s">
        <v>42</v>
      </c>
      <c r="N259" s="44" t="s">
        <v>42</v>
      </c>
      <c r="O259" s="44" t="s">
        <v>42</v>
      </c>
      <c r="P259" s="44" t="s">
        <v>42</v>
      </c>
      <c r="Q259" s="47" t="s">
        <v>42</v>
      </c>
      <c r="R259" s="44" t="s">
        <v>42</v>
      </c>
      <c r="S259" s="44">
        <v>75</v>
      </c>
      <c r="T259" s="44">
        <v>69</v>
      </c>
      <c r="U259" s="44">
        <v>79</v>
      </c>
      <c r="V259" s="44">
        <f>SUM(Tabla1[[#This Row],[Abril ]:[Junio]])</f>
        <v>144</v>
      </c>
      <c r="W259" s="47">
        <v>1</v>
      </c>
    </row>
    <row r="260" spans="1:23" hidden="1" x14ac:dyDescent="0.25">
      <c r="A260" t="s">
        <v>563</v>
      </c>
      <c r="B260" t="s">
        <v>570</v>
      </c>
      <c r="C260" t="s">
        <v>574</v>
      </c>
      <c r="D260" t="s">
        <v>619</v>
      </c>
      <c r="E260" t="s">
        <v>575</v>
      </c>
      <c r="F260">
        <v>39</v>
      </c>
      <c r="G260" t="s">
        <v>470</v>
      </c>
      <c r="H260" t="s">
        <v>471</v>
      </c>
      <c r="I260">
        <v>63</v>
      </c>
      <c r="J260" t="s">
        <v>568</v>
      </c>
      <c r="L260" s="44" t="s">
        <v>42</v>
      </c>
      <c r="M260" s="44" t="s">
        <v>42</v>
      </c>
      <c r="N260" s="44">
        <v>0</v>
      </c>
      <c r="O260" s="44">
        <v>10</v>
      </c>
      <c r="P260" s="44">
        <f>SUM(Tabla1[[#This Row],[Enero]:[Marzo]])</f>
        <v>0</v>
      </c>
      <c r="Q260" s="47">
        <f>+Tabla1[[#This Row],[Resultado acumulado primer trimestre]]/Tabla1[[#This Row],[Meta primer trimestre]]</f>
        <v>0</v>
      </c>
      <c r="R260" s="44" t="s">
        <v>42</v>
      </c>
      <c r="S260" s="44" t="s">
        <v>42</v>
      </c>
      <c r="T260" s="44">
        <v>19</v>
      </c>
      <c r="U260" s="44">
        <v>19</v>
      </c>
      <c r="V260" s="44">
        <f>SUM(Tabla1[[#This Row],[Abril ]:[Junio]])</f>
        <v>19</v>
      </c>
      <c r="W260" s="47">
        <f>+Tabla1[[#This Row],[Resultado acumulado segundo trimestre]]/Tabla1[[#This Row],[Meta segundo trimestre]]</f>
        <v>1</v>
      </c>
    </row>
    <row r="261" spans="1:23" hidden="1" x14ac:dyDescent="0.25">
      <c r="A261" t="s">
        <v>563</v>
      </c>
      <c r="B261" t="s">
        <v>576</v>
      </c>
      <c r="C261" t="s">
        <v>582</v>
      </c>
      <c r="D261" t="s">
        <v>619</v>
      </c>
      <c r="E261" t="s">
        <v>575</v>
      </c>
      <c r="F261">
        <v>85</v>
      </c>
      <c r="G261" t="s">
        <v>583</v>
      </c>
      <c r="H261" t="s">
        <v>584</v>
      </c>
      <c r="I261">
        <v>1300</v>
      </c>
      <c r="J261" t="s">
        <v>568</v>
      </c>
      <c r="L261" s="44" t="s">
        <v>42</v>
      </c>
      <c r="M261" s="44" t="s">
        <v>42</v>
      </c>
      <c r="N261" s="44" t="s">
        <v>42</v>
      </c>
      <c r="O261" s="44" t="s">
        <v>42</v>
      </c>
      <c r="P261" s="44" t="s">
        <v>42</v>
      </c>
      <c r="Q261" s="47" t="s">
        <v>42</v>
      </c>
      <c r="R261" s="44" t="s">
        <v>42</v>
      </c>
      <c r="S261" s="44" t="s">
        <v>42</v>
      </c>
      <c r="T261" s="44">
        <v>437</v>
      </c>
      <c r="U261" s="44">
        <v>520</v>
      </c>
      <c r="V261" s="44">
        <f>SUM(Tabla1[[#This Row],[Abril ]:[Junio]])</f>
        <v>437</v>
      </c>
      <c r="W261" s="47">
        <f>+Tabla1[[#This Row],[Resultado acumulado segundo trimestre]]/Tabla1[[#This Row],[Meta segundo trimestre]]</f>
        <v>0.8403846153846154</v>
      </c>
    </row>
    <row r="262" spans="1:23" hidden="1" x14ac:dyDescent="0.25">
      <c r="A262" t="s">
        <v>563</v>
      </c>
      <c r="B262" t="s">
        <v>589</v>
      </c>
      <c r="C262" t="s">
        <v>589</v>
      </c>
      <c r="D262" t="s">
        <v>619</v>
      </c>
      <c r="E262" t="s">
        <v>575</v>
      </c>
      <c r="F262">
        <v>105</v>
      </c>
      <c r="G262" t="s">
        <v>590</v>
      </c>
      <c r="H262" t="s">
        <v>49</v>
      </c>
      <c r="I262">
        <v>6</v>
      </c>
      <c r="J262" t="s">
        <v>568</v>
      </c>
      <c r="L262" s="44" t="s">
        <v>42</v>
      </c>
      <c r="M262" s="44" t="s">
        <v>42</v>
      </c>
      <c r="N262" s="44">
        <v>6</v>
      </c>
      <c r="O262" s="44">
        <v>3</v>
      </c>
      <c r="P262" s="44">
        <f>SUM(Tabla1[[#This Row],[Enero]:[Marzo]])</f>
        <v>6</v>
      </c>
      <c r="Q262" s="47">
        <v>1</v>
      </c>
      <c r="R262" s="44">
        <v>0</v>
      </c>
      <c r="S262" s="44" t="s">
        <v>42</v>
      </c>
      <c r="T262" s="44" t="s">
        <v>42</v>
      </c>
      <c r="U262" s="44">
        <v>3</v>
      </c>
      <c r="V262" s="44">
        <f>SUM(Tabla1[[#This Row],[Abril ]:[Junio]])</f>
        <v>0</v>
      </c>
      <c r="W262" s="47">
        <f>+Tabla1[[#This Row],[Resultado acumulado segundo trimestre]]/Tabla1[[#This Row],[Meta segundo trimestre]]</f>
        <v>0</v>
      </c>
    </row>
    <row r="263" spans="1:23" hidden="1" x14ac:dyDescent="0.25">
      <c r="A263" t="s">
        <v>563</v>
      </c>
      <c r="B263" t="s">
        <v>591</v>
      </c>
      <c r="C263" t="s">
        <v>591</v>
      </c>
      <c r="D263" t="s">
        <v>619</v>
      </c>
      <c r="E263" t="s">
        <v>567</v>
      </c>
      <c r="F263">
        <v>114</v>
      </c>
      <c r="G263" t="s">
        <v>500</v>
      </c>
      <c r="H263" t="s">
        <v>501</v>
      </c>
      <c r="I263">
        <v>4</v>
      </c>
      <c r="J263" t="s">
        <v>568</v>
      </c>
      <c r="L263" s="44" t="s">
        <v>42</v>
      </c>
      <c r="M263" s="44" t="s">
        <v>42</v>
      </c>
      <c r="N263" s="44">
        <v>1</v>
      </c>
      <c r="O263" s="44">
        <v>1</v>
      </c>
      <c r="P263" s="44">
        <f>SUM(Tabla1[[#This Row],[Enero]:[Marzo]])</f>
        <v>1</v>
      </c>
      <c r="Q263" s="47">
        <f>+Tabla1[[#This Row],[Resultado acumulado primer trimestre]]/Tabla1[[#This Row],[Meta primer trimestre]]</f>
        <v>1</v>
      </c>
      <c r="R263" s="44" t="s">
        <v>42</v>
      </c>
      <c r="S263" s="44" t="s">
        <v>42</v>
      </c>
      <c r="T263" s="44">
        <v>1</v>
      </c>
      <c r="U263" s="44">
        <v>1</v>
      </c>
      <c r="V263" s="44">
        <f>SUM(Tabla1[[#This Row],[Abril ]:[Junio]])</f>
        <v>1</v>
      </c>
      <c r="W263" s="47">
        <f>+Tabla1[[#This Row],[Resultado acumulado segundo trimestre]]/Tabla1[[#This Row],[Meta segundo trimestre]]</f>
        <v>1</v>
      </c>
    </row>
    <row r="264" spans="1:23" hidden="1" x14ac:dyDescent="0.25">
      <c r="A264" t="s">
        <v>563</v>
      </c>
      <c r="B264" t="s">
        <v>591</v>
      </c>
      <c r="C264" t="s">
        <v>592</v>
      </c>
      <c r="D264" t="s">
        <v>619</v>
      </c>
      <c r="E264" t="s">
        <v>567</v>
      </c>
      <c r="F264">
        <v>131</v>
      </c>
      <c r="G264" t="s">
        <v>504</v>
      </c>
      <c r="H264" t="s">
        <v>505</v>
      </c>
      <c r="I264">
        <v>12</v>
      </c>
      <c r="J264" t="s">
        <v>568</v>
      </c>
      <c r="L264" s="44">
        <v>1</v>
      </c>
      <c r="M264" s="44">
        <v>1</v>
      </c>
      <c r="N264" s="44">
        <v>1</v>
      </c>
      <c r="O264" s="44">
        <v>3</v>
      </c>
      <c r="P264" s="44">
        <f>SUM(Tabla1[[#This Row],[Enero]:[Marzo]])</f>
        <v>3</v>
      </c>
      <c r="Q264" s="47">
        <f>+Tabla1[[#This Row],[Resultado acumulado primer trimestre]]/Tabla1[[#This Row],[Meta primer trimestre]]</f>
        <v>1</v>
      </c>
      <c r="R264" s="44">
        <v>1</v>
      </c>
      <c r="S264" s="44">
        <v>1</v>
      </c>
      <c r="T264" s="44">
        <v>1</v>
      </c>
      <c r="U264" s="44">
        <v>3</v>
      </c>
      <c r="V264" s="44">
        <f>SUM(Tabla1[[#This Row],[Abril ]:[Junio]])</f>
        <v>3</v>
      </c>
      <c r="W264" s="47">
        <f>+Tabla1[[#This Row],[Resultado acumulado segundo trimestre]]/Tabla1[[#This Row],[Meta segundo trimestre]]</f>
        <v>1</v>
      </c>
    </row>
    <row r="265" spans="1:23" hidden="1" x14ac:dyDescent="0.25">
      <c r="A265" t="s">
        <v>563</v>
      </c>
      <c r="B265" t="s">
        <v>591</v>
      </c>
      <c r="C265" t="s">
        <v>593</v>
      </c>
      <c r="D265" t="s">
        <v>619</v>
      </c>
      <c r="E265" t="s">
        <v>567</v>
      </c>
      <c r="F265">
        <v>134</v>
      </c>
      <c r="G265" t="s">
        <v>594</v>
      </c>
      <c r="H265" t="s">
        <v>595</v>
      </c>
      <c r="I265">
        <v>4</v>
      </c>
      <c r="J265" t="s">
        <v>568</v>
      </c>
      <c r="L265" s="44" t="s">
        <v>42</v>
      </c>
      <c r="M265" s="44" t="s">
        <v>42</v>
      </c>
      <c r="N265" s="44">
        <v>1</v>
      </c>
      <c r="O265" s="44">
        <v>1</v>
      </c>
      <c r="P265" s="44">
        <f>SUM(Tabla1[[#This Row],[Enero]:[Marzo]])</f>
        <v>1</v>
      </c>
      <c r="Q265" s="47">
        <f>+Tabla1[[#This Row],[Resultado acumulado primer trimestre]]/Tabla1[[#This Row],[Meta primer trimestre]]</f>
        <v>1</v>
      </c>
      <c r="R265" s="44" t="s">
        <v>42</v>
      </c>
      <c r="S265" s="44" t="s">
        <v>42</v>
      </c>
      <c r="T265" s="44">
        <v>1</v>
      </c>
      <c r="U265" s="44">
        <v>1</v>
      </c>
      <c r="V265" s="44">
        <f>SUM(Tabla1[[#This Row],[Abril ]:[Junio]])</f>
        <v>1</v>
      </c>
      <c r="W265" s="47">
        <f>+Tabla1[[#This Row],[Resultado acumulado segundo trimestre]]/Tabla1[[#This Row],[Meta segundo trimestre]]</f>
        <v>1</v>
      </c>
    </row>
    <row r="266" spans="1:23" hidden="1" x14ac:dyDescent="0.25">
      <c r="A266" t="s">
        <v>563</v>
      </c>
      <c r="B266" t="s">
        <v>591</v>
      </c>
      <c r="C266" t="s">
        <v>593</v>
      </c>
      <c r="D266" t="s">
        <v>619</v>
      </c>
      <c r="E266" t="s">
        <v>571</v>
      </c>
      <c r="F266">
        <v>137</v>
      </c>
      <c r="G266" t="s">
        <v>508</v>
      </c>
      <c r="H266" t="s">
        <v>509</v>
      </c>
      <c r="I266">
        <v>1</v>
      </c>
      <c r="J266" t="s">
        <v>568</v>
      </c>
      <c r="L266" s="44" t="s">
        <v>42</v>
      </c>
      <c r="M266" s="44" t="s">
        <v>42</v>
      </c>
      <c r="N266" s="44" t="s">
        <v>42</v>
      </c>
      <c r="O266" s="44" t="s">
        <v>42</v>
      </c>
      <c r="P266" s="44" t="s">
        <v>42</v>
      </c>
      <c r="Q266" s="47" t="s">
        <v>42</v>
      </c>
      <c r="R266" s="44" t="s">
        <v>42</v>
      </c>
      <c r="S266" s="44" t="s">
        <v>42</v>
      </c>
      <c r="T266" s="44">
        <v>1</v>
      </c>
      <c r="U266" s="44">
        <v>1</v>
      </c>
      <c r="V266" s="44">
        <f>SUM(Tabla1[[#This Row],[Abril ]:[Junio]])</f>
        <v>1</v>
      </c>
      <c r="W266" s="47">
        <f>+Tabla1[[#This Row],[Resultado acumulado segundo trimestre]]/Tabla1[[#This Row],[Meta segundo trimestre]]</f>
        <v>1</v>
      </c>
    </row>
    <row r="267" spans="1:23" hidden="1" x14ac:dyDescent="0.25">
      <c r="A267" t="s">
        <v>563</v>
      </c>
      <c r="B267" t="s">
        <v>591</v>
      </c>
      <c r="C267" t="s">
        <v>593</v>
      </c>
      <c r="D267" t="s">
        <v>619</v>
      </c>
      <c r="E267" t="s">
        <v>567</v>
      </c>
      <c r="F267">
        <v>144</v>
      </c>
      <c r="G267" t="s">
        <v>510</v>
      </c>
      <c r="H267" t="s">
        <v>596</v>
      </c>
      <c r="I267">
        <v>4</v>
      </c>
      <c r="J267" t="s">
        <v>568</v>
      </c>
      <c r="L267" s="44" t="s">
        <v>42</v>
      </c>
      <c r="M267" s="44" t="s">
        <v>42</v>
      </c>
      <c r="N267" s="44">
        <v>1</v>
      </c>
      <c r="O267" s="44">
        <v>1</v>
      </c>
      <c r="P267" s="44">
        <f>SUM(Tabla1[[#This Row],[Enero]:[Marzo]])</f>
        <v>1</v>
      </c>
      <c r="Q267" s="47">
        <f>+Tabla1[[#This Row],[Resultado acumulado primer trimestre]]/Tabla1[[#This Row],[Meta primer trimestre]]</f>
        <v>1</v>
      </c>
      <c r="R267" s="44" t="s">
        <v>42</v>
      </c>
      <c r="S267" s="44" t="s">
        <v>42</v>
      </c>
      <c r="T267" s="44">
        <v>1</v>
      </c>
      <c r="U267" s="44">
        <v>1</v>
      </c>
      <c r="V267" s="44">
        <f>SUM(Tabla1[[#This Row],[Abril ]:[Junio]])</f>
        <v>1</v>
      </c>
      <c r="W267" s="47">
        <f>+Tabla1[[#This Row],[Resultado acumulado segundo trimestre]]/Tabla1[[#This Row],[Meta segundo trimestre]]</f>
        <v>1</v>
      </c>
    </row>
    <row r="268" spans="1:23" hidden="1" x14ac:dyDescent="0.25">
      <c r="A268" t="s">
        <v>563</v>
      </c>
      <c r="B268" t="s">
        <v>591</v>
      </c>
      <c r="C268" t="s">
        <v>597</v>
      </c>
      <c r="D268" t="s">
        <v>619</v>
      </c>
      <c r="E268" t="s">
        <v>567</v>
      </c>
      <c r="F268">
        <v>149</v>
      </c>
      <c r="G268" t="s">
        <v>516</v>
      </c>
      <c r="H268" t="s">
        <v>517</v>
      </c>
      <c r="I268">
        <v>2</v>
      </c>
      <c r="J268" t="s">
        <v>568</v>
      </c>
      <c r="L268" s="44" t="s">
        <v>42</v>
      </c>
      <c r="M268" s="44" t="s">
        <v>42</v>
      </c>
      <c r="N268" s="44" t="s">
        <v>42</v>
      </c>
      <c r="O268" s="44" t="s">
        <v>42</v>
      </c>
      <c r="P268" s="44" t="s">
        <v>42</v>
      </c>
      <c r="Q268" s="47" t="s">
        <v>42</v>
      </c>
      <c r="R268" s="44" t="s">
        <v>42</v>
      </c>
      <c r="S268" s="44" t="s">
        <v>42</v>
      </c>
      <c r="T268" s="44">
        <v>1</v>
      </c>
      <c r="U268" s="44">
        <v>1</v>
      </c>
      <c r="V268" s="44">
        <f>SUM(Tabla1[[#This Row],[Abril ]:[Junio]])</f>
        <v>1</v>
      </c>
      <c r="W268" s="47">
        <f>+Tabla1[[#This Row],[Resultado acumulado segundo trimestre]]/Tabla1[[#This Row],[Meta segundo trimestre]]</f>
        <v>1</v>
      </c>
    </row>
    <row r="269" spans="1:23" hidden="1" x14ac:dyDescent="0.25">
      <c r="A269" t="s">
        <v>563</v>
      </c>
      <c r="B269" t="s">
        <v>600</v>
      </c>
      <c r="C269" t="s">
        <v>601</v>
      </c>
      <c r="D269" t="s">
        <v>619</v>
      </c>
      <c r="E269" t="s">
        <v>571</v>
      </c>
      <c r="F269">
        <v>165</v>
      </c>
      <c r="G269" t="s">
        <v>524</v>
      </c>
      <c r="H269" t="s">
        <v>525</v>
      </c>
      <c r="I269">
        <v>4</v>
      </c>
      <c r="J269" t="s">
        <v>568</v>
      </c>
      <c r="L269" s="44" t="s">
        <v>42</v>
      </c>
      <c r="M269" s="44" t="s">
        <v>42</v>
      </c>
      <c r="N269" s="44">
        <v>1</v>
      </c>
      <c r="O269" s="44">
        <v>1</v>
      </c>
      <c r="P269" s="44">
        <f>SUM(Tabla1[[#This Row],[Enero]:[Marzo]])</f>
        <v>1</v>
      </c>
      <c r="Q269" s="47">
        <f>+Tabla1[[#This Row],[Resultado acumulado primer trimestre]]/Tabla1[[#This Row],[Meta primer trimestre]]</f>
        <v>1</v>
      </c>
      <c r="R269" s="44" t="s">
        <v>42</v>
      </c>
      <c r="S269" s="44" t="s">
        <v>42</v>
      </c>
      <c r="T269" s="44">
        <v>1</v>
      </c>
      <c r="U269" s="44">
        <v>1</v>
      </c>
      <c r="V269" s="44">
        <f>SUM(Tabla1[[#This Row],[Abril ]:[Junio]])</f>
        <v>1</v>
      </c>
      <c r="W269" s="47">
        <f>+Tabla1[[#This Row],[Resultado acumulado segundo trimestre]]/Tabla1[[#This Row],[Meta segundo trimestre]]</f>
        <v>1</v>
      </c>
    </row>
    <row r="270" spans="1:23" hidden="1" x14ac:dyDescent="0.25">
      <c r="A270" t="s">
        <v>563</v>
      </c>
      <c r="B270" t="s">
        <v>602</v>
      </c>
      <c r="C270" t="s">
        <v>603</v>
      </c>
      <c r="D270" t="s">
        <v>619</v>
      </c>
      <c r="E270" t="s">
        <v>567</v>
      </c>
      <c r="F270">
        <v>189</v>
      </c>
      <c r="G270" t="s">
        <v>526</v>
      </c>
      <c r="H270" t="s">
        <v>353</v>
      </c>
      <c r="I270">
        <v>3</v>
      </c>
      <c r="J270" t="s">
        <v>568</v>
      </c>
      <c r="L270" s="44" t="s">
        <v>42</v>
      </c>
      <c r="M270" s="44" t="s">
        <v>42</v>
      </c>
      <c r="N270" s="44" t="s">
        <v>42</v>
      </c>
      <c r="O270" s="44" t="s">
        <v>42</v>
      </c>
      <c r="P270" s="44" t="s">
        <v>42</v>
      </c>
      <c r="Q270" s="47" t="s">
        <v>42</v>
      </c>
      <c r="R270" s="44" t="s">
        <v>42</v>
      </c>
      <c r="S270" s="44">
        <v>1</v>
      </c>
      <c r="T270" s="44" t="s">
        <v>42</v>
      </c>
      <c r="U270" s="44">
        <v>1</v>
      </c>
      <c r="V270" s="44">
        <f>SUM(Tabla1[[#This Row],[Abril ]:[Junio]])</f>
        <v>1</v>
      </c>
      <c r="W270" s="47">
        <f>+Tabla1[[#This Row],[Resultado acumulado segundo trimestre]]/Tabla1[[#This Row],[Meta segundo trimestre]]</f>
        <v>1</v>
      </c>
    </row>
    <row r="271" spans="1:23" hidden="1" x14ac:dyDescent="0.25">
      <c r="A271" t="s">
        <v>563</v>
      </c>
      <c r="B271" t="s">
        <v>604</v>
      </c>
      <c r="C271" t="s">
        <v>604</v>
      </c>
      <c r="D271" t="s">
        <v>619</v>
      </c>
      <c r="E271" t="s">
        <v>571</v>
      </c>
      <c r="F271">
        <v>209</v>
      </c>
      <c r="G271" t="s">
        <v>527</v>
      </c>
      <c r="H271" t="s">
        <v>528</v>
      </c>
      <c r="I271">
        <v>100</v>
      </c>
      <c r="J271" t="s">
        <v>41</v>
      </c>
      <c r="L271" s="44" t="s">
        <v>42</v>
      </c>
      <c r="M271" s="44" t="s">
        <v>42</v>
      </c>
      <c r="N271" s="44" t="s">
        <v>42</v>
      </c>
      <c r="O271" s="44" t="s">
        <v>42</v>
      </c>
      <c r="P271" s="44" t="s">
        <v>42</v>
      </c>
      <c r="Q271" s="47" t="s">
        <v>42</v>
      </c>
      <c r="R271" s="44" t="s">
        <v>42</v>
      </c>
      <c r="S271" s="44" t="s">
        <v>42</v>
      </c>
      <c r="T271" s="44" t="s">
        <v>42</v>
      </c>
      <c r="U271" s="44">
        <v>50</v>
      </c>
      <c r="V271" s="44">
        <f>SUM(Tabla1[[#This Row],[Abril ]:[Junio]])</f>
        <v>0</v>
      </c>
      <c r="W271" s="47">
        <f>+Tabla1[[#This Row],[Resultado acumulado segundo trimestre]]/Tabla1[[#This Row],[Meta segundo trimestre]]</f>
        <v>0</v>
      </c>
    </row>
    <row r="272" spans="1:23" hidden="1" x14ac:dyDescent="0.25">
      <c r="A272" t="s">
        <v>563</v>
      </c>
      <c r="B272" t="s">
        <v>604</v>
      </c>
      <c r="C272" t="s">
        <v>605</v>
      </c>
      <c r="D272" t="s">
        <v>619</v>
      </c>
      <c r="E272" t="s">
        <v>571</v>
      </c>
      <c r="F272">
        <v>218</v>
      </c>
      <c r="G272" t="s">
        <v>529</v>
      </c>
      <c r="H272" t="s">
        <v>443</v>
      </c>
      <c r="I272">
        <v>70</v>
      </c>
      <c r="J272" t="s">
        <v>568</v>
      </c>
      <c r="L272" s="44" t="s">
        <v>42</v>
      </c>
      <c r="M272" s="44" t="s">
        <v>42</v>
      </c>
      <c r="N272" s="44">
        <v>8</v>
      </c>
      <c r="O272" s="44">
        <v>8</v>
      </c>
      <c r="P272" s="44">
        <f>SUM(Tabla1[[#This Row],[Enero]:[Marzo]])</f>
        <v>8</v>
      </c>
      <c r="Q272" s="47">
        <f>+Tabla1[[#This Row],[Resultado acumulado primer trimestre]]/Tabla1[[#This Row],[Meta primer trimestre]]</f>
        <v>1</v>
      </c>
      <c r="R272" s="44" t="s">
        <v>42</v>
      </c>
      <c r="S272" s="44" t="s">
        <v>42</v>
      </c>
      <c r="T272" s="44">
        <v>16</v>
      </c>
      <c r="U272" s="44">
        <v>16</v>
      </c>
      <c r="V272" s="44">
        <f>SUM(Tabla1[[#This Row],[Abril ]:[Junio]])</f>
        <v>16</v>
      </c>
      <c r="W272" s="47">
        <f>+Tabla1[[#This Row],[Resultado acumulado segundo trimestre]]/Tabla1[[#This Row],[Meta segundo trimestre]]</f>
        <v>1</v>
      </c>
    </row>
    <row r="273" spans="1:23" hidden="1" x14ac:dyDescent="0.25">
      <c r="A273" t="s">
        <v>569</v>
      </c>
      <c r="B273" t="s">
        <v>570</v>
      </c>
      <c r="C273" t="s">
        <v>462</v>
      </c>
      <c r="D273" t="s">
        <v>620</v>
      </c>
      <c r="E273" t="s">
        <v>571</v>
      </c>
      <c r="F273">
        <v>29</v>
      </c>
      <c r="G273" t="s">
        <v>463</v>
      </c>
      <c r="H273" t="s">
        <v>464</v>
      </c>
      <c r="I273">
        <v>100</v>
      </c>
      <c r="J273" t="s">
        <v>41</v>
      </c>
      <c r="L273" s="47">
        <v>0</v>
      </c>
      <c r="M273" s="47">
        <v>0</v>
      </c>
      <c r="N273" s="47">
        <v>0</v>
      </c>
      <c r="O273" s="47">
        <v>1</v>
      </c>
      <c r="P273" s="47">
        <v>0</v>
      </c>
      <c r="Q273" s="47">
        <v>1</v>
      </c>
      <c r="R273" s="47">
        <v>0</v>
      </c>
      <c r="S273" s="47">
        <v>1</v>
      </c>
      <c r="T273" s="47">
        <v>0</v>
      </c>
      <c r="U273" s="47">
        <v>1</v>
      </c>
      <c r="V273" s="47">
        <v>1</v>
      </c>
      <c r="W273" s="47">
        <v>1</v>
      </c>
    </row>
    <row r="274" spans="1:23" hidden="1" x14ac:dyDescent="0.25">
      <c r="A274" t="s">
        <v>569</v>
      </c>
      <c r="B274" t="s">
        <v>570</v>
      </c>
      <c r="C274" t="s">
        <v>462</v>
      </c>
      <c r="D274" t="s">
        <v>620</v>
      </c>
      <c r="E274" t="s">
        <v>571</v>
      </c>
      <c r="F274">
        <v>31</v>
      </c>
      <c r="G274" t="s">
        <v>465</v>
      </c>
      <c r="H274" t="s">
        <v>572</v>
      </c>
      <c r="I274">
        <v>100</v>
      </c>
      <c r="J274" t="s">
        <v>41</v>
      </c>
      <c r="L274" s="47" t="s">
        <v>42</v>
      </c>
      <c r="M274" s="47" t="s">
        <v>42</v>
      </c>
      <c r="N274" s="47" t="s">
        <v>42</v>
      </c>
      <c r="O274" s="47" t="s">
        <v>42</v>
      </c>
      <c r="P274" s="47" t="s">
        <v>42</v>
      </c>
      <c r="Q274" s="47" t="s">
        <v>42</v>
      </c>
      <c r="R274" s="47" t="s">
        <v>42</v>
      </c>
      <c r="S274" s="47" t="s">
        <v>42</v>
      </c>
      <c r="T274" s="47">
        <v>0.8</v>
      </c>
      <c r="U274" s="47">
        <v>1</v>
      </c>
      <c r="V274" s="47">
        <v>0.8</v>
      </c>
      <c r="W274" s="47">
        <v>0.8</v>
      </c>
    </row>
    <row r="275" spans="1:23" hidden="1" x14ac:dyDescent="0.25">
      <c r="A275" t="s">
        <v>569</v>
      </c>
      <c r="B275" t="s">
        <v>570</v>
      </c>
      <c r="C275" t="s">
        <v>462</v>
      </c>
      <c r="D275" t="s">
        <v>620</v>
      </c>
      <c r="E275" t="s">
        <v>571</v>
      </c>
      <c r="F275">
        <v>32</v>
      </c>
      <c r="G275" t="s">
        <v>467</v>
      </c>
      <c r="H275" t="s">
        <v>573</v>
      </c>
      <c r="I275">
        <v>100</v>
      </c>
      <c r="J275" t="s">
        <v>41</v>
      </c>
      <c r="L275" s="47" t="s">
        <v>42</v>
      </c>
      <c r="M275" s="47" t="s">
        <v>42</v>
      </c>
      <c r="N275" s="47" t="s">
        <v>42</v>
      </c>
      <c r="O275" s="47" t="s">
        <v>42</v>
      </c>
      <c r="P275" s="47" t="s">
        <v>42</v>
      </c>
      <c r="Q275" s="47" t="s">
        <v>42</v>
      </c>
      <c r="R275" s="47">
        <v>0</v>
      </c>
      <c r="S275" s="47" t="s">
        <v>42</v>
      </c>
      <c r="T275" s="47" t="s">
        <v>42</v>
      </c>
      <c r="U275" s="47">
        <v>1</v>
      </c>
      <c r="V275" s="47">
        <v>1</v>
      </c>
      <c r="W275" s="47">
        <v>1</v>
      </c>
    </row>
    <row r="276" spans="1:23" hidden="1" x14ac:dyDescent="0.25">
      <c r="A276" t="s">
        <v>569</v>
      </c>
      <c r="B276" t="s">
        <v>576</v>
      </c>
      <c r="C276" t="s">
        <v>577</v>
      </c>
      <c r="D276" t="s">
        <v>620</v>
      </c>
      <c r="E276" t="s">
        <v>37</v>
      </c>
      <c r="F276">
        <v>47</v>
      </c>
      <c r="G276" t="s">
        <v>473</v>
      </c>
      <c r="H276" t="s">
        <v>474</v>
      </c>
      <c r="I276">
        <v>90</v>
      </c>
      <c r="J276" t="s">
        <v>41</v>
      </c>
      <c r="L276" s="47" t="s">
        <v>42</v>
      </c>
      <c r="M276" s="47">
        <v>0.99929999999999997</v>
      </c>
      <c r="N276" s="47" t="s">
        <v>42</v>
      </c>
      <c r="O276" s="47">
        <v>0.9</v>
      </c>
      <c r="P276" s="47">
        <v>1</v>
      </c>
      <c r="Q276" s="47">
        <v>1</v>
      </c>
      <c r="R276" s="47">
        <v>0.99860000000000004</v>
      </c>
      <c r="S276" s="47" t="s">
        <v>42</v>
      </c>
      <c r="T276" s="47">
        <v>1.0124</v>
      </c>
      <c r="U276" s="47">
        <v>0.9</v>
      </c>
      <c r="V276" s="47">
        <v>1</v>
      </c>
      <c r="W276" s="47">
        <v>1</v>
      </c>
    </row>
    <row r="277" spans="1:23" hidden="1" x14ac:dyDescent="0.25">
      <c r="A277" t="s">
        <v>569</v>
      </c>
      <c r="B277" t="s">
        <v>576</v>
      </c>
      <c r="C277" t="s">
        <v>581</v>
      </c>
      <c r="D277" t="s">
        <v>620</v>
      </c>
      <c r="E277" t="s">
        <v>567</v>
      </c>
      <c r="F277">
        <v>79</v>
      </c>
      <c r="G277" t="s">
        <v>483</v>
      </c>
      <c r="H277" t="s">
        <v>484</v>
      </c>
      <c r="I277">
        <v>100</v>
      </c>
      <c r="J277" t="s">
        <v>41</v>
      </c>
      <c r="L277" s="47" t="s">
        <v>42</v>
      </c>
      <c r="M277" s="47" t="s">
        <v>42</v>
      </c>
      <c r="N277" s="47">
        <v>1</v>
      </c>
      <c r="O277" s="47">
        <v>1</v>
      </c>
      <c r="P277" s="47">
        <v>1</v>
      </c>
      <c r="Q277" s="47">
        <v>1</v>
      </c>
      <c r="R277" s="47">
        <v>1</v>
      </c>
      <c r="S277" s="47">
        <v>1</v>
      </c>
      <c r="T277" s="47">
        <v>1</v>
      </c>
      <c r="U277" s="47">
        <v>1</v>
      </c>
      <c r="V277" s="47">
        <v>1</v>
      </c>
      <c r="W277" s="47">
        <v>1</v>
      </c>
    </row>
    <row r="278" spans="1:23" hidden="1" x14ac:dyDescent="0.25">
      <c r="A278" t="s">
        <v>569</v>
      </c>
      <c r="B278" t="s">
        <v>576</v>
      </c>
      <c r="C278" t="s">
        <v>582</v>
      </c>
      <c r="D278" t="s">
        <v>620</v>
      </c>
      <c r="E278" t="s">
        <v>575</v>
      </c>
      <c r="F278">
        <v>88</v>
      </c>
      <c r="G278" t="s">
        <v>489</v>
      </c>
      <c r="H278" t="s">
        <v>490</v>
      </c>
      <c r="I278">
        <v>100</v>
      </c>
      <c r="J278" t="s">
        <v>41</v>
      </c>
      <c r="L278" s="47" t="s">
        <v>42</v>
      </c>
      <c r="M278" s="47" t="s">
        <v>42</v>
      </c>
      <c r="N278" s="47" t="s">
        <v>42</v>
      </c>
      <c r="O278" s="47" t="s">
        <v>42</v>
      </c>
      <c r="P278" s="47" t="s">
        <v>42</v>
      </c>
      <c r="Q278" s="47" t="s">
        <v>42</v>
      </c>
      <c r="R278" s="47" t="s">
        <v>42</v>
      </c>
      <c r="S278" s="47" t="s">
        <v>42</v>
      </c>
      <c r="T278" s="47">
        <v>0</v>
      </c>
      <c r="U278" s="47">
        <v>1</v>
      </c>
      <c r="V278" s="47">
        <v>1</v>
      </c>
      <c r="W278" s="47">
        <v>1</v>
      </c>
    </row>
    <row r="279" spans="1:23" hidden="1" x14ac:dyDescent="0.25">
      <c r="A279" t="s">
        <v>569</v>
      </c>
      <c r="B279" t="s">
        <v>576</v>
      </c>
      <c r="C279" t="s">
        <v>581</v>
      </c>
      <c r="D279" t="s">
        <v>620</v>
      </c>
      <c r="E279" t="s">
        <v>567</v>
      </c>
      <c r="F279">
        <v>228</v>
      </c>
      <c r="G279" t="s">
        <v>533</v>
      </c>
      <c r="H279" t="s">
        <v>534</v>
      </c>
      <c r="I279">
        <v>100</v>
      </c>
      <c r="J279" t="s">
        <v>41</v>
      </c>
      <c r="L279" s="47" t="s">
        <v>42</v>
      </c>
      <c r="M279" s="47">
        <v>0.98670000000000002</v>
      </c>
      <c r="N279" s="47">
        <v>1.0435000000000001</v>
      </c>
      <c r="O279" s="47">
        <v>1</v>
      </c>
      <c r="P279" s="47">
        <v>1</v>
      </c>
      <c r="Q279" s="47">
        <v>1</v>
      </c>
      <c r="R279" s="47">
        <v>1</v>
      </c>
      <c r="S279" s="47">
        <v>1</v>
      </c>
      <c r="T279" s="47">
        <v>1</v>
      </c>
      <c r="U279" s="47">
        <v>1</v>
      </c>
      <c r="V279" s="47">
        <v>1</v>
      </c>
      <c r="W279" s="47">
        <v>1</v>
      </c>
    </row>
    <row r="280" spans="1:23" hidden="1" x14ac:dyDescent="0.25">
      <c r="A280" t="s">
        <v>569</v>
      </c>
      <c r="B280" t="s">
        <v>602</v>
      </c>
      <c r="C280" t="s">
        <v>603</v>
      </c>
      <c r="D280" t="s">
        <v>620</v>
      </c>
      <c r="E280" t="s">
        <v>571</v>
      </c>
      <c r="F280">
        <v>239</v>
      </c>
      <c r="G280" t="s">
        <v>535</v>
      </c>
      <c r="H280" t="s">
        <v>536</v>
      </c>
      <c r="I280">
        <v>100</v>
      </c>
      <c r="J280" t="s">
        <v>41</v>
      </c>
      <c r="L280" s="47" t="s">
        <v>42</v>
      </c>
      <c r="M280" s="47" t="s">
        <v>42</v>
      </c>
      <c r="N280" s="47" t="s">
        <v>42</v>
      </c>
      <c r="O280" s="47" t="s">
        <v>42</v>
      </c>
      <c r="P280" s="47" t="s">
        <v>42</v>
      </c>
      <c r="Q280" s="47" t="s">
        <v>42</v>
      </c>
      <c r="R280" s="47" t="s">
        <v>42</v>
      </c>
      <c r="S280" s="47">
        <v>1</v>
      </c>
      <c r="T280" s="47">
        <v>1</v>
      </c>
      <c r="U280" s="47">
        <v>1</v>
      </c>
      <c r="V280" s="47">
        <v>1</v>
      </c>
      <c r="W280" s="47">
        <v>1</v>
      </c>
    </row>
    <row r="281" spans="1:23" hidden="1" x14ac:dyDescent="0.25">
      <c r="A281" t="s">
        <v>563</v>
      </c>
      <c r="B281" t="s">
        <v>564</v>
      </c>
      <c r="C281" t="s">
        <v>565</v>
      </c>
      <c r="D281" t="s">
        <v>620</v>
      </c>
      <c r="E281" t="s">
        <v>567</v>
      </c>
      <c r="F281">
        <v>19</v>
      </c>
      <c r="G281" t="s">
        <v>458</v>
      </c>
      <c r="H281" t="s">
        <v>459</v>
      </c>
      <c r="I281">
        <v>31</v>
      </c>
      <c r="J281" t="s">
        <v>568</v>
      </c>
      <c r="L281" s="44" t="s">
        <v>42</v>
      </c>
      <c r="M281" s="44" t="s">
        <v>42</v>
      </c>
      <c r="N281" s="44" t="s">
        <v>42</v>
      </c>
      <c r="O281" s="44" t="s">
        <v>42</v>
      </c>
      <c r="P281" s="44" t="s">
        <v>42</v>
      </c>
      <c r="Q281" s="47" t="s">
        <v>42</v>
      </c>
      <c r="R281" s="44">
        <v>30</v>
      </c>
      <c r="S281" s="44" t="s">
        <v>42</v>
      </c>
      <c r="T281" s="44" t="s">
        <v>42</v>
      </c>
      <c r="U281" s="44">
        <v>10</v>
      </c>
      <c r="V281" s="44">
        <f>SUM(Tabla1[[#This Row],[Abril ]:[Junio]])</f>
        <v>30</v>
      </c>
      <c r="W281" s="47">
        <v>1</v>
      </c>
    </row>
    <row r="282" spans="1:23" hidden="1" x14ac:dyDescent="0.25">
      <c r="A282" t="s">
        <v>563</v>
      </c>
      <c r="B282" t="s">
        <v>570</v>
      </c>
      <c r="C282" t="s">
        <v>574</v>
      </c>
      <c r="D282" t="s">
        <v>620</v>
      </c>
      <c r="E282" t="s">
        <v>575</v>
      </c>
      <c r="F282">
        <v>39</v>
      </c>
      <c r="G282" t="s">
        <v>470</v>
      </c>
      <c r="H282" t="s">
        <v>471</v>
      </c>
      <c r="I282">
        <v>55</v>
      </c>
      <c r="J282" t="s">
        <v>568</v>
      </c>
      <c r="L282" s="44" t="s">
        <v>42</v>
      </c>
      <c r="M282" s="44" t="s">
        <v>42</v>
      </c>
      <c r="N282" s="44">
        <v>0</v>
      </c>
      <c r="O282" s="44">
        <v>13</v>
      </c>
      <c r="P282" s="44">
        <f>SUM(Tabla1[[#This Row],[Enero]:[Marzo]])</f>
        <v>0</v>
      </c>
      <c r="Q282" s="47">
        <f>+Tabla1[[#This Row],[Resultado acumulado primer trimestre]]/Tabla1[[#This Row],[Meta primer trimestre]]</f>
        <v>0</v>
      </c>
      <c r="R282" s="44" t="s">
        <v>42</v>
      </c>
      <c r="S282" s="44" t="s">
        <v>42</v>
      </c>
      <c r="T282" s="44">
        <v>16</v>
      </c>
      <c r="U282" s="44">
        <v>16</v>
      </c>
      <c r="V282" s="44">
        <f>SUM(Tabla1[[#This Row],[Abril ]:[Junio]])</f>
        <v>16</v>
      </c>
      <c r="W282" s="47">
        <v>1</v>
      </c>
    </row>
    <row r="283" spans="1:23" hidden="1" x14ac:dyDescent="0.25">
      <c r="A283" t="s">
        <v>563</v>
      </c>
      <c r="B283" t="s">
        <v>576</v>
      </c>
      <c r="C283" t="s">
        <v>581</v>
      </c>
      <c r="D283" t="s">
        <v>620</v>
      </c>
      <c r="E283" t="s">
        <v>567</v>
      </c>
      <c r="F283">
        <v>74</v>
      </c>
      <c r="G283" t="s">
        <v>481</v>
      </c>
      <c r="H283" t="s">
        <v>482</v>
      </c>
      <c r="I283">
        <v>33</v>
      </c>
      <c r="J283" t="s">
        <v>568</v>
      </c>
      <c r="L283" s="44" t="s">
        <v>42</v>
      </c>
      <c r="M283" s="44" t="s">
        <v>42</v>
      </c>
      <c r="N283" s="44" t="s">
        <v>42</v>
      </c>
      <c r="O283" s="44" t="s">
        <v>42</v>
      </c>
      <c r="P283" s="44" t="s">
        <v>42</v>
      </c>
      <c r="Q283" s="47" t="s">
        <v>42</v>
      </c>
      <c r="R283" s="44" t="s">
        <v>42</v>
      </c>
      <c r="S283" s="44">
        <v>3</v>
      </c>
      <c r="T283" s="44">
        <v>0</v>
      </c>
      <c r="U283" s="44">
        <v>6</v>
      </c>
      <c r="V283" s="44">
        <f>SUM(Tabla1[[#This Row],[Abril ]:[Junio]])</f>
        <v>3</v>
      </c>
      <c r="W283" s="47">
        <v>0.5</v>
      </c>
    </row>
    <row r="284" spans="1:23" hidden="1" x14ac:dyDescent="0.25">
      <c r="A284" t="s">
        <v>563</v>
      </c>
      <c r="B284" t="s">
        <v>576</v>
      </c>
      <c r="C284" t="s">
        <v>582</v>
      </c>
      <c r="D284" t="s">
        <v>620</v>
      </c>
      <c r="E284" t="s">
        <v>575</v>
      </c>
      <c r="F284">
        <v>85</v>
      </c>
      <c r="G284" t="s">
        <v>583</v>
      </c>
      <c r="H284" t="s">
        <v>584</v>
      </c>
      <c r="I284">
        <v>1300</v>
      </c>
      <c r="J284" t="s">
        <v>568</v>
      </c>
      <c r="L284" s="44" t="s">
        <v>42</v>
      </c>
      <c r="M284" s="44" t="s">
        <v>42</v>
      </c>
      <c r="N284" s="44" t="s">
        <v>42</v>
      </c>
      <c r="O284" s="44" t="s">
        <v>42</v>
      </c>
      <c r="P284" s="44" t="s">
        <v>42</v>
      </c>
      <c r="Q284" s="47" t="s">
        <v>42</v>
      </c>
      <c r="R284" s="44" t="s">
        <v>42</v>
      </c>
      <c r="S284" s="44" t="s">
        <v>42</v>
      </c>
      <c r="T284" s="44">
        <v>213</v>
      </c>
      <c r="U284" s="44">
        <v>520</v>
      </c>
      <c r="V284" s="44">
        <f>SUM(Tabla1[[#This Row],[Abril ]:[Junio]])</f>
        <v>213</v>
      </c>
      <c r="W284" s="47">
        <v>0.4096153846153846</v>
      </c>
    </row>
    <row r="285" spans="1:23" hidden="1" x14ac:dyDescent="0.25">
      <c r="A285" t="s">
        <v>563</v>
      </c>
      <c r="B285" t="s">
        <v>589</v>
      </c>
      <c r="C285" t="s">
        <v>589</v>
      </c>
      <c r="D285" t="s">
        <v>620</v>
      </c>
      <c r="E285" t="s">
        <v>575</v>
      </c>
      <c r="F285">
        <v>105</v>
      </c>
      <c r="G285" t="s">
        <v>590</v>
      </c>
      <c r="H285" t="s">
        <v>49</v>
      </c>
      <c r="I285">
        <v>7</v>
      </c>
      <c r="J285" t="s">
        <v>568</v>
      </c>
      <c r="L285" s="44" t="s">
        <v>42</v>
      </c>
      <c r="M285" s="44" t="s">
        <v>42</v>
      </c>
      <c r="N285" s="44">
        <v>7</v>
      </c>
      <c r="O285" s="44">
        <v>4</v>
      </c>
      <c r="P285" s="44">
        <f>SUM(Tabla1[[#This Row],[Enero]:[Marzo]])</f>
        <v>7</v>
      </c>
      <c r="Q285" s="47">
        <f>+Tabla1[[#This Row],[Resultado acumulado primer trimestre]]/Tabla1[[#This Row],[Meta primer trimestre]]</f>
        <v>1.75</v>
      </c>
      <c r="R285" s="44">
        <v>0</v>
      </c>
      <c r="S285" s="44" t="s">
        <v>42</v>
      </c>
      <c r="T285" s="44" t="s">
        <v>42</v>
      </c>
      <c r="U285" s="44">
        <v>3</v>
      </c>
      <c r="V285" s="44">
        <f>SUM(Tabla1[[#This Row],[Abril ]:[Junio]])</f>
        <v>0</v>
      </c>
      <c r="W285" s="47">
        <v>0</v>
      </c>
    </row>
    <row r="286" spans="1:23" hidden="1" x14ac:dyDescent="0.25">
      <c r="A286" t="s">
        <v>563</v>
      </c>
      <c r="B286" t="s">
        <v>591</v>
      </c>
      <c r="C286" t="s">
        <v>591</v>
      </c>
      <c r="D286" t="s">
        <v>620</v>
      </c>
      <c r="E286" t="s">
        <v>567</v>
      </c>
      <c r="F286">
        <v>114</v>
      </c>
      <c r="G286" t="s">
        <v>500</v>
      </c>
      <c r="H286" t="s">
        <v>501</v>
      </c>
      <c r="I286">
        <v>4</v>
      </c>
      <c r="J286" t="s">
        <v>568</v>
      </c>
      <c r="L286" s="44" t="s">
        <v>42</v>
      </c>
      <c r="M286" s="44" t="s">
        <v>42</v>
      </c>
      <c r="N286" s="44">
        <v>1</v>
      </c>
      <c r="O286" s="44">
        <v>1</v>
      </c>
      <c r="P286" s="44">
        <f>SUM(Tabla1[[#This Row],[Enero]:[Marzo]])</f>
        <v>1</v>
      </c>
      <c r="Q286" s="47">
        <f>+Tabla1[[#This Row],[Resultado acumulado primer trimestre]]/Tabla1[[#This Row],[Meta primer trimestre]]</f>
        <v>1</v>
      </c>
      <c r="R286" s="44" t="s">
        <v>42</v>
      </c>
      <c r="S286" s="44" t="s">
        <v>42</v>
      </c>
      <c r="T286" s="44">
        <v>1</v>
      </c>
      <c r="U286" s="44">
        <v>1</v>
      </c>
      <c r="V286" s="44">
        <f>SUM(Tabla1[[#This Row],[Abril ]:[Junio]])</f>
        <v>1</v>
      </c>
      <c r="W286" s="47">
        <v>1</v>
      </c>
    </row>
    <row r="287" spans="1:23" hidden="1" x14ac:dyDescent="0.25">
      <c r="A287" t="s">
        <v>563</v>
      </c>
      <c r="B287" t="s">
        <v>591</v>
      </c>
      <c r="C287" t="s">
        <v>592</v>
      </c>
      <c r="D287" t="s">
        <v>620</v>
      </c>
      <c r="E287" t="s">
        <v>567</v>
      </c>
      <c r="F287">
        <v>131</v>
      </c>
      <c r="G287" t="s">
        <v>504</v>
      </c>
      <c r="H287" t="s">
        <v>505</v>
      </c>
      <c r="I287">
        <v>12</v>
      </c>
      <c r="J287" t="s">
        <v>568</v>
      </c>
      <c r="L287" s="44">
        <v>1</v>
      </c>
      <c r="M287" s="44">
        <v>1</v>
      </c>
      <c r="N287" s="44">
        <v>1</v>
      </c>
      <c r="O287" s="44">
        <v>3</v>
      </c>
      <c r="P287" s="44">
        <f>SUM(Tabla1[[#This Row],[Enero]:[Marzo]])</f>
        <v>3</v>
      </c>
      <c r="Q287" s="47">
        <f>+Tabla1[[#This Row],[Resultado acumulado primer trimestre]]/Tabla1[[#This Row],[Meta primer trimestre]]</f>
        <v>1</v>
      </c>
      <c r="R287" s="44">
        <v>1</v>
      </c>
      <c r="S287" s="44">
        <v>1</v>
      </c>
      <c r="T287" s="44">
        <v>1</v>
      </c>
      <c r="U287" s="44">
        <v>3</v>
      </c>
      <c r="V287" s="44">
        <f>SUM(Tabla1[[#This Row],[Abril ]:[Junio]])</f>
        <v>3</v>
      </c>
      <c r="W287" s="47">
        <v>1</v>
      </c>
    </row>
    <row r="288" spans="1:23" hidden="1" x14ac:dyDescent="0.25">
      <c r="A288" t="s">
        <v>563</v>
      </c>
      <c r="B288" t="s">
        <v>591</v>
      </c>
      <c r="C288" t="s">
        <v>593</v>
      </c>
      <c r="D288" t="s">
        <v>620</v>
      </c>
      <c r="E288" t="s">
        <v>567</v>
      </c>
      <c r="F288">
        <v>134</v>
      </c>
      <c r="G288" t="s">
        <v>594</v>
      </c>
      <c r="H288" t="s">
        <v>595</v>
      </c>
      <c r="I288">
        <v>4</v>
      </c>
      <c r="J288" t="s">
        <v>568</v>
      </c>
      <c r="L288" s="44" t="s">
        <v>42</v>
      </c>
      <c r="M288" s="44" t="s">
        <v>42</v>
      </c>
      <c r="N288" s="44">
        <v>1</v>
      </c>
      <c r="O288" s="44">
        <v>1</v>
      </c>
      <c r="P288" s="44">
        <f>SUM(Tabla1[[#This Row],[Enero]:[Marzo]])</f>
        <v>1</v>
      </c>
      <c r="Q288" s="47">
        <f>+Tabla1[[#This Row],[Resultado acumulado primer trimestre]]/Tabla1[[#This Row],[Meta primer trimestre]]</f>
        <v>1</v>
      </c>
      <c r="R288" s="44" t="s">
        <v>42</v>
      </c>
      <c r="S288" s="44" t="s">
        <v>42</v>
      </c>
      <c r="T288" s="44">
        <v>1</v>
      </c>
      <c r="U288" s="44">
        <v>1</v>
      </c>
      <c r="V288" s="44">
        <f>SUM(Tabla1[[#This Row],[Abril ]:[Junio]])</f>
        <v>1</v>
      </c>
      <c r="W288" s="47">
        <v>1</v>
      </c>
    </row>
    <row r="289" spans="1:23" hidden="1" x14ac:dyDescent="0.25">
      <c r="A289" t="s">
        <v>563</v>
      </c>
      <c r="B289" t="s">
        <v>591</v>
      </c>
      <c r="C289" t="s">
        <v>593</v>
      </c>
      <c r="D289" t="s">
        <v>620</v>
      </c>
      <c r="E289" t="s">
        <v>571</v>
      </c>
      <c r="F289">
        <v>137</v>
      </c>
      <c r="G289" t="s">
        <v>508</v>
      </c>
      <c r="H289" t="s">
        <v>509</v>
      </c>
      <c r="I289">
        <v>1</v>
      </c>
      <c r="J289" t="s">
        <v>568</v>
      </c>
      <c r="L289" s="44" t="s">
        <v>42</v>
      </c>
      <c r="M289" s="44" t="s">
        <v>42</v>
      </c>
      <c r="N289" s="44" t="s">
        <v>42</v>
      </c>
      <c r="O289" s="44" t="s">
        <v>42</v>
      </c>
      <c r="P289" s="44" t="s">
        <v>42</v>
      </c>
      <c r="Q289" s="47" t="s">
        <v>42</v>
      </c>
      <c r="R289" s="44" t="s">
        <v>42</v>
      </c>
      <c r="S289" s="44" t="s">
        <v>42</v>
      </c>
      <c r="T289" s="44">
        <v>1</v>
      </c>
      <c r="U289" s="44">
        <v>1</v>
      </c>
      <c r="V289" s="44">
        <f>SUM(Tabla1[[#This Row],[Abril ]:[Junio]])</f>
        <v>1</v>
      </c>
      <c r="W289" s="47">
        <v>1</v>
      </c>
    </row>
    <row r="290" spans="1:23" hidden="1" x14ac:dyDescent="0.25">
      <c r="A290" t="s">
        <v>563</v>
      </c>
      <c r="B290" t="s">
        <v>591</v>
      </c>
      <c r="C290" t="s">
        <v>593</v>
      </c>
      <c r="D290" t="s">
        <v>620</v>
      </c>
      <c r="E290" t="s">
        <v>567</v>
      </c>
      <c r="F290">
        <v>144</v>
      </c>
      <c r="G290" t="s">
        <v>510</v>
      </c>
      <c r="H290" t="s">
        <v>596</v>
      </c>
      <c r="I290">
        <v>4</v>
      </c>
      <c r="J290" t="s">
        <v>568</v>
      </c>
      <c r="L290" s="44" t="s">
        <v>42</v>
      </c>
      <c r="M290" s="44" t="s">
        <v>42</v>
      </c>
      <c r="N290" s="44">
        <v>1</v>
      </c>
      <c r="O290" s="44">
        <v>1</v>
      </c>
      <c r="P290" s="44">
        <f>SUM(Tabla1[[#This Row],[Enero]:[Marzo]])</f>
        <v>1</v>
      </c>
      <c r="Q290" s="47">
        <f>+Tabla1[[#This Row],[Resultado acumulado primer trimestre]]/Tabla1[[#This Row],[Meta primer trimestre]]</f>
        <v>1</v>
      </c>
      <c r="R290" s="44" t="s">
        <v>42</v>
      </c>
      <c r="S290" s="44" t="s">
        <v>42</v>
      </c>
      <c r="T290" s="44">
        <v>1</v>
      </c>
      <c r="U290" s="44">
        <v>1</v>
      </c>
      <c r="V290" s="44">
        <f>SUM(Tabla1[[#This Row],[Abril ]:[Junio]])</f>
        <v>1</v>
      </c>
      <c r="W290" s="47">
        <v>1</v>
      </c>
    </row>
    <row r="291" spans="1:23" hidden="1" x14ac:dyDescent="0.25">
      <c r="A291" t="s">
        <v>563</v>
      </c>
      <c r="B291" t="s">
        <v>591</v>
      </c>
      <c r="C291" t="s">
        <v>597</v>
      </c>
      <c r="D291" t="s">
        <v>620</v>
      </c>
      <c r="E291" t="s">
        <v>567</v>
      </c>
      <c r="F291">
        <v>149</v>
      </c>
      <c r="G291" t="s">
        <v>516</v>
      </c>
      <c r="H291" t="s">
        <v>517</v>
      </c>
      <c r="I291">
        <v>2</v>
      </c>
      <c r="J291" t="s">
        <v>568</v>
      </c>
      <c r="L291" s="44" t="s">
        <v>42</v>
      </c>
      <c r="M291" s="44" t="s">
        <v>42</v>
      </c>
      <c r="N291" s="44" t="s">
        <v>42</v>
      </c>
      <c r="O291" s="44" t="s">
        <v>42</v>
      </c>
      <c r="P291" s="44" t="s">
        <v>42</v>
      </c>
      <c r="Q291" s="47" t="s">
        <v>42</v>
      </c>
      <c r="R291" s="44" t="s">
        <v>42</v>
      </c>
      <c r="S291" s="44" t="s">
        <v>42</v>
      </c>
      <c r="T291" s="44">
        <v>1</v>
      </c>
      <c r="U291" s="44">
        <v>1</v>
      </c>
      <c r="V291" s="44">
        <f>SUM(Tabla1[[#This Row],[Abril ]:[Junio]])</f>
        <v>1</v>
      </c>
      <c r="W291" s="47">
        <v>1</v>
      </c>
    </row>
    <row r="292" spans="1:23" hidden="1" x14ac:dyDescent="0.25">
      <c r="A292" t="s">
        <v>563</v>
      </c>
      <c r="B292" t="s">
        <v>600</v>
      </c>
      <c r="C292" t="s">
        <v>601</v>
      </c>
      <c r="D292" t="s">
        <v>620</v>
      </c>
      <c r="E292" t="s">
        <v>571</v>
      </c>
      <c r="F292">
        <v>165</v>
      </c>
      <c r="G292" t="s">
        <v>524</v>
      </c>
      <c r="H292" t="s">
        <v>525</v>
      </c>
      <c r="I292">
        <v>4</v>
      </c>
      <c r="J292" t="s">
        <v>568</v>
      </c>
      <c r="L292" s="44" t="s">
        <v>42</v>
      </c>
      <c r="M292" s="44" t="s">
        <v>42</v>
      </c>
      <c r="N292" s="44">
        <v>1</v>
      </c>
      <c r="O292" s="44">
        <v>1</v>
      </c>
      <c r="P292" s="44">
        <f>SUM(Tabla1[[#This Row],[Enero]:[Marzo]])</f>
        <v>1</v>
      </c>
      <c r="Q292" s="47">
        <f>+Tabla1[[#This Row],[Resultado acumulado primer trimestre]]/Tabla1[[#This Row],[Meta primer trimestre]]</f>
        <v>1</v>
      </c>
      <c r="R292" s="44" t="s">
        <v>42</v>
      </c>
      <c r="S292" s="44" t="s">
        <v>42</v>
      </c>
      <c r="T292" s="44">
        <v>1</v>
      </c>
      <c r="U292" s="44">
        <v>1</v>
      </c>
      <c r="V292" s="44">
        <f>SUM(Tabla1[[#This Row],[Abril ]:[Junio]])</f>
        <v>1</v>
      </c>
      <c r="W292" s="47">
        <v>1</v>
      </c>
    </row>
    <row r="293" spans="1:23" hidden="1" x14ac:dyDescent="0.25">
      <c r="A293" t="s">
        <v>563</v>
      </c>
      <c r="B293" t="s">
        <v>602</v>
      </c>
      <c r="C293" t="s">
        <v>603</v>
      </c>
      <c r="D293" t="s">
        <v>620</v>
      </c>
      <c r="E293" t="s">
        <v>567</v>
      </c>
      <c r="F293">
        <v>189</v>
      </c>
      <c r="G293" t="s">
        <v>526</v>
      </c>
      <c r="H293" t="s">
        <v>353</v>
      </c>
      <c r="I293">
        <v>3</v>
      </c>
      <c r="J293" t="s">
        <v>568</v>
      </c>
      <c r="L293" s="44" t="s">
        <v>42</v>
      </c>
      <c r="M293" s="44" t="s">
        <v>42</v>
      </c>
      <c r="N293" s="44" t="s">
        <v>42</v>
      </c>
      <c r="O293" s="44" t="s">
        <v>42</v>
      </c>
      <c r="P293" s="44" t="s">
        <v>42</v>
      </c>
      <c r="Q293" s="47" t="s">
        <v>42</v>
      </c>
      <c r="R293" s="44" t="s">
        <v>42</v>
      </c>
      <c r="S293" s="44">
        <v>1</v>
      </c>
      <c r="T293" s="44" t="s">
        <v>42</v>
      </c>
      <c r="U293" s="44">
        <v>1</v>
      </c>
      <c r="V293" s="44">
        <f>SUM(Tabla1[[#This Row],[Abril ]:[Junio]])</f>
        <v>1</v>
      </c>
      <c r="W293" s="47">
        <v>1</v>
      </c>
    </row>
    <row r="294" spans="1:23" hidden="1" x14ac:dyDescent="0.25">
      <c r="A294" t="s">
        <v>563</v>
      </c>
      <c r="B294" t="s">
        <v>604</v>
      </c>
      <c r="C294" t="s">
        <v>604</v>
      </c>
      <c r="D294" t="s">
        <v>620</v>
      </c>
      <c r="E294" t="s">
        <v>571</v>
      </c>
      <c r="F294">
        <v>209</v>
      </c>
      <c r="G294" t="s">
        <v>527</v>
      </c>
      <c r="H294" t="s">
        <v>528</v>
      </c>
      <c r="I294">
        <v>100</v>
      </c>
      <c r="J294" t="s">
        <v>41</v>
      </c>
      <c r="L294" s="44" t="s">
        <v>42</v>
      </c>
      <c r="M294" s="44" t="s">
        <v>42</v>
      </c>
      <c r="N294" s="44" t="s">
        <v>42</v>
      </c>
      <c r="O294" s="44" t="s">
        <v>42</v>
      </c>
      <c r="P294" s="44" t="s">
        <v>42</v>
      </c>
      <c r="Q294" s="47" t="s">
        <v>42</v>
      </c>
      <c r="R294" s="44" t="s">
        <v>42</v>
      </c>
      <c r="S294" s="44" t="s">
        <v>42</v>
      </c>
      <c r="T294" s="44">
        <v>0</v>
      </c>
      <c r="U294" s="44">
        <v>50</v>
      </c>
      <c r="V294" s="44">
        <f>SUM(Tabla1[[#This Row],[Abril ]:[Junio]])</f>
        <v>0</v>
      </c>
      <c r="W294" s="47">
        <v>0</v>
      </c>
    </row>
    <row r="295" spans="1:23" hidden="1" x14ac:dyDescent="0.25">
      <c r="A295" t="s">
        <v>563</v>
      </c>
      <c r="B295" t="s">
        <v>604</v>
      </c>
      <c r="C295" t="s">
        <v>605</v>
      </c>
      <c r="D295" t="s">
        <v>620</v>
      </c>
      <c r="E295" t="s">
        <v>571</v>
      </c>
      <c r="F295">
        <v>218</v>
      </c>
      <c r="G295" t="s">
        <v>529</v>
      </c>
      <c r="H295" t="s">
        <v>443</v>
      </c>
      <c r="I295">
        <v>60</v>
      </c>
      <c r="J295" t="s">
        <v>568</v>
      </c>
      <c r="L295" s="44" t="s">
        <v>42</v>
      </c>
      <c r="M295" s="44" t="s">
        <v>42</v>
      </c>
      <c r="N295" s="44">
        <v>10</v>
      </c>
      <c r="O295" s="44">
        <v>10</v>
      </c>
      <c r="P295" s="44">
        <f>SUM(Tabla1[[#This Row],[Enero]:[Marzo]])</f>
        <v>10</v>
      </c>
      <c r="Q295" s="47">
        <f>+Tabla1[[#This Row],[Resultado acumulado primer trimestre]]/Tabla1[[#This Row],[Meta primer trimestre]]</f>
        <v>1</v>
      </c>
      <c r="R295" s="44" t="s">
        <v>42</v>
      </c>
      <c r="S295" s="44" t="s">
        <v>42</v>
      </c>
      <c r="T295" s="44">
        <v>15</v>
      </c>
      <c r="U295" s="44">
        <v>15</v>
      </c>
      <c r="V295" s="44">
        <f>SUM(Tabla1[[#This Row],[Abril ]:[Junio]])</f>
        <v>15</v>
      </c>
      <c r="W295" s="47">
        <v>1</v>
      </c>
    </row>
    <row r="296" spans="1:23" hidden="1" x14ac:dyDescent="0.25">
      <c r="A296" t="s">
        <v>569</v>
      </c>
      <c r="B296" t="s">
        <v>570</v>
      </c>
      <c r="C296" t="s">
        <v>462</v>
      </c>
      <c r="D296" t="s">
        <v>621</v>
      </c>
      <c r="E296" t="s">
        <v>571</v>
      </c>
      <c r="F296">
        <v>29</v>
      </c>
      <c r="G296" t="s">
        <v>463</v>
      </c>
      <c r="H296" t="s">
        <v>464</v>
      </c>
      <c r="I296">
        <v>100</v>
      </c>
      <c r="J296" t="s">
        <v>41</v>
      </c>
      <c r="L296" s="47">
        <v>0</v>
      </c>
      <c r="M296" s="47">
        <v>0</v>
      </c>
      <c r="N296" s="47">
        <v>1</v>
      </c>
      <c r="O296" s="47">
        <v>1</v>
      </c>
      <c r="P296" s="47">
        <v>1</v>
      </c>
      <c r="Q296" s="47">
        <v>1</v>
      </c>
      <c r="R296" s="47">
        <v>0.25</v>
      </c>
      <c r="S296" s="47">
        <v>3</v>
      </c>
      <c r="T296" s="47">
        <v>1</v>
      </c>
      <c r="U296" s="47">
        <v>1</v>
      </c>
      <c r="V296" s="47">
        <v>0.83333333333333337</v>
      </c>
      <c r="W296" s="47">
        <v>0.83333333333333337</v>
      </c>
    </row>
    <row r="297" spans="1:23" hidden="1" x14ac:dyDescent="0.25">
      <c r="A297" t="s">
        <v>569</v>
      </c>
      <c r="B297" t="s">
        <v>570</v>
      </c>
      <c r="C297" t="s">
        <v>462</v>
      </c>
      <c r="D297" t="s">
        <v>621</v>
      </c>
      <c r="E297" t="s">
        <v>571</v>
      </c>
      <c r="F297">
        <v>31</v>
      </c>
      <c r="G297" t="s">
        <v>465</v>
      </c>
      <c r="H297" t="s">
        <v>572</v>
      </c>
      <c r="I297">
        <v>100</v>
      </c>
      <c r="J297" t="s">
        <v>41</v>
      </c>
      <c r="L297" s="47" t="s">
        <v>42</v>
      </c>
      <c r="M297" s="47" t="s">
        <v>42</v>
      </c>
      <c r="N297" s="47" t="s">
        <v>42</v>
      </c>
      <c r="O297" s="47" t="s">
        <v>42</v>
      </c>
      <c r="P297" s="47" t="s">
        <v>42</v>
      </c>
      <c r="Q297" s="47" t="s">
        <v>42</v>
      </c>
      <c r="R297" s="47" t="s">
        <v>42</v>
      </c>
      <c r="S297" s="47" t="s">
        <v>42</v>
      </c>
      <c r="T297" s="47">
        <v>1</v>
      </c>
      <c r="U297" s="47">
        <v>1</v>
      </c>
      <c r="V297" s="47">
        <v>1</v>
      </c>
      <c r="W297" s="47">
        <v>1</v>
      </c>
    </row>
    <row r="298" spans="1:23" hidden="1" x14ac:dyDescent="0.25">
      <c r="A298" t="s">
        <v>569</v>
      </c>
      <c r="B298" t="s">
        <v>576</v>
      </c>
      <c r="C298" t="s">
        <v>577</v>
      </c>
      <c r="D298" t="s">
        <v>621</v>
      </c>
      <c r="E298" t="s">
        <v>37</v>
      </c>
      <c r="F298">
        <v>47</v>
      </c>
      <c r="G298" t="s">
        <v>473</v>
      </c>
      <c r="H298" t="s">
        <v>474</v>
      </c>
      <c r="I298">
        <v>90</v>
      </c>
      <c r="J298" t="s">
        <v>41</v>
      </c>
      <c r="L298" s="47" t="s">
        <v>42</v>
      </c>
      <c r="M298" s="47">
        <v>1.0809</v>
      </c>
      <c r="N298" s="47" t="s">
        <v>42</v>
      </c>
      <c r="O298" s="47">
        <v>1</v>
      </c>
      <c r="P298" s="47">
        <v>1</v>
      </c>
      <c r="Q298" s="47">
        <v>1</v>
      </c>
      <c r="R298" s="47">
        <v>1.0966</v>
      </c>
      <c r="S298" s="47" t="s">
        <v>42</v>
      </c>
      <c r="T298" s="47">
        <v>1.0702</v>
      </c>
      <c r="U298" s="47">
        <v>1</v>
      </c>
      <c r="V298" s="47">
        <v>1</v>
      </c>
      <c r="W298" s="47">
        <v>1</v>
      </c>
    </row>
    <row r="299" spans="1:23" hidden="1" x14ac:dyDescent="0.25">
      <c r="A299" t="s">
        <v>569</v>
      </c>
      <c r="B299" t="s">
        <v>576</v>
      </c>
      <c r="C299" t="s">
        <v>581</v>
      </c>
      <c r="D299" t="s">
        <v>621</v>
      </c>
      <c r="E299" t="s">
        <v>567</v>
      </c>
      <c r="F299">
        <v>79</v>
      </c>
      <c r="G299" t="s">
        <v>483</v>
      </c>
      <c r="H299" t="s">
        <v>484</v>
      </c>
      <c r="I299">
        <v>100</v>
      </c>
      <c r="J299" t="s">
        <v>41</v>
      </c>
      <c r="L299" s="47" t="s">
        <v>42</v>
      </c>
      <c r="M299" s="47" t="s">
        <v>42</v>
      </c>
      <c r="N299" s="47">
        <v>0</v>
      </c>
      <c r="O299" s="47">
        <v>0.9</v>
      </c>
      <c r="P299" s="47">
        <v>0</v>
      </c>
      <c r="Q299" s="47">
        <v>0</v>
      </c>
      <c r="R299" s="47">
        <v>0</v>
      </c>
      <c r="S299" s="47">
        <v>0</v>
      </c>
      <c r="T299" s="47">
        <v>0</v>
      </c>
      <c r="U299" s="47">
        <v>0.9</v>
      </c>
      <c r="V299" s="47">
        <v>1</v>
      </c>
      <c r="W299" s="47">
        <v>1</v>
      </c>
    </row>
    <row r="300" spans="1:23" hidden="1" x14ac:dyDescent="0.25">
      <c r="A300" t="s">
        <v>569</v>
      </c>
      <c r="B300" t="s">
        <v>576</v>
      </c>
      <c r="C300" t="s">
        <v>582</v>
      </c>
      <c r="D300" t="s">
        <v>621</v>
      </c>
      <c r="E300" t="s">
        <v>575</v>
      </c>
      <c r="F300">
        <v>88</v>
      </c>
      <c r="G300" t="s">
        <v>489</v>
      </c>
      <c r="H300" t="s">
        <v>490</v>
      </c>
      <c r="I300">
        <v>100</v>
      </c>
      <c r="J300" t="s">
        <v>41</v>
      </c>
      <c r="L300" s="47" t="s">
        <v>42</v>
      </c>
      <c r="M300" s="47" t="s">
        <v>42</v>
      </c>
      <c r="N300" s="47" t="s">
        <v>42</v>
      </c>
      <c r="O300" s="47" t="s">
        <v>42</v>
      </c>
      <c r="P300" s="47" t="s">
        <v>42</v>
      </c>
      <c r="Q300" s="47" t="s">
        <v>42</v>
      </c>
      <c r="R300" s="47" t="s">
        <v>42</v>
      </c>
      <c r="S300" s="47" t="s">
        <v>42</v>
      </c>
      <c r="T300" s="47">
        <v>0.5</v>
      </c>
      <c r="U300" s="47">
        <v>1</v>
      </c>
      <c r="V300" s="47">
        <v>0.5</v>
      </c>
      <c r="W300" s="47">
        <v>0.5</v>
      </c>
    </row>
    <row r="301" spans="1:23" hidden="1" x14ac:dyDescent="0.25">
      <c r="A301" t="s">
        <v>569</v>
      </c>
      <c r="B301" t="s">
        <v>576</v>
      </c>
      <c r="C301" t="s">
        <v>581</v>
      </c>
      <c r="D301" t="s">
        <v>621</v>
      </c>
      <c r="E301" t="s">
        <v>567</v>
      </c>
      <c r="F301">
        <v>228</v>
      </c>
      <c r="G301" t="s">
        <v>533</v>
      </c>
      <c r="H301" t="s">
        <v>534</v>
      </c>
      <c r="I301">
        <v>100</v>
      </c>
      <c r="J301" t="s">
        <v>41</v>
      </c>
      <c r="L301" s="47" t="s">
        <v>42</v>
      </c>
      <c r="M301" s="47">
        <v>0</v>
      </c>
      <c r="N301" s="47">
        <v>2.8889</v>
      </c>
      <c r="O301" s="47">
        <v>1</v>
      </c>
      <c r="P301" s="47">
        <v>1</v>
      </c>
      <c r="Q301" s="47">
        <v>1</v>
      </c>
      <c r="R301" s="47">
        <v>1.2666999999999999</v>
      </c>
      <c r="S301" s="47">
        <v>1.5263</v>
      </c>
      <c r="T301" s="47">
        <v>0</v>
      </c>
      <c r="U301" s="47">
        <v>1</v>
      </c>
      <c r="V301" s="47">
        <v>0.676056338028169</v>
      </c>
      <c r="W301" s="47">
        <v>0.676056338028169</v>
      </c>
    </row>
    <row r="302" spans="1:23" hidden="1" x14ac:dyDescent="0.25">
      <c r="A302" t="s">
        <v>569</v>
      </c>
      <c r="B302" t="s">
        <v>602</v>
      </c>
      <c r="C302" t="s">
        <v>603</v>
      </c>
      <c r="D302" t="s">
        <v>621</v>
      </c>
      <c r="E302" t="s">
        <v>571</v>
      </c>
      <c r="F302">
        <v>239</v>
      </c>
      <c r="G302" t="s">
        <v>535</v>
      </c>
      <c r="H302" t="s">
        <v>536</v>
      </c>
      <c r="I302">
        <v>100</v>
      </c>
      <c r="J302" t="s">
        <v>41</v>
      </c>
      <c r="L302" s="47" t="s">
        <v>42</v>
      </c>
      <c r="M302" s="47" t="s">
        <v>42</v>
      </c>
      <c r="N302" s="47" t="s">
        <v>42</v>
      </c>
      <c r="O302" s="47" t="s">
        <v>42</v>
      </c>
      <c r="P302" s="47" t="s">
        <v>42</v>
      </c>
      <c r="Q302" s="47" t="s">
        <v>42</v>
      </c>
      <c r="R302" s="47" t="s">
        <v>42</v>
      </c>
      <c r="S302" s="47">
        <v>1</v>
      </c>
      <c r="T302" s="47">
        <v>1</v>
      </c>
      <c r="U302" s="47">
        <v>1</v>
      </c>
      <c r="V302" s="47">
        <v>1</v>
      </c>
      <c r="W302" s="47">
        <v>1</v>
      </c>
    </row>
    <row r="303" spans="1:23" hidden="1" x14ac:dyDescent="0.25">
      <c r="A303" t="s">
        <v>563</v>
      </c>
      <c r="B303" t="s">
        <v>564</v>
      </c>
      <c r="C303" t="s">
        <v>565</v>
      </c>
      <c r="D303" t="s">
        <v>621</v>
      </c>
      <c r="E303" t="s">
        <v>567</v>
      </c>
      <c r="F303">
        <v>19</v>
      </c>
      <c r="G303" t="s">
        <v>458</v>
      </c>
      <c r="H303" t="s">
        <v>459</v>
      </c>
      <c r="I303">
        <v>21</v>
      </c>
      <c r="J303" t="s">
        <v>568</v>
      </c>
      <c r="L303" s="44" t="s">
        <v>42</v>
      </c>
      <c r="M303" s="44" t="s">
        <v>42</v>
      </c>
      <c r="N303" s="44" t="s">
        <v>42</v>
      </c>
      <c r="O303" s="44" t="s">
        <v>42</v>
      </c>
      <c r="P303" s="44" t="s">
        <v>42</v>
      </c>
      <c r="Q303" s="47" t="s">
        <v>42</v>
      </c>
      <c r="R303" s="44">
        <v>7</v>
      </c>
      <c r="S303" s="44">
        <v>2</v>
      </c>
      <c r="T303" s="44">
        <v>2</v>
      </c>
      <c r="U303" s="44">
        <v>9</v>
      </c>
      <c r="V303" s="44">
        <f>SUM(Tabla1[[#This Row],[Abril ]:[Junio]])</f>
        <v>11</v>
      </c>
      <c r="W303" s="47">
        <v>1</v>
      </c>
    </row>
    <row r="304" spans="1:23" hidden="1" x14ac:dyDescent="0.25">
      <c r="A304" t="s">
        <v>563</v>
      </c>
      <c r="B304" t="s">
        <v>564</v>
      </c>
      <c r="C304" t="s">
        <v>565</v>
      </c>
      <c r="D304" t="s">
        <v>621</v>
      </c>
      <c r="E304" t="s">
        <v>567</v>
      </c>
      <c r="F304">
        <v>20</v>
      </c>
      <c r="G304" t="s">
        <v>460</v>
      </c>
      <c r="H304" t="s">
        <v>461</v>
      </c>
      <c r="I304">
        <v>21</v>
      </c>
      <c r="J304" t="s">
        <v>568</v>
      </c>
      <c r="L304" s="44" t="s">
        <v>42</v>
      </c>
      <c r="M304" s="44" t="s">
        <v>42</v>
      </c>
      <c r="N304" s="44" t="s">
        <v>42</v>
      </c>
      <c r="O304" s="44" t="s">
        <v>42</v>
      </c>
      <c r="P304" s="44" t="s">
        <v>42</v>
      </c>
      <c r="Q304" s="47" t="s">
        <v>42</v>
      </c>
      <c r="R304" s="44">
        <v>2</v>
      </c>
      <c r="S304" s="44">
        <v>6</v>
      </c>
      <c r="T304" s="44">
        <v>10</v>
      </c>
      <c r="U304" s="44">
        <v>11</v>
      </c>
      <c r="V304" s="44">
        <f>SUM(Tabla1[[#This Row],[Abril ]:[Junio]])</f>
        <v>18</v>
      </c>
      <c r="W304" s="47">
        <v>1</v>
      </c>
    </row>
    <row r="305" spans="1:23" hidden="1" x14ac:dyDescent="0.25">
      <c r="A305" t="s">
        <v>563</v>
      </c>
      <c r="B305" t="s">
        <v>570</v>
      </c>
      <c r="C305" t="s">
        <v>574</v>
      </c>
      <c r="D305" t="s">
        <v>621</v>
      </c>
      <c r="E305" t="s">
        <v>575</v>
      </c>
      <c r="F305">
        <v>39</v>
      </c>
      <c r="G305" t="s">
        <v>470</v>
      </c>
      <c r="H305" t="s">
        <v>471</v>
      </c>
      <c r="I305">
        <v>77</v>
      </c>
      <c r="J305" t="s">
        <v>568</v>
      </c>
      <c r="L305" s="44" t="s">
        <v>42</v>
      </c>
      <c r="M305" s="44" t="s">
        <v>42</v>
      </c>
      <c r="N305" s="44">
        <v>0</v>
      </c>
      <c r="O305" s="44">
        <v>12</v>
      </c>
      <c r="P305" s="44">
        <f>SUM(Tabla1[[#This Row],[Enero]:[Marzo]])</f>
        <v>0</v>
      </c>
      <c r="Q305" s="47">
        <f>+Tabla1[[#This Row],[Resultado acumulado primer trimestre]]/Tabla1[[#This Row],[Meta primer trimestre]]</f>
        <v>0</v>
      </c>
      <c r="R305" s="44" t="s">
        <v>42</v>
      </c>
      <c r="S305" s="44" t="s">
        <v>42</v>
      </c>
      <c r="T305" s="44">
        <v>22</v>
      </c>
      <c r="U305" s="44">
        <v>22</v>
      </c>
      <c r="V305" s="44">
        <f>SUM(Tabla1[[#This Row],[Abril ]:[Junio]])</f>
        <v>22</v>
      </c>
      <c r="W305" s="47">
        <f>+Tabla1[[#This Row],[Resultado acumulado segundo trimestre]]/Tabla1[[#This Row],[Meta segundo trimestre]]</f>
        <v>1</v>
      </c>
    </row>
    <row r="306" spans="1:23" hidden="1" x14ac:dyDescent="0.25">
      <c r="A306" t="s">
        <v>563</v>
      </c>
      <c r="B306" t="s">
        <v>576</v>
      </c>
      <c r="C306" t="s">
        <v>582</v>
      </c>
      <c r="D306" t="s">
        <v>621</v>
      </c>
      <c r="E306" t="s">
        <v>575</v>
      </c>
      <c r="F306">
        <v>85</v>
      </c>
      <c r="G306" t="s">
        <v>583</v>
      </c>
      <c r="H306" t="s">
        <v>584</v>
      </c>
      <c r="I306">
        <v>900</v>
      </c>
      <c r="J306" t="s">
        <v>568</v>
      </c>
      <c r="L306" s="44" t="s">
        <v>42</v>
      </c>
      <c r="M306" s="44" t="s">
        <v>42</v>
      </c>
      <c r="N306" s="44" t="s">
        <v>42</v>
      </c>
      <c r="O306" s="44" t="s">
        <v>42</v>
      </c>
      <c r="P306" s="44">
        <f>SUM(Tabla1[[#This Row],[Enero]:[Marzo]])</f>
        <v>0</v>
      </c>
      <c r="Q306" s="47" t="s">
        <v>42</v>
      </c>
      <c r="R306" s="44" t="s">
        <v>42</v>
      </c>
      <c r="S306" s="44" t="s">
        <v>42</v>
      </c>
      <c r="T306" s="44">
        <v>72</v>
      </c>
      <c r="U306" s="44">
        <v>360</v>
      </c>
      <c r="V306" s="44">
        <f>SUM(Tabla1[[#This Row],[Abril ]:[Junio]])</f>
        <v>72</v>
      </c>
      <c r="W306" s="47">
        <f>+Tabla1[[#This Row],[Resultado acumulado segundo trimestre]]/Tabla1[[#This Row],[Meta segundo trimestre]]</f>
        <v>0.2</v>
      </c>
    </row>
    <row r="307" spans="1:23" hidden="1" x14ac:dyDescent="0.25">
      <c r="A307" t="s">
        <v>563</v>
      </c>
      <c r="B307" t="s">
        <v>589</v>
      </c>
      <c r="C307" t="s">
        <v>589</v>
      </c>
      <c r="D307" t="s">
        <v>621</v>
      </c>
      <c r="E307" t="s">
        <v>575</v>
      </c>
      <c r="F307">
        <v>105</v>
      </c>
      <c r="G307" t="s">
        <v>590</v>
      </c>
      <c r="H307" t="s">
        <v>49</v>
      </c>
      <c r="I307">
        <v>3</v>
      </c>
      <c r="J307" t="s">
        <v>568</v>
      </c>
      <c r="L307" s="44" t="s">
        <v>42</v>
      </c>
      <c r="M307" s="44" t="s">
        <v>42</v>
      </c>
      <c r="N307" s="44">
        <v>3</v>
      </c>
      <c r="O307" s="44">
        <v>2</v>
      </c>
      <c r="P307" s="44">
        <f>SUM(Tabla1[[#This Row],[Enero]:[Marzo]])</f>
        <v>3</v>
      </c>
      <c r="Q307" s="47">
        <v>1</v>
      </c>
      <c r="R307" s="44">
        <v>0</v>
      </c>
      <c r="S307" s="44" t="s">
        <v>42</v>
      </c>
      <c r="T307" s="44" t="s">
        <v>42</v>
      </c>
      <c r="U307" s="44">
        <v>1</v>
      </c>
      <c r="V307" s="44">
        <f>SUM(Tabla1[[#This Row],[Abril ]:[Junio]])</f>
        <v>0</v>
      </c>
      <c r="W307" s="47">
        <f>+Tabla1[[#This Row],[Resultado acumulado segundo trimestre]]/Tabla1[[#This Row],[Meta segundo trimestre]]</f>
        <v>0</v>
      </c>
    </row>
    <row r="308" spans="1:23" hidden="1" x14ac:dyDescent="0.25">
      <c r="A308" t="s">
        <v>563</v>
      </c>
      <c r="B308" t="s">
        <v>591</v>
      </c>
      <c r="C308" t="s">
        <v>591</v>
      </c>
      <c r="D308" t="s">
        <v>621</v>
      </c>
      <c r="E308" t="s">
        <v>567</v>
      </c>
      <c r="F308">
        <v>114</v>
      </c>
      <c r="G308" t="s">
        <v>500</v>
      </c>
      <c r="H308" t="s">
        <v>501</v>
      </c>
      <c r="I308">
        <v>4</v>
      </c>
      <c r="J308" t="s">
        <v>568</v>
      </c>
      <c r="L308" s="44" t="s">
        <v>42</v>
      </c>
      <c r="M308" s="44" t="s">
        <v>42</v>
      </c>
      <c r="N308" s="44">
        <v>1</v>
      </c>
      <c r="O308" s="44">
        <v>1</v>
      </c>
      <c r="P308" s="44">
        <f>SUM(Tabla1[[#This Row],[Enero]:[Marzo]])</f>
        <v>1</v>
      </c>
      <c r="Q308" s="47">
        <f>+Tabla1[[#This Row],[Resultado acumulado primer trimestre]]/Tabla1[[#This Row],[Meta primer trimestre]]</f>
        <v>1</v>
      </c>
      <c r="R308" s="44" t="s">
        <v>42</v>
      </c>
      <c r="S308" s="44" t="s">
        <v>42</v>
      </c>
      <c r="T308" s="44">
        <v>1</v>
      </c>
      <c r="U308" s="44">
        <v>1</v>
      </c>
      <c r="V308" s="44">
        <f>SUM(Tabla1[[#This Row],[Abril ]:[Junio]])</f>
        <v>1</v>
      </c>
      <c r="W308" s="47">
        <f>+Tabla1[[#This Row],[Resultado acumulado segundo trimestre]]/Tabla1[[#This Row],[Meta segundo trimestre]]</f>
        <v>1</v>
      </c>
    </row>
    <row r="309" spans="1:23" hidden="1" x14ac:dyDescent="0.25">
      <c r="A309" t="s">
        <v>563</v>
      </c>
      <c r="B309" t="s">
        <v>591</v>
      </c>
      <c r="C309" t="s">
        <v>592</v>
      </c>
      <c r="D309" t="s">
        <v>621</v>
      </c>
      <c r="E309" t="s">
        <v>567</v>
      </c>
      <c r="F309">
        <v>131</v>
      </c>
      <c r="G309" t="s">
        <v>504</v>
      </c>
      <c r="H309" t="s">
        <v>505</v>
      </c>
      <c r="I309">
        <v>12</v>
      </c>
      <c r="J309" t="s">
        <v>568</v>
      </c>
      <c r="L309" s="44">
        <v>1</v>
      </c>
      <c r="M309" s="44">
        <v>1</v>
      </c>
      <c r="N309" s="44">
        <v>1</v>
      </c>
      <c r="O309" s="44">
        <v>3</v>
      </c>
      <c r="P309" s="44">
        <f>SUM(Tabla1[[#This Row],[Enero]:[Marzo]])</f>
        <v>3</v>
      </c>
      <c r="Q309" s="47">
        <f>+Tabla1[[#This Row],[Resultado acumulado primer trimestre]]/Tabla1[[#This Row],[Meta primer trimestre]]</f>
        <v>1</v>
      </c>
      <c r="R309" s="44">
        <v>1</v>
      </c>
      <c r="S309" s="44">
        <v>1</v>
      </c>
      <c r="T309" s="44">
        <v>1</v>
      </c>
      <c r="U309" s="44">
        <v>3</v>
      </c>
      <c r="V309" s="44">
        <f>SUM(Tabla1[[#This Row],[Abril ]:[Junio]])</f>
        <v>3</v>
      </c>
      <c r="W309" s="47">
        <f>+Tabla1[[#This Row],[Resultado acumulado segundo trimestre]]/Tabla1[[#This Row],[Meta segundo trimestre]]</f>
        <v>1</v>
      </c>
    </row>
    <row r="310" spans="1:23" hidden="1" x14ac:dyDescent="0.25">
      <c r="A310" t="s">
        <v>563</v>
      </c>
      <c r="B310" t="s">
        <v>591</v>
      </c>
      <c r="C310" t="s">
        <v>593</v>
      </c>
      <c r="D310" t="s">
        <v>621</v>
      </c>
      <c r="E310" t="s">
        <v>567</v>
      </c>
      <c r="F310">
        <v>134</v>
      </c>
      <c r="G310" t="s">
        <v>594</v>
      </c>
      <c r="H310" t="s">
        <v>595</v>
      </c>
      <c r="I310">
        <v>4</v>
      </c>
      <c r="J310" t="s">
        <v>568</v>
      </c>
      <c r="L310" s="44" t="s">
        <v>42</v>
      </c>
      <c r="M310" s="44" t="s">
        <v>42</v>
      </c>
      <c r="N310" s="44">
        <v>1</v>
      </c>
      <c r="O310" s="44">
        <v>1</v>
      </c>
      <c r="P310" s="44">
        <f>SUM(Tabla1[[#This Row],[Enero]:[Marzo]])</f>
        <v>1</v>
      </c>
      <c r="Q310" s="47">
        <f>+Tabla1[[#This Row],[Resultado acumulado primer trimestre]]/Tabla1[[#This Row],[Meta primer trimestre]]</f>
        <v>1</v>
      </c>
      <c r="R310" s="44" t="s">
        <v>42</v>
      </c>
      <c r="S310" s="44" t="s">
        <v>42</v>
      </c>
      <c r="T310" s="44">
        <v>1</v>
      </c>
      <c r="U310" s="44">
        <v>1</v>
      </c>
      <c r="V310" s="44">
        <f>SUM(Tabla1[[#This Row],[Abril ]:[Junio]])</f>
        <v>1</v>
      </c>
      <c r="W310" s="47">
        <f>+Tabla1[[#This Row],[Resultado acumulado segundo trimestre]]/Tabla1[[#This Row],[Meta segundo trimestre]]</f>
        <v>1</v>
      </c>
    </row>
    <row r="311" spans="1:23" hidden="1" x14ac:dyDescent="0.25">
      <c r="A311" t="s">
        <v>563</v>
      </c>
      <c r="B311" t="s">
        <v>591</v>
      </c>
      <c r="C311" t="s">
        <v>593</v>
      </c>
      <c r="D311" t="s">
        <v>621</v>
      </c>
      <c r="E311" t="s">
        <v>571</v>
      </c>
      <c r="F311">
        <v>137</v>
      </c>
      <c r="G311" t="s">
        <v>508</v>
      </c>
      <c r="H311" t="s">
        <v>509</v>
      </c>
      <c r="I311">
        <v>1</v>
      </c>
      <c r="J311" t="s">
        <v>568</v>
      </c>
      <c r="L311" s="44" t="s">
        <v>42</v>
      </c>
      <c r="M311" s="44" t="s">
        <v>42</v>
      </c>
      <c r="N311" s="44" t="s">
        <v>42</v>
      </c>
      <c r="O311" s="44" t="s">
        <v>42</v>
      </c>
      <c r="P311" s="44">
        <f>SUM(Tabla1[[#This Row],[Enero]:[Marzo]])</f>
        <v>0</v>
      </c>
      <c r="Q311" s="47" t="s">
        <v>42</v>
      </c>
      <c r="R311" s="44" t="s">
        <v>42</v>
      </c>
      <c r="S311" s="44" t="s">
        <v>42</v>
      </c>
      <c r="T311" s="44">
        <v>1</v>
      </c>
      <c r="U311" s="44">
        <v>1</v>
      </c>
      <c r="V311" s="44">
        <f>SUM(Tabla1[[#This Row],[Abril ]:[Junio]])</f>
        <v>1</v>
      </c>
      <c r="W311" s="47">
        <f>+Tabla1[[#This Row],[Resultado acumulado segundo trimestre]]/Tabla1[[#This Row],[Meta segundo trimestre]]</f>
        <v>1</v>
      </c>
    </row>
    <row r="312" spans="1:23" hidden="1" x14ac:dyDescent="0.25">
      <c r="A312" t="s">
        <v>563</v>
      </c>
      <c r="B312" t="s">
        <v>591</v>
      </c>
      <c r="C312" t="s">
        <v>593</v>
      </c>
      <c r="D312" t="s">
        <v>621</v>
      </c>
      <c r="E312" t="s">
        <v>567</v>
      </c>
      <c r="F312">
        <v>144</v>
      </c>
      <c r="G312" t="s">
        <v>510</v>
      </c>
      <c r="H312" t="s">
        <v>596</v>
      </c>
      <c r="I312">
        <v>4</v>
      </c>
      <c r="J312" t="s">
        <v>568</v>
      </c>
      <c r="L312" s="44" t="s">
        <v>42</v>
      </c>
      <c r="M312" s="44" t="s">
        <v>42</v>
      </c>
      <c r="N312" s="44">
        <v>1</v>
      </c>
      <c r="O312" s="44">
        <v>1</v>
      </c>
      <c r="P312" s="44">
        <f>SUM(Tabla1[[#This Row],[Enero]:[Marzo]])</f>
        <v>1</v>
      </c>
      <c r="Q312" s="47">
        <f>+Tabla1[[#This Row],[Resultado acumulado primer trimestre]]/Tabla1[[#This Row],[Meta primer trimestre]]</f>
        <v>1</v>
      </c>
      <c r="R312" s="44" t="s">
        <v>42</v>
      </c>
      <c r="S312" s="44" t="s">
        <v>42</v>
      </c>
      <c r="T312" s="44">
        <v>1</v>
      </c>
      <c r="U312" s="44">
        <v>1</v>
      </c>
      <c r="V312" s="44">
        <f>SUM(Tabla1[[#This Row],[Abril ]:[Junio]])</f>
        <v>1</v>
      </c>
      <c r="W312" s="47">
        <f>+Tabla1[[#This Row],[Resultado acumulado segundo trimestre]]/Tabla1[[#This Row],[Meta segundo trimestre]]</f>
        <v>1</v>
      </c>
    </row>
    <row r="313" spans="1:23" hidden="1" x14ac:dyDescent="0.25">
      <c r="A313" t="s">
        <v>563</v>
      </c>
      <c r="B313" t="s">
        <v>591</v>
      </c>
      <c r="C313" t="s">
        <v>597</v>
      </c>
      <c r="D313" t="s">
        <v>621</v>
      </c>
      <c r="E313" t="s">
        <v>567</v>
      </c>
      <c r="F313">
        <v>149</v>
      </c>
      <c r="G313" t="s">
        <v>516</v>
      </c>
      <c r="H313" t="s">
        <v>517</v>
      </c>
      <c r="I313">
        <v>2</v>
      </c>
      <c r="J313" t="s">
        <v>568</v>
      </c>
      <c r="L313" s="44" t="s">
        <v>42</v>
      </c>
      <c r="M313" s="44" t="s">
        <v>42</v>
      </c>
      <c r="N313" s="44" t="s">
        <v>42</v>
      </c>
      <c r="O313" s="44" t="s">
        <v>42</v>
      </c>
      <c r="P313" s="44">
        <f>SUM(Tabla1[[#This Row],[Enero]:[Marzo]])</f>
        <v>0</v>
      </c>
      <c r="Q313" s="47" t="s">
        <v>42</v>
      </c>
      <c r="R313" s="44" t="s">
        <v>42</v>
      </c>
      <c r="S313" s="44" t="s">
        <v>42</v>
      </c>
      <c r="T313" s="44">
        <v>1</v>
      </c>
      <c r="U313" s="44">
        <v>1</v>
      </c>
      <c r="V313" s="44">
        <f>SUM(Tabla1[[#This Row],[Abril ]:[Junio]])</f>
        <v>1</v>
      </c>
      <c r="W313" s="47">
        <f>+Tabla1[[#This Row],[Resultado acumulado segundo trimestre]]/Tabla1[[#This Row],[Meta segundo trimestre]]</f>
        <v>1</v>
      </c>
    </row>
    <row r="314" spans="1:23" hidden="1" x14ac:dyDescent="0.25">
      <c r="A314" t="s">
        <v>563</v>
      </c>
      <c r="B314" t="s">
        <v>600</v>
      </c>
      <c r="C314" t="s">
        <v>601</v>
      </c>
      <c r="D314" t="s">
        <v>621</v>
      </c>
      <c r="E314" t="s">
        <v>571</v>
      </c>
      <c r="F314">
        <v>165</v>
      </c>
      <c r="G314" t="s">
        <v>524</v>
      </c>
      <c r="H314" t="s">
        <v>525</v>
      </c>
      <c r="I314">
        <v>4</v>
      </c>
      <c r="J314" t="s">
        <v>568</v>
      </c>
      <c r="L314" s="44" t="s">
        <v>42</v>
      </c>
      <c r="M314" s="44" t="s">
        <v>42</v>
      </c>
      <c r="N314" s="44">
        <v>2</v>
      </c>
      <c r="O314" s="44">
        <v>1</v>
      </c>
      <c r="P314" s="44">
        <f>SUM(Tabla1[[#This Row],[Enero]:[Marzo]])</f>
        <v>2</v>
      </c>
      <c r="Q314" s="47">
        <v>1</v>
      </c>
      <c r="R314" s="44" t="s">
        <v>42</v>
      </c>
      <c r="S314" s="44" t="s">
        <v>42</v>
      </c>
      <c r="T314" s="44">
        <v>1</v>
      </c>
      <c r="U314" s="44">
        <v>1</v>
      </c>
      <c r="V314" s="44">
        <f>SUM(Tabla1[[#This Row],[Abril ]:[Junio]])</f>
        <v>1</v>
      </c>
      <c r="W314" s="47">
        <f>+Tabla1[[#This Row],[Resultado acumulado segundo trimestre]]/Tabla1[[#This Row],[Meta segundo trimestre]]</f>
        <v>1</v>
      </c>
    </row>
    <row r="315" spans="1:23" hidden="1" x14ac:dyDescent="0.25">
      <c r="A315" t="s">
        <v>563</v>
      </c>
      <c r="B315" t="s">
        <v>602</v>
      </c>
      <c r="C315" t="s">
        <v>603</v>
      </c>
      <c r="D315" t="s">
        <v>621</v>
      </c>
      <c r="E315" t="s">
        <v>567</v>
      </c>
      <c r="F315">
        <v>189</v>
      </c>
      <c r="G315" t="s">
        <v>526</v>
      </c>
      <c r="H315" t="s">
        <v>353</v>
      </c>
      <c r="I315">
        <v>3</v>
      </c>
      <c r="J315" t="s">
        <v>568</v>
      </c>
      <c r="L315" s="44" t="s">
        <v>42</v>
      </c>
      <c r="M315" s="44" t="s">
        <v>42</v>
      </c>
      <c r="N315" s="44" t="s">
        <v>42</v>
      </c>
      <c r="O315" s="44" t="s">
        <v>42</v>
      </c>
      <c r="P315" s="44">
        <f>SUM(Tabla1[[#This Row],[Enero]:[Marzo]])</f>
        <v>0</v>
      </c>
      <c r="Q315" s="47" t="s">
        <v>42</v>
      </c>
      <c r="R315" s="44" t="s">
        <v>42</v>
      </c>
      <c r="S315" s="44">
        <v>1</v>
      </c>
      <c r="T315" s="44" t="s">
        <v>42</v>
      </c>
      <c r="U315" s="44">
        <v>1</v>
      </c>
      <c r="V315" s="44">
        <f>SUM(Tabla1[[#This Row],[Abril ]:[Junio]])</f>
        <v>1</v>
      </c>
      <c r="W315" s="47">
        <f>+Tabla1[[#This Row],[Resultado acumulado segundo trimestre]]/Tabla1[[#This Row],[Meta segundo trimestre]]</f>
        <v>1</v>
      </c>
    </row>
    <row r="316" spans="1:23" hidden="1" x14ac:dyDescent="0.25">
      <c r="A316" t="s">
        <v>563</v>
      </c>
      <c r="B316" t="s">
        <v>604</v>
      </c>
      <c r="C316" t="s">
        <v>604</v>
      </c>
      <c r="D316" t="s">
        <v>621</v>
      </c>
      <c r="E316" t="s">
        <v>571</v>
      </c>
      <c r="F316">
        <v>209</v>
      </c>
      <c r="G316" t="s">
        <v>527</v>
      </c>
      <c r="H316" t="s">
        <v>528</v>
      </c>
      <c r="I316">
        <v>100</v>
      </c>
      <c r="J316" t="s">
        <v>41</v>
      </c>
      <c r="L316" s="44" t="s">
        <v>42</v>
      </c>
      <c r="M316" s="44" t="s">
        <v>42</v>
      </c>
      <c r="N316" s="44" t="s">
        <v>42</v>
      </c>
      <c r="O316" s="44" t="s">
        <v>42</v>
      </c>
      <c r="P316" s="44" t="s">
        <v>42</v>
      </c>
      <c r="Q316" s="47" t="s">
        <v>42</v>
      </c>
      <c r="R316" s="44" t="s">
        <v>42</v>
      </c>
      <c r="S316" s="44" t="s">
        <v>42</v>
      </c>
      <c r="T316" s="44" t="s">
        <v>42</v>
      </c>
      <c r="U316" s="44">
        <v>50</v>
      </c>
      <c r="V316" s="44">
        <f>SUM(Tabla1[[#This Row],[Abril ]:[Junio]])</f>
        <v>0</v>
      </c>
      <c r="W316" s="47">
        <v>0</v>
      </c>
    </row>
    <row r="317" spans="1:23" hidden="1" x14ac:dyDescent="0.25">
      <c r="A317" t="s">
        <v>563</v>
      </c>
      <c r="B317" t="s">
        <v>604</v>
      </c>
      <c r="C317" t="s">
        <v>605</v>
      </c>
      <c r="D317" t="s">
        <v>621</v>
      </c>
      <c r="E317" t="s">
        <v>571</v>
      </c>
      <c r="F317">
        <v>218</v>
      </c>
      <c r="G317" t="s">
        <v>529</v>
      </c>
      <c r="H317" t="s">
        <v>443</v>
      </c>
      <c r="I317">
        <v>30</v>
      </c>
      <c r="J317" t="s">
        <v>568</v>
      </c>
      <c r="L317" s="44" t="s">
        <v>42</v>
      </c>
      <c r="M317" s="44" t="s">
        <v>42</v>
      </c>
      <c r="N317" s="44">
        <v>1</v>
      </c>
      <c r="O317" s="44">
        <v>1</v>
      </c>
      <c r="P317" s="44">
        <f>SUM(Tabla1[[#This Row],[Enero]:[Marzo]])</f>
        <v>1</v>
      </c>
      <c r="Q317" s="47">
        <f>+Tabla1[[#This Row],[Resultado acumulado primer trimestre]]/Tabla1[[#This Row],[Meta primer trimestre]]</f>
        <v>1</v>
      </c>
      <c r="R317" s="44" t="s">
        <v>42</v>
      </c>
      <c r="S317" s="44" t="s">
        <v>42</v>
      </c>
      <c r="T317" s="44">
        <v>11</v>
      </c>
      <c r="U317" s="44">
        <v>11</v>
      </c>
      <c r="V317" s="44">
        <f>SUM(Tabla1[[#This Row],[Abril ]:[Junio]])</f>
        <v>11</v>
      </c>
      <c r="W317" s="47">
        <f>+Tabla1[[#This Row],[Resultado acumulado segundo trimestre]]/Tabla1[[#This Row],[Meta segundo trimestre]]</f>
        <v>1</v>
      </c>
    </row>
    <row r="318" spans="1:23" hidden="1" x14ac:dyDescent="0.25">
      <c r="A318" t="s">
        <v>563</v>
      </c>
      <c r="B318" t="s">
        <v>604</v>
      </c>
      <c r="C318" t="s">
        <v>605</v>
      </c>
      <c r="D318" t="s">
        <v>621</v>
      </c>
      <c r="E318" t="s">
        <v>571</v>
      </c>
      <c r="F318">
        <v>219</v>
      </c>
      <c r="G318" t="s">
        <v>531</v>
      </c>
      <c r="H318" t="s">
        <v>616</v>
      </c>
      <c r="I318">
        <v>5</v>
      </c>
      <c r="J318" t="s">
        <v>568</v>
      </c>
      <c r="L318" s="44" t="s">
        <v>42</v>
      </c>
      <c r="M318" s="44" t="s">
        <v>42</v>
      </c>
      <c r="N318" s="44">
        <v>1</v>
      </c>
      <c r="O318" s="44">
        <v>1</v>
      </c>
      <c r="P318" s="44">
        <f>SUM(Tabla1[[#This Row],[Enero]:[Marzo]])</f>
        <v>1</v>
      </c>
      <c r="Q318" s="47">
        <f>+Tabla1[[#This Row],[Resultado acumulado primer trimestre]]/Tabla1[[#This Row],[Meta primer trimestre]]</f>
        <v>1</v>
      </c>
      <c r="R318" s="44" t="s">
        <v>42</v>
      </c>
      <c r="S318" s="44" t="s">
        <v>42</v>
      </c>
      <c r="T318" s="44">
        <v>1</v>
      </c>
      <c r="U318" s="44">
        <v>1</v>
      </c>
      <c r="V318" s="44">
        <f>SUM(Tabla1[[#This Row],[Abril ]:[Junio]])</f>
        <v>1</v>
      </c>
      <c r="W318" s="47">
        <f>+Tabla1[[#This Row],[Resultado acumulado segundo trimestre]]/Tabla1[[#This Row],[Meta segundo trimestre]]</f>
        <v>1</v>
      </c>
    </row>
    <row r="319" spans="1:23" hidden="1" x14ac:dyDescent="0.25">
      <c r="A319" t="s">
        <v>569</v>
      </c>
      <c r="B319" t="s">
        <v>570</v>
      </c>
      <c r="C319" t="s">
        <v>462</v>
      </c>
      <c r="D319" t="s">
        <v>622</v>
      </c>
      <c r="E319" t="s">
        <v>571</v>
      </c>
      <c r="F319">
        <v>29</v>
      </c>
      <c r="G319" t="s">
        <v>463</v>
      </c>
      <c r="H319" t="s">
        <v>464</v>
      </c>
      <c r="I319">
        <v>100</v>
      </c>
      <c r="J319" t="s">
        <v>41</v>
      </c>
      <c r="L319" s="47">
        <v>0</v>
      </c>
      <c r="M319" s="47">
        <v>0</v>
      </c>
      <c r="N319" s="47">
        <v>0</v>
      </c>
      <c r="O319" s="47">
        <v>1</v>
      </c>
      <c r="P319" s="46">
        <v>1</v>
      </c>
      <c r="Q319" s="52">
        <v>1</v>
      </c>
      <c r="R319" s="47">
        <v>0</v>
      </c>
      <c r="S319" s="47">
        <v>0</v>
      </c>
      <c r="T319" s="47">
        <v>0</v>
      </c>
      <c r="U319" s="47">
        <v>1</v>
      </c>
      <c r="V319" s="52">
        <v>0</v>
      </c>
      <c r="W319" s="47">
        <v>1</v>
      </c>
    </row>
    <row r="320" spans="1:23" hidden="1" x14ac:dyDescent="0.25">
      <c r="A320" t="s">
        <v>569</v>
      </c>
      <c r="B320" t="s">
        <v>570</v>
      </c>
      <c r="C320" t="s">
        <v>462</v>
      </c>
      <c r="D320" t="s">
        <v>622</v>
      </c>
      <c r="E320" t="s">
        <v>571</v>
      </c>
      <c r="F320">
        <v>31</v>
      </c>
      <c r="G320" t="s">
        <v>465</v>
      </c>
      <c r="H320" t="s">
        <v>572</v>
      </c>
      <c r="I320">
        <v>100</v>
      </c>
      <c r="J320" t="s">
        <v>41</v>
      </c>
      <c r="L320" s="47" t="s">
        <v>42</v>
      </c>
      <c r="M320" s="47" t="s">
        <v>42</v>
      </c>
      <c r="N320" s="47" t="s">
        <v>42</v>
      </c>
      <c r="O320" s="47" t="s">
        <v>42</v>
      </c>
      <c r="P320" s="46" t="s">
        <v>42</v>
      </c>
      <c r="Q320" s="44" t="s">
        <v>42</v>
      </c>
      <c r="R320" s="47"/>
      <c r="S320" s="47"/>
      <c r="T320" s="47">
        <v>0.56100000000000005</v>
      </c>
      <c r="U320" s="47">
        <v>1</v>
      </c>
      <c r="V320" s="52">
        <v>0.56000000000000005</v>
      </c>
      <c r="W320" s="47">
        <v>0.56000000000000005</v>
      </c>
    </row>
    <row r="321" spans="1:23" hidden="1" x14ac:dyDescent="0.25">
      <c r="A321" t="s">
        <v>569</v>
      </c>
      <c r="B321" t="s">
        <v>570</v>
      </c>
      <c r="C321" t="s">
        <v>462</v>
      </c>
      <c r="D321" t="s">
        <v>622</v>
      </c>
      <c r="E321" t="s">
        <v>571</v>
      </c>
      <c r="F321">
        <v>32</v>
      </c>
      <c r="G321" t="s">
        <v>467</v>
      </c>
      <c r="H321" t="s">
        <v>573</v>
      </c>
      <c r="I321">
        <v>100</v>
      </c>
      <c r="J321" t="s">
        <v>41</v>
      </c>
      <c r="L321" s="47" t="s">
        <v>42</v>
      </c>
      <c r="M321" s="47" t="s">
        <v>42</v>
      </c>
      <c r="N321" s="47" t="s">
        <v>42</v>
      </c>
      <c r="O321" s="47" t="s">
        <v>42</v>
      </c>
      <c r="P321" s="46" t="s">
        <v>42</v>
      </c>
      <c r="Q321" s="44" t="s">
        <v>42</v>
      </c>
      <c r="R321" s="47">
        <v>0</v>
      </c>
      <c r="S321" s="47"/>
      <c r="T321" s="47"/>
      <c r="U321" s="47">
        <v>1</v>
      </c>
      <c r="V321" s="47">
        <v>1</v>
      </c>
      <c r="W321" s="47">
        <v>1</v>
      </c>
    </row>
    <row r="322" spans="1:23" hidden="1" x14ac:dyDescent="0.25">
      <c r="A322" t="s">
        <v>569</v>
      </c>
      <c r="B322" t="s">
        <v>576</v>
      </c>
      <c r="C322" t="s">
        <v>577</v>
      </c>
      <c r="D322" t="s">
        <v>622</v>
      </c>
      <c r="E322" t="s">
        <v>37</v>
      </c>
      <c r="F322">
        <v>47</v>
      </c>
      <c r="G322" t="s">
        <v>473</v>
      </c>
      <c r="H322" t="s">
        <v>474</v>
      </c>
      <c r="I322">
        <v>90</v>
      </c>
      <c r="J322" t="s">
        <v>41</v>
      </c>
      <c r="L322" s="47" t="s">
        <v>42</v>
      </c>
      <c r="M322" s="47">
        <v>1.0511999999999999</v>
      </c>
      <c r="N322" s="47" t="s">
        <v>42</v>
      </c>
      <c r="O322" s="47">
        <v>0.9</v>
      </c>
      <c r="P322" s="46">
        <v>1</v>
      </c>
      <c r="Q322" s="52">
        <v>1</v>
      </c>
      <c r="R322" s="47">
        <v>1.0368999999999999</v>
      </c>
      <c r="S322" s="47"/>
      <c r="T322" s="47">
        <v>1</v>
      </c>
      <c r="U322" s="47">
        <v>0.9</v>
      </c>
      <c r="V322" s="47">
        <v>1</v>
      </c>
      <c r="W322" s="47">
        <v>1</v>
      </c>
    </row>
    <row r="323" spans="1:23" hidden="1" x14ac:dyDescent="0.25">
      <c r="A323" t="s">
        <v>569</v>
      </c>
      <c r="B323" t="s">
        <v>576</v>
      </c>
      <c r="C323" t="s">
        <v>581</v>
      </c>
      <c r="D323" t="s">
        <v>622</v>
      </c>
      <c r="E323" t="s">
        <v>567</v>
      </c>
      <c r="F323">
        <v>79</v>
      </c>
      <c r="G323" t="s">
        <v>483</v>
      </c>
      <c r="H323" t="s">
        <v>484</v>
      </c>
      <c r="I323">
        <v>100</v>
      </c>
      <c r="J323" t="s">
        <v>41</v>
      </c>
      <c r="L323" s="47" t="s">
        <v>42</v>
      </c>
      <c r="M323" s="47" t="s">
        <v>42</v>
      </c>
      <c r="N323" s="47">
        <v>0</v>
      </c>
      <c r="O323" s="47">
        <v>1</v>
      </c>
      <c r="P323" s="46">
        <v>0</v>
      </c>
      <c r="Q323" s="52">
        <v>0</v>
      </c>
      <c r="R323" s="47">
        <v>0</v>
      </c>
      <c r="S323" s="47">
        <v>1</v>
      </c>
      <c r="T323" s="47">
        <v>1</v>
      </c>
      <c r="U323" s="47">
        <v>1</v>
      </c>
      <c r="V323" s="47">
        <v>1</v>
      </c>
      <c r="W323" s="47">
        <v>1</v>
      </c>
    </row>
    <row r="324" spans="1:23" hidden="1" x14ac:dyDescent="0.25">
      <c r="A324" t="s">
        <v>569</v>
      </c>
      <c r="B324" t="s">
        <v>576</v>
      </c>
      <c r="C324" t="s">
        <v>582</v>
      </c>
      <c r="D324" t="s">
        <v>622</v>
      </c>
      <c r="E324" t="s">
        <v>575</v>
      </c>
      <c r="F324">
        <v>88</v>
      </c>
      <c r="G324" t="s">
        <v>489</v>
      </c>
      <c r="H324" t="s">
        <v>490</v>
      </c>
      <c r="I324">
        <v>100</v>
      </c>
      <c r="J324" t="s">
        <v>41</v>
      </c>
      <c r="L324" s="47" t="s">
        <v>42</v>
      </c>
      <c r="M324" s="47" t="s">
        <v>42</v>
      </c>
      <c r="N324" s="47" t="s">
        <v>42</v>
      </c>
      <c r="O324" s="47" t="s">
        <v>42</v>
      </c>
      <c r="P324" s="46" t="s">
        <v>42</v>
      </c>
      <c r="Q324" s="52">
        <v>1</v>
      </c>
      <c r="R324" s="47"/>
      <c r="S324" s="47"/>
      <c r="T324" s="47">
        <v>7.6899999999999996E-2</v>
      </c>
      <c r="U324" s="47">
        <v>1</v>
      </c>
      <c r="V324" s="47">
        <v>0.08</v>
      </c>
      <c r="W324" s="47">
        <v>0.08</v>
      </c>
    </row>
    <row r="325" spans="1:23" hidden="1" x14ac:dyDescent="0.25">
      <c r="A325" t="s">
        <v>569</v>
      </c>
      <c r="B325" t="s">
        <v>576</v>
      </c>
      <c r="C325" t="s">
        <v>581</v>
      </c>
      <c r="D325" t="s">
        <v>622</v>
      </c>
      <c r="E325" t="s">
        <v>567</v>
      </c>
      <c r="F325">
        <v>228</v>
      </c>
      <c r="G325" t="s">
        <v>533</v>
      </c>
      <c r="H325" t="s">
        <v>534</v>
      </c>
      <c r="I325">
        <v>100</v>
      </c>
      <c r="J325" t="s">
        <v>41</v>
      </c>
      <c r="L325" s="47" t="s">
        <v>42</v>
      </c>
      <c r="M325" s="47">
        <v>0.51219999999999999</v>
      </c>
      <c r="N325" s="47">
        <v>1.1364000000000001</v>
      </c>
      <c r="O325" s="47">
        <v>1</v>
      </c>
      <c r="P325" s="46">
        <v>1</v>
      </c>
      <c r="Q325" s="52">
        <v>1</v>
      </c>
      <c r="R325" s="47">
        <v>0.8</v>
      </c>
      <c r="S325" s="47">
        <v>1.0168999999999999</v>
      </c>
      <c r="T325" s="47">
        <v>1</v>
      </c>
      <c r="U325" s="47">
        <v>1</v>
      </c>
      <c r="V325" s="47">
        <v>1</v>
      </c>
      <c r="W325" s="47">
        <v>1</v>
      </c>
    </row>
    <row r="326" spans="1:23" hidden="1" x14ac:dyDescent="0.25">
      <c r="A326" t="s">
        <v>569</v>
      </c>
      <c r="B326" t="s">
        <v>602</v>
      </c>
      <c r="C326" t="s">
        <v>603</v>
      </c>
      <c r="D326" t="s">
        <v>622</v>
      </c>
      <c r="E326" t="s">
        <v>571</v>
      </c>
      <c r="F326">
        <v>239</v>
      </c>
      <c r="G326" t="s">
        <v>535</v>
      </c>
      <c r="H326" t="s">
        <v>536</v>
      </c>
      <c r="I326">
        <v>100</v>
      </c>
      <c r="J326" t="s">
        <v>41</v>
      </c>
      <c r="L326" s="47" t="s">
        <v>42</v>
      </c>
      <c r="M326" s="47" t="s">
        <v>42</v>
      </c>
      <c r="N326" s="47" t="s">
        <v>42</v>
      </c>
      <c r="O326" s="47" t="s">
        <v>42</v>
      </c>
      <c r="P326" s="44" t="s">
        <v>42</v>
      </c>
      <c r="Q326" s="44" t="s">
        <v>42</v>
      </c>
      <c r="R326" s="47"/>
      <c r="S326" s="47">
        <v>1</v>
      </c>
      <c r="T326" s="47">
        <v>1</v>
      </c>
      <c r="U326" s="47">
        <v>1</v>
      </c>
      <c r="V326" s="47">
        <v>1</v>
      </c>
      <c r="W326" s="47">
        <v>1</v>
      </c>
    </row>
    <row r="327" spans="1:23" hidden="1" x14ac:dyDescent="0.25">
      <c r="A327" t="s">
        <v>563</v>
      </c>
      <c r="B327" t="s">
        <v>564</v>
      </c>
      <c r="C327" t="s">
        <v>565</v>
      </c>
      <c r="D327" t="s">
        <v>622</v>
      </c>
      <c r="E327" t="s">
        <v>567</v>
      </c>
      <c r="F327">
        <v>19</v>
      </c>
      <c r="G327" t="s">
        <v>458</v>
      </c>
      <c r="H327" t="s">
        <v>459</v>
      </c>
      <c r="I327">
        <v>63</v>
      </c>
      <c r="J327" t="s">
        <v>568</v>
      </c>
      <c r="L327" s="44" t="s">
        <v>42</v>
      </c>
      <c r="M327" s="44" t="s">
        <v>42</v>
      </c>
      <c r="N327" s="44" t="s">
        <v>42</v>
      </c>
      <c r="O327" s="44" t="s">
        <v>42</v>
      </c>
      <c r="P327" s="44" t="s">
        <v>42</v>
      </c>
      <c r="Q327" s="47" t="s">
        <v>42</v>
      </c>
      <c r="R327" s="44">
        <v>56</v>
      </c>
      <c r="S327" s="44">
        <v>0</v>
      </c>
      <c r="T327" s="44">
        <v>3</v>
      </c>
      <c r="U327" s="44">
        <v>60</v>
      </c>
      <c r="V327" s="44">
        <f>SUM(Tabla1[[#This Row],[Abril ]:[Junio]])</f>
        <v>59</v>
      </c>
      <c r="W327" s="47">
        <v>0.98333333333333328</v>
      </c>
    </row>
    <row r="328" spans="1:23" hidden="1" x14ac:dyDescent="0.25">
      <c r="A328" t="s">
        <v>563</v>
      </c>
      <c r="B328" t="s">
        <v>564</v>
      </c>
      <c r="C328" t="s">
        <v>565</v>
      </c>
      <c r="D328" t="s">
        <v>622</v>
      </c>
      <c r="E328" t="s">
        <v>567</v>
      </c>
      <c r="F328">
        <v>20</v>
      </c>
      <c r="G328" t="s">
        <v>460</v>
      </c>
      <c r="H328" t="s">
        <v>461</v>
      </c>
      <c r="I328">
        <v>70</v>
      </c>
      <c r="J328" t="s">
        <v>568</v>
      </c>
      <c r="L328" s="44" t="s">
        <v>42</v>
      </c>
      <c r="M328" s="44" t="s">
        <v>42</v>
      </c>
      <c r="N328" s="44" t="s">
        <v>42</v>
      </c>
      <c r="O328" s="44" t="s">
        <v>42</v>
      </c>
      <c r="P328" s="44" t="s">
        <v>42</v>
      </c>
      <c r="Q328" s="47" t="s">
        <v>42</v>
      </c>
      <c r="R328" s="44" t="s">
        <v>42</v>
      </c>
      <c r="S328" s="44">
        <v>44</v>
      </c>
      <c r="T328" s="44">
        <v>12</v>
      </c>
      <c r="U328" s="44">
        <v>30</v>
      </c>
      <c r="V328" s="44">
        <f>SUM(Tabla1[[#This Row],[Abril ]:[Junio]])</f>
        <v>56</v>
      </c>
      <c r="W328" s="47">
        <v>1</v>
      </c>
    </row>
    <row r="329" spans="1:23" hidden="1" x14ac:dyDescent="0.25">
      <c r="A329" t="s">
        <v>563</v>
      </c>
      <c r="B329" t="s">
        <v>570</v>
      </c>
      <c r="C329" t="s">
        <v>574</v>
      </c>
      <c r="D329" t="s">
        <v>622</v>
      </c>
      <c r="E329" t="s">
        <v>575</v>
      </c>
      <c r="F329">
        <v>39</v>
      </c>
      <c r="G329" t="s">
        <v>470</v>
      </c>
      <c r="H329" t="s">
        <v>471</v>
      </c>
      <c r="I329">
        <v>41</v>
      </c>
      <c r="J329" t="s">
        <v>568</v>
      </c>
      <c r="L329" s="44" t="s">
        <v>42</v>
      </c>
      <c r="M329" s="44" t="s">
        <v>42</v>
      </c>
      <c r="N329" s="44">
        <v>0</v>
      </c>
      <c r="O329" s="44">
        <v>8</v>
      </c>
      <c r="P329" s="44">
        <f>SUM(Tabla1[[#This Row],[Enero]:[Marzo]])</f>
        <v>0</v>
      </c>
      <c r="Q329" s="47">
        <f>+Tabla1[[#This Row],[Resultado acumulado primer trimestre]]/Tabla1[[#This Row],[Meta primer trimestre]]</f>
        <v>0</v>
      </c>
      <c r="R329" s="44" t="s">
        <v>42</v>
      </c>
      <c r="S329" s="44" t="s">
        <v>42</v>
      </c>
      <c r="T329" s="44">
        <v>11</v>
      </c>
      <c r="U329" s="44">
        <v>14</v>
      </c>
      <c r="V329" s="44">
        <f>SUM(Tabla1[[#This Row],[Abril ]:[Junio]])</f>
        <v>11</v>
      </c>
      <c r="W329" s="47">
        <v>0.7857142857142857</v>
      </c>
    </row>
    <row r="330" spans="1:23" hidden="1" x14ac:dyDescent="0.25">
      <c r="A330" t="s">
        <v>563</v>
      </c>
      <c r="B330" t="s">
        <v>576</v>
      </c>
      <c r="C330" t="s">
        <v>582</v>
      </c>
      <c r="D330" t="s">
        <v>622</v>
      </c>
      <c r="E330" t="s">
        <v>575</v>
      </c>
      <c r="F330">
        <v>85</v>
      </c>
      <c r="G330" t="s">
        <v>583</v>
      </c>
      <c r="H330" t="s">
        <v>584</v>
      </c>
      <c r="I330">
        <v>1400</v>
      </c>
      <c r="J330" t="s">
        <v>568</v>
      </c>
      <c r="L330" s="44" t="s">
        <v>42</v>
      </c>
      <c r="M330" s="44" t="s">
        <v>42</v>
      </c>
      <c r="N330" s="44" t="s">
        <v>42</v>
      </c>
      <c r="O330" s="44" t="s">
        <v>42</v>
      </c>
      <c r="P330" s="44" t="s">
        <v>42</v>
      </c>
      <c r="Q330" s="47" t="s">
        <v>42</v>
      </c>
      <c r="R330" s="44" t="s">
        <v>42</v>
      </c>
      <c r="S330" s="44" t="s">
        <v>42</v>
      </c>
      <c r="T330" s="44">
        <v>155</v>
      </c>
      <c r="U330" s="44">
        <v>560</v>
      </c>
      <c r="V330" s="44">
        <f>SUM(Tabla1[[#This Row],[Abril ]:[Junio]])</f>
        <v>155</v>
      </c>
      <c r="W330" s="47">
        <v>0.2767857142857143</v>
      </c>
    </row>
    <row r="331" spans="1:23" hidden="1" x14ac:dyDescent="0.25">
      <c r="A331" t="s">
        <v>563</v>
      </c>
      <c r="B331" t="s">
        <v>576</v>
      </c>
      <c r="C331" t="s">
        <v>585</v>
      </c>
      <c r="D331" t="s">
        <v>622</v>
      </c>
      <c r="E331" t="s">
        <v>586</v>
      </c>
      <c r="F331">
        <v>95</v>
      </c>
      <c r="G331" t="s">
        <v>223</v>
      </c>
      <c r="H331" t="s">
        <v>224</v>
      </c>
      <c r="I331">
        <v>10</v>
      </c>
      <c r="J331" t="s">
        <v>568</v>
      </c>
      <c r="L331" s="44" t="s">
        <v>42</v>
      </c>
      <c r="M331" s="44">
        <v>1</v>
      </c>
      <c r="N331" s="44" t="s">
        <v>42</v>
      </c>
      <c r="O331" s="44">
        <v>1</v>
      </c>
      <c r="P331" s="44">
        <f>SUM(Tabla1[[#This Row],[Enero]:[Marzo]])</f>
        <v>1</v>
      </c>
      <c r="Q331" s="47">
        <f>+Tabla1[[#This Row],[Resultado acumulado primer trimestre]]/Tabla1[[#This Row],[Meta primer trimestre]]</f>
        <v>1</v>
      </c>
      <c r="R331" s="44" t="s">
        <v>42</v>
      </c>
      <c r="S331" s="44" t="s">
        <v>42</v>
      </c>
      <c r="T331" s="44" t="s">
        <v>42</v>
      </c>
      <c r="U331" s="44">
        <v>0</v>
      </c>
      <c r="V331" s="44" t="s">
        <v>42</v>
      </c>
      <c r="W331" s="47" t="s">
        <v>42</v>
      </c>
    </row>
    <row r="332" spans="1:23" hidden="1" x14ac:dyDescent="0.25">
      <c r="A332" t="s">
        <v>563</v>
      </c>
      <c r="B332" t="s">
        <v>576</v>
      </c>
      <c r="C332" t="s">
        <v>585</v>
      </c>
      <c r="D332" t="s">
        <v>622</v>
      </c>
      <c r="E332" t="s">
        <v>586</v>
      </c>
      <c r="F332">
        <v>98</v>
      </c>
      <c r="G332" t="s">
        <v>587</v>
      </c>
      <c r="H332" t="s">
        <v>588</v>
      </c>
      <c r="I332">
        <v>1235</v>
      </c>
      <c r="J332" t="s">
        <v>568</v>
      </c>
      <c r="L332" s="44" t="s">
        <v>42</v>
      </c>
      <c r="M332" s="44">
        <v>0</v>
      </c>
      <c r="N332" s="44" t="s">
        <v>42</v>
      </c>
      <c r="O332" s="44">
        <v>12</v>
      </c>
      <c r="P332" s="44">
        <f>SUM(Tabla1[[#This Row],[Enero]:[Marzo]])</f>
        <v>0</v>
      </c>
      <c r="Q332" s="47">
        <f>+Tabla1[[#This Row],[Resultado acumulado primer trimestre]]/Tabla1[[#This Row],[Meta primer trimestre]]</f>
        <v>0</v>
      </c>
      <c r="R332" s="44" t="s">
        <v>42</v>
      </c>
      <c r="S332" s="44" t="s">
        <v>42</v>
      </c>
      <c r="T332" s="44" t="s">
        <v>42</v>
      </c>
      <c r="U332" s="44">
        <v>0</v>
      </c>
      <c r="V332" s="44" t="s">
        <v>42</v>
      </c>
      <c r="W332" s="47" t="s">
        <v>42</v>
      </c>
    </row>
    <row r="333" spans="1:23" hidden="1" x14ac:dyDescent="0.25">
      <c r="A333" t="s">
        <v>563</v>
      </c>
      <c r="B333" t="s">
        <v>589</v>
      </c>
      <c r="C333" t="s">
        <v>589</v>
      </c>
      <c r="D333" t="s">
        <v>622</v>
      </c>
      <c r="E333" t="s">
        <v>575</v>
      </c>
      <c r="F333">
        <v>105</v>
      </c>
      <c r="G333" t="s">
        <v>590</v>
      </c>
      <c r="H333" t="s">
        <v>49</v>
      </c>
      <c r="I333">
        <v>21</v>
      </c>
      <c r="J333" t="s">
        <v>568</v>
      </c>
      <c r="L333" s="44" t="s">
        <v>42</v>
      </c>
      <c r="M333" s="44" t="s">
        <v>42</v>
      </c>
      <c r="N333" s="44">
        <v>21</v>
      </c>
      <c r="O333" s="44">
        <v>11</v>
      </c>
      <c r="P333" s="44">
        <f>SUM(Tabla1[[#This Row],[Enero]:[Marzo]])</f>
        <v>21</v>
      </c>
      <c r="Q333" s="47">
        <v>1</v>
      </c>
      <c r="R333" s="44">
        <v>0</v>
      </c>
      <c r="S333" s="44" t="s">
        <v>42</v>
      </c>
      <c r="T333" s="44" t="s">
        <v>42</v>
      </c>
      <c r="U333" s="44">
        <v>10</v>
      </c>
      <c r="V333" s="44">
        <f>SUM(Tabla1[[#This Row],[Abril ]:[Junio]])</f>
        <v>0</v>
      </c>
      <c r="W333" s="47">
        <v>0</v>
      </c>
    </row>
    <row r="334" spans="1:23" hidden="1" x14ac:dyDescent="0.25">
      <c r="A334" t="s">
        <v>563</v>
      </c>
      <c r="B334" t="s">
        <v>589</v>
      </c>
      <c r="C334" t="s">
        <v>589</v>
      </c>
      <c r="D334" t="s">
        <v>622</v>
      </c>
      <c r="E334" t="s">
        <v>571</v>
      </c>
      <c r="F334">
        <v>110</v>
      </c>
      <c r="G334" t="s">
        <v>613</v>
      </c>
      <c r="H334" t="s">
        <v>55</v>
      </c>
      <c r="I334">
        <v>19</v>
      </c>
      <c r="J334" t="s">
        <v>568</v>
      </c>
      <c r="L334" s="44" t="s">
        <v>42</v>
      </c>
      <c r="M334" s="44" t="s">
        <v>42</v>
      </c>
      <c r="N334" s="44" t="s">
        <v>42</v>
      </c>
      <c r="O334" s="44" t="s">
        <v>42</v>
      </c>
      <c r="P334" s="44" t="s">
        <v>42</v>
      </c>
      <c r="Q334" s="47" t="s">
        <v>42</v>
      </c>
      <c r="R334" s="44" t="s">
        <v>42</v>
      </c>
      <c r="S334" s="44" t="s">
        <v>42</v>
      </c>
      <c r="T334" s="44">
        <v>2</v>
      </c>
      <c r="U334" s="44">
        <v>3</v>
      </c>
      <c r="V334" s="44">
        <f>SUM(Tabla1[[#This Row],[Abril ]:[Junio]])</f>
        <v>2</v>
      </c>
      <c r="W334" s="47">
        <v>0.66666666666666663</v>
      </c>
    </row>
    <row r="335" spans="1:23" hidden="1" x14ac:dyDescent="0.25">
      <c r="A335" t="s">
        <v>563</v>
      </c>
      <c r="B335" t="s">
        <v>591</v>
      </c>
      <c r="C335" t="s">
        <v>591</v>
      </c>
      <c r="D335" t="s">
        <v>622</v>
      </c>
      <c r="E335" t="s">
        <v>567</v>
      </c>
      <c r="F335">
        <v>114</v>
      </c>
      <c r="G335" t="s">
        <v>500</v>
      </c>
      <c r="H335" t="s">
        <v>501</v>
      </c>
      <c r="I335">
        <v>4</v>
      </c>
      <c r="J335" t="s">
        <v>568</v>
      </c>
      <c r="L335" s="44" t="s">
        <v>42</v>
      </c>
      <c r="M335" s="44" t="s">
        <v>42</v>
      </c>
      <c r="N335" s="44">
        <v>1</v>
      </c>
      <c r="O335" s="44">
        <v>1</v>
      </c>
      <c r="P335" s="44">
        <f>SUM(Tabla1[[#This Row],[Enero]:[Marzo]])</f>
        <v>1</v>
      </c>
      <c r="Q335" s="47">
        <f>+Tabla1[[#This Row],[Resultado acumulado primer trimestre]]/Tabla1[[#This Row],[Meta primer trimestre]]</f>
        <v>1</v>
      </c>
      <c r="R335" s="44" t="s">
        <v>42</v>
      </c>
      <c r="S335" s="44" t="s">
        <v>42</v>
      </c>
      <c r="T335" s="44">
        <v>1</v>
      </c>
      <c r="U335" s="44">
        <v>1</v>
      </c>
      <c r="V335" s="44">
        <f>SUM(Tabla1[[#This Row],[Abril ]:[Junio]])</f>
        <v>1</v>
      </c>
      <c r="W335" s="47">
        <v>1</v>
      </c>
    </row>
    <row r="336" spans="1:23" hidden="1" x14ac:dyDescent="0.25">
      <c r="A336" t="s">
        <v>563</v>
      </c>
      <c r="B336" t="s">
        <v>591</v>
      </c>
      <c r="C336" t="s">
        <v>592</v>
      </c>
      <c r="D336" t="s">
        <v>622</v>
      </c>
      <c r="E336" t="s">
        <v>567</v>
      </c>
      <c r="F336">
        <v>131</v>
      </c>
      <c r="G336" t="s">
        <v>504</v>
      </c>
      <c r="H336" t="s">
        <v>505</v>
      </c>
      <c r="I336">
        <v>12</v>
      </c>
      <c r="J336" t="s">
        <v>568</v>
      </c>
      <c r="L336" s="44">
        <v>1</v>
      </c>
      <c r="M336" s="44">
        <v>1</v>
      </c>
      <c r="N336" s="44">
        <v>1</v>
      </c>
      <c r="O336" s="44">
        <v>3</v>
      </c>
      <c r="P336" s="44">
        <f>SUM(Tabla1[[#This Row],[Enero]:[Marzo]])</f>
        <v>3</v>
      </c>
      <c r="Q336" s="47">
        <f>+Tabla1[[#This Row],[Resultado acumulado primer trimestre]]/Tabla1[[#This Row],[Meta primer trimestre]]</f>
        <v>1</v>
      </c>
      <c r="R336" s="44">
        <v>1</v>
      </c>
      <c r="S336" s="44">
        <v>1</v>
      </c>
      <c r="T336" s="44">
        <v>1</v>
      </c>
      <c r="U336" s="44">
        <v>3</v>
      </c>
      <c r="V336" s="44">
        <f>SUM(Tabla1[[#This Row],[Abril ]:[Junio]])</f>
        <v>3</v>
      </c>
      <c r="W336" s="47">
        <v>1</v>
      </c>
    </row>
    <row r="337" spans="1:23" hidden="1" x14ac:dyDescent="0.25">
      <c r="A337" t="s">
        <v>563</v>
      </c>
      <c r="B337" t="s">
        <v>591</v>
      </c>
      <c r="C337" t="s">
        <v>593</v>
      </c>
      <c r="D337" t="s">
        <v>622</v>
      </c>
      <c r="E337" t="s">
        <v>567</v>
      </c>
      <c r="F337">
        <v>134</v>
      </c>
      <c r="G337" t="s">
        <v>594</v>
      </c>
      <c r="H337" t="s">
        <v>595</v>
      </c>
      <c r="I337">
        <v>8</v>
      </c>
      <c r="J337" t="s">
        <v>568</v>
      </c>
      <c r="L337" s="44" t="s">
        <v>42</v>
      </c>
      <c r="M337" s="44" t="s">
        <v>42</v>
      </c>
      <c r="N337" s="44">
        <v>2</v>
      </c>
      <c r="O337" s="44">
        <v>2</v>
      </c>
      <c r="P337" s="44">
        <f>SUM(Tabla1[[#This Row],[Enero]:[Marzo]])</f>
        <v>2</v>
      </c>
      <c r="Q337" s="47">
        <f>+Tabla1[[#This Row],[Resultado acumulado primer trimestre]]/Tabla1[[#This Row],[Meta primer trimestre]]</f>
        <v>1</v>
      </c>
      <c r="R337" s="44" t="s">
        <v>42</v>
      </c>
      <c r="S337" s="44" t="s">
        <v>42</v>
      </c>
      <c r="T337" s="44">
        <v>2</v>
      </c>
      <c r="U337" s="44">
        <v>2</v>
      </c>
      <c r="V337" s="44">
        <f>SUM(Tabla1[[#This Row],[Abril ]:[Junio]])</f>
        <v>2</v>
      </c>
      <c r="W337" s="47">
        <v>1</v>
      </c>
    </row>
    <row r="338" spans="1:23" hidden="1" x14ac:dyDescent="0.25">
      <c r="A338" t="s">
        <v>563</v>
      </c>
      <c r="B338" t="s">
        <v>591</v>
      </c>
      <c r="C338" t="s">
        <v>593</v>
      </c>
      <c r="D338" t="s">
        <v>622</v>
      </c>
      <c r="E338" t="s">
        <v>571</v>
      </c>
      <c r="F338">
        <v>137</v>
      </c>
      <c r="G338" t="s">
        <v>508</v>
      </c>
      <c r="H338" t="s">
        <v>509</v>
      </c>
      <c r="I338">
        <v>1</v>
      </c>
      <c r="J338" t="s">
        <v>568</v>
      </c>
      <c r="L338" s="44" t="s">
        <v>42</v>
      </c>
      <c r="M338" s="44" t="s">
        <v>42</v>
      </c>
      <c r="N338" s="44" t="s">
        <v>42</v>
      </c>
      <c r="O338" s="44" t="s">
        <v>42</v>
      </c>
      <c r="P338" s="44" t="s">
        <v>42</v>
      </c>
      <c r="Q338" s="47" t="s">
        <v>42</v>
      </c>
      <c r="R338" s="44" t="s">
        <v>42</v>
      </c>
      <c r="S338" s="44" t="s">
        <v>42</v>
      </c>
      <c r="T338" s="44">
        <v>1</v>
      </c>
      <c r="U338" s="44">
        <v>1</v>
      </c>
      <c r="V338" s="44">
        <f>SUM(Tabla1[[#This Row],[Abril ]:[Junio]])</f>
        <v>1</v>
      </c>
      <c r="W338" s="47">
        <v>1</v>
      </c>
    </row>
    <row r="339" spans="1:23" hidden="1" x14ac:dyDescent="0.25">
      <c r="A339" t="s">
        <v>563</v>
      </c>
      <c r="B339" t="s">
        <v>591</v>
      </c>
      <c r="C339" t="s">
        <v>593</v>
      </c>
      <c r="D339" t="s">
        <v>622</v>
      </c>
      <c r="E339" t="s">
        <v>567</v>
      </c>
      <c r="F339">
        <v>144</v>
      </c>
      <c r="G339" t="s">
        <v>510</v>
      </c>
      <c r="H339" t="s">
        <v>596</v>
      </c>
      <c r="I339">
        <v>4</v>
      </c>
      <c r="J339" t="s">
        <v>568</v>
      </c>
      <c r="L339" s="44" t="s">
        <v>42</v>
      </c>
      <c r="M339" s="44" t="s">
        <v>42</v>
      </c>
      <c r="N339" s="44">
        <v>1</v>
      </c>
      <c r="O339" s="44">
        <v>1</v>
      </c>
      <c r="P339" s="44">
        <f>SUM(Tabla1[[#This Row],[Enero]:[Marzo]])</f>
        <v>1</v>
      </c>
      <c r="Q339" s="47">
        <f>+Tabla1[[#This Row],[Resultado acumulado primer trimestre]]/Tabla1[[#This Row],[Meta primer trimestre]]</f>
        <v>1</v>
      </c>
      <c r="R339" s="44" t="s">
        <v>42</v>
      </c>
      <c r="S339" s="44" t="s">
        <v>42</v>
      </c>
      <c r="T339" s="44">
        <v>1</v>
      </c>
      <c r="U339" s="44">
        <v>1</v>
      </c>
      <c r="V339" s="44">
        <f>SUM(Tabla1[[#This Row],[Abril ]:[Junio]])</f>
        <v>1</v>
      </c>
      <c r="W339" s="47">
        <v>1</v>
      </c>
    </row>
    <row r="340" spans="1:23" hidden="1" x14ac:dyDescent="0.25">
      <c r="A340" t="s">
        <v>563</v>
      </c>
      <c r="B340" t="s">
        <v>591</v>
      </c>
      <c r="C340" t="s">
        <v>597</v>
      </c>
      <c r="D340" t="s">
        <v>622</v>
      </c>
      <c r="E340" t="s">
        <v>567</v>
      </c>
      <c r="F340">
        <v>149</v>
      </c>
      <c r="G340" t="s">
        <v>516</v>
      </c>
      <c r="H340" t="s">
        <v>517</v>
      </c>
      <c r="I340">
        <v>2</v>
      </c>
      <c r="J340" t="s">
        <v>568</v>
      </c>
      <c r="L340" s="44" t="s">
        <v>42</v>
      </c>
      <c r="M340" s="44" t="s">
        <v>42</v>
      </c>
      <c r="N340" s="44" t="s">
        <v>42</v>
      </c>
      <c r="O340" s="44" t="s">
        <v>42</v>
      </c>
      <c r="P340" s="44" t="s">
        <v>42</v>
      </c>
      <c r="Q340" s="47" t="s">
        <v>42</v>
      </c>
      <c r="R340" s="44" t="s">
        <v>42</v>
      </c>
      <c r="S340" s="44" t="s">
        <v>42</v>
      </c>
      <c r="T340" s="44">
        <v>1</v>
      </c>
      <c r="U340" s="44">
        <v>1</v>
      </c>
      <c r="V340" s="44">
        <f>SUM(Tabla1[[#This Row],[Abril ]:[Junio]])</f>
        <v>1</v>
      </c>
      <c r="W340" s="47">
        <v>1</v>
      </c>
    </row>
    <row r="341" spans="1:23" hidden="1" x14ac:dyDescent="0.25">
      <c r="A341" t="s">
        <v>563</v>
      </c>
      <c r="B341" t="s">
        <v>600</v>
      </c>
      <c r="C341" t="s">
        <v>601</v>
      </c>
      <c r="D341" t="s">
        <v>622</v>
      </c>
      <c r="E341" t="s">
        <v>571</v>
      </c>
      <c r="F341">
        <v>165</v>
      </c>
      <c r="G341" t="s">
        <v>524</v>
      </c>
      <c r="H341" t="s">
        <v>525</v>
      </c>
      <c r="I341">
        <v>16</v>
      </c>
      <c r="J341" t="s">
        <v>568</v>
      </c>
      <c r="L341" s="44" t="s">
        <v>42</v>
      </c>
      <c r="M341" s="44" t="s">
        <v>42</v>
      </c>
      <c r="N341" s="44">
        <v>4</v>
      </c>
      <c r="O341" s="44">
        <v>4</v>
      </c>
      <c r="P341" s="44">
        <f>SUM(Tabla1[[#This Row],[Enero]:[Marzo]])</f>
        <v>4</v>
      </c>
      <c r="Q341" s="47">
        <f>+Tabla1[[#This Row],[Resultado acumulado primer trimestre]]/Tabla1[[#This Row],[Meta primer trimestre]]</f>
        <v>1</v>
      </c>
      <c r="R341" s="44" t="s">
        <v>42</v>
      </c>
      <c r="S341" s="44" t="s">
        <v>42</v>
      </c>
      <c r="T341" s="44">
        <v>4</v>
      </c>
      <c r="U341" s="44">
        <v>4</v>
      </c>
      <c r="V341" s="44">
        <f>SUM(Tabla1[[#This Row],[Abril ]:[Junio]])</f>
        <v>4</v>
      </c>
      <c r="W341" s="47">
        <v>1</v>
      </c>
    </row>
    <row r="342" spans="1:23" hidden="1" x14ac:dyDescent="0.25">
      <c r="A342" t="s">
        <v>563</v>
      </c>
      <c r="B342" t="s">
        <v>602</v>
      </c>
      <c r="C342" t="s">
        <v>603</v>
      </c>
      <c r="D342" t="s">
        <v>622</v>
      </c>
      <c r="E342" t="s">
        <v>567</v>
      </c>
      <c r="F342">
        <v>189</v>
      </c>
      <c r="G342" t="s">
        <v>526</v>
      </c>
      <c r="H342" t="s">
        <v>353</v>
      </c>
      <c r="I342">
        <v>3</v>
      </c>
      <c r="J342" t="s">
        <v>568</v>
      </c>
      <c r="L342" s="44" t="s">
        <v>42</v>
      </c>
      <c r="M342" s="44" t="s">
        <v>42</v>
      </c>
      <c r="N342" s="44" t="s">
        <v>42</v>
      </c>
      <c r="O342" s="44" t="s">
        <v>42</v>
      </c>
      <c r="P342" s="44" t="s">
        <v>42</v>
      </c>
      <c r="Q342" s="47" t="s">
        <v>42</v>
      </c>
      <c r="R342" s="44" t="s">
        <v>42</v>
      </c>
      <c r="S342" s="44">
        <v>1</v>
      </c>
      <c r="T342" s="44" t="s">
        <v>42</v>
      </c>
      <c r="U342" s="44">
        <v>1</v>
      </c>
      <c r="V342" s="44">
        <f>SUM(Tabla1[[#This Row],[Abril ]:[Junio]])</f>
        <v>1</v>
      </c>
      <c r="W342" s="47">
        <v>1</v>
      </c>
    </row>
    <row r="343" spans="1:23" hidden="1" x14ac:dyDescent="0.25">
      <c r="A343" t="s">
        <v>563</v>
      </c>
      <c r="B343" t="s">
        <v>604</v>
      </c>
      <c r="C343" t="s">
        <v>604</v>
      </c>
      <c r="D343" t="s">
        <v>622</v>
      </c>
      <c r="E343" t="s">
        <v>571</v>
      </c>
      <c r="F343">
        <v>209</v>
      </c>
      <c r="G343" t="s">
        <v>527</v>
      </c>
      <c r="H343" t="s">
        <v>528</v>
      </c>
      <c r="I343">
        <v>100</v>
      </c>
      <c r="J343" t="s">
        <v>41</v>
      </c>
      <c r="L343" s="44" t="s">
        <v>42</v>
      </c>
      <c r="M343" s="44" t="s">
        <v>42</v>
      </c>
      <c r="N343" s="44" t="s">
        <v>42</v>
      </c>
      <c r="O343" s="44" t="s">
        <v>42</v>
      </c>
      <c r="P343" s="44" t="s">
        <v>42</v>
      </c>
      <c r="Q343" s="47" t="s">
        <v>42</v>
      </c>
      <c r="R343" s="44" t="s">
        <v>42</v>
      </c>
      <c r="S343" s="44" t="s">
        <v>42</v>
      </c>
      <c r="T343" s="44" t="s">
        <v>42</v>
      </c>
      <c r="U343" s="44">
        <v>50</v>
      </c>
      <c r="V343" s="44">
        <f>SUM(Tabla1[[#This Row],[Abril ]:[Junio]])</f>
        <v>0</v>
      </c>
      <c r="W343" s="47">
        <v>0</v>
      </c>
    </row>
    <row r="344" spans="1:23" hidden="1" x14ac:dyDescent="0.25">
      <c r="A344" t="s">
        <v>563</v>
      </c>
      <c r="B344" t="s">
        <v>604</v>
      </c>
      <c r="C344" t="s">
        <v>605</v>
      </c>
      <c r="D344" t="s">
        <v>622</v>
      </c>
      <c r="E344" t="s">
        <v>571</v>
      </c>
      <c r="F344">
        <v>218</v>
      </c>
      <c r="G344" t="s">
        <v>529</v>
      </c>
      <c r="H344" t="s">
        <v>443</v>
      </c>
      <c r="I344">
        <v>59</v>
      </c>
      <c r="J344" t="s">
        <v>568</v>
      </c>
      <c r="L344" s="44" t="s">
        <v>42</v>
      </c>
      <c r="M344" s="44" t="s">
        <v>42</v>
      </c>
      <c r="N344" s="44">
        <v>14</v>
      </c>
      <c r="O344" s="44">
        <v>14</v>
      </c>
      <c r="P344" s="44">
        <f>SUM(Tabla1[[#This Row],[Enero]:[Marzo]])</f>
        <v>14</v>
      </c>
      <c r="Q344" s="47">
        <f>+Tabla1[[#This Row],[Resultado acumulado primer trimestre]]/Tabla1[[#This Row],[Meta primer trimestre]]</f>
        <v>1</v>
      </c>
      <c r="R344" s="44" t="s">
        <v>42</v>
      </c>
      <c r="S344" s="44" t="s">
        <v>42</v>
      </c>
      <c r="T344" s="44">
        <v>13</v>
      </c>
      <c r="U344" s="44">
        <v>13</v>
      </c>
      <c r="V344" s="44">
        <f>SUM(Tabla1[[#This Row],[Abril ]:[Junio]])</f>
        <v>13</v>
      </c>
      <c r="W344" s="47">
        <v>1</v>
      </c>
    </row>
    <row r="345" spans="1:23" hidden="1" x14ac:dyDescent="0.25">
      <c r="A345" t="s">
        <v>563</v>
      </c>
      <c r="B345" t="s">
        <v>604</v>
      </c>
      <c r="C345" t="s">
        <v>605</v>
      </c>
      <c r="D345" t="s">
        <v>622</v>
      </c>
      <c r="E345" t="s">
        <v>571</v>
      </c>
      <c r="F345">
        <v>219</v>
      </c>
      <c r="G345" t="s">
        <v>531</v>
      </c>
      <c r="H345" t="s">
        <v>616</v>
      </c>
      <c r="I345">
        <v>13</v>
      </c>
      <c r="J345" t="s">
        <v>568</v>
      </c>
      <c r="L345" s="44" t="s">
        <v>42</v>
      </c>
      <c r="M345" s="44" t="s">
        <v>42</v>
      </c>
      <c r="N345" s="44" t="s">
        <v>42</v>
      </c>
      <c r="O345" s="44" t="s">
        <v>42</v>
      </c>
      <c r="P345" s="44" t="s">
        <v>42</v>
      </c>
      <c r="Q345" s="47" t="s">
        <v>42</v>
      </c>
      <c r="R345" s="44" t="s">
        <v>42</v>
      </c>
      <c r="S345" s="44" t="s">
        <v>42</v>
      </c>
      <c r="T345" s="44">
        <v>3</v>
      </c>
      <c r="U345" s="44">
        <v>3</v>
      </c>
      <c r="V345" s="44">
        <f>SUM(Tabla1[[#This Row],[Abril ]:[Junio]])</f>
        <v>3</v>
      </c>
      <c r="W345" s="47">
        <v>1</v>
      </c>
    </row>
    <row r="346" spans="1:23" hidden="1" x14ac:dyDescent="0.25">
      <c r="A346" t="s">
        <v>563</v>
      </c>
      <c r="B346" t="s">
        <v>564</v>
      </c>
      <c r="C346" t="s">
        <v>565</v>
      </c>
      <c r="D346" t="s">
        <v>623</v>
      </c>
      <c r="E346" t="s">
        <v>567</v>
      </c>
      <c r="F346">
        <v>19</v>
      </c>
      <c r="G346" t="s">
        <v>458</v>
      </c>
      <c r="H346" t="s">
        <v>459</v>
      </c>
      <c r="I346">
        <v>65</v>
      </c>
      <c r="J346" t="s">
        <v>568</v>
      </c>
      <c r="L346" s="45" t="s">
        <v>42</v>
      </c>
      <c r="M346" s="45" t="s">
        <v>42</v>
      </c>
      <c r="N346" s="45" t="s">
        <v>42</v>
      </c>
      <c r="O346" s="44" t="s">
        <v>42</v>
      </c>
      <c r="P346" s="44" t="s">
        <v>42</v>
      </c>
      <c r="Q346" s="47" t="s">
        <v>42</v>
      </c>
      <c r="R346" s="44">
        <v>26</v>
      </c>
      <c r="S346" s="44">
        <v>0</v>
      </c>
      <c r="T346" s="44">
        <v>21</v>
      </c>
      <c r="U346" s="45">
        <v>30</v>
      </c>
      <c r="V346" s="44">
        <f>SUM(Tabla1[[#This Row],[Abril ]:[Junio]])</f>
        <v>47</v>
      </c>
      <c r="W346" s="47">
        <v>1</v>
      </c>
    </row>
    <row r="347" spans="1:23" hidden="1" x14ac:dyDescent="0.25">
      <c r="A347" t="s">
        <v>563</v>
      </c>
      <c r="B347" t="s">
        <v>564</v>
      </c>
      <c r="C347" t="s">
        <v>565</v>
      </c>
      <c r="D347" t="s">
        <v>623</v>
      </c>
      <c r="E347" t="s">
        <v>567</v>
      </c>
      <c r="F347">
        <v>20</v>
      </c>
      <c r="G347" t="s">
        <v>460</v>
      </c>
      <c r="H347" t="s">
        <v>461</v>
      </c>
      <c r="I347">
        <v>65</v>
      </c>
      <c r="J347" t="s">
        <v>568</v>
      </c>
      <c r="L347" s="45" t="s">
        <v>42</v>
      </c>
      <c r="M347" s="45" t="s">
        <v>42</v>
      </c>
      <c r="N347" s="45" t="s">
        <v>42</v>
      </c>
      <c r="O347" s="44" t="s">
        <v>42</v>
      </c>
      <c r="P347" s="44" t="s">
        <v>42</v>
      </c>
      <c r="Q347" s="47" t="s">
        <v>42</v>
      </c>
      <c r="R347" s="44">
        <v>0</v>
      </c>
      <c r="S347" s="44">
        <v>27</v>
      </c>
      <c r="T347" s="44">
        <v>29</v>
      </c>
      <c r="U347" s="45">
        <v>20</v>
      </c>
      <c r="V347" s="44">
        <f>SUM(Tabla1[[#This Row],[Abril ]:[Junio]])</f>
        <v>56</v>
      </c>
      <c r="W347" s="47">
        <v>1</v>
      </c>
    </row>
    <row r="348" spans="1:23" hidden="1" x14ac:dyDescent="0.25">
      <c r="A348" t="s">
        <v>563</v>
      </c>
      <c r="B348" t="s">
        <v>570</v>
      </c>
      <c r="C348" t="s">
        <v>574</v>
      </c>
      <c r="D348" t="s">
        <v>623</v>
      </c>
      <c r="E348" t="s">
        <v>575</v>
      </c>
      <c r="F348">
        <v>39</v>
      </c>
      <c r="G348" t="s">
        <v>470</v>
      </c>
      <c r="H348" t="s">
        <v>471</v>
      </c>
      <c r="I348">
        <v>50</v>
      </c>
      <c r="J348" t="s">
        <v>568</v>
      </c>
      <c r="L348" s="45" t="s">
        <v>42</v>
      </c>
      <c r="M348" s="45" t="s">
        <v>42</v>
      </c>
      <c r="N348" s="45">
        <v>0</v>
      </c>
      <c r="O348" s="44" t="s">
        <v>42</v>
      </c>
      <c r="P348" s="44" t="s">
        <v>42</v>
      </c>
      <c r="Q348" s="47" t="s">
        <v>42</v>
      </c>
      <c r="R348" s="44" t="s">
        <v>42</v>
      </c>
      <c r="S348" s="44" t="s">
        <v>42</v>
      </c>
      <c r="T348" s="44">
        <v>14</v>
      </c>
      <c r="U348" s="45">
        <v>15</v>
      </c>
      <c r="V348" s="44">
        <f>SUM(Tabla1[[#This Row],[Abril ]:[Junio]])</f>
        <v>14</v>
      </c>
      <c r="W348" s="47">
        <v>0.93333333333333335</v>
      </c>
    </row>
    <row r="349" spans="1:23" hidden="1" x14ac:dyDescent="0.25">
      <c r="A349" t="s">
        <v>563</v>
      </c>
      <c r="B349" t="s">
        <v>576</v>
      </c>
      <c r="C349" t="s">
        <v>582</v>
      </c>
      <c r="D349" t="s">
        <v>623</v>
      </c>
      <c r="E349" t="s">
        <v>575</v>
      </c>
      <c r="F349">
        <v>85</v>
      </c>
      <c r="G349" t="s">
        <v>583</v>
      </c>
      <c r="H349" t="s">
        <v>584</v>
      </c>
      <c r="I349">
        <v>1400</v>
      </c>
      <c r="J349" t="s">
        <v>568</v>
      </c>
      <c r="L349" s="45" t="s">
        <v>42</v>
      </c>
      <c r="M349" s="45" t="s">
        <v>42</v>
      </c>
      <c r="N349" s="45" t="s">
        <v>42</v>
      </c>
      <c r="O349" s="44">
        <v>10</v>
      </c>
      <c r="P349" s="44">
        <f>SUM(Tabla1[[#This Row],[Enero]:[Marzo]])</f>
        <v>0</v>
      </c>
      <c r="Q349" s="47">
        <f>+Tabla1[[#This Row],[Resultado acumulado primer trimestre]]/Tabla1[[#This Row],[Meta primer trimestre]]</f>
        <v>0</v>
      </c>
      <c r="R349" s="44" t="s">
        <v>42</v>
      </c>
      <c r="S349" s="44" t="s">
        <v>42</v>
      </c>
      <c r="T349" s="44">
        <v>521</v>
      </c>
      <c r="U349" s="45">
        <v>560</v>
      </c>
      <c r="V349" s="44">
        <f>SUM(Tabla1[[#This Row],[Abril ]:[Junio]])</f>
        <v>521</v>
      </c>
      <c r="W349" s="47">
        <v>0.93035714285714288</v>
      </c>
    </row>
    <row r="350" spans="1:23" hidden="1" x14ac:dyDescent="0.25">
      <c r="A350" t="s">
        <v>563</v>
      </c>
      <c r="B350" t="s">
        <v>576</v>
      </c>
      <c r="C350" t="s">
        <v>585</v>
      </c>
      <c r="D350" t="s">
        <v>623</v>
      </c>
      <c r="E350" t="s">
        <v>586</v>
      </c>
      <c r="F350">
        <v>95</v>
      </c>
      <c r="G350" t="s">
        <v>223</v>
      </c>
      <c r="H350" t="s">
        <v>224</v>
      </c>
      <c r="I350">
        <v>10</v>
      </c>
      <c r="J350" t="s">
        <v>568</v>
      </c>
      <c r="L350" s="45" t="s">
        <v>42</v>
      </c>
      <c r="M350" s="45">
        <v>1</v>
      </c>
      <c r="N350" s="45" t="s">
        <v>42</v>
      </c>
      <c r="O350" s="44" t="s">
        <v>42</v>
      </c>
      <c r="P350" s="44" t="s">
        <v>42</v>
      </c>
      <c r="Q350" s="47" t="s">
        <v>42</v>
      </c>
      <c r="R350" s="44" t="s">
        <v>42</v>
      </c>
      <c r="S350" s="44" t="s">
        <v>42</v>
      </c>
      <c r="T350" s="44" t="s">
        <v>42</v>
      </c>
      <c r="U350" s="45">
        <v>0</v>
      </c>
      <c r="V350" s="44">
        <f>SUM(Tabla1[[#This Row],[Abril ]:[Junio]])</f>
        <v>0</v>
      </c>
      <c r="W350" s="47"/>
    </row>
    <row r="351" spans="1:23" hidden="1" x14ac:dyDescent="0.25">
      <c r="A351" t="s">
        <v>563</v>
      </c>
      <c r="B351" t="s">
        <v>576</v>
      </c>
      <c r="C351" t="s">
        <v>585</v>
      </c>
      <c r="D351" t="s">
        <v>623</v>
      </c>
      <c r="E351" t="s">
        <v>586</v>
      </c>
      <c r="F351">
        <v>98</v>
      </c>
      <c r="G351" t="s">
        <v>587</v>
      </c>
      <c r="H351" t="s">
        <v>588</v>
      </c>
      <c r="I351">
        <v>520</v>
      </c>
      <c r="J351" t="s">
        <v>568</v>
      </c>
      <c r="L351" s="45" t="s">
        <v>42</v>
      </c>
      <c r="M351" s="45">
        <v>0</v>
      </c>
      <c r="N351" s="45" t="s">
        <v>42</v>
      </c>
      <c r="O351" s="44">
        <v>1</v>
      </c>
      <c r="P351" s="44">
        <f>SUM(Tabla1[[#This Row],[Enero]:[Marzo]])</f>
        <v>0</v>
      </c>
      <c r="Q351" s="47">
        <f>+Tabla1[[#This Row],[Resultado acumulado primer trimestre]]/Tabla1[[#This Row],[Meta primer trimestre]]</f>
        <v>0</v>
      </c>
      <c r="R351" s="44" t="s">
        <v>42</v>
      </c>
      <c r="S351" s="44" t="s">
        <v>42</v>
      </c>
      <c r="T351" s="44" t="s">
        <v>42</v>
      </c>
      <c r="U351" s="45">
        <v>0</v>
      </c>
      <c r="V351" s="44" t="s">
        <v>42</v>
      </c>
      <c r="W351" s="47"/>
    </row>
    <row r="352" spans="1:23" hidden="1" x14ac:dyDescent="0.25">
      <c r="A352" t="s">
        <v>563</v>
      </c>
      <c r="B352" t="s">
        <v>589</v>
      </c>
      <c r="C352" t="s">
        <v>589</v>
      </c>
      <c r="D352" t="s">
        <v>623</v>
      </c>
      <c r="E352" t="s">
        <v>575</v>
      </c>
      <c r="F352">
        <v>105</v>
      </c>
      <c r="G352" t="s">
        <v>590</v>
      </c>
      <c r="H352" t="s">
        <v>49</v>
      </c>
      <c r="I352">
        <v>3</v>
      </c>
      <c r="J352" t="s">
        <v>568</v>
      </c>
      <c r="L352" s="45" t="s">
        <v>42</v>
      </c>
      <c r="M352" s="45" t="s">
        <v>42</v>
      </c>
      <c r="N352" s="45">
        <v>0</v>
      </c>
      <c r="O352" s="44">
        <v>36</v>
      </c>
      <c r="P352" s="44">
        <f>SUM(Tabla1[[#This Row],[Enero]:[Marzo]])</f>
        <v>0</v>
      </c>
      <c r="Q352" s="47">
        <f>+Tabla1[[#This Row],[Resultado acumulado primer trimestre]]/Tabla1[[#This Row],[Meta primer trimestre]]</f>
        <v>0</v>
      </c>
      <c r="R352" s="44">
        <v>3</v>
      </c>
      <c r="S352" s="44" t="s">
        <v>42</v>
      </c>
      <c r="T352" s="44" t="s">
        <v>42</v>
      </c>
      <c r="U352" s="45">
        <v>1</v>
      </c>
      <c r="V352" s="44" t="s">
        <v>42</v>
      </c>
      <c r="W352" s="47">
        <v>1</v>
      </c>
    </row>
    <row r="353" spans="1:23" hidden="1" x14ac:dyDescent="0.25">
      <c r="A353" t="s">
        <v>563</v>
      </c>
      <c r="B353" t="s">
        <v>591</v>
      </c>
      <c r="C353" t="s">
        <v>591</v>
      </c>
      <c r="D353" t="s">
        <v>623</v>
      </c>
      <c r="E353" t="s">
        <v>567</v>
      </c>
      <c r="F353">
        <v>114</v>
      </c>
      <c r="G353" t="s">
        <v>500</v>
      </c>
      <c r="H353" t="s">
        <v>501</v>
      </c>
      <c r="I353">
        <v>4</v>
      </c>
      <c r="J353" t="s">
        <v>568</v>
      </c>
      <c r="L353" s="45" t="s">
        <v>42</v>
      </c>
      <c r="M353" s="45" t="s">
        <v>42</v>
      </c>
      <c r="N353" s="45">
        <v>1</v>
      </c>
      <c r="O353" s="44">
        <v>2</v>
      </c>
      <c r="P353" s="44">
        <f>SUM(Tabla1[[#This Row],[Enero]:[Marzo]])</f>
        <v>1</v>
      </c>
      <c r="Q353" s="47">
        <f>+Tabla1[[#This Row],[Resultado acumulado primer trimestre]]/Tabla1[[#This Row],[Meta primer trimestre]]</f>
        <v>0.5</v>
      </c>
      <c r="R353" s="44" t="s">
        <v>42</v>
      </c>
      <c r="S353" s="44" t="s">
        <v>42</v>
      </c>
      <c r="T353" s="44">
        <v>1</v>
      </c>
      <c r="U353" s="45">
        <v>1</v>
      </c>
      <c r="V353" s="44">
        <f>SUM(Tabla1[[#This Row],[Abril ]:[Junio]])</f>
        <v>1</v>
      </c>
      <c r="W353" s="47">
        <v>1</v>
      </c>
    </row>
    <row r="354" spans="1:23" hidden="1" x14ac:dyDescent="0.25">
      <c r="A354" t="s">
        <v>563</v>
      </c>
      <c r="B354" t="s">
        <v>591</v>
      </c>
      <c r="C354" t="s">
        <v>592</v>
      </c>
      <c r="D354" t="s">
        <v>623</v>
      </c>
      <c r="E354" t="s">
        <v>567</v>
      </c>
      <c r="F354">
        <v>131</v>
      </c>
      <c r="G354" t="s">
        <v>504</v>
      </c>
      <c r="H354" t="s">
        <v>505</v>
      </c>
      <c r="I354">
        <v>12</v>
      </c>
      <c r="J354" t="s">
        <v>568</v>
      </c>
      <c r="L354" s="45">
        <v>1</v>
      </c>
      <c r="M354" s="45">
        <v>1</v>
      </c>
      <c r="N354" s="45">
        <v>1</v>
      </c>
      <c r="O354" s="44">
        <v>1</v>
      </c>
      <c r="P354" s="44">
        <f>SUM(Tabla1[[#This Row],[Enero]:[Marzo]])</f>
        <v>3</v>
      </c>
      <c r="Q354" s="47">
        <f>+Tabla1[[#This Row],[Resultado acumulado primer trimestre]]/Tabla1[[#This Row],[Meta primer trimestre]]</f>
        <v>3</v>
      </c>
      <c r="R354" s="44">
        <v>1</v>
      </c>
      <c r="S354" s="44">
        <v>1</v>
      </c>
      <c r="T354" s="44">
        <v>1</v>
      </c>
      <c r="U354" s="45">
        <v>3</v>
      </c>
      <c r="V354" s="44">
        <f>SUM(Tabla1[[#This Row],[Abril ]:[Junio]])</f>
        <v>3</v>
      </c>
      <c r="W354" s="47">
        <v>1</v>
      </c>
    </row>
    <row r="355" spans="1:23" hidden="1" x14ac:dyDescent="0.25">
      <c r="A355" t="s">
        <v>563</v>
      </c>
      <c r="B355" t="s">
        <v>591</v>
      </c>
      <c r="C355" t="s">
        <v>593</v>
      </c>
      <c r="D355" t="s">
        <v>623</v>
      </c>
      <c r="E355" t="s">
        <v>567</v>
      </c>
      <c r="F355">
        <v>134</v>
      </c>
      <c r="G355" t="s">
        <v>594</v>
      </c>
      <c r="H355" t="s">
        <v>595</v>
      </c>
      <c r="I355">
        <v>16</v>
      </c>
      <c r="J355" t="s">
        <v>568</v>
      </c>
      <c r="L355" s="45" t="s">
        <v>42</v>
      </c>
      <c r="M355" s="45" t="s">
        <v>42</v>
      </c>
      <c r="N355" s="45">
        <v>4</v>
      </c>
      <c r="O355" s="44">
        <v>3</v>
      </c>
      <c r="P355" s="44">
        <f>SUM(Tabla1[[#This Row],[Enero]:[Marzo]])</f>
        <v>4</v>
      </c>
      <c r="Q355" s="47">
        <f>+Tabla1[[#This Row],[Resultado acumulado primer trimestre]]/Tabla1[[#This Row],[Meta primer trimestre]]</f>
        <v>1.3333333333333333</v>
      </c>
      <c r="R355" s="44" t="s">
        <v>42</v>
      </c>
      <c r="S355" s="44" t="s">
        <v>42</v>
      </c>
      <c r="T355" s="44">
        <v>4</v>
      </c>
      <c r="U355" s="45">
        <v>4</v>
      </c>
      <c r="V355" s="44">
        <f>SUM(Tabla1[[#This Row],[Abril ]:[Junio]])</f>
        <v>4</v>
      </c>
      <c r="W355" s="47">
        <v>1</v>
      </c>
    </row>
    <row r="356" spans="1:23" hidden="1" x14ac:dyDescent="0.25">
      <c r="A356" t="s">
        <v>563</v>
      </c>
      <c r="B356" t="s">
        <v>591</v>
      </c>
      <c r="C356" t="s">
        <v>593</v>
      </c>
      <c r="D356" t="s">
        <v>623</v>
      </c>
      <c r="E356" t="s">
        <v>571</v>
      </c>
      <c r="F356">
        <v>137</v>
      </c>
      <c r="G356" t="s">
        <v>508</v>
      </c>
      <c r="H356" t="s">
        <v>509</v>
      </c>
      <c r="I356">
        <v>1</v>
      </c>
      <c r="J356" t="s">
        <v>568</v>
      </c>
      <c r="L356" s="45" t="s">
        <v>42</v>
      </c>
      <c r="M356" s="45" t="s">
        <v>42</v>
      </c>
      <c r="N356" s="45" t="s">
        <v>42</v>
      </c>
      <c r="O356" s="44">
        <v>4</v>
      </c>
      <c r="P356" s="44">
        <f>SUM(Tabla1[[#This Row],[Enero]:[Marzo]])</f>
        <v>0</v>
      </c>
      <c r="Q356" s="47">
        <f>+Tabla1[[#This Row],[Resultado acumulado primer trimestre]]/Tabla1[[#This Row],[Meta primer trimestre]]</f>
        <v>0</v>
      </c>
      <c r="R356" s="44" t="s">
        <v>42</v>
      </c>
      <c r="S356" s="44" t="s">
        <v>42</v>
      </c>
      <c r="T356" s="44">
        <v>1</v>
      </c>
      <c r="U356" s="45">
        <v>1</v>
      </c>
      <c r="V356" s="44">
        <f>SUM(Tabla1[[#This Row],[Abril ]:[Junio]])</f>
        <v>1</v>
      </c>
      <c r="W356" s="47">
        <v>1</v>
      </c>
    </row>
    <row r="357" spans="1:23" hidden="1" x14ac:dyDescent="0.25">
      <c r="A357" t="s">
        <v>563</v>
      </c>
      <c r="B357" t="s">
        <v>591</v>
      </c>
      <c r="C357" t="s">
        <v>593</v>
      </c>
      <c r="D357" t="s">
        <v>623</v>
      </c>
      <c r="E357" t="s">
        <v>567</v>
      </c>
      <c r="F357">
        <v>144</v>
      </c>
      <c r="G357" t="s">
        <v>510</v>
      </c>
      <c r="H357" t="s">
        <v>596</v>
      </c>
      <c r="I357">
        <v>4</v>
      </c>
      <c r="J357" t="s">
        <v>568</v>
      </c>
      <c r="L357" s="45" t="s">
        <v>42</v>
      </c>
      <c r="M357" s="45" t="s">
        <v>42</v>
      </c>
      <c r="N357" s="45">
        <v>1</v>
      </c>
      <c r="O357" s="44" t="s">
        <v>42</v>
      </c>
      <c r="P357" s="44" t="s">
        <v>42</v>
      </c>
      <c r="Q357" s="47" t="s">
        <v>42</v>
      </c>
      <c r="R357" s="44" t="s">
        <v>42</v>
      </c>
      <c r="S357" s="44" t="s">
        <v>42</v>
      </c>
      <c r="T357" s="44">
        <v>1</v>
      </c>
      <c r="U357" s="45">
        <v>1</v>
      </c>
      <c r="V357" s="44">
        <f>SUM(Tabla1[[#This Row],[Abril ]:[Junio]])</f>
        <v>1</v>
      </c>
      <c r="W357" s="47">
        <v>1</v>
      </c>
    </row>
    <row r="358" spans="1:23" hidden="1" x14ac:dyDescent="0.25">
      <c r="A358" t="s">
        <v>563</v>
      </c>
      <c r="B358" t="s">
        <v>591</v>
      </c>
      <c r="C358" t="s">
        <v>597</v>
      </c>
      <c r="D358" t="s">
        <v>623</v>
      </c>
      <c r="E358" t="s">
        <v>567</v>
      </c>
      <c r="F358">
        <v>149</v>
      </c>
      <c r="G358" t="s">
        <v>516</v>
      </c>
      <c r="H358" t="s">
        <v>517</v>
      </c>
      <c r="I358">
        <v>2</v>
      </c>
      <c r="J358" t="s">
        <v>568</v>
      </c>
      <c r="L358" s="45" t="s">
        <v>42</v>
      </c>
      <c r="M358" s="45" t="s">
        <v>42</v>
      </c>
      <c r="N358" s="45" t="s">
        <v>42</v>
      </c>
      <c r="O358" s="44">
        <v>1</v>
      </c>
      <c r="P358" s="44">
        <f>SUM(Tabla1[[#This Row],[Enero]:[Marzo]])</f>
        <v>0</v>
      </c>
      <c r="Q358" s="47">
        <f>+Tabla1[[#This Row],[Resultado acumulado primer trimestre]]/Tabla1[[#This Row],[Meta primer trimestre]]</f>
        <v>0</v>
      </c>
      <c r="R358" s="44" t="s">
        <v>42</v>
      </c>
      <c r="S358" s="44" t="s">
        <v>42</v>
      </c>
      <c r="T358" s="44">
        <v>1</v>
      </c>
      <c r="U358" s="45">
        <v>1</v>
      </c>
      <c r="V358" s="44">
        <f>SUM(Tabla1[[#This Row],[Abril ]:[Junio]])</f>
        <v>1</v>
      </c>
      <c r="W358" s="47">
        <v>1</v>
      </c>
    </row>
    <row r="359" spans="1:23" hidden="1" x14ac:dyDescent="0.25">
      <c r="A359" t="s">
        <v>563</v>
      </c>
      <c r="B359" t="s">
        <v>600</v>
      </c>
      <c r="C359" t="s">
        <v>601</v>
      </c>
      <c r="D359" t="s">
        <v>623</v>
      </c>
      <c r="E359" t="s">
        <v>571</v>
      </c>
      <c r="F359">
        <v>165</v>
      </c>
      <c r="G359" t="s">
        <v>524</v>
      </c>
      <c r="H359" t="s">
        <v>525</v>
      </c>
      <c r="I359">
        <v>25</v>
      </c>
      <c r="J359" t="s">
        <v>568</v>
      </c>
      <c r="L359" s="45" t="s">
        <v>42</v>
      </c>
      <c r="M359" s="45" t="s">
        <v>42</v>
      </c>
      <c r="N359" s="45">
        <v>12</v>
      </c>
      <c r="O359" s="44" t="s">
        <v>42</v>
      </c>
      <c r="P359" s="44" t="s">
        <v>42</v>
      </c>
      <c r="Q359" s="47" t="s">
        <v>42</v>
      </c>
      <c r="R359" s="44" t="s">
        <v>42</v>
      </c>
      <c r="S359" s="44" t="s">
        <v>42</v>
      </c>
      <c r="T359" s="44">
        <v>10</v>
      </c>
      <c r="U359" s="45">
        <v>9</v>
      </c>
      <c r="V359" s="44">
        <f>SUM(Tabla1[[#This Row],[Abril ]:[Junio]])</f>
        <v>10</v>
      </c>
      <c r="W359" s="47">
        <v>1</v>
      </c>
    </row>
    <row r="360" spans="1:23" hidden="1" x14ac:dyDescent="0.25">
      <c r="A360" t="s">
        <v>563</v>
      </c>
      <c r="B360" t="s">
        <v>602</v>
      </c>
      <c r="C360" t="s">
        <v>603</v>
      </c>
      <c r="D360" t="s">
        <v>623</v>
      </c>
      <c r="E360" t="s">
        <v>567</v>
      </c>
      <c r="F360">
        <v>189</v>
      </c>
      <c r="G360" t="s">
        <v>526</v>
      </c>
      <c r="H360" t="s">
        <v>353</v>
      </c>
      <c r="I360">
        <v>3</v>
      </c>
      <c r="J360" t="s">
        <v>568</v>
      </c>
      <c r="L360" s="45" t="s">
        <v>42</v>
      </c>
      <c r="M360" s="45" t="s">
        <v>42</v>
      </c>
      <c r="N360" s="45" t="s">
        <v>42</v>
      </c>
      <c r="O360" s="44">
        <v>9</v>
      </c>
      <c r="P360" s="44">
        <f>SUM(Tabla1[[#This Row],[Enero]:[Marzo]])</f>
        <v>0</v>
      </c>
      <c r="Q360" s="47">
        <f>+Tabla1[[#This Row],[Resultado acumulado primer trimestre]]/Tabla1[[#This Row],[Meta primer trimestre]]</f>
        <v>0</v>
      </c>
      <c r="R360" s="44" t="s">
        <v>42</v>
      </c>
      <c r="S360" s="44">
        <v>1</v>
      </c>
      <c r="T360" s="44" t="s">
        <v>42</v>
      </c>
      <c r="U360" s="45">
        <v>1</v>
      </c>
      <c r="V360" s="44">
        <f>SUM(Tabla1[[#This Row],[Abril ]:[Junio]])</f>
        <v>1</v>
      </c>
      <c r="W360" s="47">
        <v>1</v>
      </c>
    </row>
    <row r="361" spans="1:23" hidden="1" x14ac:dyDescent="0.25">
      <c r="A361" t="s">
        <v>563</v>
      </c>
      <c r="B361" t="s">
        <v>604</v>
      </c>
      <c r="C361" t="s">
        <v>604</v>
      </c>
      <c r="D361" t="s">
        <v>623</v>
      </c>
      <c r="E361" t="s">
        <v>571</v>
      </c>
      <c r="F361">
        <v>209</v>
      </c>
      <c r="G361" t="s">
        <v>527</v>
      </c>
      <c r="H361" t="s">
        <v>528</v>
      </c>
      <c r="I361">
        <v>100</v>
      </c>
      <c r="J361" t="s">
        <v>41</v>
      </c>
      <c r="L361" s="45" t="s">
        <v>42</v>
      </c>
      <c r="M361" s="45" t="s">
        <v>42</v>
      </c>
      <c r="N361" s="45" t="s">
        <v>42</v>
      </c>
      <c r="O361" s="44" t="s">
        <v>42</v>
      </c>
      <c r="P361" s="44" t="s">
        <v>42</v>
      </c>
      <c r="Q361" s="47" t="s">
        <v>42</v>
      </c>
      <c r="R361" s="44" t="s">
        <v>42</v>
      </c>
      <c r="S361" s="44" t="s">
        <v>42</v>
      </c>
      <c r="T361" s="44" t="s">
        <v>42</v>
      </c>
      <c r="U361" s="45">
        <v>50</v>
      </c>
      <c r="V361" s="44">
        <f>SUM(Tabla1[[#This Row],[Abril ]:[Junio]])</f>
        <v>0</v>
      </c>
      <c r="W361" s="47">
        <v>0</v>
      </c>
    </row>
    <row r="362" spans="1:23" hidden="1" x14ac:dyDescent="0.25">
      <c r="A362" t="s">
        <v>563</v>
      </c>
      <c r="B362" t="s">
        <v>604</v>
      </c>
      <c r="C362" t="s">
        <v>605</v>
      </c>
      <c r="D362" t="s">
        <v>623</v>
      </c>
      <c r="E362" t="s">
        <v>571</v>
      </c>
      <c r="F362">
        <v>218</v>
      </c>
      <c r="G362" t="s">
        <v>529</v>
      </c>
      <c r="H362" t="s">
        <v>443</v>
      </c>
      <c r="I362">
        <v>60</v>
      </c>
      <c r="J362" t="s">
        <v>568</v>
      </c>
      <c r="L362" s="45" t="s">
        <v>42</v>
      </c>
      <c r="M362" s="45" t="s">
        <v>42</v>
      </c>
      <c r="N362" s="45">
        <v>10</v>
      </c>
      <c r="O362" s="44" t="s">
        <v>42</v>
      </c>
      <c r="P362" s="44" t="s">
        <v>42</v>
      </c>
      <c r="Q362" s="47" t="s">
        <v>42</v>
      </c>
      <c r="R362" s="44" t="s">
        <v>42</v>
      </c>
      <c r="S362" s="44" t="s">
        <v>42</v>
      </c>
      <c r="T362" s="44">
        <v>10</v>
      </c>
      <c r="U362" s="45">
        <v>10</v>
      </c>
      <c r="V362" s="44">
        <f>SUM(Tabla1[[#This Row],[Abril ]:[Junio]])</f>
        <v>10</v>
      </c>
      <c r="W362" s="47">
        <v>1</v>
      </c>
    </row>
    <row r="363" spans="1:23" hidden="1" x14ac:dyDescent="0.25">
      <c r="A363" t="s">
        <v>563</v>
      </c>
      <c r="B363" t="s">
        <v>604</v>
      </c>
      <c r="C363" t="s">
        <v>605</v>
      </c>
      <c r="D363" t="s">
        <v>623</v>
      </c>
      <c r="E363" t="s">
        <v>571</v>
      </c>
      <c r="F363">
        <v>219</v>
      </c>
      <c r="G363" t="s">
        <v>531</v>
      </c>
      <c r="H363" t="s">
        <v>616</v>
      </c>
      <c r="I363">
        <v>15</v>
      </c>
      <c r="J363" t="s">
        <v>568</v>
      </c>
      <c r="L363" s="45" t="s">
        <v>42</v>
      </c>
      <c r="M363" s="45" t="s">
        <v>42</v>
      </c>
      <c r="N363" s="45">
        <v>3</v>
      </c>
      <c r="O363" s="44">
        <v>10</v>
      </c>
      <c r="P363" s="44">
        <f>SUM(Tabla1[[#This Row],[Enero]:[Marzo]])</f>
        <v>3</v>
      </c>
      <c r="Q363" s="47">
        <f>+Tabla1[[#This Row],[Resultado acumulado primer trimestre]]/Tabla1[[#This Row],[Meta primer trimestre]]</f>
        <v>0.3</v>
      </c>
      <c r="R363" s="44" t="s">
        <v>42</v>
      </c>
      <c r="S363" s="44" t="s">
        <v>42</v>
      </c>
      <c r="T363" s="44">
        <v>2</v>
      </c>
      <c r="U363" s="45">
        <v>4</v>
      </c>
      <c r="V363" s="44">
        <f>SUM(Tabla1[[#This Row],[Abril ]:[Junio]])</f>
        <v>2</v>
      </c>
      <c r="W363" s="47">
        <v>0.5</v>
      </c>
    </row>
    <row r="364" spans="1:23" hidden="1" x14ac:dyDescent="0.25">
      <c r="A364" t="s">
        <v>569</v>
      </c>
      <c r="B364" t="s">
        <v>570</v>
      </c>
      <c r="C364" t="s">
        <v>462</v>
      </c>
      <c r="D364" t="s">
        <v>623</v>
      </c>
      <c r="E364" t="s">
        <v>571</v>
      </c>
      <c r="F364">
        <v>29</v>
      </c>
      <c r="G364" t="s">
        <v>463</v>
      </c>
      <c r="H364" t="s">
        <v>464</v>
      </c>
      <c r="I364">
        <v>100</v>
      </c>
      <c r="J364" t="s">
        <v>41</v>
      </c>
      <c r="L364" s="47" t="s">
        <v>42</v>
      </c>
      <c r="M364" s="47" t="s">
        <v>42</v>
      </c>
      <c r="N364" s="47">
        <v>3</v>
      </c>
      <c r="O364" s="47">
        <v>3</v>
      </c>
      <c r="P364" s="47">
        <v>1</v>
      </c>
      <c r="Q364" s="47">
        <v>1</v>
      </c>
      <c r="R364" s="47" t="s">
        <v>42</v>
      </c>
      <c r="S364" s="47" t="s">
        <v>42</v>
      </c>
      <c r="T364" s="47">
        <v>2</v>
      </c>
      <c r="U364" s="47">
        <v>1</v>
      </c>
      <c r="V364" s="47">
        <v>5.8823529411764705E-2</v>
      </c>
      <c r="W364" s="47">
        <v>0.5</v>
      </c>
    </row>
    <row r="365" spans="1:23" hidden="1" x14ac:dyDescent="0.25">
      <c r="A365" t="s">
        <v>569</v>
      </c>
      <c r="B365" t="s">
        <v>570</v>
      </c>
      <c r="C365" t="s">
        <v>462</v>
      </c>
      <c r="D365" t="s">
        <v>623</v>
      </c>
      <c r="E365" t="s">
        <v>571</v>
      </c>
      <c r="F365">
        <v>31</v>
      </c>
      <c r="G365" t="s">
        <v>465</v>
      </c>
      <c r="H365" t="s">
        <v>572</v>
      </c>
      <c r="I365">
        <v>100</v>
      </c>
      <c r="J365" t="s">
        <v>41</v>
      </c>
      <c r="L365" s="47" t="s">
        <v>42</v>
      </c>
      <c r="M365" s="47" t="s">
        <v>42</v>
      </c>
      <c r="N365" s="47" t="s">
        <v>42</v>
      </c>
      <c r="O365" s="47" t="s">
        <v>42</v>
      </c>
      <c r="P365" s="47" t="s">
        <v>42</v>
      </c>
      <c r="Q365" s="47" t="s">
        <v>42</v>
      </c>
      <c r="R365" s="47" t="s">
        <v>42</v>
      </c>
      <c r="S365" s="47" t="s">
        <v>42</v>
      </c>
      <c r="T365" s="47">
        <v>0</v>
      </c>
      <c r="U365" s="47">
        <v>1</v>
      </c>
      <c r="V365" s="47">
        <v>1</v>
      </c>
      <c r="W365" s="47">
        <v>1</v>
      </c>
    </row>
    <row r="366" spans="1:23" hidden="1" x14ac:dyDescent="0.25">
      <c r="A366" t="s">
        <v>569</v>
      </c>
      <c r="B366" t="s">
        <v>570</v>
      </c>
      <c r="C366" t="s">
        <v>462</v>
      </c>
      <c r="D366" t="s">
        <v>623</v>
      </c>
      <c r="E366" t="s">
        <v>571</v>
      </c>
      <c r="F366">
        <v>32</v>
      </c>
      <c r="G366" t="s">
        <v>467</v>
      </c>
      <c r="H366" t="s">
        <v>573</v>
      </c>
      <c r="I366">
        <v>100</v>
      </c>
      <c r="J366" t="s">
        <v>41</v>
      </c>
      <c r="L366" s="47" t="s">
        <v>42</v>
      </c>
      <c r="M366" s="47" t="s">
        <v>42</v>
      </c>
      <c r="N366" s="47" t="s">
        <v>42</v>
      </c>
      <c r="O366" s="47" t="s">
        <v>42</v>
      </c>
      <c r="P366" s="47" t="s">
        <v>42</v>
      </c>
      <c r="Q366" s="47" t="s">
        <v>42</v>
      </c>
      <c r="R366" s="47">
        <v>0</v>
      </c>
      <c r="S366" s="47" t="s">
        <v>42</v>
      </c>
      <c r="T366" s="47" t="s">
        <v>42</v>
      </c>
      <c r="U366" s="47">
        <v>1</v>
      </c>
      <c r="V366" s="47">
        <v>1</v>
      </c>
      <c r="W366" s="47">
        <v>1</v>
      </c>
    </row>
    <row r="367" spans="1:23" hidden="1" x14ac:dyDescent="0.25">
      <c r="A367" t="s">
        <v>569</v>
      </c>
      <c r="B367" t="s">
        <v>576</v>
      </c>
      <c r="C367" t="s">
        <v>577</v>
      </c>
      <c r="D367" t="s">
        <v>623</v>
      </c>
      <c r="E367" t="s">
        <v>37</v>
      </c>
      <c r="F367">
        <v>47</v>
      </c>
      <c r="G367" t="s">
        <v>473</v>
      </c>
      <c r="H367" t="s">
        <v>474</v>
      </c>
      <c r="I367">
        <v>90</v>
      </c>
      <c r="J367" t="s">
        <v>41</v>
      </c>
      <c r="L367" s="47" t="s">
        <v>42</v>
      </c>
      <c r="M367" s="47">
        <v>1.1083000000000001</v>
      </c>
      <c r="N367" s="47" t="s">
        <v>42</v>
      </c>
      <c r="O367" s="47">
        <v>0.9</v>
      </c>
      <c r="P367" s="47">
        <v>1</v>
      </c>
      <c r="Q367" s="47">
        <v>1</v>
      </c>
      <c r="R367" s="47">
        <v>0.83530000000000004</v>
      </c>
      <c r="S367" s="47" t="s">
        <v>42</v>
      </c>
      <c r="T367" s="47">
        <v>1.0251999999999999</v>
      </c>
      <c r="U367" s="47">
        <v>0.9</v>
      </c>
      <c r="V367" s="47">
        <v>0.8873488646416986</v>
      </c>
      <c r="W367" s="47">
        <v>0.8873488646416986</v>
      </c>
    </row>
    <row r="368" spans="1:23" hidden="1" x14ac:dyDescent="0.25">
      <c r="A368" t="s">
        <v>569</v>
      </c>
      <c r="B368" t="s">
        <v>576</v>
      </c>
      <c r="C368" t="s">
        <v>581</v>
      </c>
      <c r="D368" t="s">
        <v>623</v>
      </c>
      <c r="E368" t="s">
        <v>567</v>
      </c>
      <c r="F368">
        <v>79</v>
      </c>
      <c r="G368" t="s">
        <v>483</v>
      </c>
      <c r="H368" t="s">
        <v>484</v>
      </c>
      <c r="I368">
        <v>100</v>
      </c>
      <c r="J368" t="s">
        <v>41</v>
      </c>
      <c r="L368" s="47" t="s">
        <v>42</v>
      </c>
      <c r="M368" s="47" t="s">
        <v>42</v>
      </c>
      <c r="N368" s="47">
        <v>1</v>
      </c>
      <c r="O368" s="47">
        <v>1</v>
      </c>
      <c r="P368" s="47">
        <v>1</v>
      </c>
      <c r="Q368" s="47">
        <v>1</v>
      </c>
      <c r="R368" s="47">
        <v>1</v>
      </c>
      <c r="S368" s="47">
        <v>1</v>
      </c>
      <c r="T368" s="47">
        <v>1</v>
      </c>
      <c r="U368" s="47">
        <v>1</v>
      </c>
      <c r="V368" s="47">
        <v>1</v>
      </c>
      <c r="W368" s="47">
        <v>1</v>
      </c>
    </row>
    <row r="369" spans="1:23" hidden="1" x14ac:dyDescent="0.25">
      <c r="A369" t="s">
        <v>569</v>
      </c>
      <c r="B369" t="s">
        <v>576</v>
      </c>
      <c r="C369" t="s">
        <v>582</v>
      </c>
      <c r="D369" t="s">
        <v>623</v>
      </c>
      <c r="E369" t="s">
        <v>575</v>
      </c>
      <c r="F369">
        <v>88</v>
      </c>
      <c r="G369" t="s">
        <v>489</v>
      </c>
      <c r="H369" t="s">
        <v>490</v>
      </c>
      <c r="I369">
        <v>100</v>
      </c>
      <c r="J369" t="s">
        <v>41</v>
      </c>
      <c r="L369" s="47" t="s">
        <v>42</v>
      </c>
      <c r="M369" s="47" t="s">
        <v>42</v>
      </c>
      <c r="N369" s="47" t="s">
        <v>42</v>
      </c>
      <c r="O369" s="47" t="s">
        <v>42</v>
      </c>
      <c r="P369" s="47" t="s">
        <v>42</v>
      </c>
      <c r="Q369" s="47" t="s">
        <v>42</v>
      </c>
      <c r="R369" s="47" t="s">
        <v>42</v>
      </c>
      <c r="S369" s="47" t="s">
        <v>42</v>
      </c>
      <c r="T369" s="47">
        <v>0.4</v>
      </c>
      <c r="U369" s="47">
        <v>1</v>
      </c>
      <c r="V369" s="47">
        <v>0.4</v>
      </c>
      <c r="W369" s="47">
        <v>0.4</v>
      </c>
    </row>
    <row r="370" spans="1:23" hidden="1" x14ac:dyDescent="0.25">
      <c r="A370" t="s">
        <v>569</v>
      </c>
      <c r="B370" t="s">
        <v>576</v>
      </c>
      <c r="C370" t="s">
        <v>582</v>
      </c>
      <c r="D370" t="s">
        <v>623</v>
      </c>
      <c r="E370" t="s">
        <v>575</v>
      </c>
      <c r="F370">
        <v>104</v>
      </c>
      <c r="G370" t="s">
        <v>46</v>
      </c>
      <c r="I370">
        <v>100</v>
      </c>
      <c r="J370" t="s">
        <v>41</v>
      </c>
      <c r="L370" s="47" t="s">
        <v>42</v>
      </c>
      <c r="M370" s="47" t="s">
        <v>42</v>
      </c>
      <c r="N370" s="47">
        <v>1</v>
      </c>
      <c r="O370" s="47">
        <v>1</v>
      </c>
      <c r="P370" s="47">
        <v>1</v>
      </c>
      <c r="Q370" s="47">
        <v>1</v>
      </c>
      <c r="R370" s="47" t="s">
        <v>42</v>
      </c>
      <c r="S370" s="47" t="s">
        <v>42</v>
      </c>
      <c r="T370" s="47">
        <v>1</v>
      </c>
      <c r="U370" s="47">
        <v>1</v>
      </c>
      <c r="V370" s="47">
        <v>1</v>
      </c>
      <c r="W370" s="47">
        <v>1</v>
      </c>
    </row>
    <row r="371" spans="1:23" hidden="1" x14ac:dyDescent="0.25">
      <c r="A371" t="s">
        <v>569</v>
      </c>
      <c r="B371" t="s">
        <v>576</v>
      </c>
      <c r="C371" t="s">
        <v>581</v>
      </c>
      <c r="D371" t="s">
        <v>623</v>
      </c>
      <c r="E371" t="s">
        <v>567</v>
      </c>
      <c r="F371">
        <v>228</v>
      </c>
      <c r="G371" t="s">
        <v>533</v>
      </c>
      <c r="H371" t="s">
        <v>534</v>
      </c>
      <c r="I371">
        <v>100</v>
      </c>
      <c r="J371" t="s">
        <v>41</v>
      </c>
      <c r="L371" s="47" t="s">
        <v>42</v>
      </c>
      <c r="M371" s="47">
        <v>1</v>
      </c>
      <c r="N371" s="47">
        <v>0.99260000000000004</v>
      </c>
      <c r="O371" s="47">
        <v>1</v>
      </c>
      <c r="P371" s="47">
        <v>1</v>
      </c>
      <c r="Q371" s="47">
        <v>1</v>
      </c>
      <c r="R371" s="47">
        <v>0.92379999999999995</v>
      </c>
      <c r="S371" s="47">
        <v>1.0075000000000001</v>
      </c>
      <c r="T371" s="47">
        <v>1.0488</v>
      </c>
      <c r="U371" s="47">
        <v>1</v>
      </c>
      <c r="V371" s="47">
        <v>1</v>
      </c>
      <c r="W371" s="47">
        <v>1</v>
      </c>
    </row>
    <row r="372" spans="1:23" hidden="1" x14ac:dyDescent="0.25">
      <c r="A372" t="s">
        <v>569</v>
      </c>
      <c r="B372" t="s">
        <v>602</v>
      </c>
      <c r="C372" t="s">
        <v>603</v>
      </c>
      <c r="D372" t="s">
        <v>623</v>
      </c>
      <c r="E372" t="s">
        <v>571</v>
      </c>
      <c r="F372">
        <v>239</v>
      </c>
      <c r="G372" t="s">
        <v>535</v>
      </c>
      <c r="H372" t="s">
        <v>536</v>
      </c>
      <c r="I372">
        <v>100</v>
      </c>
      <c r="J372" t="s">
        <v>41</v>
      </c>
      <c r="L372" s="47" t="s">
        <v>42</v>
      </c>
      <c r="M372" s="47" t="s">
        <v>42</v>
      </c>
      <c r="N372" s="47" t="s">
        <v>42</v>
      </c>
      <c r="O372" s="47" t="s">
        <v>42</v>
      </c>
      <c r="P372" s="47" t="s">
        <v>42</v>
      </c>
      <c r="Q372" s="47" t="s">
        <v>42</v>
      </c>
      <c r="R372" s="47" t="s">
        <v>42</v>
      </c>
      <c r="S372" s="47">
        <v>1</v>
      </c>
      <c r="T372" s="47">
        <v>1</v>
      </c>
      <c r="U372" s="47">
        <v>1</v>
      </c>
      <c r="V372" s="47">
        <v>1</v>
      </c>
      <c r="W372" s="47">
        <v>1</v>
      </c>
    </row>
    <row r="373" spans="1:23" hidden="1" x14ac:dyDescent="0.25">
      <c r="A373" t="s">
        <v>563</v>
      </c>
      <c r="B373" t="s">
        <v>564</v>
      </c>
      <c r="C373" t="s">
        <v>565</v>
      </c>
      <c r="D373" t="s">
        <v>624</v>
      </c>
      <c r="E373" t="s">
        <v>567</v>
      </c>
      <c r="F373">
        <v>19</v>
      </c>
      <c r="G373" t="s">
        <v>458</v>
      </c>
      <c r="H373" t="s">
        <v>459</v>
      </c>
      <c r="I373">
        <v>48</v>
      </c>
      <c r="J373" t="s">
        <v>568</v>
      </c>
      <c r="L373" s="44" t="s">
        <v>42</v>
      </c>
      <c r="M373" s="44" t="s">
        <v>42</v>
      </c>
      <c r="N373" s="44" t="s">
        <v>42</v>
      </c>
      <c r="O373" s="44" t="s">
        <v>42</v>
      </c>
      <c r="P373" s="44" t="s">
        <v>42</v>
      </c>
      <c r="Q373" s="47" t="s">
        <v>42</v>
      </c>
      <c r="R373" s="45">
        <v>33</v>
      </c>
      <c r="S373" s="45" t="s">
        <v>42</v>
      </c>
      <c r="T373" s="45">
        <v>0</v>
      </c>
      <c r="U373" s="44">
        <v>15</v>
      </c>
      <c r="V373" s="44">
        <f>SUM(Tabla1[[#This Row],[Abril ]:[Junio]])</f>
        <v>33</v>
      </c>
      <c r="W373" s="47">
        <v>1</v>
      </c>
    </row>
    <row r="374" spans="1:23" hidden="1" x14ac:dyDescent="0.25">
      <c r="A374" t="s">
        <v>563</v>
      </c>
      <c r="B374" t="s">
        <v>564</v>
      </c>
      <c r="C374" t="s">
        <v>565</v>
      </c>
      <c r="D374" t="s">
        <v>624</v>
      </c>
      <c r="E374" t="s">
        <v>567</v>
      </c>
      <c r="F374">
        <v>20</v>
      </c>
      <c r="G374" t="s">
        <v>460</v>
      </c>
      <c r="H374" t="s">
        <v>461</v>
      </c>
      <c r="I374">
        <v>48</v>
      </c>
      <c r="J374" t="s">
        <v>568</v>
      </c>
      <c r="L374" s="44" t="s">
        <v>42</v>
      </c>
      <c r="M374" s="44" t="s">
        <v>42</v>
      </c>
      <c r="N374" s="44" t="s">
        <v>42</v>
      </c>
      <c r="O374" s="44" t="s">
        <v>42</v>
      </c>
      <c r="P374" s="44" t="s">
        <v>42</v>
      </c>
      <c r="Q374" s="47" t="s">
        <v>42</v>
      </c>
      <c r="R374" s="45" t="s">
        <v>42</v>
      </c>
      <c r="S374" s="45" t="s">
        <v>42</v>
      </c>
      <c r="T374" s="45">
        <v>27</v>
      </c>
      <c r="U374" s="44">
        <v>20</v>
      </c>
      <c r="V374" s="44">
        <f>SUM(Tabla1[[#This Row],[Abril ]:[Junio]])</f>
        <v>27</v>
      </c>
      <c r="W374" s="47">
        <v>1</v>
      </c>
    </row>
    <row r="375" spans="1:23" hidden="1" x14ac:dyDescent="0.25">
      <c r="A375" t="s">
        <v>563</v>
      </c>
      <c r="B375" t="s">
        <v>570</v>
      </c>
      <c r="C375" t="s">
        <v>574</v>
      </c>
      <c r="D375" t="s">
        <v>624</v>
      </c>
      <c r="E375" t="s">
        <v>575</v>
      </c>
      <c r="F375">
        <v>39</v>
      </c>
      <c r="G375" t="s">
        <v>470</v>
      </c>
      <c r="H375" t="s">
        <v>471</v>
      </c>
      <c r="I375">
        <v>70</v>
      </c>
      <c r="J375" t="s">
        <v>568</v>
      </c>
      <c r="L375" s="44" t="s">
        <v>42</v>
      </c>
      <c r="M375" s="44" t="s">
        <v>42</v>
      </c>
      <c r="N375" s="44">
        <v>0</v>
      </c>
      <c r="O375" s="44">
        <v>11</v>
      </c>
      <c r="P375" s="44">
        <f>SUM(Tabla1[[#This Row],[Enero]:[Marzo]])</f>
        <v>0</v>
      </c>
      <c r="Q375" s="47">
        <f>+Tabla1[[#This Row],[Resultado acumulado primer trimestre]]/Tabla1[[#This Row],[Meta primer trimestre]]</f>
        <v>0</v>
      </c>
      <c r="R375" s="45" t="s">
        <v>42</v>
      </c>
      <c r="S375" s="45" t="s">
        <v>42</v>
      </c>
      <c r="T375" s="45">
        <v>27</v>
      </c>
      <c r="U375" s="44">
        <v>26</v>
      </c>
      <c r="V375" s="44">
        <f>SUM(Tabla1[[#This Row],[Abril ]:[Junio]])</f>
        <v>27</v>
      </c>
      <c r="W375" s="47">
        <v>1</v>
      </c>
    </row>
    <row r="376" spans="1:23" hidden="1" x14ac:dyDescent="0.25">
      <c r="A376" t="s">
        <v>563</v>
      </c>
      <c r="B376" t="s">
        <v>576</v>
      </c>
      <c r="C376" t="s">
        <v>582</v>
      </c>
      <c r="D376" t="s">
        <v>624</v>
      </c>
      <c r="E376" t="s">
        <v>575</v>
      </c>
      <c r="F376">
        <v>85</v>
      </c>
      <c r="G376" t="s">
        <v>583</v>
      </c>
      <c r="H376" t="s">
        <v>584</v>
      </c>
      <c r="I376">
        <v>1800</v>
      </c>
      <c r="J376" t="s">
        <v>568</v>
      </c>
      <c r="L376" s="44" t="s">
        <v>42</v>
      </c>
      <c r="M376" s="44" t="s">
        <v>42</v>
      </c>
      <c r="N376" s="44" t="s">
        <v>42</v>
      </c>
      <c r="O376" s="44" t="s">
        <v>42</v>
      </c>
      <c r="P376" s="44" t="s">
        <v>42</v>
      </c>
      <c r="Q376" s="47" t="s">
        <v>42</v>
      </c>
      <c r="R376" s="45" t="s">
        <v>42</v>
      </c>
      <c r="S376" s="45" t="s">
        <v>42</v>
      </c>
      <c r="T376" s="45">
        <v>479</v>
      </c>
      <c r="U376" s="44">
        <v>720</v>
      </c>
      <c r="V376" s="44">
        <f>SUM(Tabla1[[#This Row],[Abril ]:[Junio]])</f>
        <v>479</v>
      </c>
      <c r="W376" s="47">
        <v>0.66527777777777775</v>
      </c>
    </row>
    <row r="377" spans="1:23" hidden="1" x14ac:dyDescent="0.25">
      <c r="A377" t="s">
        <v>563</v>
      </c>
      <c r="B377" t="s">
        <v>589</v>
      </c>
      <c r="C377" t="s">
        <v>589</v>
      </c>
      <c r="D377" t="s">
        <v>624</v>
      </c>
      <c r="E377" t="s">
        <v>575</v>
      </c>
      <c r="F377">
        <v>105</v>
      </c>
      <c r="G377" t="s">
        <v>590</v>
      </c>
      <c r="H377" t="s">
        <v>49</v>
      </c>
      <c r="I377">
        <v>9</v>
      </c>
      <c r="J377" t="s">
        <v>568</v>
      </c>
      <c r="L377" s="44" t="s">
        <v>42</v>
      </c>
      <c r="M377" s="44" t="s">
        <v>42</v>
      </c>
      <c r="N377" s="44">
        <v>9</v>
      </c>
      <c r="O377" s="44">
        <v>4</v>
      </c>
      <c r="P377" s="44">
        <f>SUM(Tabla1[[#This Row],[Enero]:[Marzo]])</f>
        <v>9</v>
      </c>
      <c r="Q377" s="47">
        <v>1</v>
      </c>
      <c r="R377" s="45">
        <v>0</v>
      </c>
      <c r="S377" s="45" t="s">
        <v>42</v>
      </c>
      <c r="T377" s="45" t="s">
        <v>42</v>
      </c>
      <c r="U377" s="44">
        <v>5</v>
      </c>
      <c r="V377" s="44">
        <f>SUM(Tabla1[[#This Row],[Abril ]:[Junio]])</f>
        <v>0</v>
      </c>
      <c r="W377" s="47">
        <v>0</v>
      </c>
    </row>
    <row r="378" spans="1:23" hidden="1" x14ac:dyDescent="0.25">
      <c r="A378" t="s">
        <v>563</v>
      </c>
      <c r="B378" t="s">
        <v>591</v>
      </c>
      <c r="C378" t="s">
        <v>591</v>
      </c>
      <c r="D378" t="s">
        <v>624</v>
      </c>
      <c r="E378" t="s">
        <v>567</v>
      </c>
      <c r="F378">
        <v>114</v>
      </c>
      <c r="G378" t="s">
        <v>500</v>
      </c>
      <c r="H378" t="s">
        <v>501</v>
      </c>
      <c r="I378">
        <v>4</v>
      </c>
      <c r="J378" t="s">
        <v>568</v>
      </c>
      <c r="L378" s="44" t="s">
        <v>42</v>
      </c>
      <c r="M378" s="44" t="s">
        <v>42</v>
      </c>
      <c r="N378" s="44">
        <v>1</v>
      </c>
      <c r="O378" s="44">
        <v>1</v>
      </c>
      <c r="P378" s="44">
        <f>SUM(Tabla1[[#This Row],[Enero]:[Marzo]])</f>
        <v>1</v>
      </c>
      <c r="Q378" s="47">
        <f>+Tabla1[[#This Row],[Resultado acumulado primer trimestre]]/Tabla1[[#This Row],[Meta primer trimestre]]</f>
        <v>1</v>
      </c>
      <c r="R378" s="45" t="s">
        <v>42</v>
      </c>
      <c r="S378" s="45" t="s">
        <v>42</v>
      </c>
      <c r="T378" s="45">
        <v>1</v>
      </c>
      <c r="U378" s="44">
        <v>1</v>
      </c>
      <c r="V378" s="44">
        <f>SUM(Tabla1[[#This Row],[Abril ]:[Junio]])</f>
        <v>1</v>
      </c>
      <c r="W378" s="47">
        <v>1</v>
      </c>
    </row>
    <row r="379" spans="1:23" hidden="1" x14ac:dyDescent="0.25">
      <c r="A379" t="s">
        <v>563</v>
      </c>
      <c r="B379" t="s">
        <v>591</v>
      </c>
      <c r="C379" t="s">
        <v>592</v>
      </c>
      <c r="D379" t="s">
        <v>624</v>
      </c>
      <c r="E379" t="s">
        <v>567</v>
      </c>
      <c r="F379">
        <v>131</v>
      </c>
      <c r="G379" t="s">
        <v>504</v>
      </c>
      <c r="H379" t="s">
        <v>505</v>
      </c>
      <c r="I379">
        <v>12</v>
      </c>
      <c r="J379" t="s">
        <v>568</v>
      </c>
      <c r="L379" s="44">
        <v>1</v>
      </c>
      <c r="M379" s="44">
        <v>1</v>
      </c>
      <c r="N379" s="44">
        <v>1</v>
      </c>
      <c r="O379" s="44">
        <v>3</v>
      </c>
      <c r="P379" s="44">
        <f>SUM(Tabla1[[#This Row],[Enero]:[Marzo]])</f>
        <v>3</v>
      </c>
      <c r="Q379" s="47">
        <f>+Tabla1[[#This Row],[Resultado acumulado primer trimestre]]/Tabla1[[#This Row],[Meta primer trimestre]]</f>
        <v>1</v>
      </c>
      <c r="R379" s="45">
        <v>1</v>
      </c>
      <c r="S379" s="45">
        <v>1</v>
      </c>
      <c r="T379" s="45">
        <v>1</v>
      </c>
      <c r="U379" s="44">
        <v>3</v>
      </c>
      <c r="V379" s="44">
        <f>SUM(Tabla1[[#This Row],[Abril ]:[Junio]])</f>
        <v>3</v>
      </c>
      <c r="W379" s="47">
        <v>1</v>
      </c>
    </row>
    <row r="380" spans="1:23" hidden="1" x14ac:dyDescent="0.25">
      <c r="A380" t="s">
        <v>563</v>
      </c>
      <c r="B380" t="s">
        <v>591</v>
      </c>
      <c r="C380" t="s">
        <v>593</v>
      </c>
      <c r="D380" t="s">
        <v>624</v>
      </c>
      <c r="E380" t="s">
        <v>567</v>
      </c>
      <c r="F380">
        <v>134</v>
      </c>
      <c r="G380" t="s">
        <v>594</v>
      </c>
      <c r="H380" t="s">
        <v>595</v>
      </c>
      <c r="I380">
        <v>16</v>
      </c>
      <c r="J380" t="s">
        <v>568</v>
      </c>
      <c r="L380" s="44" t="s">
        <v>42</v>
      </c>
      <c r="M380" s="44" t="s">
        <v>42</v>
      </c>
      <c r="N380" s="44">
        <v>4</v>
      </c>
      <c r="O380" s="44">
        <v>4</v>
      </c>
      <c r="P380" s="44">
        <f>SUM(Tabla1[[#This Row],[Enero]:[Marzo]])</f>
        <v>4</v>
      </c>
      <c r="Q380" s="47">
        <f>+Tabla1[[#This Row],[Resultado acumulado primer trimestre]]/Tabla1[[#This Row],[Meta primer trimestre]]</f>
        <v>1</v>
      </c>
      <c r="R380" s="45" t="s">
        <v>42</v>
      </c>
      <c r="S380" s="45" t="s">
        <v>42</v>
      </c>
      <c r="T380" s="45">
        <v>4</v>
      </c>
      <c r="U380" s="44">
        <v>4</v>
      </c>
      <c r="V380" s="44">
        <f>SUM(Tabla1[[#This Row],[Abril ]:[Junio]])</f>
        <v>4</v>
      </c>
      <c r="W380" s="47">
        <v>1</v>
      </c>
    </row>
    <row r="381" spans="1:23" hidden="1" x14ac:dyDescent="0.25">
      <c r="A381" t="s">
        <v>563</v>
      </c>
      <c r="B381" t="s">
        <v>591</v>
      </c>
      <c r="C381" t="s">
        <v>593</v>
      </c>
      <c r="D381" t="s">
        <v>624</v>
      </c>
      <c r="E381" t="s">
        <v>571</v>
      </c>
      <c r="F381">
        <v>137</v>
      </c>
      <c r="G381" t="s">
        <v>508</v>
      </c>
      <c r="H381" t="s">
        <v>509</v>
      </c>
      <c r="I381">
        <v>1</v>
      </c>
      <c r="J381" t="s">
        <v>568</v>
      </c>
      <c r="L381" s="44" t="s">
        <v>42</v>
      </c>
      <c r="M381" s="44" t="s">
        <v>42</v>
      </c>
      <c r="N381" s="44" t="s">
        <v>42</v>
      </c>
      <c r="O381" s="44" t="s">
        <v>42</v>
      </c>
      <c r="P381" s="44" t="s">
        <v>42</v>
      </c>
      <c r="Q381" s="47" t="s">
        <v>42</v>
      </c>
      <c r="R381" s="45" t="s">
        <v>42</v>
      </c>
      <c r="S381" s="45" t="s">
        <v>42</v>
      </c>
      <c r="T381" s="45">
        <v>1</v>
      </c>
      <c r="U381" s="44">
        <v>1</v>
      </c>
      <c r="V381" s="44">
        <f>SUM(Tabla1[[#This Row],[Abril ]:[Junio]])</f>
        <v>1</v>
      </c>
      <c r="W381" s="47">
        <v>1</v>
      </c>
    </row>
    <row r="382" spans="1:23" hidden="1" x14ac:dyDescent="0.25">
      <c r="A382" t="s">
        <v>563</v>
      </c>
      <c r="B382" t="s">
        <v>591</v>
      </c>
      <c r="C382" t="s">
        <v>593</v>
      </c>
      <c r="D382" t="s">
        <v>624</v>
      </c>
      <c r="E382" t="s">
        <v>567</v>
      </c>
      <c r="F382">
        <v>144</v>
      </c>
      <c r="G382" t="s">
        <v>510</v>
      </c>
      <c r="H382" t="s">
        <v>596</v>
      </c>
      <c r="I382">
        <v>4</v>
      </c>
      <c r="J382" t="s">
        <v>568</v>
      </c>
      <c r="L382" s="44" t="s">
        <v>42</v>
      </c>
      <c r="M382" s="44" t="s">
        <v>42</v>
      </c>
      <c r="N382" s="44">
        <v>1</v>
      </c>
      <c r="O382" s="44">
        <v>1</v>
      </c>
      <c r="P382" s="44">
        <f>SUM(Tabla1[[#This Row],[Enero]:[Marzo]])</f>
        <v>1</v>
      </c>
      <c r="Q382" s="47">
        <f>+Tabla1[[#This Row],[Resultado acumulado primer trimestre]]/Tabla1[[#This Row],[Meta primer trimestre]]</f>
        <v>1</v>
      </c>
      <c r="R382" s="45" t="s">
        <v>42</v>
      </c>
      <c r="S382" s="45" t="s">
        <v>42</v>
      </c>
      <c r="T382" s="45">
        <v>1</v>
      </c>
      <c r="U382" s="44">
        <v>1</v>
      </c>
      <c r="V382" s="44">
        <f>SUM(Tabla1[[#This Row],[Abril ]:[Junio]])</f>
        <v>1</v>
      </c>
      <c r="W382" s="47">
        <v>1</v>
      </c>
    </row>
    <row r="383" spans="1:23" hidden="1" x14ac:dyDescent="0.25">
      <c r="A383" t="s">
        <v>563</v>
      </c>
      <c r="B383" t="s">
        <v>591</v>
      </c>
      <c r="C383" t="s">
        <v>597</v>
      </c>
      <c r="D383" t="s">
        <v>624</v>
      </c>
      <c r="E383" t="s">
        <v>567</v>
      </c>
      <c r="F383">
        <v>149</v>
      </c>
      <c r="G383" t="s">
        <v>516</v>
      </c>
      <c r="H383" t="s">
        <v>517</v>
      </c>
      <c r="I383">
        <v>2</v>
      </c>
      <c r="J383" t="s">
        <v>568</v>
      </c>
      <c r="L383" s="44" t="s">
        <v>42</v>
      </c>
      <c r="M383" s="44" t="s">
        <v>42</v>
      </c>
      <c r="N383" s="44" t="s">
        <v>42</v>
      </c>
      <c r="O383" s="44" t="s">
        <v>42</v>
      </c>
      <c r="P383" s="44" t="s">
        <v>42</v>
      </c>
      <c r="Q383" s="47" t="s">
        <v>42</v>
      </c>
      <c r="R383" s="45" t="s">
        <v>42</v>
      </c>
      <c r="S383" s="45" t="s">
        <v>42</v>
      </c>
      <c r="T383" s="45">
        <v>1</v>
      </c>
      <c r="U383" s="44">
        <v>1</v>
      </c>
      <c r="V383" s="44">
        <f>SUM(Tabla1[[#This Row],[Abril ]:[Junio]])</f>
        <v>1</v>
      </c>
      <c r="W383" s="47">
        <v>1</v>
      </c>
    </row>
    <row r="384" spans="1:23" hidden="1" x14ac:dyDescent="0.25">
      <c r="A384" t="s">
        <v>563</v>
      </c>
      <c r="B384" t="s">
        <v>600</v>
      </c>
      <c r="C384" t="s">
        <v>601</v>
      </c>
      <c r="D384" t="s">
        <v>624</v>
      </c>
      <c r="E384" t="s">
        <v>571</v>
      </c>
      <c r="F384">
        <v>165</v>
      </c>
      <c r="G384" t="s">
        <v>524</v>
      </c>
      <c r="H384" t="s">
        <v>525</v>
      </c>
      <c r="I384">
        <v>8</v>
      </c>
      <c r="J384" t="s">
        <v>568</v>
      </c>
      <c r="L384" s="44" t="s">
        <v>42</v>
      </c>
      <c r="M384" s="44" t="s">
        <v>42</v>
      </c>
      <c r="N384" s="44">
        <v>3</v>
      </c>
      <c r="O384" s="44">
        <v>2</v>
      </c>
      <c r="P384" s="44">
        <f>SUM(Tabla1[[#This Row],[Enero]:[Marzo]])</f>
        <v>3</v>
      </c>
      <c r="Q384" s="47">
        <v>1</v>
      </c>
      <c r="R384" s="45" t="s">
        <v>42</v>
      </c>
      <c r="S384" s="45" t="s">
        <v>42</v>
      </c>
      <c r="T384" s="45">
        <v>5</v>
      </c>
      <c r="U384" s="44">
        <v>2</v>
      </c>
      <c r="V384" s="44">
        <f>SUM(Tabla1[[#This Row],[Abril ]:[Junio]])</f>
        <v>5</v>
      </c>
      <c r="W384" s="47">
        <v>1</v>
      </c>
    </row>
    <row r="385" spans="1:23" hidden="1" x14ac:dyDescent="0.25">
      <c r="A385" t="s">
        <v>563</v>
      </c>
      <c r="B385" t="s">
        <v>602</v>
      </c>
      <c r="C385" t="s">
        <v>603</v>
      </c>
      <c r="D385" t="s">
        <v>624</v>
      </c>
      <c r="E385" t="s">
        <v>567</v>
      </c>
      <c r="F385">
        <v>189</v>
      </c>
      <c r="G385" t="s">
        <v>526</v>
      </c>
      <c r="H385" t="s">
        <v>353</v>
      </c>
      <c r="I385">
        <v>3</v>
      </c>
      <c r="J385" t="s">
        <v>568</v>
      </c>
      <c r="L385" s="44" t="s">
        <v>42</v>
      </c>
      <c r="M385" s="44" t="s">
        <v>42</v>
      </c>
      <c r="N385" s="44" t="s">
        <v>42</v>
      </c>
      <c r="O385" s="44" t="s">
        <v>42</v>
      </c>
      <c r="P385" s="44" t="s">
        <v>42</v>
      </c>
      <c r="Q385" s="47" t="s">
        <v>42</v>
      </c>
      <c r="R385" s="45" t="s">
        <v>42</v>
      </c>
      <c r="S385" s="45">
        <v>1</v>
      </c>
      <c r="T385" s="45" t="s">
        <v>42</v>
      </c>
      <c r="U385" s="44">
        <v>1</v>
      </c>
      <c r="V385" s="44">
        <f>SUM(Tabla1[[#This Row],[Abril ]:[Junio]])</f>
        <v>1</v>
      </c>
      <c r="W385" s="47">
        <v>1</v>
      </c>
    </row>
    <row r="386" spans="1:23" hidden="1" x14ac:dyDescent="0.25">
      <c r="A386" t="s">
        <v>563</v>
      </c>
      <c r="B386" t="s">
        <v>604</v>
      </c>
      <c r="C386" t="s">
        <v>604</v>
      </c>
      <c r="D386" t="s">
        <v>624</v>
      </c>
      <c r="E386" t="s">
        <v>571</v>
      </c>
      <c r="F386">
        <v>209</v>
      </c>
      <c r="G386" t="s">
        <v>527</v>
      </c>
      <c r="H386" t="s">
        <v>528</v>
      </c>
      <c r="I386">
        <v>100</v>
      </c>
      <c r="J386" t="s">
        <v>41</v>
      </c>
      <c r="L386" s="44" t="s">
        <v>42</v>
      </c>
      <c r="M386" s="44" t="s">
        <v>42</v>
      </c>
      <c r="N386" s="44" t="s">
        <v>42</v>
      </c>
      <c r="O386" s="44" t="s">
        <v>42</v>
      </c>
      <c r="P386" s="44" t="s">
        <v>42</v>
      </c>
      <c r="Q386" s="47" t="s">
        <v>42</v>
      </c>
      <c r="R386" s="45" t="s">
        <v>42</v>
      </c>
      <c r="S386" s="45" t="s">
        <v>42</v>
      </c>
      <c r="T386" s="45" t="s">
        <v>42</v>
      </c>
      <c r="U386" s="44">
        <v>50</v>
      </c>
      <c r="V386" s="44">
        <f>SUM(Tabla1[[#This Row],[Abril ]:[Junio]])</f>
        <v>0</v>
      </c>
      <c r="W386" s="47">
        <v>0</v>
      </c>
    </row>
    <row r="387" spans="1:23" hidden="1" x14ac:dyDescent="0.25">
      <c r="A387" t="s">
        <v>563</v>
      </c>
      <c r="B387" t="s">
        <v>604</v>
      </c>
      <c r="C387" t="s">
        <v>605</v>
      </c>
      <c r="D387" t="s">
        <v>624</v>
      </c>
      <c r="E387" t="s">
        <v>571</v>
      </c>
      <c r="F387">
        <v>218</v>
      </c>
      <c r="G387" t="s">
        <v>529</v>
      </c>
      <c r="H387" t="s">
        <v>443</v>
      </c>
      <c r="I387">
        <v>60</v>
      </c>
      <c r="J387" t="s">
        <v>568</v>
      </c>
      <c r="L387" s="44" t="s">
        <v>42</v>
      </c>
      <c r="M387" s="44" t="s">
        <v>42</v>
      </c>
      <c r="N387" s="44" t="s">
        <v>42</v>
      </c>
      <c r="O387" s="44" t="s">
        <v>42</v>
      </c>
      <c r="P387" s="44" t="s">
        <v>42</v>
      </c>
      <c r="Q387" s="47" t="s">
        <v>42</v>
      </c>
      <c r="R387" s="45" t="s">
        <v>42</v>
      </c>
      <c r="S387" s="45" t="s">
        <v>42</v>
      </c>
      <c r="T387" s="45">
        <v>21</v>
      </c>
      <c r="U387" s="44">
        <v>20</v>
      </c>
      <c r="V387" s="44">
        <f>SUM(Tabla1[[#This Row],[Abril ]:[Junio]])</f>
        <v>21</v>
      </c>
      <c r="W387" s="47">
        <v>1</v>
      </c>
    </row>
    <row r="388" spans="1:23" hidden="1" x14ac:dyDescent="0.25">
      <c r="A388" t="s">
        <v>569</v>
      </c>
      <c r="B388" t="s">
        <v>570</v>
      </c>
      <c r="C388" t="s">
        <v>462</v>
      </c>
      <c r="D388" t="s">
        <v>624</v>
      </c>
      <c r="E388" t="s">
        <v>571</v>
      </c>
      <c r="F388">
        <v>29</v>
      </c>
      <c r="G388" t="s">
        <v>463</v>
      </c>
      <c r="H388" t="s">
        <v>464</v>
      </c>
      <c r="I388">
        <v>100</v>
      </c>
      <c r="J388" t="s">
        <v>41</v>
      </c>
      <c r="L388" s="47">
        <v>0</v>
      </c>
      <c r="M388" s="47">
        <v>0</v>
      </c>
      <c r="N388" s="47">
        <v>0</v>
      </c>
      <c r="O388" s="47">
        <v>1</v>
      </c>
      <c r="P388" s="47">
        <v>1</v>
      </c>
      <c r="Q388" s="47">
        <v>1</v>
      </c>
      <c r="R388" s="47">
        <v>0</v>
      </c>
      <c r="S388" s="47">
        <v>0</v>
      </c>
      <c r="T388" s="47">
        <v>0</v>
      </c>
      <c r="U388" s="47">
        <v>1</v>
      </c>
      <c r="V388" s="47">
        <v>1</v>
      </c>
      <c r="W388" s="47">
        <v>1</v>
      </c>
    </row>
    <row r="389" spans="1:23" hidden="1" x14ac:dyDescent="0.25">
      <c r="A389" t="s">
        <v>569</v>
      </c>
      <c r="B389" t="s">
        <v>570</v>
      </c>
      <c r="C389" t="s">
        <v>462</v>
      </c>
      <c r="D389" t="s">
        <v>624</v>
      </c>
      <c r="E389" t="s">
        <v>571</v>
      </c>
      <c r="F389">
        <v>31</v>
      </c>
      <c r="G389" t="s">
        <v>465</v>
      </c>
      <c r="H389" t="s">
        <v>572</v>
      </c>
      <c r="I389">
        <v>100</v>
      </c>
      <c r="J389" t="s">
        <v>41</v>
      </c>
      <c r="L389" s="47" t="s">
        <v>42</v>
      </c>
      <c r="M389" s="47" t="s">
        <v>42</v>
      </c>
      <c r="N389" s="47" t="s">
        <v>42</v>
      </c>
      <c r="O389" s="47" t="s">
        <v>42</v>
      </c>
      <c r="P389" s="47" t="s">
        <v>42</v>
      </c>
      <c r="Q389" s="47" t="s">
        <v>42</v>
      </c>
      <c r="R389" s="47" t="s">
        <v>42</v>
      </c>
      <c r="S389" s="47" t="s">
        <v>42</v>
      </c>
      <c r="T389" s="47">
        <v>0.57689999999999997</v>
      </c>
      <c r="U389" s="47">
        <v>1</v>
      </c>
      <c r="V389" s="47">
        <v>0.57692307692307687</v>
      </c>
      <c r="W389" s="47">
        <v>0.57692307692307687</v>
      </c>
    </row>
    <row r="390" spans="1:23" hidden="1" x14ac:dyDescent="0.25">
      <c r="A390" t="s">
        <v>569</v>
      </c>
      <c r="B390" t="s">
        <v>570</v>
      </c>
      <c r="C390" t="s">
        <v>462</v>
      </c>
      <c r="D390" t="s">
        <v>624</v>
      </c>
      <c r="E390" t="s">
        <v>571</v>
      </c>
      <c r="F390">
        <v>32</v>
      </c>
      <c r="G390" t="s">
        <v>467</v>
      </c>
      <c r="H390" t="s">
        <v>573</v>
      </c>
      <c r="I390">
        <v>100</v>
      </c>
      <c r="J390" t="s">
        <v>41</v>
      </c>
      <c r="L390" s="47" t="s">
        <v>42</v>
      </c>
      <c r="M390" s="47" t="s">
        <v>42</v>
      </c>
      <c r="N390" s="47" t="s">
        <v>42</v>
      </c>
      <c r="O390" s="47" t="s">
        <v>42</v>
      </c>
      <c r="P390" s="47" t="s">
        <v>42</v>
      </c>
      <c r="Q390" s="47" t="s">
        <v>42</v>
      </c>
      <c r="R390" s="47">
        <v>0</v>
      </c>
      <c r="S390" s="47" t="s">
        <v>42</v>
      </c>
      <c r="T390" s="47" t="s">
        <v>42</v>
      </c>
      <c r="U390" s="47">
        <v>1</v>
      </c>
      <c r="V390" s="47">
        <v>1</v>
      </c>
      <c r="W390" s="47">
        <v>1</v>
      </c>
    </row>
    <row r="391" spans="1:23" hidden="1" x14ac:dyDescent="0.25">
      <c r="A391" t="s">
        <v>569</v>
      </c>
      <c r="B391" t="s">
        <v>576</v>
      </c>
      <c r="C391" t="s">
        <v>577</v>
      </c>
      <c r="D391" t="s">
        <v>624</v>
      </c>
      <c r="E391" t="s">
        <v>37</v>
      </c>
      <c r="F391">
        <v>47</v>
      </c>
      <c r="G391" t="s">
        <v>473</v>
      </c>
      <c r="H391" t="s">
        <v>474</v>
      </c>
      <c r="I391">
        <v>90</v>
      </c>
      <c r="J391" t="s">
        <v>41</v>
      </c>
      <c r="L391" s="47" t="s">
        <v>42</v>
      </c>
      <c r="M391" s="47">
        <v>1.1111</v>
      </c>
      <c r="N391" s="47" t="s">
        <v>42</v>
      </c>
      <c r="O391" s="47">
        <v>0.9</v>
      </c>
      <c r="P391" s="47">
        <v>1</v>
      </c>
      <c r="Q391" s="47">
        <v>1</v>
      </c>
      <c r="R391" s="47">
        <v>1.0985</v>
      </c>
      <c r="S391" s="47" t="s">
        <v>42</v>
      </c>
      <c r="T391" s="47">
        <v>1.0739000000000001</v>
      </c>
      <c r="U391" s="47">
        <v>0.9</v>
      </c>
      <c r="V391" s="47">
        <v>1</v>
      </c>
      <c r="W391" s="47">
        <v>1</v>
      </c>
    </row>
    <row r="392" spans="1:23" hidden="1" x14ac:dyDescent="0.25">
      <c r="A392" t="s">
        <v>569</v>
      </c>
      <c r="B392" t="s">
        <v>576</v>
      </c>
      <c r="C392" t="s">
        <v>581</v>
      </c>
      <c r="D392" t="s">
        <v>624</v>
      </c>
      <c r="E392" t="s">
        <v>567</v>
      </c>
      <c r="F392">
        <v>79</v>
      </c>
      <c r="G392" t="s">
        <v>483</v>
      </c>
      <c r="H392" t="s">
        <v>484</v>
      </c>
      <c r="I392">
        <v>100</v>
      </c>
      <c r="J392" t="s">
        <v>41</v>
      </c>
      <c r="L392" s="47" t="s">
        <v>42</v>
      </c>
      <c r="M392" s="47" t="s">
        <v>42</v>
      </c>
      <c r="N392" s="47">
        <v>1</v>
      </c>
      <c r="O392" s="47">
        <v>1</v>
      </c>
      <c r="P392" s="47">
        <v>1</v>
      </c>
      <c r="Q392" s="47">
        <v>1</v>
      </c>
      <c r="R392" s="47">
        <v>1</v>
      </c>
      <c r="S392" s="47">
        <v>1</v>
      </c>
      <c r="T392" s="47">
        <v>1</v>
      </c>
      <c r="U392" s="47">
        <v>1</v>
      </c>
      <c r="V392" s="47">
        <v>1</v>
      </c>
      <c r="W392" s="47">
        <v>1</v>
      </c>
    </row>
    <row r="393" spans="1:23" hidden="1" x14ac:dyDescent="0.25">
      <c r="A393" t="s">
        <v>569</v>
      </c>
      <c r="B393" t="s">
        <v>576</v>
      </c>
      <c r="C393" t="s">
        <v>582</v>
      </c>
      <c r="D393" t="s">
        <v>624</v>
      </c>
      <c r="E393" t="s">
        <v>575</v>
      </c>
      <c r="F393">
        <v>88</v>
      </c>
      <c r="G393" t="s">
        <v>489</v>
      </c>
      <c r="H393" t="s">
        <v>490</v>
      </c>
      <c r="I393">
        <v>100</v>
      </c>
      <c r="J393" t="s">
        <v>41</v>
      </c>
      <c r="L393" s="47" t="s">
        <v>42</v>
      </c>
      <c r="M393" s="47" t="s">
        <v>42</v>
      </c>
      <c r="N393" s="47" t="s">
        <v>42</v>
      </c>
      <c r="O393" s="47" t="s">
        <v>42</v>
      </c>
      <c r="P393" s="47" t="s">
        <v>42</v>
      </c>
      <c r="Q393" s="47" t="s">
        <v>42</v>
      </c>
      <c r="R393" s="47" t="s">
        <v>42</v>
      </c>
      <c r="S393" s="47" t="s">
        <v>42</v>
      </c>
      <c r="T393" s="47">
        <v>0.6</v>
      </c>
      <c r="U393" s="47">
        <v>1</v>
      </c>
      <c r="V393" s="47">
        <v>0.6</v>
      </c>
      <c r="W393" s="47">
        <v>0.6</v>
      </c>
    </row>
    <row r="394" spans="1:23" hidden="1" x14ac:dyDescent="0.25">
      <c r="A394" t="s">
        <v>569</v>
      </c>
      <c r="B394" t="s">
        <v>576</v>
      </c>
      <c r="C394" t="s">
        <v>581</v>
      </c>
      <c r="D394" t="s">
        <v>624</v>
      </c>
      <c r="E394" t="s">
        <v>567</v>
      </c>
      <c r="F394">
        <v>228</v>
      </c>
      <c r="G394" t="s">
        <v>533</v>
      </c>
      <c r="H394" t="s">
        <v>534</v>
      </c>
      <c r="I394">
        <v>100</v>
      </c>
      <c r="J394" t="s">
        <v>41</v>
      </c>
      <c r="L394" s="47" t="s">
        <v>42</v>
      </c>
      <c r="M394" s="47">
        <v>0</v>
      </c>
      <c r="N394" s="47">
        <v>4.2308000000000003</v>
      </c>
      <c r="O394" s="47">
        <v>1</v>
      </c>
      <c r="P394" s="47">
        <v>1</v>
      </c>
      <c r="Q394" s="47">
        <v>1</v>
      </c>
      <c r="R394" s="47">
        <v>1</v>
      </c>
      <c r="S394" s="47">
        <v>1</v>
      </c>
      <c r="T394" s="47">
        <v>1</v>
      </c>
      <c r="U394" s="47">
        <v>1</v>
      </c>
      <c r="V394" s="47">
        <v>1</v>
      </c>
      <c r="W394" s="47">
        <v>1</v>
      </c>
    </row>
    <row r="395" spans="1:23" hidden="1" x14ac:dyDescent="0.25">
      <c r="A395" t="s">
        <v>569</v>
      </c>
      <c r="B395" t="s">
        <v>602</v>
      </c>
      <c r="C395" t="s">
        <v>603</v>
      </c>
      <c r="D395" t="s">
        <v>624</v>
      </c>
      <c r="E395" t="s">
        <v>571</v>
      </c>
      <c r="F395">
        <v>239</v>
      </c>
      <c r="G395" t="s">
        <v>535</v>
      </c>
      <c r="H395" t="s">
        <v>536</v>
      </c>
      <c r="I395">
        <v>100</v>
      </c>
      <c r="J395" t="s">
        <v>41</v>
      </c>
      <c r="L395" s="47" t="s">
        <v>42</v>
      </c>
      <c r="M395" s="47" t="s">
        <v>42</v>
      </c>
      <c r="N395" s="47" t="s">
        <v>42</v>
      </c>
      <c r="O395" s="47" t="s">
        <v>42</v>
      </c>
      <c r="P395" t="s">
        <v>42</v>
      </c>
      <c r="Q395" t="s">
        <v>42</v>
      </c>
      <c r="R395" s="47" t="s">
        <v>42</v>
      </c>
      <c r="S395" s="47">
        <v>1</v>
      </c>
      <c r="T395" s="47">
        <v>1</v>
      </c>
      <c r="U395" s="47">
        <v>1</v>
      </c>
      <c r="V395" s="47">
        <v>1</v>
      </c>
      <c r="W395" s="47">
        <v>1</v>
      </c>
    </row>
    <row r="396" spans="1:23" hidden="1" x14ac:dyDescent="0.25">
      <c r="A396" t="s">
        <v>563</v>
      </c>
      <c r="B396" t="s">
        <v>564</v>
      </c>
      <c r="C396" t="s">
        <v>565</v>
      </c>
      <c r="D396" t="s">
        <v>625</v>
      </c>
      <c r="E396" t="s">
        <v>567</v>
      </c>
      <c r="F396">
        <v>19</v>
      </c>
      <c r="G396" t="s">
        <v>458</v>
      </c>
      <c r="H396" t="s">
        <v>459</v>
      </c>
      <c r="I396">
        <v>14</v>
      </c>
      <c r="J396" t="s">
        <v>568</v>
      </c>
      <c r="L396" s="44" t="s">
        <v>42</v>
      </c>
      <c r="M396" s="44" t="s">
        <v>42</v>
      </c>
      <c r="N396" s="44" t="s">
        <v>42</v>
      </c>
      <c r="O396" s="44">
        <v>0</v>
      </c>
      <c r="P396" s="44" t="s">
        <v>42</v>
      </c>
      <c r="Q396" s="47" t="s">
        <v>42</v>
      </c>
      <c r="R396" s="44" t="s">
        <v>42</v>
      </c>
      <c r="S396" s="44">
        <v>13</v>
      </c>
      <c r="T396" s="44">
        <v>1</v>
      </c>
      <c r="U396" s="44">
        <v>13</v>
      </c>
      <c r="V396" s="44">
        <f>SUM(Tabla1[[#This Row],[Abril ]:[Junio]])</f>
        <v>14</v>
      </c>
      <c r="W396" s="47">
        <v>1</v>
      </c>
    </row>
    <row r="397" spans="1:23" hidden="1" x14ac:dyDescent="0.25">
      <c r="A397" t="s">
        <v>563</v>
      </c>
      <c r="B397" t="s">
        <v>564</v>
      </c>
      <c r="C397" t="s">
        <v>565</v>
      </c>
      <c r="D397" t="s">
        <v>625</v>
      </c>
      <c r="E397" t="s">
        <v>567</v>
      </c>
      <c r="F397">
        <v>20</v>
      </c>
      <c r="G397" t="s">
        <v>460</v>
      </c>
      <c r="H397" t="s">
        <v>461</v>
      </c>
      <c r="I397">
        <v>14</v>
      </c>
      <c r="J397" t="s">
        <v>568</v>
      </c>
      <c r="L397" s="44" t="s">
        <v>42</v>
      </c>
      <c r="M397" s="44" t="s">
        <v>42</v>
      </c>
      <c r="N397" s="44" t="s">
        <v>42</v>
      </c>
      <c r="O397" s="44">
        <v>0</v>
      </c>
      <c r="P397" s="44" t="s">
        <v>42</v>
      </c>
      <c r="Q397" s="47" t="s">
        <v>42</v>
      </c>
      <c r="R397" s="44" t="s">
        <v>42</v>
      </c>
      <c r="S397" s="44">
        <v>8</v>
      </c>
      <c r="T397" s="44">
        <v>0</v>
      </c>
      <c r="U397" s="44">
        <v>8</v>
      </c>
      <c r="V397" s="44">
        <f>SUM(Tabla1[[#This Row],[Abril ]:[Junio]])</f>
        <v>8</v>
      </c>
      <c r="W397" s="47">
        <v>1</v>
      </c>
    </row>
    <row r="398" spans="1:23" hidden="1" x14ac:dyDescent="0.25">
      <c r="A398" t="s">
        <v>563</v>
      </c>
      <c r="B398" t="s">
        <v>570</v>
      </c>
      <c r="C398" t="s">
        <v>574</v>
      </c>
      <c r="D398" t="s">
        <v>625</v>
      </c>
      <c r="E398" t="s">
        <v>575</v>
      </c>
      <c r="F398">
        <v>39</v>
      </c>
      <c r="G398" t="s">
        <v>470</v>
      </c>
      <c r="H398" t="s">
        <v>471</v>
      </c>
      <c r="I398">
        <v>26</v>
      </c>
      <c r="J398" t="s">
        <v>568</v>
      </c>
      <c r="L398" s="44" t="s">
        <v>42</v>
      </c>
      <c r="M398" s="44" t="s">
        <v>42</v>
      </c>
      <c r="N398" s="44" t="s">
        <v>42</v>
      </c>
      <c r="O398" s="44">
        <v>3</v>
      </c>
      <c r="P398" s="44" t="s">
        <v>42</v>
      </c>
      <c r="Q398" s="47">
        <v>0</v>
      </c>
      <c r="R398" s="44" t="s">
        <v>42</v>
      </c>
      <c r="S398" s="44" t="s">
        <v>42</v>
      </c>
      <c r="T398" s="44">
        <v>8</v>
      </c>
      <c r="U398" s="44">
        <v>11</v>
      </c>
      <c r="V398" s="44">
        <f>SUM(Tabla1[[#This Row],[Abril ]:[Junio]])</f>
        <v>8</v>
      </c>
      <c r="W398" s="47">
        <v>1</v>
      </c>
    </row>
    <row r="399" spans="1:23" hidden="1" x14ac:dyDescent="0.25">
      <c r="A399" t="s">
        <v>563</v>
      </c>
      <c r="B399" t="s">
        <v>576</v>
      </c>
      <c r="C399" t="s">
        <v>582</v>
      </c>
      <c r="D399" t="s">
        <v>625</v>
      </c>
      <c r="E399" t="s">
        <v>575</v>
      </c>
      <c r="F399">
        <v>85</v>
      </c>
      <c r="G399" t="s">
        <v>583</v>
      </c>
      <c r="H399" t="s">
        <v>584</v>
      </c>
      <c r="I399">
        <v>600</v>
      </c>
      <c r="J399" t="s">
        <v>568</v>
      </c>
      <c r="L399" s="44" t="s">
        <v>42</v>
      </c>
      <c r="M399" s="44" t="s">
        <v>42</v>
      </c>
      <c r="N399" s="44" t="s">
        <v>42</v>
      </c>
      <c r="O399" s="44">
        <v>0</v>
      </c>
      <c r="P399" s="44">
        <f>SUM(Tabla1[[#This Row],[Enero]:[Marzo]])</f>
        <v>0</v>
      </c>
      <c r="Q399" s="47" t="s">
        <v>42</v>
      </c>
      <c r="R399" s="44" t="s">
        <v>42</v>
      </c>
      <c r="S399" s="44" t="s">
        <v>42</v>
      </c>
      <c r="T399" s="44">
        <v>27</v>
      </c>
      <c r="U399" s="44">
        <v>240</v>
      </c>
      <c r="V399" s="44">
        <f>SUM(Tabla1[[#This Row],[Abril ]:[Junio]])</f>
        <v>27</v>
      </c>
      <c r="W399" s="47">
        <v>0.1125</v>
      </c>
    </row>
    <row r="400" spans="1:23" hidden="1" x14ac:dyDescent="0.25">
      <c r="A400" t="s">
        <v>563</v>
      </c>
      <c r="B400" t="s">
        <v>589</v>
      </c>
      <c r="C400" t="s">
        <v>589</v>
      </c>
      <c r="D400" t="s">
        <v>625</v>
      </c>
      <c r="E400" t="s">
        <v>575</v>
      </c>
      <c r="F400">
        <v>105</v>
      </c>
      <c r="G400" t="s">
        <v>590</v>
      </c>
      <c r="H400" t="s">
        <v>49</v>
      </c>
      <c r="I400">
        <v>7</v>
      </c>
      <c r="J400" t="s">
        <v>568</v>
      </c>
      <c r="L400" s="44" t="s">
        <v>42</v>
      </c>
      <c r="M400" s="44" t="s">
        <v>42</v>
      </c>
      <c r="N400" s="44">
        <v>7</v>
      </c>
      <c r="O400" s="44">
        <v>4</v>
      </c>
      <c r="P400" s="44">
        <f>SUM(Tabla1[[#This Row],[Enero]:[Marzo]])</f>
        <v>7</v>
      </c>
      <c r="Q400" s="47">
        <v>1</v>
      </c>
      <c r="R400" s="44">
        <v>0</v>
      </c>
      <c r="S400" s="44" t="s">
        <v>42</v>
      </c>
      <c r="T400" s="44" t="s">
        <v>42</v>
      </c>
      <c r="U400" s="44">
        <v>7</v>
      </c>
      <c r="V400" s="44">
        <f>SUM(Tabla1[[#This Row],[Abril ]:[Junio]])</f>
        <v>0</v>
      </c>
      <c r="W400" s="47">
        <v>0</v>
      </c>
    </row>
    <row r="401" spans="1:23" hidden="1" x14ac:dyDescent="0.25">
      <c r="A401" t="s">
        <v>563</v>
      </c>
      <c r="B401" t="s">
        <v>591</v>
      </c>
      <c r="C401" t="s">
        <v>591</v>
      </c>
      <c r="D401" t="s">
        <v>625</v>
      </c>
      <c r="E401" t="s">
        <v>567</v>
      </c>
      <c r="F401">
        <v>114</v>
      </c>
      <c r="G401" t="s">
        <v>500</v>
      </c>
      <c r="H401" t="s">
        <v>501</v>
      </c>
      <c r="I401">
        <v>4</v>
      </c>
      <c r="J401" t="s">
        <v>568</v>
      </c>
      <c r="L401" s="44" t="s">
        <v>42</v>
      </c>
      <c r="M401" s="44" t="s">
        <v>42</v>
      </c>
      <c r="N401" s="44">
        <v>1</v>
      </c>
      <c r="O401" s="44">
        <v>1</v>
      </c>
      <c r="P401" s="44">
        <f>SUM(Tabla1[[#This Row],[Enero]:[Marzo]])</f>
        <v>1</v>
      </c>
      <c r="Q401" s="47">
        <f>+Tabla1[[#This Row],[Resultado acumulado primer trimestre]]/Tabla1[[#This Row],[Meta primer trimestre]]</f>
        <v>1</v>
      </c>
      <c r="R401" s="44" t="s">
        <v>42</v>
      </c>
      <c r="S401" s="44" t="s">
        <v>42</v>
      </c>
      <c r="T401" s="44">
        <v>1</v>
      </c>
      <c r="U401" s="44">
        <v>2</v>
      </c>
      <c r="V401" s="44">
        <f>SUM(Tabla1[[#This Row],[Abril ]:[Junio]])</f>
        <v>1</v>
      </c>
      <c r="W401" s="47">
        <v>1</v>
      </c>
    </row>
    <row r="402" spans="1:23" hidden="1" x14ac:dyDescent="0.25">
      <c r="A402" t="s">
        <v>563</v>
      </c>
      <c r="B402" t="s">
        <v>591</v>
      </c>
      <c r="C402" t="s">
        <v>592</v>
      </c>
      <c r="D402" t="s">
        <v>625</v>
      </c>
      <c r="E402" t="s">
        <v>567</v>
      </c>
      <c r="F402">
        <v>131</v>
      </c>
      <c r="G402" t="s">
        <v>504</v>
      </c>
      <c r="H402" t="s">
        <v>505</v>
      </c>
      <c r="I402">
        <v>12</v>
      </c>
      <c r="J402" t="s">
        <v>568</v>
      </c>
      <c r="L402" s="44">
        <v>1</v>
      </c>
      <c r="M402" s="44">
        <v>1</v>
      </c>
      <c r="N402" s="44">
        <v>1</v>
      </c>
      <c r="O402" s="44">
        <v>3</v>
      </c>
      <c r="P402" s="44">
        <f>SUM(Tabla1[[#This Row],[Enero]:[Marzo]])</f>
        <v>3</v>
      </c>
      <c r="Q402" s="47">
        <f>+Tabla1[[#This Row],[Resultado acumulado primer trimestre]]/Tabla1[[#This Row],[Meta primer trimestre]]</f>
        <v>1</v>
      </c>
      <c r="R402" s="44">
        <v>1</v>
      </c>
      <c r="S402" s="44">
        <v>1</v>
      </c>
      <c r="T402" s="44">
        <v>1</v>
      </c>
      <c r="U402" s="44">
        <v>6</v>
      </c>
      <c r="V402" s="44">
        <f>SUM(Tabla1[[#This Row],[Abril ]:[Junio]])</f>
        <v>3</v>
      </c>
      <c r="W402" s="47">
        <v>1</v>
      </c>
    </row>
    <row r="403" spans="1:23" hidden="1" x14ac:dyDescent="0.25">
      <c r="A403" t="s">
        <v>563</v>
      </c>
      <c r="B403" t="s">
        <v>591</v>
      </c>
      <c r="C403" t="s">
        <v>593</v>
      </c>
      <c r="D403" t="s">
        <v>625</v>
      </c>
      <c r="E403" t="s">
        <v>571</v>
      </c>
      <c r="F403">
        <v>137</v>
      </c>
      <c r="G403" t="s">
        <v>508</v>
      </c>
      <c r="H403" t="s">
        <v>509</v>
      </c>
      <c r="I403">
        <v>1</v>
      </c>
      <c r="J403" t="s">
        <v>568</v>
      </c>
      <c r="L403" s="44" t="s">
        <v>42</v>
      </c>
      <c r="M403" s="44" t="s">
        <v>42</v>
      </c>
      <c r="N403" s="44" t="s">
        <v>42</v>
      </c>
      <c r="O403" s="44">
        <v>0</v>
      </c>
      <c r="P403" s="44">
        <f>SUM(Tabla1[[#This Row],[Enero]:[Marzo]])</f>
        <v>0</v>
      </c>
      <c r="Q403" s="47" t="s">
        <v>42</v>
      </c>
      <c r="R403" s="44" t="s">
        <v>42</v>
      </c>
      <c r="S403" s="44" t="s">
        <v>42</v>
      </c>
      <c r="T403" s="44">
        <v>1</v>
      </c>
      <c r="U403" s="44">
        <v>1</v>
      </c>
      <c r="V403" s="44">
        <f>SUM(Tabla1[[#This Row],[Abril ]:[Junio]])</f>
        <v>1</v>
      </c>
      <c r="W403" s="47">
        <v>1</v>
      </c>
    </row>
    <row r="404" spans="1:23" hidden="1" x14ac:dyDescent="0.25">
      <c r="A404" t="s">
        <v>563</v>
      </c>
      <c r="B404" t="s">
        <v>591</v>
      </c>
      <c r="C404" t="s">
        <v>593</v>
      </c>
      <c r="D404" t="s">
        <v>625</v>
      </c>
      <c r="E404" t="s">
        <v>567</v>
      </c>
      <c r="F404">
        <v>144</v>
      </c>
      <c r="G404" t="s">
        <v>510</v>
      </c>
      <c r="H404" t="s">
        <v>596</v>
      </c>
      <c r="I404">
        <v>4</v>
      </c>
      <c r="J404" t="s">
        <v>568</v>
      </c>
      <c r="L404" s="44" t="s">
        <v>42</v>
      </c>
      <c r="M404" s="44" t="s">
        <v>42</v>
      </c>
      <c r="N404" s="44">
        <v>1</v>
      </c>
      <c r="O404" s="44">
        <v>1</v>
      </c>
      <c r="P404" s="44">
        <f>SUM(Tabla1[[#This Row],[Enero]:[Marzo]])</f>
        <v>1</v>
      </c>
      <c r="Q404" s="47">
        <f>+Tabla1[[#This Row],[Resultado acumulado primer trimestre]]/Tabla1[[#This Row],[Meta primer trimestre]]</f>
        <v>1</v>
      </c>
      <c r="R404" s="44" t="s">
        <v>42</v>
      </c>
      <c r="S404" s="44" t="s">
        <v>42</v>
      </c>
      <c r="T404" s="44">
        <v>1</v>
      </c>
      <c r="U404" s="44">
        <v>2</v>
      </c>
      <c r="V404" s="44">
        <f>SUM(Tabla1[[#This Row],[Abril ]:[Junio]])</f>
        <v>1</v>
      </c>
      <c r="W404" s="47">
        <v>1</v>
      </c>
    </row>
    <row r="405" spans="1:23" hidden="1" x14ac:dyDescent="0.25">
      <c r="A405" t="s">
        <v>563</v>
      </c>
      <c r="B405" t="s">
        <v>591</v>
      </c>
      <c r="C405" t="s">
        <v>597</v>
      </c>
      <c r="D405" t="s">
        <v>625</v>
      </c>
      <c r="E405" t="s">
        <v>567</v>
      </c>
      <c r="F405">
        <v>149</v>
      </c>
      <c r="G405" t="s">
        <v>516</v>
      </c>
      <c r="H405" t="s">
        <v>517</v>
      </c>
      <c r="I405">
        <v>2</v>
      </c>
      <c r="J405" t="s">
        <v>568</v>
      </c>
      <c r="L405" s="44" t="s">
        <v>42</v>
      </c>
      <c r="M405" s="44" t="s">
        <v>42</v>
      </c>
      <c r="N405" s="44" t="s">
        <v>42</v>
      </c>
      <c r="O405" s="44">
        <v>0</v>
      </c>
      <c r="P405" s="44">
        <f>SUM(Tabla1[[#This Row],[Enero]:[Marzo]])</f>
        <v>0</v>
      </c>
      <c r="Q405" s="47" t="s">
        <v>42</v>
      </c>
      <c r="R405" s="44" t="s">
        <v>42</v>
      </c>
      <c r="S405" s="44" t="s">
        <v>42</v>
      </c>
      <c r="T405" s="44">
        <v>1</v>
      </c>
      <c r="U405" s="44">
        <v>1</v>
      </c>
      <c r="V405" s="44">
        <f>SUM(Tabla1[[#This Row],[Abril ]:[Junio]])</f>
        <v>1</v>
      </c>
      <c r="W405" s="47">
        <v>1</v>
      </c>
    </row>
    <row r="406" spans="1:23" hidden="1" x14ac:dyDescent="0.25">
      <c r="A406" t="s">
        <v>563</v>
      </c>
      <c r="B406" t="s">
        <v>600</v>
      </c>
      <c r="C406" t="s">
        <v>601</v>
      </c>
      <c r="D406" t="s">
        <v>625</v>
      </c>
      <c r="E406" t="s">
        <v>571</v>
      </c>
      <c r="F406">
        <v>165</v>
      </c>
      <c r="G406" t="s">
        <v>524</v>
      </c>
      <c r="H406" t="s">
        <v>525</v>
      </c>
      <c r="I406">
        <v>10</v>
      </c>
      <c r="J406" t="s">
        <v>568</v>
      </c>
      <c r="L406" s="44" t="s">
        <v>42</v>
      </c>
      <c r="M406" s="44" t="s">
        <v>42</v>
      </c>
      <c r="N406" s="44">
        <v>3</v>
      </c>
      <c r="O406" s="44">
        <v>1</v>
      </c>
      <c r="P406" s="44">
        <f>SUM(Tabla1[[#This Row],[Enero]:[Marzo]])</f>
        <v>3</v>
      </c>
      <c r="Q406" s="47">
        <v>1</v>
      </c>
      <c r="R406" s="44" t="s">
        <v>42</v>
      </c>
      <c r="S406" s="44" t="s">
        <v>42</v>
      </c>
      <c r="T406" s="44">
        <v>3</v>
      </c>
      <c r="U406" s="44">
        <v>4</v>
      </c>
      <c r="V406" s="44">
        <f>SUM(Tabla1[[#This Row],[Abril ]:[Junio]])</f>
        <v>3</v>
      </c>
      <c r="W406" s="47">
        <v>1</v>
      </c>
    </row>
    <row r="407" spans="1:23" hidden="1" x14ac:dyDescent="0.25">
      <c r="A407" t="s">
        <v>563</v>
      </c>
      <c r="B407" t="s">
        <v>602</v>
      </c>
      <c r="C407" t="s">
        <v>603</v>
      </c>
      <c r="D407" t="s">
        <v>625</v>
      </c>
      <c r="E407" t="s">
        <v>567</v>
      </c>
      <c r="F407">
        <v>189</v>
      </c>
      <c r="G407" t="s">
        <v>526</v>
      </c>
      <c r="H407" t="s">
        <v>353</v>
      </c>
      <c r="I407">
        <v>3</v>
      </c>
      <c r="J407" t="s">
        <v>568</v>
      </c>
      <c r="L407" s="44" t="s">
        <v>42</v>
      </c>
      <c r="M407" s="44" t="s">
        <v>42</v>
      </c>
      <c r="N407" s="44" t="s">
        <v>42</v>
      </c>
      <c r="O407" s="44">
        <v>0</v>
      </c>
      <c r="P407" s="44">
        <f>SUM(Tabla1[[#This Row],[Enero]:[Marzo]])</f>
        <v>0</v>
      </c>
      <c r="Q407" s="47" t="s">
        <v>42</v>
      </c>
      <c r="R407" s="44" t="s">
        <v>42</v>
      </c>
      <c r="S407" s="44">
        <v>1</v>
      </c>
      <c r="T407" s="44" t="s">
        <v>42</v>
      </c>
      <c r="U407" s="44">
        <v>1</v>
      </c>
      <c r="V407" s="44">
        <f>SUM(Tabla1[[#This Row],[Abril ]:[Junio]])</f>
        <v>1</v>
      </c>
      <c r="W407" s="47">
        <v>1</v>
      </c>
    </row>
    <row r="408" spans="1:23" hidden="1" x14ac:dyDescent="0.25">
      <c r="A408" t="s">
        <v>563</v>
      </c>
      <c r="B408" t="s">
        <v>604</v>
      </c>
      <c r="C408" t="s">
        <v>604</v>
      </c>
      <c r="D408" t="s">
        <v>625</v>
      </c>
      <c r="E408" t="s">
        <v>571</v>
      </c>
      <c r="F408">
        <v>209</v>
      </c>
      <c r="G408" t="s">
        <v>527</v>
      </c>
      <c r="H408" t="s">
        <v>528</v>
      </c>
      <c r="I408">
        <v>100</v>
      </c>
      <c r="J408" t="s">
        <v>41</v>
      </c>
      <c r="L408" s="44" t="s">
        <v>42</v>
      </c>
      <c r="M408" s="44" t="s">
        <v>42</v>
      </c>
      <c r="N408" s="44" t="s">
        <v>42</v>
      </c>
      <c r="O408" s="44">
        <v>0</v>
      </c>
      <c r="P408" s="44">
        <f>SUM(Tabla1[[#This Row],[Enero]:[Marzo]])</f>
        <v>0</v>
      </c>
      <c r="Q408" s="47" t="s">
        <v>42</v>
      </c>
      <c r="R408" s="44" t="s">
        <v>42</v>
      </c>
      <c r="S408" s="44" t="s">
        <v>42</v>
      </c>
      <c r="T408" s="44" t="s">
        <v>42</v>
      </c>
      <c r="U408" s="44">
        <v>50</v>
      </c>
      <c r="V408" s="44">
        <f>SUM(Tabla1[[#This Row],[Abril ]:[Junio]])</f>
        <v>0</v>
      </c>
      <c r="W408" s="47">
        <v>0</v>
      </c>
    </row>
    <row r="409" spans="1:23" hidden="1" x14ac:dyDescent="0.25">
      <c r="A409" t="s">
        <v>563</v>
      </c>
      <c r="B409" t="s">
        <v>604</v>
      </c>
      <c r="C409" t="s">
        <v>605</v>
      </c>
      <c r="D409" t="s">
        <v>625</v>
      </c>
      <c r="E409" t="s">
        <v>571</v>
      </c>
      <c r="F409">
        <v>218</v>
      </c>
      <c r="G409" t="s">
        <v>529</v>
      </c>
      <c r="H409" t="s">
        <v>443</v>
      </c>
      <c r="I409">
        <v>80</v>
      </c>
      <c r="J409" t="s">
        <v>568</v>
      </c>
      <c r="L409" s="44" t="s">
        <v>42</v>
      </c>
      <c r="M409" s="44" t="s">
        <v>42</v>
      </c>
      <c r="N409" s="44">
        <v>5</v>
      </c>
      <c r="O409" s="44">
        <v>5</v>
      </c>
      <c r="P409" s="44">
        <f>SUM(Tabla1[[#This Row],[Enero]:[Marzo]])</f>
        <v>5</v>
      </c>
      <c r="Q409" s="47">
        <f>+Tabla1[[#This Row],[Resultado acumulado primer trimestre]]/Tabla1[[#This Row],[Meta primer trimestre]]</f>
        <v>1</v>
      </c>
      <c r="R409" s="44" t="s">
        <v>42</v>
      </c>
      <c r="S409" s="44" t="s">
        <v>42</v>
      </c>
      <c r="T409" s="44">
        <v>15</v>
      </c>
      <c r="U409" s="44">
        <v>20</v>
      </c>
      <c r="V409" s="44">
        <f>SUM(Tabla1[[#This Row],[Abril ]:[Junio]])</f>
        <v>15</v>
      </c>
      <c r="W409" s="47">
        <v>1</v>
      </c>
    </row>
    <row r="410" spans="1:23" hidden="1" x14ac:dyDescent="0.25">
      <c r="A410" t="s">
        <v>569</v>
      </c>
      <c r="B410" t="s">
        <v>570</v>
      </c>
      <c r="C410" t="s">
        <v>462</v>
      </c>
      <c r="D410" t="s">
        <v>625</v>
      </c>
      <c r="E410" t="s">
        <v>571</v>
      </c>
      <c r="F410">
        <v>29</v>
      </c>
      <c r="G410" t="s">
        <v>463</v>
      </c>
      <c r="H410" t="s">
        <v>464</v>
      </c>
      <c r="I410">
        <v>100</v>
      </c>
      <c r="J410" t="s">
        <v>41</v>
      </c>
      <c r="L410" s="46">
        <v>0</v>
      </c>
      <c r="M410" s="46">
        <v>0</v>
      </c>
      <c r="N410" s="46">
        <v>0</v>
      </c>
      <c r="O410" s="47">
        <v>1</v>
      </c>
      <c r="P410" s="47">
        <v>0</v>
      </c>
      <c r="Q410" s="47">
        <v>0</v>
      </c>
      <c r="R410" s="47">
        <v>0</v>
      </c>
      <c r="S410" s="47">
        <v>0.66669999999999996</v>
      </c>
      <c r="T410" s="47">
        <v>0</v>
      </c>
      <c r="U410" s="47">
        <v>1</v>
      </c>
      <c r="V410" s="47">
        <v>0.66666666666666663</v>
      </c>
      <c r="W410" s="47">
        <v>0.66666666666666663</v>
      </c>
    </row>
    <row r="411" spans="1:23" hidden="1" x14ac:dyDescent="0.25">
      <c r="A411" t="s">
        <v>569</v>
      </c>
      <c r="B411" t="s">
        <v>570</v>
      </c>
      <c r="C411" t="s">
        <v>462</v>
      </c>
      <c r="D411" t="s">
        <v>625</v>
      </c>
      <c r="E411" t="s">
        <v>571</v>
      </c>
      <c r="F411">
        <v>31</v>
      </c>
      <c r="G411" t="s">
        <v>465</v>
      </c>
      <c r="H411" t="s">
        <v>572</v>
      </c>
      <c r="I411">
        <v>100</v>
      </c>
      <c r="J411" t="s">
        <v>41</v>
      </c>
      <c r="L411" s="46" t="s">
        <v>42</v>
      </c>
      <c r="M411" s="46" t="s">
        <v>42</v>
      </c>
      <c r="N411" s="46" t="s">
        <v>42</v>
      </c>
      <c r="O411" s="47" t="s">
        <v>42</v>
      </c>
      <c r="P411" s="47" t="s">
        <v>42</v>
      </c>
      <c r="Q411" s="47" t="s">
        <v>42</v>
      </c>
      <c r="R411" s="47" t="s">
        <v>42</v>
      </c>
      <c r="S411" s="47" t="s">
        <v>42</v>
      </c>
      <c r="T411" s="47">
        <v>0.7</v>
      </c>
      <c r="U411" s="47">
        <v>1</v>
      </c>
      <c r="V411" s="47">
        <v>0.7</v>
      </c>
      <c r="W411" s="47">
        <v>0.7</v>
      </c>
    </row>
    <row r="412" spans="1:23" hidden="1" x14ac:dyDescent="0.25">
      <c r="A412" t="s">
        <v>569</v>
      </c>
      <c r="B412" t="s">
        <v>570</v>
      </c>
      <c r="C412" t="s">
        <v>462</v>
      </c>
      <c r="D412" t="s">
        <v>625</v>
      </c>
      <c r="E412" t="s">
        <v>571</v>
      </c>
      <c r="F412">
        <v>32</v>
      </c>
      <c r="G412" t="s">
        <v>467</v>
      </c>
      <c r="H412" t="s">
        <v>573</v>
      </c>
      <c r="I412">
        <v>100</v>
      </c>
      <c r="J412" t="s">
        <v>41</v>
      </c>
      <c r="L412" s="46" t="s">
        <v>42</v>
      </c>
      <c r="M412" s="46" t="s">
        <v>42</v>
      </c>
      <c r="N412" s="46" t="s">
        <v>42</v>
      </c>
      <c r="O412" s="47" t="s">
        <v>42</v>
      </c>
      <c r="P412" s="47" t="s">
        <v>42</v>
      </c>
      <c r="Q412" s="47" t="s">
        <v>42</v>
      </c>
      <c r="R412" s="47">
        <v>0</v>
      </c>
      <c r="S412" s="47" t="s">
        <v>42</v>
      </c>
      <c r="T412" s="47" t="s">
        <v>42</v>
      </c>
      <c r="U412" s="47">
        <v>1</v>
      </c>
      <c r="V412" s="47">
        <v>1</v>
      </c>
      <c r="W412" s="47">
        <v>1</v>
      </c>
    </row>
    <row r="413" spans="1:23" hidden="1" x14ac:dyDescent="0.25">
      <c r="A413" t="s">
        <v>569</v>
      </c>
      <c r="B413" t="s">
        <v>576</v>
      </c>
      <c r="C413" t="s">
        <v>577</v>
      </c>
      <c r="D413" t="s">
        <v>625</v>
      </c>
      <c r="E413" t="s">
        <v>37</v>
      </c>
      <c r="F413">
        <v>47</v>
      </c>
      <c r="G413" t="s">
        <v>473</v>
      </c>
      <c r="H413" t="s">
        <v>474</v>
      </c>
      <c r="I413">
        <v>90</v>
      </c>
      <c r="J413" t="s">
        <v>41</v>
      </c>
      <c r="L413" s="46" t="s">
        <v>42</v>
      </c>
      <c r="M413" s="46">
        <v>1.2065999999999999</v>
      </c>
      <c r="N413" s="46" t="s">
        <v>42</v>
      </c>
      <c r="O413" s="47">
        <v>0.9</v>
      </c>
      <c r="P413" s="47">
        <v>1</v>
      </c>
      <c r="Q413" s="47">
        <v>1</v>
      </c>
      <c r="R413" s="47">
        <v>1.085</v>
      </c>
      <c r="S413" s="47" t="s">
        <v>42</v>
      </c>
      <c r="T413" s="47">
        <v>1.0643</v>
      </c>
      <c r="U413" s="47">
        <v>0.9</v>
      </c>
      <c r="V413" s="47">
        <v>0.9631696428571429</v>
      </c>
      <c r="W413" s="47">
        <v>0.9631696428571429</v>
      </c>
    </row>
    <row r="414" spans="1:23" hidden="1" x14ac:dyDescent="0.25">
      <c r="A414" t="s">
        <v>569</v>
      </c>
      <c r="B414" t="s">
        <v>576</v>
      </c>
      <c r="C414" t="s">
        <v>581</v>
      </c>
      <c r="D414" t="s">
        <v>625</v>
      </c>
      <c r="E414" t="s">
        <v>567</v>
      </c>
      <c r="F414">
        <v>79</v>
      </c>
      <c r="G414" t="s">
        <v>483</v>
      </c>
      <c r="H414" t="s">
        <v>484</v>
      </c>
      <c r="I414">
        <v>100</v>
      </c>
      <c r="J414" t="s">
        <v>41</v>
      </c>
      <c r="L414" s="46" t="s">
        <v>42</v>
      </c>
      <c r="M414" s="46" t="s">
        <v>42</v>
      </c>
      <c r="N414" s="46">
        <v>0</v>
      </c>
      <c r="O414" s="47">
        <v>1</v>
      </c>
      <c r="P414" s="47">
        <v>1</v>
      </c>
      <c r="Q414" s="47">
        <v>1</v>
      </c>
      <c r="R414" s="47">
        <v>1</v>
      </c>
      <c r="S414" s="47">
        <v>1</v>
      </c>
      <c r="T414" s="47">
        <v>1</v>
      </c>
      <c r="U414" s="47">
        <v>1</v>
      </c>
      <c r="V414" s="47">
        <v>1</v>
      </c>
      <c r="W414" s="47">
        <v>1</v>
      </c>
    </row>
    <row r="415" spans="1:23" hidden="1" x14ac:dyDescent="0.25">
      <c r="A415" t="s">
        <v>569</v>
      </c>
      <c r="B415" t="s">
        <v>576</v>
      </c>
      <c r="C415" t="s">
        <v>582</v>
      </c>
      <c r="D415" t="s">
        <v>625</v>
      </c>
      <c r="E415" t="s">
        <v>575</v>
      </c>
      <c r="F415">
        <v>88</v>
      </c>
      <c r="G415" t="s">
        <v>489</v>
      </c>
      <c r="H415" t="s">
        <v>490</v>
      </c>
      <c r="I415">
        <v>100</v>
      </c>
      <c r="J415" t="s">
        <v>41</v>
      </c>
      <c r="L415" s="46" t="s">
        <v>42</v>
      </c>
      <c r="M415" s="46" t="s">
        <v>42</v>
      </c>
      <c r="N415" s="46" t="s">
        <v>42</v>
      </c>
      <c r="O415" s="47" t="s">
        <v>42</v>
      </c>
      <c r="P415" s="47" t="s">
        <v>42</v>
      </c>
      <c r="Q415" s="47" t="s">
        <v>42</v>
      </c>
      <c r="R415" s="47" t="s">
        <v>42</v>
      </c>
      <c r="S415" s="47" t="s">
        <v>42</v>
      </c>
      <c r="T415" s="47">
        <v>1</v>
      </c>
      <c r="U415" s="47">
        <v>1</v>
      </c>
      <c r="V415" s="47">
        <v>1</v>
      </c>
      <c r="W415" s="47">
        <v>1</v>
      </c>
    </row>
    <row r="416" spans="1:23" hidden="1" x14ac:dyDescent="0.25">
      <c r="A416" t="s">
        <v>569</v>
      </c>
      <c r="B416" t="s">
        <v>576</v>
      </c>
      <c r="C416" t="s">
        <v>581</v>
      </c>
      <c r="D416" t="s">
        <v>625</v>
      </c>
      <c r="E416" t="s">
        <v>567</v>
      </c>
      <c r="F416">
        <v>228</v>
      </c>
      <c r="G416" t="s">
        <v>533</v>
      </c>
      <c r="H416" t="s">
        <v>534</v>
      </c>
      <c r="I416">
        <v>100</v>
      </c>
      <c r="J416" t="s">
        <v>41</v>
      </c>
      <c r="L416" s="46" t="s">
        <v>42</v>
      </c>
      <c r="M416" s="46">
        <v>0</v>
      </c>
      <c r="N416" s="46">
        <v>2</v>
      </c>
      <c r="O416" s="47">
        <v>1</v>
      </c>
      <c r="P416" s="47">
        <v>1</v>
      </c>
      <c r="Q416" s="47">
        <v>1</v>
      </c>
      <c r="R416" s="47">
        <v>1.7</v>
      </c>
      <c r="S416" s="47">
        <v>1</v>
      </c>
      <c r="T416" s="47">
        <v>1</v>
      </c>
      <c r="U416" s="47">
        <v>1</v>
      </c>
      <c r="V416" s="47">
        <v>1</v>
      </c>
      <c r="W416" s="47">
        <v>1</v>
      </c>
    </row>
    <row r="417" spans="1:23" hidden="1" x14ac:dyDescent="0.25">
      <c r="A417" t="s">
        <v>569</v>
      </c>
      <c r="B417" t="s">
        <v>602</v>
      </c>
      <c r="C417" t="s">
        <v>603</v>
      </c>
      <c r="D417" t="s">
        <v>625</v>
      </c>
      <c r="E417" t="s">
        <v>571</v>
      </c>
      <c r="F417">
        <v>239</v>
      </c>
      <c r="G417" t="s">
        <v>535</v>
      </c>
      <c r="H417" t="s">
        <v>536</v>
      </c>
      <c r="I417">
        <v>100</v>
      </c>
      <c r="J417" t="s">
        <v>41</v>
      </c>
      <c r="L417" s="46" t="s">
        <v>42</v>
      </c>
      <c r="M417" s="46" t="s">
        <v>42</v>
      </c>
      <c r="N417" s="46" t="s">
        <v>42</v>
      </c>
      <c r="O417" s="47" t="s">
        <v>42</v>
      </c>
      <c r="P417" s="47" t="s">
        <v>42</v>
      </c>
      <c r="Q417" s="47" t="s">
        <v>42</v>
      </c>
      <c r="R417" s="47" t="s">
        <v>42</v>
      </c>
      <c r="S417" s="47">
        <v>1</v>
      </c>
      <c r="T417" s="47">
        <v>1</v>
      </c>
      <c r="U417" s="47">
        <v>1</v>
      </c>
      <c r="V417" s="47">
        <v>1</v>
      </c>
      <c r="W417" s="47">
        <v>1</v>
      </c>
    </row>
    <row r="418" spans="1:23" hidden="1" x14ac:dyDescent="0.25">
      <c r="A418" t="s">
        <v>563</v>
      </c>
      <c r="B418" t="s">
        <v>564</v>
      </c>
      <c r="C418" t="s">
        <v>565</v>
      </c>
      <c r="D418" t="s">
        <v>626</v>
      </c>
      <c r="E418" t="s">
        <v>567</v>
      </c>
      <c r="F418">
        <v>19</v>
      </c>
      <c r="G418" t="s">
        <v>458</v>
      </c>
      <c r="H418" t="s">
        <v>459</v>
      </c>
      <c r="I418">
        <v>69</v>
      </c>
      <c r="J418" t="s">
        <v>568</v>
      </c>
      <c r="L418" s="44" t="s">
        <v>42</v>
      </c>
      <c r="M418" s="44" t="s">
        <v>42</v>
      </c>
      <c r="N418" s="44" t="s">
        <v>42</v>
      </c>
      <c r="O418" s="44" t="s">
        <v>42</v>
      </c>
      <c r="P418" s="44" t="s">
        <v>42</v>
      </c>
      <c r="Q418" s="44" t="s">
        <v>42</v>
      </c>
      <c r="R418" s="44">
        <v>41</v>
      </c>
      <c r="S418" s="44">
        <v>29</v>
      </c>
      <c r="T418" s="44">
        <v>7</v>
      </c>
      <c r="U418" s="44">
        <v>30</v>
      </c>
      <c r="V418" s="44">
        <f>SUM(Tabla1[[#This Row],[Abril ]:[Junio]])</f>
        <v>77</v>
      </c>
      <c r="W418" s="47">
        <v>1</v>
      </c>
    </row>
    <row r="419" spans="1:23" hidden="1" x14ac:dyDescent="0.25">
      <c r="A419" t="s">
        <v>563</v>
      </c>
      <c r="B419" t="s">
        <v>564</v>
      </c>
      <c r="C419" t="s">
        <v>565</v>
      </c>
      <c r="D419" t="s">
        <v>626</v>
      </c>
      <c r="E419" t="s">
        <v>567</v>
      </c>
      <c r="F419">
        <v>20</v>
      </c>
      <c r="G419" t="s">
        <v>460</v>
      </c>
      <c r="H419" t="s">
        <v>461</v>
      </c>
      <c r="I419">
        <v>82</v>
      </c>
      <c r="J419" t="s">
        <v>568</v>
      </c>
      <c r="L419" s="44" t="s">
        <v>42</v>
      </c>
      <c r="M419" s="44" t="s">
        <v>42</v>
      </c>
      <c r="N419" s="44" t="s">
        <v>42</v>
      </c>
      <c r="O419" s="44" t="s">
        <v>42</v>
      </c>
      <c r="P419" s="44" t="s">
        <v>42</v>
      </c>
      <c r="Q419" s="44" t="s">
        <v>42</v>
      </c>
      <c r="R419" s="44">
        <v>5</v>
      </c>
      <c r="S419" s="44">
        <v>20</v>
      </c>
      <c r="T419" s="44">
        <v>23</v>
      </c>
      <c r="U419" s="44">
        <v>35</v>
      </c>
      <c r="V419" s="44">
        <f>SUM(Tabla1[[#This Row],[Abril ]:[Junio]])</f>
        <v>48</v>
      </c>
      <c r="W419" s="47">
        <v>1</v>
      </c>
    </row>
    <row r="420" spans="1:23" hidden="1" x14ac:dyDescent="0.25">
      <c r="A420" t="s">
        <v>563</v>
      </c>
      <c r="B420" t="s">
        <v>570</v>
      </c>
      <c r="C420" t="s">
        <v>574</v>
      </c>
      <c r="D420" t="s">
        <v>626</v>
      </c>
      <c r="E420" t="s">
        <v>575</v>
      </c>
      <c r="F420">
        <v>39</v>
      </c>
      <c r="G420" t="s">
        <v>470</v>
      </c>
      <c r="H420" t="s">
        <v>471</v>
      </c>
      <c r="I420">
        <v>60</v>
      </c>
      <c r="J420" t="s">
        <v>568</v>
      </c>
      <c r="L420" s="44" t="s">
        <v>42</v>
      </c>
      <c r="M420" s="44" t="s">
        <v>42</v>
      </c>
      <c r="N420" s="44">
        <v>0</v>
      </c>
      <c r="O420" s="44">
        <v>10</v>
      </c>
      <c r="P420" s="44">
        <f>SUM(Tabla1[[#This Row],[Enero]:[Marzo]])</f>
        <v>0</v>
      </c>
      <c r="Q420" s="47">
        <f>+Tabla1[[#This Row],[Resultado acumulado primer trimestre]]/Tabla1[[#This Row],[Meta primer trimestre]]</f>
        <v>0</v>
      </c>
      <c r="R420" s="44" t="s">
        <v>42</v>
      </c>
      <c r="S420" s="44" t="s">
        <v>42</v>
      </c>
      <c r="T420" s="44">
        <v>17</v>
      </c>
      <c r="U420" s="44">
        <v>17</v>
      </c>
      <c r="V420" s="44">
        <f>SUM(Tabla1[[#This Row],[Abril ]:[Junio]])</f>
        <v>17</v>
      </c>
      <c r="W420" s="47">
        <f>+Tabla1[[#This Row],[Resultado acumulado segundo trimestre]]/Tabla1[[#This Row],[Meta segundo trimestre]]</f>
        <v>1</v>
      </c>
    </row>
    <row r="421" spans="1:23" hidden="1" x14ac:dyDescent="0.25">
      <c r="A421" t="s">
        <v>563</v>
      </c>
      <c r="B421" t="s">
        <v>576</v>
      </c>
      <c r="C421" t="s">
        <v>581</v>
      </c>
      <c r="D421" t="s">
        <v>626</v>
      </c>
      <c r="E421" t="s">
        <v>567</v>
      </c>
      <c r="F421">
        <v>74</v>
      </c>
      <c r="G421" t="s">
        <v>481</v>
      </c>
      <c r="H421" t="s">
        <v>482</v>
      </c>
      <c r="I421">
        <v>8</v>
      </c>
      <c r="J421" t="s">
        <v>568</v>
      </c>
      <c r="L421" s="44" t="s">
        <v>42</v>
      </c>
      <c r="M421" s="44" t="s">
        <v>42</v>
      </c>
      <c r="N421" s="44" t="s">
        <v>42</v>
      </c>
      <c r="O421" s="44">
        <v>0</v>
      </c>
      <c r="P421" s="44" t="s">
        <v>42</v>
      </c>
      <c r="Q421" s="47" t="s">
        <v>42</v>
      </c>
      <c r="R421" s="44">
        <v>2</v>
      </c>
      <c r="S421" s="44" t="s">
        <v>42</v>
      </c>
      <c r="T421" s="44">
        <v>2</v>
      </c>
      <c r="U421" s="44">
        <v>4</v>
      </c>
      <c r="V421" s="44">
        <f>SUM(Tabla1[[#This Row],[Abril ]:[Junio]])</f>
        <v>4</v>
      </c>
      <c r="W421" s="47">
        <f>+Tabla1[[#This Row],[Resultado acumulado segundo trimestre]]/Tabla1[[#This Row],[Meta segundo trimestre]]</f>
        <v>1</v>
      </c>
    </row>
    <row r="422" spans="1:23" hidden="1" x14ac:dyDescent="0.25">
      <c r="A422" t="s">
        <v>563</v>
      </c>
      <c r="B422" t="s">
        <v>576</v>
      </c>
      <c r="C422" t="s">
        <v>582</v>
      </c>
      <c r="D422" t="s">
        <v>626</v>
      </c>
      <c r="E422" t="s">
        <v>575</v>
      </c>
      <c r="F422">
        <v>85</v>
      </c>
      <c r="G422" t="s">
        <v>583</v>
      </c>
      <c r="H422" t="s">
        <v>584</v>
      </c>
      <c r="I422">
        <v>400</v>
      </c>
      <c r="J422" t="s">
        <v>568</v>
      </c>
      <c r="L422" s="44" t="s">
        <v>42</v>
      </c>
      <c r="M422" s="44" t="s">
        <v>42</v>
      </c>
      <c r="N422" s="44" t="s">
        <v>42</v>
      </c>
      <c r="O422" s="44">
        <v>0</v>
      </c>
      <c r="P422" s="44" t="s">
        <v>42</v>
      </c>
      <c r="Q422" s="47" t="s">
        <v>42</v>
      </c>
      <c r="R422" s="44" t="s">
        <v>42</v>
      </c>
      <c r="S422" s="44" t="s">
        <v>42</v>
      </c>
      <c r="T422" s="44">
        <v>64</v>
      </c>
      <c r="U422" s="44">
        <v>160</v>
      </c>
      <c r="V422" s="44">
        <f>SUM(Tabla1[[#This Row],[Abril ]:[Junio]])</f>
        <v>64</v>
      </c>
      <c r="W422" s="47">
        <f>+Tabla1[[#This Row],[Resultado acumulado segundo trimestre]]/Tabla1[[#This Row],[Meta segundo trimestre]]</f>
        <v>0.4</v>
      </c>
    </row>
    <row r="423" spans="1:23" hidden="1" x14ac:dyDescent="0.25">
      <c r="A423" t="s">
        <v>563</v>
      </c>
      <c r="B423" t="s">
        <v>591</v>
      </c>
      <c r="C423" t="s">
        <v>591</v>
      </c>
      <c r="D423" t="s">
        <v>626</v>
      </c>
      <c r="E423" t="s">
        <v>567</v>
      </c>
      <c r="F423">
        <v>114</v>
      </c>
      <c r="G423" t="s">
        <v>500</v>
      </c>
      <c r="H423" t="s">
        <v>501</v>
      </c>
      <c r="I423">
        <v>4</v>
      </c>
      <c r="J423" t="s">
        <v>568</v>
      </c>
      <c r="L423" s="44" t="s">
        <v>42</v>
      </c>
      <c r="M423" s="44" t="s">
        <v>42</v>
      </c>
      <c r="N423" s="44">
        <v>1</v>
      </c>
      <c r="O423" s="44">
        <v>1</v>
      </c>
      <c r="P423" s="44">
        <f>SUM(Tabla1[[#This Row],[Enero]:[Marzo]])</f>
        <v>1</v>
      </c>
      <c r="Q423" s="47">
        <f>+Tabla1[[#This Row],[Resultado acumulado primer trimestre]]/Tabla1[[#This Row],[Meta primer trimestre]]</f>
        <v>1</v>
      </c>
      <c r="R423" s="44" t="s">
        <v>42</v>
      </c>
      <c r="S423" s="44" t="s">
        <v>42</v>
      </c>
      <c r="T423" s="44">
        <v>1</v>
      </c>
      <c r="U423" s="44">
        <v>1</v>
      </c>
      <c r="V423" s="44">
        <f>SUM(Tabla1[[#This Row],[Abril ]:[Junio]])</f>
        <v>1</v>
      </c>
      <c r="W423" s="47">
        <f>+Tabla1[[#This Row],[Resultado acumulado segundo trimestre]]/Tabla1[[#This Row],[Meta segundo trimestre]]</f>
        <v>1</v>
      </c>
    </row>
    <row r="424" spans="1:23" hidden="1" x14ac:dyDescent="0.25">
      <c r="A424" t="s">
        <v>563</v>
      </c>
      <c r="B424" t="s">
        <v>591</v>
      </c>
      <c r="C424" t="s">
        <v>592</v>
      </c>
      <c r="D424" t="s">
        <v>626</v>
      </c>
      <c r="E424" t="s">
        <v>567</v>
      </c>
      <c r="F424">
        <v>131</v>
      </c>
      <c r="G424" t="s">
        <v>504</v>
      </c>
      <c r="H424" t="s">
        <v>505</v>
      </c>
      <c r="I424">
        <v>12</v>
      </c>
      <c r="J424" t="s">
        <v>568</v>
      </c>
      <c r="L424" s="44">
        <v>1</v>
      </c>
      <c r="M424" s="44">
        <v>1</v>
      </c>
      <c r="N424" s="44">
        <v>1</v>
      </c>
      <c r="O424" s="44">
        <v>3</v>
      </c>
      <c r="P424" s="44">
        <f>SUM(Tabla1[[#This Row],[Enero]:[Marzo]])</f>
        <v>3</v>
      </c>
      <c r="Q424" s="47">
        <f>+Tabla1[[#This Row],[Resultado acumulado primer trimestre]]/Tabla1[[#This Row],[Meta primer trimestre]]</f>
        <v>1</v>
      </c>
      <c r="R424" s="44">
        <v>1</v>
      </c>
      <c r="S424" s="44">
        <v>1</v>
      </c>
      <c r="T424" s="44">
        <v>1</v>
      </c>
      <c r="U424" s="44">
        <v>3</v>
      </c>
      <c r="V424" s="44">
        <f>SUM(Tabla1[[#This Row],[Abril ]:[Junio]])</f>
        <v>3</v>
      </c>
      <c r="W424" s="47">
        <f>+Tabla1[[#This Row],[Resultado acumulado segundo trimestre]]/Tabla1[[#This Row],[Meta segundo trimestre]]</f>
        <v>1</v>
      </c>
    </row>
    <row r="425" spans="1:23" hidden="1" x14ac:dyDescent="0.25">
      <c r="A425" t="s">
        <v>563</v>
      </c>
      <c r="B425" t="s">
        <v>591</v>
      </c>
      <c r="C425" t="s">
        <v>593</v>
      </c>
      <c r="D425" t="s">
        <v>626</v>
      </c>
      <c r="E425" t="s">
        <v>571</v>
      </c>
      <c r="F425">
        <v>137</v>
      </c>
      <c r="G425" t="s">
        <v>508</v>
      </c>
      <c r="H425" t="s">
        <v>509</v>
      </c>
      <c r="I425">
        <v>1</v>
      </c>
      <c r="J425" t="s">
        <v>568</v>
      </c>
      <c r="L425" s="44" t="s">
        <v>42</v>
      </c>
      <c r="M425" s="44" t="s">
        <v>42</v>
      </c>
      <c r="N425" s="44" t="s">
        <v>42</v>
      </c>
      <c r="O425" s="44">
        <v>0</v>
      </c>
      <c r="P425" s="44" t="s">
        <v>42</v>
      </c>
      <c r="Q425" s="47" t="s">
        <v>42</v>
      </c>
      <c r="R425" s="44" t="s">
        <v>42</v>
      </c>
      <c r="S425" s="44" t="s">
        <v>42</v>
      </c>
      <c r="T425" s="44">
        <v>1</v>
      </c>
      <c r="U425" s="44">
        <v>1</v>
      </c>
      <c r="V425" s="44">
        <f>SUM(Tabla1[[#This Row],[Abril ]:[Junio]])</f>
        <v>1</v>
      </c>
      <c r="W425" s="47">
        <f>+Tabla1[[#This Row],[Resultado acumulado segundo trimestre]]/Tabla1[[#This Row],[Meta segundo trimestre]]</f>
        <v>1</v>
      </c>
    </row>
    <row r="426" spans="1:23" hidden="1" x14ac:dyDescent="0.25">
      <c r="A426" t="s">
        <v>563</v>
      </c>
      <c r="B426" t="s">
        <v>591</v>
      </c>
      <c r="C426" t="s">
        <v>593</v>
      </c>
      <c r="D426" t="s">
        <v>626</v>
      </c>
      <c r="E426" t="s">
        <v>567</v>
      </c>
      <c r="F426">
        <v>144</v>
      </c>
      <c r="G426" t="s">
        <v>510</v>
      </c>
      <c r="H426" t="s">
        <v>596</v>
      </c>
      <c r="I426">
        <v>4</v>
      </c>
      <c r="J426" t="s">
        <v>568</v>
      </c>
      <c r="L426" s="44" t="s">
        <v>42</v>
      </c>
      <c r="M426" s="44" t="s">
        <v>42</v>
      </c>
      <c r="N426" s="44">
        <v>1</v>
      </c>
      <c r="O426" s="44">
        <v>1</v>
      </c>
      <c r="P426" s="44">
        <f>SUM(Tabla1[[#This Row],[Enero]:[Marzo]])</f>
        <v>1</v>
      </c>
      <c r="Q426" s="47">
        <f>+Tabla1[[#This Row],[Resultado acumulado primer trimestre]]/Tabla1[[#This Row],[Meta primer trimestre]]</f>
        <v>1</v>
      </c>
      <c r="R426" s="44" t="s">
        <v>42</v>
      </c>
      <c r="S426" s="44" t="s">
        <v>42</v>
      </c>
      <c r="T426" s="44">
        <v>1</v>
      </c>
      <c r="U426" s="44">
        <v>1</v>
      </c>
      <c r="V426" s="44">
        <f>SUM(Tabla1[[#This Row],[Abril ]:[Junio]])</f>
        <v>1</v>
      </c>
      <c r="W426" s="47">
        <f>+Tabla1[[#This Row],[Resultado acumulado segundo trimestre]]/Tabla1[[#This Row],[Meta segundo trimestre]]</f>
        <v>1</v>
      </c>
    </row>
    <row r="427" spans="1:23" hidden="1" x14ac:dyDescent="0.25">
      <c r="A427" t="s">
        <v>563</v>
      </c>
      <c r="B427" t="s">
        <v>591</v>
      </c>
      <c r="C427" t="s">
        <v>597</v>
      </c>
      <c r="D427" t="s">
        <v>626</v>
      </c>
      <c r="E427" t="s">
        <v>567</v>
      </c>
      <c r="F427">
        <v>149</v>
      </c>
      <c r="G427" t="s">
        <v>516</v>
      </c>
      <c r="H427" t="s">
        <v>517</v>
      </c>
      <c r="I427">
        <v>2</v>
      </c>
      <c r="J427" t="s">
        <v>568</v>
      </c>
      <c r="L427" s="44" t="s">
        <v>42</v>
      </c>
      <c r="M427" s="44" t="s">
        <v>42</v>
      </c>
      <c r="N427" s="44" t="s">
        <v>42</v>
      </c>
      <c r="O427" s="44">
        <v>0</v>
      </c>
      <c r="P427" s="44" t="s">
        <v>42</v>
      </c>
      <c r="Q427" s="47" t="s">
        <v>42</v>
      </c>
      <c r="R427" s="44" t="s">
        <v>42</v>
      </c>
      <c r="S427" s="44" t="s">
        <v>42</v>
      </c>
      <c r="T427" s="44">
        <v>1</v>
      </c>
      <c r="U427" s="44">
        <v>1</v>
      </c>
      <c r="V427" s="44">
        <f>SUM(Tabla1[[#This Row],[Abril ]:[Junio]])</f>
        <v>1</v>
      </c>
      <c r="W427" s="47">
        <f>+Tabla1[[#This Row],[Resultado acumulado segundo trimestre]]/Tabla1[[#This Row],[Meta segundo trimestre]]</f>
        <v>1</v>
      </c>
    </row>
    <row r="428" spans="1:23" hidden="1" x14ac:dyDescent="0.25">
      <c r="A428" t="s">
        <v>563</v>
      </c>
      <c r="B428" t="s">
        <v>600</v>
      </c>
      <c r="C428" t="s">
        <v>601</v>
      </c>
      <c r="D428" t="s">
        <v>626</v>
      </c>
      <c r="E428" t="s">
        <v>571</v>
      </c>
      <c r="F428">
        <v>165</v>
      </c>
      <c r="G428" t="s">
        <v>524</v>
      </c>
      <c r="H428" t="s">
        <v>525</v>
      </c>
      <c r="I428">
        <v>4</v>
      </c>
      <c r="J428" t="s">
        <v>568</v>
      </c>
      <c r="L428" s="44" t="s">
        <v>42</v>
      </c>
      <c r="M428" s="44" t="s">
        <v>42</v>
      </c>
      <c r="N428" s="44">
        <v>1</v>
      </c>
      <c r="O428" s="44">
        <v>1</v>
      </c>
      <c r="P428" s="44">
        <f>SUM(Tabla1[[#This Row],[Enero]:[Marzo]])</f>
        <v>1</v>
      </c>
      <c r="Q428" s="47">
        <f>+Tabla1[[#This Row],[Resultado acumulado primer trimestre]]/Tabla1[[#This Row],[Meta primer trimestre]]</f>
        <v>1</v>
      </c>
      <c r="R428" s="44" t="s">
        <v>42</v>
      </c>
      <c r="S428" s="44" t="s">
        <v>42</v>
      </c>
      <c r="T428" s="44">
        <v>1</v>
      </c>
      <c r="U428" s="44">
        <v>1</v>
      </c>
      <c r="V428" s="44">
        <f>SUM(Tabla1[[#This Row],[Abril ]:[Junio]])</f>
        <v>1</v>
      </c>
      <c r="W428" s="47">
        <f>+Tabla1[[#This Row],[Resultado acumulado segundo trimestre]]/Tabla1[[#This Row],[Meta segundo trimestre]]</f>
        <v>1</v>
      </c>
    </row>
    <row r="429" spans="1:23" hidden="1" x14ac:dyDescent="0.25">
      <c r="A429" t="s">
        <v>563</v>
      </c>
      <c r="B429" t="s">
        <v>602</v>
      </c>
      <c r="C429" t="s">
        <v>603</v>
      </c>
      <c r="D429" t="s">
        <v>626</v>
      </c>
      <c r="E429" t="s">
        <v>567</v>
      </c>
      <c r="F429">
        <v>189</v>
      </c>
      <c r="G429" t="s">
        <v>526</v>
      </c>
      <c r="H429" t="s">
        <v>353</v>
      </c>
      <c r="I429">
        <v>3</v>
      </c>
      <c r="J429" t="s">
        <v>568</v>
      </c>
      <c r="L429" s="44" t="s">
        <v>42</v>
      </c>
      <c r="M429" s="44" t="s">
        <v>42</v>
      </c>
      <c r="N429" s="44" t="s">
        <v>42</v>
      </c>
      <c r="O429" s="44">
        <v>0</v>
      </c>
      <c r="P429" s="44" t="s">
        <v>42</v>
      </c>
      <c r="Q429" s="47" t="s">
        <v>42</v>
      </c>
      <c r="R429" s="44" t="s">
        <v>42</v>
      </c>
      <c r="S429" s="44">
        <v>1</v>
      </c>
      <c r="T429" s="44" t="s">
        <v>42</v>
      </c>
      <c r="U429" s="44">
        <v>1</v>
      </c>
      <c r="V429" s="44">
        <f>SUM(Tabla1[[#This Row],[Abril ]:[Junio]])</f>
        <v>1</v>
      </c>
      <c r="W429" s="47">
        <f>+Tabla1[[#This Row],[Resultado acumulado segundo trimestre]]/Tabla1[[#This Row],[Meta segundo trimestre]]</f>
        <v>1</v>
      </c>
    </row>
    <row r="430" spans="1:23" hidden="1" x14ac:dyDescent="0.25">
      <c r="A430" t="s">
        <v>563</v>
      </c>
      <c r="B430" t="s">
        <v>604</v>
      </c>
      <c r="C430" t="s">
        <v>604</v>
      </c>
      <c r="D430" t="s">
        <v>626</v>
      </c>
      <c r="E430" t="s">
        <v>571</v>
      </c>
      <c r="F430">
        <v>209</v>
      </c>
      <c r="G430" t="s">
        <v>527</v>
      </c>
      <c r="H430" t="s">
        <v>528</v>
      </c>
      <c r="I430">
        <v>100</v>
      </c>
      <c r="J430" t="s">
        <v>41</v>
      </c>
      <c r="L430" s="44" t="s">
        <v>42</v>
      </c>
      <c r="M430" s="44" t="s">
        <v>42</v>
      </c>
      <c r="N430" s="44" t="s">
        <v>42</v>
      </c>
      <c r="O430" s="44">
        <v>0</v>
      </c>
      <c r="P430" s="44" t="s">
        <v>42</v>
      </c>
      <c r="Q430" s="47" t="s">
        <v>42</v>
      </c>
      <c r="R430" s="44" t="s">
        <v>42</v>
      </c>
      <c r="S430" s="44" t="s">
        <v>42</v>
      </c>
      <c r="T430" s="44" t="s">
        <v>42</v>
      </c>
      <c r="U430" s="44">
        <v>50</v>
      </c>
      <c r="V430" s="44">
        <f>SUM(Tabla1[[#This Row],[Abril ]:[Junio]])</f>
        <v>0</v>
      </c>
      <c r="W430" s="47">
        <f>+Tabla1[[#This Row],[Resultado acumulado segundo trimestre]]/Tabla1[[#This Row],[Meta segundo trimestre]]</f>
        <v>0</v>
      </c>
    </row>
    <row r="431" spans="1:23" hidden="1" x14ac:dyDescent="0.25">
      <c r="A431" t="s">
        <v>563</v>
      </c>
      <c r="B431" t="s">
        <v>604</v>
      </c>
      <c r="C431" t="s">
        <v>605</v>
      </c>
      <c r="D431" t="s">
        <v>626</v>
      </c>
      <c r="E431" t="s">
        <v>571</v>
      </c>
      <c r="F431">
        <v>218</v>
      </c>
      <c r="G431" t="s">
        <v>529</v>
      </c>
      <c r="H431" t="s">
        <v>443</v>
      </c>
      <c r="I431">
        <v>90</v>
      </c>
      <c r="J431" t="s">
        <v>568</v>
      </c>
      <c r="L431" s="44" t="s">
        <v>42</v>
      </c>
      <c r="M431" s="44" t="s">
        <v>42</v>
      </c>
      <c r="N431" s="44">
        <v>10</v>
      </c>
      <c r="O431" s="44">
        <v>10</v>
      </c>
      <c r="P431" s="44">
        <f>SUM(Tabla1[[#This Row],[Enero]:[Marzo]])</f>
        <v>10</v>
      </c>
      <c r="Q431" s="47">
        <f>+Tabla1[[#This Row],[Resultado acumulado primer trimestre]]/Tabla1[[#This Row],[Meta primer trimestre]]</f>
        <v>1</v>
      </c>
      <c r="R431" s="44" t="s">
        <v>42</v>
      </c>
      <c r="S431" s="44" t="s">
        <v>42</v>
      </c>
      <c r="T431" s="44">
        <v>25</v>
      </c>
      <c r="U431" s="44">
        <v>25</v>
      </c>
      <c r="V431" s="44">
        <f>SUM(Tabla1[[#This Row],[Abril ]:[Junio]])</f>
        <v>25</v>
      </c>
      <c r="W431" s="47">
        <f>+Tabla1[[#This Row],[Resultado acumulado segundo trimestre]]/Tabla1[[#This Row],[Meta segundo trimestre]]</f>
        <v>1</v>
      </c>
    </row>
    <row r="432" spans="1:23" hidden="1" x14ac:dyDescent="0.25">
      <c r="A432" t="s">
        <v>569</v>
      </c>
      <c r="B432" t="s">
        <v>570</v>
      </c>
      <c r="C432" t="s">
        <v>462</v>
      </c>
      <c r="D432" t="s">
        <v>626</v>
      </c>
      <c r="E432" t="s">
        <v>571</v>
      </c>
      <c r="F432">
        <v>29</v>
      </c>
      <c r="G432" t="s">
        <v>463</v>
      </c>
      <c r="H432" t="s">
        <v>464</v>
      </c>
      <c r="I432">
        <v>100</v>
      </c>
      <c r="J432" t="s">
        <v>41</v>
      </c>
      <c r="L432" s="47">
        <v>0</v>
      </c>
      <c r="M432" s="47">
        <v>0</v>
      </c>
      <c r="N432" s="47">
        <v>0</v>
      </c>
      <c r="O432" s="47">
        <v>1</v>
      </c>
      <c r="P432" s="47" t="s">
        <v>42</v>
      </c>
      <c r="Q432" s="47">
        <v>1</v>
      </c>
      <c r="R432" s="47">
        <v>0</v>
      </c>
      <c r="S432" s="47">
        <v>0</v>
      </c>
      <c r="T432" s="47">
        <v>0</v>
      </c>
      <c r="U432" s="47">
        <v>1</v>
      </c>
      <c r="V432" s="47">
        <v>0</v>
      </c>
      <c r="W432" s="47">
        <v>1</v>
      </c>
    </row>
    <row r="433" spans="1:23" hidden="1" x14ac:dyDescent="0.25">
      <c r="A433" t="s">
        <v>569</v>
      </c>
      <c r="B433" t="s">
        <v>570</v>
      </c>
      <c r="C433" t="s">
        <v>462</v>
      </c>
      <c r="D433" t="s">
        <v>626</v>
      </c>
      <c r="E433" t="s">
        <v>571</v>
      </c>
      <c r="F433">
        <v>31</v>
      </c>
      <c r="G433" t="s">
        <v>465</v>
      </c>
      <c r="H433" t="s">
        <v>572</v>
      </c>
      <c r="I433">
        <v>100</v>
      </c>
      <c r="J433" t="s">
        <v>41</v>
      </c>
      <c r="L433" s="47" t="s">
        <v>42</v>
      </c>
      <c r="M433" s="47" t="s">
        <v>42</v>
      </c>
      <c r="N433" s="47" t="s">
        <v>42</v>
      </c>
      <c r="O433" s="47" t="s">
        <v>42</v>
      </c>
      <c r="P433" s="47" t="s">
        <v>42</v>
      </c>
      <c r="Q433" s="47" t="s">
        <v>42</v>
      </c>
      <c r="R433" s="47" t="s">
        <v>42</v>
      </c>
      <c r="S433" s="47" t="s">
        <v>42</v>
      </c>
      <c r="T433" s="47">
        <v>1</v>
      </c>
      <c r="U433" s="47">
        <v>1</v>
      </c>
      <c r="V433" s="47">
        <v>1</v>
      </c>
      <c r="W433" s="47">
        <v>1</v>
      </c>
    </row>
    <row r="434" spans="1:23" hidden="1" x14ac:dyDescent="0.25">
      <c r="A434" t="s">
        <v>569</v>
      </c>
      <c r="B434" t="s">
        <v>570</v>
      </c>
      <c r="C434" t="s">
        <v>462</v>
      </c>
      <c r="D434" t="s">
        <v>626</v>
      </c>
      <c r="E434" t="s">
        <v>571</v>
      </c>
      <c r="F434">
        <v>32</v>
      </c>
      <c r="G434" t="s">
        <v>467</v>
      </c>
      <c r="H434" t="s">
        <v>573</v>
      </c>
      <c r="I434">
        <v>100</v>
      </c>
      <c r="J434" t="s">
        <v>41</v>
      </c>
      <c r="L434" s="47" t="s">
        <v>42</v>
      </c>
      <c r="M434" s="47" t="s">
        <v>42</v>
      </c>
      <c r="N434" s="47" t="s">
        <v>42</v>
      </c>
      <c r="O434" s="47">
        <v>1</v>
      </c>
      <c r="P434" s="47" t="s">
        <v>42</v>
      </c>
      <c r="Q434" s="47" t="s">
        <v>42</v>
      </c>
      <c r="R434" s="47">
        <v>0</v>
      </c>
      <c r="S434" s="47" t="s">
        <v>42</v>
      </c>
      <c r="T434" s="47" t="s">
        <v>42</v>
      </c>
      <c r="U434" s="47">
        <v>1</v>
      </c>
      <c r="V434" s="47">
        <v>0</v>
      </c>
      <c r="W434" s="47">
        <v>1</v>
      </c>
    </row>
    <row r="435" spans="1:23" hidden="1" x14ac:dyDescent="0.25">
      <c r="A435" t="s">
        <v>569</v>
      </c>
      <c r="B435" t="s">
        <v>576</v>
      </c>
      <c r="C435" t="s">
        <v>577</v>
      </c>
      <c r="D435" t="s">
        <v>626</v>
      </c>
      <c r="E435" t="s">
        <v>37</v>
      </c>
      <c r="F435">
        <v>47</v>
      </c>
      <c r="G435" t="s">
        <v>473</v>
      </c>
      <c r="H435" t="s">
        <v>474</v>
      </c>
      <c r="I435">
        <v>90</v>
      </c>
      <c r="J435" t="s">
        <v>41</v>
      </c>
      <c r="L435" s="47" t="s">
        <v>42</v>
      </c>
      <c r="M435" s="47">
        <v>1.1111</v>
      </c>
      <c r="N435" s="47" t="s">
        <v>42</v>
      </c>
      <c r="O435" s="47">
        <v>1</v>
      </c>
      <c r="P435" s="47">
        <v>1</v>
      </c>
      <c r="Q435" s="47">
        <v>1</v>
      </c>
      <c r="R435" s="47">
        <v>1.1111</v>
      </c>
      <c r="S435" s="47" t="s">
        <v>42</v>
      </c>
      <c r="T435" s="47">
        <v>1.1111</v>
      </c>
      <c r="U435" s="47">
        <v>0.9</v>
      </c>
      <c r="V435" s="47">
        <v>1</v>
      </c>
      <c r="W435" s="47">
        <v>1</v>
      </c>
    </row>
    <row r="436" spans="1:23" hidden="1" x14ac:dyDescent="0.25">
      <c r="A436" t="s">
        <v>569</v>
      </c>
      <c r="B436" t="s">
        <v>576</v>
      </c>
      <c r="C436" t="s">
        <v>581</v>
      </c>
      <c r="D436" t="s">
        <v>626</v>
      </c>
      <c r="E436" t="s">
        <v>567</v>
      </c>
      <c r="F436">
        <v>79</v>
      </c>
      <c r="G436" t="s">
        <v>483</v>
      </c>
      <c r="H436" t="s">
        <v>484</v>
      </c>
      <c r="I436">
        <v>100</v>
      </c>
      <c r="J436" t="s">
        <v>41</v>
      </c>
      <c r="L436" s="47" t="s">
        <v>42</v>
      </c>
      <c r="M436" s="47" t="s">
        <v>42</v>
      </c>
      <c r="N436" s="47">
        <v>0</v>
      </c>
      <c r="O436" s="47">
        <v>1</v>
      </c>
      <c r="P436" s="47" t="s">
        <v>42</v>
      </c>
      <c r="Q436" s="47" t="s">
        <v>42</v>
      </c>
      <c r="R436" s="47">
        <v>1</v>
      </c>
      <c r="S436" s="47">
        <v>1</v>
      </c>
      <c r="T436" s="47">
        <v>0</v>
      </c>
      <c r="U436" s="47">
        <v>1</v>
      </c>
      <c r="V436" s="47">
        <v>1</v>
      </c>
      <c r="W436" s="47">
        <v>1</v>
      </c>
    </row>
    <row r="437" spans="1:23" hidden="1" x14ac:dyDescent="0.25">
      <c r="A437" t="s">
        <v>569</v>
      </c>
      <c r="B437" t="s">
        <v>576</v>
      </c>
      <c r="C437" t="s">
        <v>582</v>
      </c>
      <c r="D437" t="s">
        <v>626</v>
      </c>
      <c r="E437" t="s">
        <v>575</v>
      </c>
      <c r="F437">
        <v>88</v>
      </c>
      <c r="G437" t="s">
        <v>489</v>
      </c>
      <c r="H437" t="s">
        <v>490</v>
      </c>
      <c r="I437">
        <v>100</v>
      </c>
      <c r="J437" t="s">
        <v>41</v>
      </c>
      <c r="L437" s="47" t="s">
        <v>42</v>
      </c>
      <c r="M437" s="47" t="s">
        <v>42</v>
      </c>
      <c r="N437" s="47" t="s">
        <v>42</v>
      </c>
      <c r="O437" s="47" t="s">
        <v>42</v>
      </c>
      <c r="P437" s="47" t="s">
        <v>42</v>
      </c>
      <c r="Q437" s="47" t="s">
        <v>42</v>
      </c>
      <c r="R437" s="47" t="s">
        <v>42</v>
      </c>
      <c r="S437" s="47" t="s">
        <v>42</v>
      </c>
      <c r="T437" s="47">
        <v>0</v>
      </c>
      <c r="U437" s="47">
        <v>1</v>
      </c>
      <c r="V437" s="47">
        <v>0</v>
      </c>
      <c r="W437" s="47">
        <v>1</v>
      </c>
    </row>
    <row r="438" spans="1:23" hidden="1" x14ac:dyDescent="0.25">
      <c r="A438" t="s">
        <v>569</v>
      </c>
      <c r="B438" t="s">
        <v>576</v>
      </c>
      <c r="C438" t="s">
        <v>581</v>
      </c>
      <c r="D438" t="s">
        <v>626</v>
      </c>
      <c r="E438" t="s">
        <v>567</v>
      </c>
      <c r="F438">
        <v>228</v>
      </c>
      <c r="G438" t="s">
        <v>533</v>
      </c>
      <c r="H438" t="s">
        <v>534</v>
      </c>
      <c r="I438">
        <v>100</v>
      </c>
      <c r="J438" t="s">
        <v>41</v>
      </c>
      <c r="L438" s="47" t="s">
        <v>42</v>
      </c>
      <c r="M438" s="47">
        <v>0</v>
      </c>
      <c r="N438" s="47">
        <v>0</v>
      </c>
      <c r="O438" s="47">
        <v>1</v>
      </c>
      <c r="P438" s="47" t="s">
        <v>42</v>
      </c>
      <c r="Q438" s="47" t="s">
        <v>42</v>
      </c>
      <c r="R438" s="47">
        <v>4.0713999999999997</v>
      </c>
      <c r="S438" s="47">
        <v>1</v>
      </c>
      <c r="T438" s="47">
        <v>1</v>
      </c>
      <c r="U438" s="47">
        <v>1</v>
      </c>
      <c r="V438" s="47">
        <v>1</v>
      </c>
      <c r="W438" s="47">
        <v>1</v>
      </c>
    </row>
    <row r="439" spans="1:23" hidden="1" x14ac:dyDescent="0.25">
      <c r="A439" t="s">
        <v>569</v>
      </c>
      <c r="B439" t="s">
        <v>602</v>
      </c>
      <c r="C439" t="s">
        <v>603</v>
      </c>
      <c r="D439" t="s">
        <v>626</v>
      </c>
      <c r="E439" t="s">
        <v>571</v>
      </c>
      <c r="F439">
        <v>239</v>
      </c>
      <c r="G439" t="s">
        <v>535</v>
      </c>
      <c r="H439" t="s">
        <v>536</v>
      </c>
      <c r="I439">
        <v>100</v>
      </c>
      <c r="J439" t="s">
        <v>41</v>
      </c>
      <c r="L439" s="47" t="s">
        <v>42</v>
      </c>
      <c r="M439" s="47" t="s">
        <v>42</v>
      </c>
      <c r="N439" s="47" t="s">
        <v>42</v>
      </c>
      <c r="O439" s="47" t="s">
        <v>42</v>
      </c>
      <c r="P439" s="47" t="s">
        <v>42</v>
      </c>
      <c r="Q439" s="44" t="s">
        <v>42</v>
      </c>
      <c r="R439" s="47" t="s">
        <v>42</v>
      </c>
      <c r="S439" s="47">
        <v>1</v>
      </c>
      <c r="T439" s="47">
        <v>1</v>
      </c>
      <c r="U439" s="47">
        <v>1</v>
      </c>
      <c r="V439" s="47">
        <v>1</v>
      </c>
      <c r="W439" s="47">
        <v>1</v>
      </c>
    </row>
    <row r="440" spans="1:23" hidden="1" x14ac:dyDescent="0.25">
      <c r="A440" t="s">
        <v>569</v>
      </c>
      <c r="B440" t="s">
        <v>570</v>
      </c>
      <c r="C440" t="s">
        <v>462</v>
      </c>
      <c r="D440" t="s">
        <v>627</v>
      </c>
      <c r="E440" t="s">
        <v>571</v>
      </c>
      <c r="F440">
        <v>29</v>
      </c>
      <c r="G440" t="s">
        <v>463</v>
      </c>
      <c r="H440" t="s">
        <v>464</v>
      </c>
      <c r="I440">
        <v>100</v>
      </c>
      <c r="J440" t="s">
        <v>41</v>
      </c>
      <c r="L440" s="47">
        <v>0</v>
      </c>
      <c r="M440" s="47">
        <v>0</v>
      </c>
      <c r="N440" s="47">
        <v>0</v>
      </c>
      <c r="O440" s="47">
        <v>1</v>
      </c>
      <c r="P440" s="47">
        <v>1</v>
      </c>
      <c r="Q440" s="47">
        <v>1</v>
      </c>
      <c r="R440" s="47">
        <v>0</v>
      </c>
      <c r="S440" s="47">
        <v>0</v>
      </c>
      <c r="T440" s="47">
        <v>0</v>
      </c>
      <c r="U440" s="47">
        <v>1</v>
      </c>
      <c r="V440" s="47">
        <v>1</v>
      </c>
      <c r="W440" s="47">
        <v>1</v>
      </c>
    </row>
    <row r="441" spans="1:23" hidden="1" x14ac:dyDescent="0.25">
      <c r="A441" t="s">
        <v>569</v>
      </c>
      <c r="B441" t="s">
        <v>570</v>
      </c>
      <c r="C441" t="s">
        <v>462</v>
      </c>
      <c r="D441" t="s">
        <v>627</v>
      </c>
      <c r="E441" t="s">
        <v>571</v>
      </c>
      <c r="F441">
        <v>31</v>
      </c>
      <c r="G441" t="s">
        <v>465</v>
      </c>
      <c r="H441" t="s">
        <v>572</v>
      </c>
      <c r="I441">
        <v>100</v>
      </c>
      <c r="J441" t="s">
        <v>41</v>
      </c>
      <c r="L441" s="47" t="s">
        <v>42</v>
      </c>
      <c r="M441" s="47" t="s">
        <v>42</v>
      </c>
      <c r="N441" s="47" t="s">
        <v>42</v>
      </c>
      <c r="O441" s="47" t="s">
        <v>42</v>
      </c>
      <c r="P441" s="47" t="s">
        <v>42</v>
      </c>
      <c r="Q441" s="47" t="s">
        <v>42</v>
      </c>
      <c r="R441" s="47" t="s">
        <v>42</v>
      </c>
      <c r="S441" s="47" t="s">
        <v>42</v>
      </c>
      <c r="T441" s="47">
        <v>1</v>
      </c>
      <c r="U441" s="47">
        <v>1</v>
      </c>
      <c r="V441" s="47">
        <v>1</v>
      </c>
      <c r="W441" s="47">
        <v>1</v>
      </c>
    </row>
    <row r="442" spans="1:23" hidden="1" x14ac:dyDescent="0.25">
      <c r="A442" t="s">
        <v>569</v>
      </c>
      <c r="B442" t="s">
        <v>570</v>
      </c>
      <c r="C442" t="s">
        <v>462</v>
      </c>
      <c r="D442" t="s">
        <v>627</v>
      </c>
      <c r="E442" t="s">
        <v>571</v>
      </c>
      <c r="F442">
        <v>32</v>
      </c>
      <c r="G442" t="s">
        <v>467</v>
      </c>
      <c r="H442" t="s">
        <v>573</v>
      </c>
      <c r="I442">
        <v>100</v>
      </c>
      <c r="J442" t="s">
        <v>41</v>
      </c>
      <c r="L442" s="47" t="s">
        <v>42</v>
      </c>
      <c r="M442" s="47" t="s">
        <v>42</v>
      </c>
      <c r="N442" s="47" t="s">
        <v>42</v>
      </c>
      <c r="O442" s="47">
        <v>1</v>
      </c>
      <c r="P442" s="47">
        <v>1</v>
      </c>
      <c r="Q442" s="47">
        <v>1</v>
      </c>
      <c r="R442" s="47">
        <v>0</v>
      </c>
      <c r="S442" s="47" t="s">
        <v>42</v>
      </c>
      <c r="T442" s="47" t="s">
        <v>42</v>
      </c>
      <c r="U442" s="47">
        <v>1</v>
      </c>
      <c r="V442" s="47">
        <v>1</v>
      </c>
      <c r="W442" s="47">
        <v>1</v>
      </c>
    </row>
    <row r="443" spans="1:23" hidden="1" x14ac:dyDescent="0.25">
      <c r="A443" t="s">
        <v>569</v>
      </c>
      <c r="B443" t="s">
        <v>576</v>
      </c>
      <c r="C443" t="s">
        <v>577</v>
      </c>
      <c r="D443" t="s">
        <v>627</v>
      </c>
      <c r="E443" t="s">
        <v>37</v>
      </c>
      <c r="F443">
        <v>47</v>
      </c>
      <c r="G443" t="s">
        <v>473</v>
      </c>
      <c r="H443" t="s">
        <v>474</v>
      </c>
      <c r="I443">
        <v>90</v>
      </c>
      <c r="J443" t="s">
        <v>41</v>
      </c>
      <c r="L443" s="47" t="s">
        <v>42</v>
      </c>
      <c r="M443" s="47">
        <v>1.0479000000000001</v>
      </c>
      <c r="N443" s="47" t="s">
        <v>42</v>
      </c>
      <c r="O443" s="47">
        <v>0.9</v>
      </c>
      <c r="P443" s="47">
        <v>1</v>
      </c>
      <c r="Q443" s="47">
        <v>1</v>
      </c>
      <c r="R443" s="47">
        <v>1.0874999999999999</v>
      </c>
      <c r="S443" s="47" t="s">
        <v>42</v>
      </c>
      <c r="T443" s="47">
        <v>1.0748</v>
      </c>
      <c r="U443" s="47">
        <v>0.9</v>
      </c>
      <c r="V443" s="47">
        <v>1</v>
      </c>
      <c r="W443" s="47">
        <v>1</v>
      </c>
    </row>
    <row r="444" spans="1:23" hidden="1" x14ac:dyDescent="0.25">
      <c r="A444" t="s">
        <v>569</v>
      </c>
      <c r="B444" t="s">
        <v>576</v>
      </c>
      <c r="C444" t="s">
        <v>581</v>
      </c>
      <c r="D444" t="s">
        <v>627</v>
      </c>
      <c r="E444" t="s">
        <v>567</v>
      </c>
      <c r="F444">
        <v>79</v>
      </c>
      <c r="G444" t="s">
        <v>483</v>
      </c>
      <c r="H444" t="s">
        <v>484</v>
      </c>
      <c r="I444">
        <v>100</v>
      </c>
      <c r="J444" t="s">
        <v>41</v>
      </c>
      <c r="L444" s="47" t="s">
        <v>42</v>
      </c>
      <c r="M444" s="47" t="s">
        <v>42</v>
      </c>
      <c r="N444" s="47">
        <v>1</v>
      </c>
      <c r="O444" s="47">
        <v>1</v>
      </c>
      <c r="P444" s="47">
        <v>1</v>
      </c>
      <c r="Q444" s="47">
        <v>1</v>
      </c>
      <c r="R444" s="47">
        <v>1</v>
      </c>
      <c r="S444" s="47">
        <v>1</v>
      </c>
      <c r="T444" s="47">
        <v>1</v>
      </c>
      <c r="U444" s="47">
        <v>1</v>
      </c>
      <c r="V444" s="47">
        <v>1</v>
      </c>
      <c r="W444" s="47">
        <v>1</v>
      </c>
    </row>
    <row r="445" spans="1:23" hidden="1" x14ac:dyDescent="0.25">
      <c r="A445" t="s">
        <v>569</v>
      </c>
      <c r="B445" t="s">
        <v>576</v>
      </c>
      <c r="C445" t="s">
        <v>582</v>
      </c>
      <c r="D445" t="s">
        <v>627</v>
      </c>
      <c r="E445" t="s">
        <v>575</v>
      </c>
      <c r="F445">
        <v>88</v>
      </c>
      <c r="G445" t="s">
        <v>489</v>
      </c>
      <c r="H445" t="s">
        <v>490</v>
      </c>
      <c r="I445">
        <v>100</v>
      </c>
      <c r="J445" t="s">
        <v>41</v>
      </c>
      <c r="L445" s="47" t="s">
        <v>42</v>
      </c>
      <c r="M445" s="47" t="s">
        <v>42</v>
      </c>
      <c r="N445" s="47" t="s">
        <v>42</v>
      </c>
      <c r="O445" s="47" t="s">
        <v>42</v>
      </c>
      <c r="P445" s="47" t="s">
        <v>42</v>
      </c>
      <c r="Q445" s="47" t="s">
        <v>42</v>
      </c>
      <c r="R445" s="47" t="s">
        <v>42</v>
      </c>
      <c r="S445" s="47" t="s">
        <v>42</v>
      </c>
      <c r="T445" s="47">
        <v>0</v>
      </c>
      <c r="U445" s="47">
        <v>1</v>
      </c>
      <c r="V445" s="47">
        <v>1</v>
      </c>
      <c r="W445" s="47">
        <v>1</v>
      </c>
    </row>
    <row r="446" spans="1:23" hidden="1" x14ac:dyDescent="0.25">
      <c r="A446" t="s">
        <v>569</v>
      </c>
      <c r="B446" t="s">
        <v>576</v>
      </c>
      <c r="C446" t="s">
        <v>581</v>
      </c>
      <c r="D446" t="s">
        <v>627</v>
      </c>
      <c r="E446" t="s">
        <v>567</v>
      </c>
      <c r="F446">
        <v>228</v>
      </c>
      <c r="G446" t="s">
        <v>533</v>
      </c>
      <c r="H446" t="s">
        <v>534</v>
      </c>
      <c r="I446">
        <v>100</v>
      </c>
      <c r="J446" t="s">
        <v>41</v>
      </c>
      <c r="L446" s="47" t="s">
        <v>42</v>
      </c>
      <c r="M446" s="47">
        <v>0</v>
      </c>
      <c r="N446" s="47">
        <v>0.94889999999999997</v>
      </c>
      <c r="O446" s="47">
        <v>1</v>
      </c>
      <c r="P446" s="47">
        <v>1</v>
      </c>
      <c r="Q446" s="47">
        <v>1</v>
      </c>
      <c r="R446" s="47">
        <v>1</v>
      </c>
      <c r="S446" s="47">
        <v>1.0579000000000001</v>
      </c>
      <c r="T446" s="47">
        <v>1</v>
      </c>
      <c r="U446" s="47">
        <v>1</v>
      </c>
      <c r="V446" s="47">
        <v>1</v>
      </c>
      <c r="W446" s="47">
        <v>1</v>
      </c>
    </row>
    <row r="447" spans="1:23" hidden="1" x14ac:dyDescent="0.25">
      <c r="A447" t="s">
        <v>569</v>
      </c>
      <c r="B447" t="s">
        <v>602</v>
      </c>
      <c r="C447" t="s">
        <v>603</v>
      </c>
      <c r="D447" t="s">
        <v>627</v>
      </c>
      <c r="E447" t="s">
        <v>571</v>
      </c>
      <c r="F447">
        <v>239</v>
      </c>
      <c r="G447" t="s">
        <v>535</v>
      </c>
      <c r="H447" t="s">
        <v>536</v>
      </c>
      <c r="I447">
        <v>100</v>
      </c>
      <c r="J447" t="s">
        <v>41</v>
      </c>
      <c r="L447" s="47" t="s">
        <v>42</v>
      </c>
      <c r="M447" s="47" t="s">
        <v>42</v>
      </c>
      <c r="N447" s="47" t="s">
        <v>42</v>
      </c>
      <c r="O447" s="47" t="s">
        <v>42</v>
      </c>
      <c r="P447" s="47" t="s">
        <v>42</v>
      </c>
      <c r="Q447" s="47" t="s">
        <v>42</v>
      </c>
      <c r="R447" s="47" t="s">
        <v>42</v>
      </c>
      <c r="S447" s="47">
        <v>1</v>
      </c>
      <c r="T447" s="47">
        <v>1</v>
      </c>
      <c r="U447" s="47">
        <v>1</v>
      </c>
      <c r="V447" s="47">
        <v>1</v>
      </c>
      <c r="W447" s="47">
        <v>1</v>
      </c>
    </row>
    <row r="448" spans="1:23" hidden="1" x14ac:dyDescent="0.25">
      <c r="A448" t="s">
        <v>563</v>
      </c>
      <c r="B448" t="s">
        <v>564</v>
      </c>
      <c r="C448" t="s">
        <v>565</v>
      </c>
      <c r="D448" t="s">
        <v>627</v>
      </c>
      <c r="E448" t="s">
        <v>567</v>
      </c>
      <c r="F448">
        <v>19</v>
      </c>
      <c r="G448" t="s">
        <v>458</v>
      </c>
      <c r="H448" t="s">
        <v>459</v>
      </c>
      <c r="I448">
        <v>27</v>
      </c>
      <c r="J448" t="s">
        <v>568</v>
      </c>
      <c r="L448" s="44" t="s">
        <v>42</v>
      </c>
      <c r="M448" s="44" t="s">
        <v>42</v>
      </c>
      <c r="N448" s="44" t="s">
        <v>42</v>
      </c>
      <c r="O448" s="44" t="s">
        <v>42</v>
      </c>
      <c r="P448" s="44" t="s">
        <v>42</v>
      </c>
      <c r="Q448" s="47" t="s">
        <v>42</v>
      </c>
      <c r="R448" s="44" t="s">
        <v>42</v>
      </c>
      <c r="S448" s="44" t="s">
        <v>42</v>
      </c>
      <c r="T448" s="44">
        <v>13</v>
      </c>
      <c r="U448" s="44">
        <v>13</v>
      </c>
      <c r="V448" s="44">
        <f>SUM(Tabla1[[#This Row],[Abril ]:[Junio]])</f>
        <v>13</v>
      </c>
      <c r="W448" s="47">
        <v>1</v>
      </c>
    </row>
    <row r="449" spans="1:23" hidden="1" x14ac:dyDescent="0.25">
      <c r="A449" t="s">
        <v>563</v>
      </c>
      <c r="B449" t="s">
        <v>564</v>
      </c>
      <c r="C449" t="s">
        <v>565</v>
      </c>
      <c r="D449" t="s">
        <v>627</v>
      </c>
      <c r="E449" t="s">
        <v>567</v>
      </c>
      <c r="F449">
        <v>20</v>
      </c>
      <c r="G449" t="s">
        <v>460</v>
      </c>
      <c r="H449" t="s">
        <v>461</v>
      </c>
      <c r="I449">
        <v>27</v>
      </c>
      <c r="J449" t="s">
        <v>568</v>
      </c>
      <c r="L449" s="44" t="s">
        <v>42</v>
      </c>
      <c r="M449" s="44" t="s">
        <v>42</v>
      </c>
      <c r="N449" s="44" t="s">
        <v>42</v>
      </c>
      <c r="O449" s="44" t="s">
        <v>42</v>
      </c>
      <c r="P449" s="44" t="s">
        <v>42</v>
      </c>
      <c r="Q449" s="47" t="s">
        <v>42</v>
      </c>
      <c r="R449" s="44" t="s">
        <v>42</v>
      </c>
      <c r="S449" s="44">
        <v>6</v>
      </c>
      <c r="T449" s="44" t="s">
        <v>42</v>
      </c>
      <c r="U449" s="44">
        <v>4</v>
      </c>
      <c r="V449" s="44">
        <f>SUM(Tabla1[[#This Row],[Abril ]:[Junio]])</f>
        <v>6</v>
      </c>
      <c r="W449" s="47">
        <v>1</v>
      </c>
    </row>
    <row r="450" spans="1:23" hidden="1" x14ac:dyDescent="0.25">
      <c r="A450" t="s">
        <v>563</v>
      </c>
      <c r="B450" t="s">
        <v>570</v>
      </c>
      <c r="C450" t="s">
        <v>574</v>
      </c>
      <c r="D450" t="s">
        <v>627</v>
      </c>
      <c r="E450" t="s">
        <v>575</v>
      </c>
      <c r="F450">
        <v>39</v>
      </c>
      <c r="G450" t="s">
        <v>470</v>
      </c>
      <c r="H450" t="s">
        <v>471</v>
      </c>
      <c r="I450">
        <v>42</v>
      </c>
      <c r="J450" t="s">
        <v>568</v>
      </c>
      <c r="L450" s="44" t="s">
        <v>42</v>
      </c>
      <c r="M450" s="44" t="s">
        <v>42</v>
      </c>
      <c r="N450" s="44">
        <v>0</v>
      </c>
      <c r="O450" s="44">
        <v>2</v>
      </c>
      <c r="P450" s="44" t="s">
        <v>42</v>
      </c>
      <c r="Q450" s="47" t="s">
        <v>42</v>
      </c>
      <c r="R450" s="44" t="s">
        <v>42</v>
      </c>
      <c r="S450" s="44" t="s">
        <v>42</v>
      </c>
      <c r="T450" s="44">
        <v>12</v>
      </c>
      <c r="U450" s="44">
        <v>13</v>
      </c>
      <c r="V450" s="44">
        <f>SUM(Tabla1[[#This Row],[Abril ]:[Junio]])</f>
        <v>12</v>
      </c>
      <c r="W450" s="47">
        <v>0.92307692307692313</v>
      </c>
    </row>
    <row r="451" spans="1:23" hidden="1" x14ac:dyDescent="0.25">
      <c r="A451" t="s">
        <v>563</v>
      </c>
      <c r="B451" t="s">
        <v>576</v>
      </c>
      <c r="C451" t="s">
        <v>578</v>
      </c>
      <c r="D451" t="s">
        <v>627</v>
      </c>
      <c r="E451" t="s">
        <v>37</v>
      </c>
      <c r="F451">
        <v>56</v>
      </c>
      <c r="G451" t="s">
        <v>579</v>
      </c>
      <c r="H451" t="s">
        <v>476</v>
      </c>
      <c r="I451">
        <v>4</v>
      </c>
      <c r="J451" t="s">
        <v>568</v>
      </c>
      <c r="L451" s="44" t="s">
        <v>42</v>
      </c>
      <c r="M451" s="44" t="s">
        <v>42</v>
      </c>
      <c r="N451" s="44" t="s">
        <v>42</v>
      </c>
      <c r="O451" s="44" t="s">
        <v>42</v>
      </c>
      <c r="P451" s="44" t="s">
        <v>42</v>
      </c>
      <c r="Q451" s="47" t="s">
        <v>42</v>
      </c>
      <c r="R451" s="44" t="s">
        <v>42</v>
      </c>
      <c r="S451" s="44" t="s">
        <v>42</v>
      </c>
      <c r="T451" s="44">
        <v>0</v>
      </c>
      <c r="U451" s="44">
        <v>1</v>
      </c>
      <c r="V451" s="44">
        <f>SUM(Tabla1[[#This Row],[Abril ]:[Junio]])</f>
        <v>0</v>
      </c>
      <c r="W451" s="47">
        <v>0</v>
      </c>
    </row>
    <row r="452" spans="1:23" hidden="1" x14ac:dyDescent="0.25">
      <c r="A452" t="s">
        <v>563</v>
      </c>
      <c r="B452" t="s">
        <v>576</v>
      </c>
      <c r="C452" t="s">
        <v>581</v>
      </c>
      <c r="D452" t="s">
        <v>627</v>
      </c>
      <c r="E452" t="s">
        <v>567</v>
      </c>
      <c r="F452">
        <v>84</v>
      </c>
      <c r="G452" t="s">
        <v>485</v>
      </c>
      <c r="H452" t="s">
        <v>486</v>
      </c>
      <c r="I452">
        <v>1</v>
      </c>
      <c r="J452" t="s">
        <v>568</v>
      </c>
      <c r="L452" s="44" t="s">
        <v>42</v>
      </c>
      <c r="M452" s="44" t="s">
        <v>42</v>
      </c>
      <c r="N452" s="44" t="s">
        <v>42</v>
      </c>
      <c r="O452" s="44" t="s">
        <v>42</v>
      </c>
      <c r="P452" s="44" t="s">
        <v>42</v>
      </c>
      <c r="Q452" s="47" t="s">
        <v>42</v>
      </c>
      <c r="R452" s="44" t="s">
        <v>42</v>
      </c>
      <c r="S452" s="44" t="s">
        <v>42</v>
      </c>
      <c r="T452" s="44">
        <v>0</v>
      </c>
      <c r="U452" s="44">
        <v>0</v>
      </c>
      <c r="V452" s="44">
        <f>SUM(Tabla1[[#This Row],[Abril ]:[Junio]])</f>
        <v>0</v>
      </c>
      <c r="W452" s="47"/>
    </row>
    <row r="453" spans="1:23" hidden="1" x14ac:dyDescent="0.25">
      <c r="A453" t="s">
        <v>563</v>
      </c>
      <c r="B453" t="s">
        <v>576</v>
      </c>
      <c r="C453" t="s">
        <v>582</v>
      </c>
      <c r="D453" t="s">
        <v>627</v>
      </c>
      <c r="E453" t="s">
        <v>575</v>
      </c>
      <c r="F453">
        <v>85</v>
      </c>
      <c r="G453" t="s">
        <v>583</v>
      </c>
      <c r="H453" t="s">
        <v>584</v>
      </c>
      <c r="I453">
        <v>900</v>
      </c>
      <c r="J453" t="s">
        <v>568</v>
      </c>
      <c r="L453" s="44" t="s">
        <v>42</v>
      </c>
      <c r="M453" s="44" t="s">
        <v>42</v>
      </c>
      <c r="N453" s="44" t="s">
        <v>42</v>
      </c>
      <c r="O453" s="44" t="s">
        <v>42</v>
      </c>
      <c r="P453" s="44" t="s">
        <v>42</v>
      </c>
      <c r="Q453" s="47" t="s">
        <v>42</v>
      </c>
      <c r="R453" s="44" t="s">
        <v>42</v>
      </c>
      <c r="S453" s="44" t="s">
        <v>42</v>
      </c>
      <c r="T453" s="44">
        <v>318</v>
      </c>
      <c r="U453" s="44">
        <v>360</v>
      </c>
      <c r="V453" s="44">
        <f>SUM(Tabla1[[#This Row],[Abril ]:[Junio]])</f>
        <v>318</v>
      </c>
      <c r="W453" s="47">
        <v>0.8833333333333333</v>
      </c>
    </row>
    <row r="454" spans="1:23" hidden="1" x14ac:dyDescent="0.25">
      <c r="A454" t="s">
        <v>563</v>
      </c>
      <c r="B454" t="s">
        <v>591</v>
      </c>
      <c r="C454" t="s">
        <v>591</v>
      </c>
      <c r="D454" t="s">
        <v>627</v>
      </c>
      <c r="E454" t="s">
        <v>567</v>
      </c>
      <c r="F454">
        <v>114</v>
      </c>
      <c r="G454" t="s">
        <v>500</v>
      </c>
      <c r="H454" t="s">
        <v>501</v>
      </c>
      <c r="I454">
        <v>4</v>
      </c>
      <c r="J454" t="s">
        <v>568</v>
      </c>
      <c r="L454" s="44" t="s">
        <v>42</v>
      </c>
      <c r="M454" s="44" t="s">
        <v>42</v>
      </c>
      <c r="N454" s="44">
        <v>1</v>
      </c>
      <c r="O454" s="44">
        <v>1</v>
      </c>
      <c r="P454" s="44">
        <f>SUM(Tabla1[[#This Row],[Enero]:[Marzo]])</f>
        <v>1</v>
      </c>
      <c r="Q454" s="47">
        <f>+Tabla1[[#This Row],[Resultado acumulado primer trimestre]]/Tabla1[[#This Row],[Meta primer trimestre]]</f>
        <v>1</v>
      </c>
      <c r="R454" s="44" t="s">
        <v>42</v>
      </c>
      <c r="S454" s="44" t="s">
        <v>42</v>
      </c>
      <c r="T454" s="44">
        <v>1</v>
      </c>
      <c r="U454" s="44">
        <v>1</v>
      </c>
      <c r="V454" s="44">
        <f>SUM(Tabla1[[#This Row],[Abril ]:[Junio]])</f>
        <v>1</v>
      </c>
      <c r="W454" s="47">
        <v>1</v>
      </c>
    </row>
    <row r="455" spans="1:23" hidden="1" x14ac:dyDescent="0.25">
      <c r="A455" t="s">
        <v>563</v>
      </c>
      <c r="B455" t="s">
        <v>591</v>
      </c>
      <c r="C455" t="s">
        <v>592</v>
      </c>
      <c r="D455" t="s">
        <v>627</v>
      </c>
      <c r="E455" t="s">
        <v>567</v>
      </c>
      <c r="F455">
        <v>131</v>
      </c>
      <c r="G455" t="s">
        <v>504</v>
      </c>
      <c r="H455" t="s">
        <v>505</v>
      </c>
      <c r="I455">
        <v>12</v>
      </c>
      <c r="J455" t="s">
        <v>568</v>
      </c>
      <c r="L455" s="44">
        <v>1</v>
      </c>
      <c r="M455" s="44">
        <v>1</v>
      </c>
      <c r="N455" s="44">
        <v>1</v>
      </c>
      <c r="O455" s="44">
        <v>3</v>
      </c>
      <c r="P455" s="44">
        <f>SUM(Tabla1[[#This Row],[Enero]:[Marzo]])</f>
        <v>3</v>
      </c>
      <c r="Q455" s="47">
        <f>+Tabla1[[#This Row],[Resultado acumulado primer trimestre]]/Tabla1[[#This Row],[Meta primer trimestre]]</f>
        <v>1</v>
      </c>
      <c r="R455" s="44">
        <v>1</v>
      </c>
      <c r="S455" s="44">
        <v>1</v>
      </c>
      <c r="T455" s="44">
        <v>1</v>
      </c>
      <c r="U455" s="44">
        <v>3</v>
      </c>
      <c r="V455" s="44">
        <f>SUM(Tabla1[[#This Row],[Abril ]:[Junio]])</f>
        <v>3</v>
      </c>
      <c r="W455" s="47">
        <v>1</v>
      </c>
    </row>
    <row r="456" spans="1:23" hidden="1" x14ac:dyDescent="0.25">
      <c r="A456" t="s">
        <v>563</v>
      </c>
      <c r="B456" t="s">
        <v>591</v>
      </c>
      <c r="C456" t="s">
        <v>593</v>
      </c>
      <c r="D456" t="s">
        <v>627</v>
      </c>
      <c r="E456" t="s">
        <v>567</v>
      </c>
      <c r="F456">
        <v>134</v>
      </c>
      <c r="G456" t="s">
        <v>594</v>
      </c>
      <c r="H456" t="s">
        <v>595</v>
      </c>
      <c r="I456">
        <v>4</v>
      </c>
      <c r="J456" t="s">
        <v>568</v>
      </c>
      <c r="L456" s="44" t="s">
        <v>42</v>
      </c>
      <c r="M456" s="44" t="s">
        <v>42</v>
      </c>
      <c r="N456" s="44">
        <v>1</v>
      </c>
      <c r="O456" s="44">
        <v>1</v>
      </c>
      <c r="P456" s="44">
        <f>SUM(Tabla1[[#This Row],[Enero]:[Marzo]])</f>
        <v>1</v>
      </c>
      <c r="Q456" s="47">
        <f>+Tabla1[[#This Row],[Resultado acumulado primer trimestre]]/Tabla1[[#This Row],[Meta primer trimestre]]</f>
        <v>1</v>
      </c>
      <c r="R456" s="44" t="s">
        <v>42</v>
      </c>
      <c r="S456" s="44" t="s">
        <v>42</v>
      </c>
      <c r="T456" s="44">
        <v>1</v>
      </c>
      <c r="U456" s="44">
        <v>1</v>
      </c>
      <c r="V456" s="44">
        <f>SUM(Tabla1[[#This Row],[Abril ]:[Junio]])</f>
        <v>1</v>
      </c>
      <c r="W456" s="47">
        <v>1</v>
      </c>
    </row>
    <row r="457" spans="1:23" hidden="1" x14ac:dyDescent="0.25">
      <c r="A457" t="s">
        <v>563</v>
      </c>
      <c r="B457" t="s">
        <v>591</v>
      </c>
      <c r="C457" t="s">
        <v>593</v>
      </c>
      <c r="D457" t="s">
        <v>627</v>
      </c>
      <c r="E457" t="s">
        <v>571</v>
      </c>
      <c r="F457">
        <v>137</v>
      </c>
      <c r="G457" t="s">
        <v>508</v>
      </c>
      <c r="H457" t="s">
        <v>509</v>
      </c>
      <c r="I457">
        <v>1</v>
      </c>
      <c r="J457" t="s">
        <v>568</v>
      </c>
      <c r="L457" s="44" t="s">
        <v>42</v>
      </c>
      <c r="M457" s="44" t="s">
        <v>42</v>
      </c>
      <c r="N457" s="44" t="s">
        <v>42</v>
      </c>
      <c r="O457" s="44" t="s">
        <v>42</v>
      </c>
      <c r="P457" s="44" t="s">
        <v>42</v>
      </c>
      <c r="Q457" s="47" t="s">
        <v>42</v>
      </c>
      <c r="R457" s="44" t="s">
        <v>42</v>
      </c>
      <c r="S457" s="44" t="s">
        <v>42</v>
      </c>
      <c r="T457" s="44">
        <v>1</v>
      </c>
      <c r="U457" s="44">
        <v>1</v>
      </c>
      <c r="V457" s="44">
        <f>SUM(Tabla1[[#This Row],[Abril ]:[Junio]])</f>
        <v>1</v>
      </c>
      <c r="W457" s="47">
        <v>1</v>
      </c>
    </row>
    <row r="458" spans="1:23" hidden="1" x14ac:dyDescent="0.25">
      <c r="A458" t="s">
        <v>563</v>
      </c>
      <c r="B458" t="s">
        <v>591</v>
      </c>
      <c r="C458" t="s">
        <v>597</v>
      </c>
      <c r="D458" t="s">
        <v>627</v>
      </c>
      <c r="E458" t="s">
        <v>567</v>
      </c>
      <c r="F458">
        <v>149</v>
      </c>
      <c r="G458" t="s">
        <v>516</v>
      </c>
      <c r="H458" t="s">
        <v>517</v>
      </c>
      <c r="I458">
        <v>2</v>
      </c>
      <c r="J458" t="s">
        <v>568</v>
      </c>
      <c r="L458" s="44" t="s">
        <v>42</v>
      </c>
      <c r="M458" s="44" t="s">
        <v>42</v>
      </c>
      <c r="N458" s="44" t="s">
        <v>42</v>
      </c>
      <c r="O458" s="44" t="s">
        <v>42</v>
      </c>
      <c r="P458" s="44" t="s">
        <v>42</v>
      </c>
      <c r="Q458" s="47" t="s">
        <v>42</v>
      </c>
      <c r="R458" s="44" t="s">
        <v>42</v>
      </c>
      <c r="S458" s="44" t="s">
        <v>42</v>
      </c>
      <c r="T458" s="44">
        <v>1</v>
      </c>
      <c r="U458" s="44">
        <v>1</v>
      </c>
      <c r="V458" s="44">
        <f>SUM(Tabla1[[#This Row],[Abril ]:[Junio]])</f>
        <v>1</v>
      </c>
      <c r="W458" s="47">
        <v>1</v>
      </c>
    </row>
    <row r="459" spans="1:23" hidden="1" x14ac:dyDescent="0.25">
      <c r="A459" t="s">
        <v>563</v>
      </c>
      <c r="B459" t="s">
        <v>600</v>
      </c>
      <c r="C459" t="s">
        <v>601</v>
      </c>
      <c r="D459" t="s">
        <v>627</v>
      </c>
      <c r="E459" t="s">
        <v>571</v>
      </c>
      <c r="F459">
        <v>165</v>
      </c>
      <c r="G459" t="s">
        <v>524</v>
      </c>
      <c r="H459" t="s">
        <v>525</v>
      </c>
      <c r="I459">
        <v>5</v>
      </c>
      <c r="J459" t="s">
        <v>568</v>
      </c>
      <c r="L459" s="44" t="s">
        <v>42</v>
      </c>
      <c r="M459" s="44" t="s">
        <v>42</v>
      </c>
      <c r="N459" s="44">
        <v>1</v>
      </c>
      <c r="O459" s="44">
        <v>1</v>
      </c>
      <c r="P459" s="44">
        <f>SUM(Tabla1[[#This Row],[Enero]:[Marzo]])</f>
        <v>1</v>
      </c>
      <c r="Q459" s="47">
        <f>+Tabla1[[#This Row],[Resultado acumulado primer trimestre]]/Tabla1[[#This Row],[Meta primer trimestre]]</f>
        <v>1</v>
      </c>
      <c r="R459" s="44" t="s">
        <v>42</v>
      </c>
      <c r="S459" s="44" t="s">
        <v>42</v>
      </c>
      <c r="T459" s="44">
        <v>1</v>
      </c>
      <c r="U459" s="44">
        <v>1</v>
      </c>
      <c r="V459" s="44">
        <f>SUM(Tabla1[[#This Row],[Abril ]:[Junio]])</f>
        <v>1</v>
      </c>
      <c r="W459" s="47">
        <v>1</v>
      </c>
    </row>
    <row r="460" spans="1:23" hidden="1" x14ac:dyDescent="0.25">
      <c r="A460" t="s">
        <v>563</v>
      </c>
      <c r="B460" t="s">
        <v>602</v>
      </c>
      <c r="C460" t="s">
        <v>603</v>
      </c>
      <c r="D460" t="s">
        <v>627</v>
      </c>
      <c r="E460" t="s">
        <v>567</v>
      </c>
      <c r="F460">
        <v>189</v>
      </c>
      <c r="G460" t="s">
        <v>526</v>
      </c>
      <c r="H460" t="s">
        <v>353</v>
      </c>
      <c r="I460">
        <v>3</v>
      </c>
      <c r="J460" t="s">
        <v>568</v>
      </c>
      <c r="L460" s="44" t="s">
        <v>42</v>
      </c>
      <c r="M460" s="44" t="s">
        <v>42</v>
      </c>
      <c r="N460" s="44" t="s">
        <v>42</v>
      </c>
      <c r="O460" s="44" t="s">
        <v>42</v>
      </c>
      <c r="P460" s="44" t="s">
        <v>42</v>
      </c>
      <c r="Q460" s="47" t="s">
        <v>42</v>
      </c>
      <c r="R460" s="44" t="s">
        <v>42</v>
      </c>
      <c r="S460" s="44">
        <v>1</v>
      </c>
      <c r="T460" s="44" t="s">
        <v>42</v>
      </c>
      <c r="U460" s="44">
        <v>1</v>
      </c>
      <c r="V460" s="44">
        <f>SUM(Tabla1[[#This Row],[Abril ]:[Junio]])</f>
        <v>1</v>
      </c>
      <c r="W460" s="47">
        <v>1</v>
      </c>
    </row>
    <row r="461" spans="1:23" hidden="1" x14ac:dyDescent="0.25">
      <c r="A461" t="s">
        <v>563</v>
      </c>
      <c r="B461" t="s">
        <v>604</v>
      </c>
      <c r="C461" t="s">
        <v>604</v>
      </c>
      <c r="D461" t="s">
        <v>627</v>
      </c>
      <c r="E461" t="s">
        <v>571</v>
      </c>
      <c r="F461">
        <v>209</v>
      </c>
      <c r="G461" t="s">
        <v>527</v>
      </c>
      <c r="H461" t="s">
        <v>528</v>
      </c>
      <c r="I461">
        <v>100</v>
      </c>
      <c r="J461" t="s">
        <v>41</v>
      </c>
      <c r="L461" s="44" t="s">
        <v>42</v>
      </c>
      <c r="M461" s="44" t="s">
        <v>42</v>
      </c>
      <c r="N461" s="44" t="s">
        <v>42</v>
      </c>
      <c r="O461" s="44" t="s">
        <v>42</v>
      </c>
      <c r="P461" s="44" t="s">
        <v>42</v>
      </c>
      <c r="Q461" s="47" t="s">
        <v>42</v>
      </c>
      <c r="R461" s="44" t="s">
        <v>42</v>
      </c>
      <c r="S461" s="44" t="s">
        <v>42</v>
      </c>
      <c r="T461" s="44" t="s">
        <v>42</v>
      </c>
      <c r="U461" s="44">
        <v>50</v>
      </c>
      <c r="V461" s="44">
        <f>SUM(Tabla1[[#This Row],[Abril ]:[Junio]])</f>
        <v>0</v>
      </c>
      <c r="W461" s="47">
        <v>0</v>
      </c>
    </row>
    <row r="462" spans="1:23" hidden="1" x14ac:dyDescent="0.25">
      <c r="A462" t="s">
        <v>563</v>
      </c>
      <c r="B462" t="s">
        <v>604</v>
      </c>
      <c r="C462" t="s">
        <v>605</v>
      </c>
      <c r="D462" t="s">
        <v>627</v>
      </c>
      <c r="E462" t="s">
        <v>571</v>
      </c>
      <c r="F462">
        <v>218</v>
      </c>
      <c r="G462" t="s">
        <v>529</v>
      </c>
      <c r="H462" t="s">
        <v>443</v>
      </c>
      <c r="I462">
        <v>60</v>
      </c>
      <c r="J462" t="s">
        <v>568</v>
      </c>
      <c r="L462" s="44" t="s">
        <v>42</v>
      </c>
      <c r="M462" s="44" t="s">
        <v>42</v>
      </c>
      <c r="N462" s="44">
        <v>5</v>
      </c>
      <c r="O462" s="44">
        <v>5</v>
      </c>
      <c r="P462" s="44">
        <f>SUM(Tabla1[[#This Row],[Enero]:[Marzo]])</f>
        <v>5</v>
      </c>
      <c r="Q462" s="47">
        <f>+Tabla1[[#This Row],[Resultado acumulado primer trimestre]]/Tabla1[[#This Row],[Meta primer trimestre]]</f>
        <v>1</v>
      </c>
      <c r="R462" s="44" t="s">
        <v>42</v>
      </c>
      <c r="S462" s="44" t="s">
        <v>42</v>
      </c>
      <c r="T462" s="44">
        <v>15</v>
      </c>
      <c r="U462" s="44">
        <v>15</v>
      </c>
      <c r="V462" s="44">
        <f>SUM(Tabla1[[#This Row],[Abril ]:[Junio]])</f>
        <v>15</v>
      </c>
      <c r="W462" s="47">
        <v>1</v>
      </c>
    </row>
    <row r="463" spans="1:23" x14ac:dyDescent="0.25">
      <c r="A463" t="s">
        <v>569</v>
      </c>
      <c r="B463" t="s">
        <v>570</v>
      </c>
      <c r="C463" t="s">
        <v>462</v>
      </c>
      <c r="D463" t="s">
        <v>629</v>
      </c>
      <c r="E463" t="s">
        <v>571</v>
      </c>
      <c r="F463">
        <v>29</v>
      </c>
      <c r="G463" t="s">
        <v>463</v>
      </c>
      <c r="H463" t="s">
        <v>464</v>
      </c>
      <c r="I463">
        <v>100</v>
      </c>
      <c r="J463" t="s">
        <v>41</v>
      </c>
      <c r="L463" s="47">
        <v>0</v>
      </c>
      <c r="M463" s="47">
        <v>0</v>
      </c>
      <c r="N463" s="47">
        <v>0</v>
      </c>
      <c r="O463" s="47">
        <v>1</v>
      </c>
      <c r="P463" s="47">
        <v>0</v>
      </c>
      <c r="Q463" s="47">
        <v>1</v>
      </c>
      <c r="R463" s="47">
        <v>0</v>
      </c>
      <c r="S463" s="47">
        <v>0</v>
      </c>
      <c r="T463" s="47">
        <v>0</v>
      </c>
      <c r="U463" s="47">
        <v>1</v>
      </c>
      <c r="V463" s="47">
        <v>0</v>
      </c>
      <c r="W463" s="47">
        <v>1</v>
      </c>
    </row>
    <row r="464" spans="1:23" x14ac:dyDescent="0.25">
      <c r="A464" t="s">
        <v>569</v>
      </c>
      <c r="B464" t="s">
        <v>570</v>
      </c>
      <c r="C464" t="s">
        <v>462</v>
      </c>
      <c r="D464" t="s">
        <v>629</v>
      </c>
      <c r="E464" t="s">
        <v>571</v>
      </c>
      <c r="F464">
        <v>31</v>
      </c>
      <c r="G464" t="s">
        <v>465</v>
      </c>
      <c r="H464" t="s">
        <v>572</v>
      </c>
      <c r="I464">
        <v>100</v>
      </c>
      <c r="J464" t="s">
        <v>41</v>
      </c>
      <c r="L464" s="47" t="s">
        <v>42</v>
      </c>
      <c r="M464" s="47" t="s">
        <v>42</v>
      </c>
      <c r="N464" s="47" t="s">
        <v>42</v>
      </c>
      <c r="O464" s="47" t="s">
        <v>42</v>
      </c>
      <c r="P464" s="47" t="s">
        <v>42</v>
      </c>
      <c r="Q464" s="47" t="s">
        <v>42</v>
      </c>
      <c r="R464" s="47" t="s">
        <v>42</v>
      </c>
      <c r="S464" s="47" t="s">
        <v>42</v>
      </c>
      <c r="T464" s="47">
        <v>1</v>
      </c>
      <c r="U464" s="47">
        <v>1</v>
      </c>
      <c r="V464" s="47">
        <v>1</v>
      </c>
      <c r="W464" s="47">
        <v>1</v>
      </c>
    </row>
    <row r="465" spans="1:23" x14ac:dyDescent="0.25">
      <c r="A465" t="s">
        <v>569</v>
      </c>
      <c r="B465" t="s">
        <v>576</v>
      </c>
      <c r="C465" t="s">
        <v>577</v>
      </c>
      <c r="D465" t="s">
        <v>629</v>
      </c>
      <c r="E465" t="s">
        <v>37</v>
      </c>
      <c r="F465">
        <v>47</v>
      </c>
      <c r="G465" t="s">
        <v>473</v>
      </c>
      <c r="H465" t="s">
        <v>474</v>
      </c>
      <c r="I465">
        <v>90</v>
      </c>
      <c r="J465" t="s">
        <v>41</v>
      </c>
      <c r="L465" s="47" t="s">
        <v>42</v>
      </c>
      <c r="M465" s="47">
        <v>1.0422</v>
      </c>
      <c r="N465" s="47" t="s">
        <v>42</v>
      </c>
      <c r="O465" s="47">
        <v>1</v>
      </c>
      <c r="P465" s="47">
        <v>1</v>
      </c>
      <c r="Q465" s="47">
        <v>1</v>
      </c>
      <c r="R465" s="47">
        <v>1.1052</v>
      </c>
      <c r="S465" s="47" t="s">
        <v>42</v>
      </c>
      <c r="T465" s="47">
        <v>1.0435000000000001</v>
      </c>
      <c r="U465" s="47">
        <v>0.9</v>
      </c>
      <c r="V465" s="47">
        <v>1</v>
      </c>
      <c r="W465" s="47">
        <v>1</v>
      </c>
    </row>
    <row r="466" spans="1:23" x14ac:dyDescent="0.25">
      <c r="A466" t="s">
        <v>569</v>
      </c>
      <c r="B466" t="s">
        <v>576</v>
      </c>
      <c r="C466" t="s">
        <v>581</v>
      </c>
      <c r="D466" t="s">
        <v>629</v>
      </c>
      <c r="E466" t="s">
        <v>567</v>
      </c>
      <c r="F466">
        <v>79</v>
      </c>
      <c r="G466" t="s">
        <v>483</v>
      </c>
      <c r="H466" t="s">
        <v>484</v>
      </c>
      <c r="I466">
        <v>100</v>
      </c>
      <c r="J466" t="s">
        <v>41</v>
      </c>
      <c r="L466" s="47" t="s">
        <v>42</v>
      </c>
      <c r="M466" s="47" t="s">
        <v>42</v>
      </c>
      <c r="N466" s="47">
        <v>0</v>
      </c>
      <c r="O466" s="47">
        <v>1</v>
      </c>
      <c r="P466" s="47">
        <v>0</v>
      </c>
      <c r="Q466" s="47">
        <v>1</v>
      </c>
      <c r="R466" s="47">
        <v>0</v>
      </c>
      <c r="S466" s="47">
        <v>0</v>
      </c>
      <c r="T466" s="47">
        <v>0</v>
      </c>
      <c r="U466" s="47">
        <v>1</v>
      </c>
      <c r="V466" s="47">
        <v>0</v>
      </c>
      <c r="W466" s="47">
        <v>1</v>
      </c>
    </row>
    <row r="467" spans="1:23" x14ac:dyDescent="0.25">
      <c r="A467" t="s">
        <v>569</v>
      </c>
      <c r="B467" t="s">
        <v>576</v>
      </c>
      <c r="C467" t="s">
        <v>582</v>
      </c>
      <c r="D467" t="s">
        <v>629</v>
      </c>
      <c r="E467" t="s">
        <v>575</v>
      </c>
      <c r="F467">
        <v>88</v>
      </c>
      <c r="G467" t="s">
        <v>489</v>
      </c>
      <c r="H467" t="s">
        <v>490</v>
      </c>
      <c r="I467">
        <v>100</v>
      </c>
      <c r="J467" t="s">
        <v>41</v>
      </c>
      <c r="L467" s="47" t="s">
        <v>42</v>
      </c>
      <c r="M467" s="47" t="s">
        <v>42</v>
      </c>
      <c r="N467" s="47" t="s">
        <v>42</v>
      </c>
      <c r="O467" s="47" t="s">
        <v>42</v>
      </c>
      <c r="P467" s="47" t="s">
        <v>42</v>
      </c>
      <c r="Q467" s="47" t="s">
        <v>42</v>
      </c>
      <c r="R467" s="47" t="s">
        <v>42</v>
      </c>
      <c r="S467" s="47" t="s">
        <v>42</v>
      </c>
      <c r="T467" s="47">
        <v>0.46150000000000002</v>
      </c>
      <c r="U467" s="47">
        <v>1</v>
      </c>
      <c r="V467" s="47">
        <v>0.46</v>
      </c>
      <c r="W467" s="47">
        <v>0.46153846153846156</v>
      </c>
    </row>
    <row r="468" spans="1:23" x14ac:dyDescent="0.25">
      <c r="A468" t="s">
        <v>569</v>
      </c>
      <c r="B468" t="s">
        <v>589</v>
      </c>
      <c r="C468" t="s">
        <v>589</v>
      </c>
      <c r="D468" t="s">
        <v>629</v>
      </c>
      <c r="E468" t="s">
        <v>575</v>
      </c>
      <c r="F468">
        <v>104</v>
      </c>
      <c r="G468" t="s">
        <v>46</v>
      </c>
      <c r="H468" t="s">
        <v>610</v>
      </c>
      <c r="I468">
        <v>100</v>
      </c>
      <c r="J468" t="s">
        <v>41</v>
      </c>
      <c r="L468" s="47" t="s">
        <v>42</v>
      </c>
      <c r="M468" s="47" t="s">
        <v>42</v>
      </c>
      <c r="N468" s="47">
        <v>0</v>
      </c>
      <c r="O468" s="47">
        <v>1</v>
      </c>
      <c r="P468" s="47">
        <v>0</v>
      </c>
      <c r="Q468" s="47">
        <v>1</v>
      </c>
      <c r="R468" s="47" t="s">
        <v>42</v>
      </c>
      <c r="S468" s="47" t="s">
        <v>42</v>
      </c>
      <c r="T468" s="47">
        <v>0</v>
      </c>
      <c r="U468" s="47">
        <v>1</v>
      </c>
      <c r="V468" s="47">
        <v>0</v>
      </c>
      <c r="W468" s="47">
        <v>1</v>
      </c>
    </row>
    <row r="469" spans="1:23" x14ac:dyDescent="0.25">
      <c r="A469" t="s">
        <v>569</v>
      </c>
      <c r="B469" t="s">
        <v>576</v>
      </c>
      <c r="C469" t="s">
        <v>581</v>
      </c>
      <c r="D469" t="s">
        <v>629</v>
      </c>
      <c r="E469" t="s">
        <v>567</v>
      </c>
      <c r="F469">
        <v>228</v>
      </c>
      <c r="G469" t="s">
        <v>533</v>
      </c>
      <c r="H469" t="s">
        <v>534</v>
      </c>
      <c r="I469">
        <v>100</v>
      </c>
      <c r="J469" t="s">
        <v>41</v>
      </c>
      <c r="L469" s="47" t="s">
        <v>42</v>
      </c>
      <c r="M469" s="47">
        <v>0</v>
      </c>
      <c r="N469" s="47">
        <v>4.8</v>
      </c>
      <c r="O469" s="47">
        <v>1</v>
      </c>
      <c r="P469" s="47">
        <v>1</v>
      </c>
      <c r="Q469" s="47">
        <v>1</v>
      </c>
      <c r="R469" s="47">
        <v>1.2778</v>
      </c>
      <c r="S469" s="47">
        <v>0.93979999999999997</v>
      </c>
      <c r="T469" s="47">
        <v>1.08</v>
      </c>
      <c r="U469" s="47">
        <v>1</v>
      </c>
      <c r="V469" s="47">
        <v>1</v>
      </c>
      <c r="W469" s="47">
        <v>1</v>
      </c>
    </row>
    <row r="470" spans="1:23" x14ac:dyDescent="0.25">
      <c r="A470" t="s">
        <v>569</v>
      </c>
      <c r="B470" t="s">
        <v>602</v>
      </c>
      <c r="C470" t="s">
        <v>603</v>
      </c>
      <c r="D470" t="s">
        <v>629</v>
      </c>
      <c r="E470" t="s">
        <v>571</v>
      </c>
      <c r="F470">
        <v>239</v>
      </c>
      <c r="G470" t="s">
        <v>535</v>
      </c>
      <c r="H470" t="s">
        <v>536</v>
      </c>
      <c r="I470">
        <v>100</v>
      </c>
      <c r="J470" t="s">
        <v>41</v>
      </c>
      <c r="L470" s="47" t="s">
        <v>42</v>
      </c>
      <c r="M470" s="47" t="s">
        <v>42</v>
      </c>
      <c r="N470" s="47" t="s">
        <v>42</v>
      </c>
      <c r="O470" s="47" t="s">
        <v>42</v>
      </c>
      <c r="P470" s="47" t="s">
        <v>42</v>
      </c>
      <c r="Q470" s="47" t="s">
        <v>42</v>
      </c>
      <c r="R470" s="47" t="s">
        <v>42</v>
      </c>
      <c r="S470" s="47">
        <v>1</v>
      </c>
      <c r="T470" s="47">
        <v>1</v>
      </c>
      <c r="U470" s="47">
        <v>1</v>
      </c>
      <c r="V470" s="47">
        <v>1</v>
      </c>
      <c r="W470" s="47">
        <v>1</v>
      </c>
    </row>
    <row r="471" spans="1:23" x14ac:dyDescent="0.25">
      <c r="A471" t="s">
        <v>563</v>
      </c>
      <c r="B471" t="s">
        <v>564</v>
      </c>
      <c r="C471" t="s">
        <v>565</v>
      </c>
      <c r="D471" t="s">
        <v>629</v>
      </c>
      <c r="E471" t="s">
        <v>567</v>
      </c>
      <c r="F471">
        <v>19</v>
      </c>
      <c r="G471" t="s">
        <v>458</v>
      </c>
      <c r="H471" t="s">
        <v>459</v>
      </c>
      <c r="I471">
        <v>14</v>
      </c>
      <c r="J471" t="s">
        <v>568</v>
      </c>
      <c r="L471" s="44" t="s">
        <v>42</v>
      </c>
      <c r="M471" s="44" t="s">
        <v>42</v>
      </c>
      <c r="N471" s="44" t="s">
        <v>42</v>
      </c>
      <c r="O471" s="44" t="s">
        <v>42</v>
      </c>
      <c r="P471" s="44" t="s">
        <v>42</v>
      </c>
      <c r="Q471" s="47" t="s">
        <v>42</v>
      </c>
      <c r="R471" s="44">
        <v>2</v>
      </c>
      <c r="S471" s="44">
        <v>3</v>
      </c>
      <c r="T471" s="44">
        <v>3</v>
      </c>
      <c r="U471" s="44">
        <v>8</v>
      </c>
      <c r="V471" s="44">
        <f>SUM(Tabla1[[#This Row],[Abril ]:[Junio]])</f>
        <v>8</v>
      </c>
      <c r="W471" s="47">
        <f>+Tabla1[[#This Row],[Resultado acumulado segundo trimestre]]/Tabla1[[#This Row],[Meta segundo trimestre]]</f>
        <v>1</v>
      </c>
    </row>
    <row r="472" spans="1:23" x14ac:dyDescent="0.25">
      <c r="A472" t="s">
        <v>563</v>
      </c>
      <c r="B472" t="s">
        <v>564</v>
      </c>
      <c r="C472" t="s">
        <v>565</v>
      </c>
      <c r="D472" t="s">
        <v>629</v>
      </c>
      <c r="E472" t="s">
        <v>567</v>
      </c>
      <c r="F472">
        <v>20</v>
      </c>
      <c r="G472" t="s">
        <v>460</v>
      </c>
      <c r="H472" t="s">
        <v>461</v>
      </c>
      <c r="I472">
        <v>14</v>
      </c>
      <c r="J472" t="s">
        <v>568</v>
      </c>
      <c r="L472" s="44" t="s">
        <v>42</v>
      </c>
      <c r="M472" s="44" t="s">
        <v>42</v>
      </c>
      <c r="N472" s="44" t="s">
        <v>42</v>
      </c>
      <c r="O472" s="44" t="s">
        <v>42</v>
      </c>
      <c r="P472" s="44" t="s">
        <v>42</v>
      </c>
      <c r="Q472" s="47" t="s">
        <v>42</v>
      </c>
      <c r="R472" s="44">
        <v>2</v>
      </c>
      <c r="S472" s="44">
        <v>3</v>
      </c>
      <c r="T472" s="44" t="s">
        <v>42</v>
      </c>
      <c r="U472" s="44">
        <v>5</v>
      </c>
      <c r="V472" s="44">
        <f>SUM(Tabla1[[#This Row],[Abril ]:[Junio]])</f>
        <v>5</v>
      </c>
      <c r="W472" s="47">
        <f>+Tabla1[[#This Row],[Resultado acumulado segundo trimestre]]/Tabla1[[#This Row],[Meta segundo trimestre]]</f>
        <v>1</v>
      </c>
    </row>
    <row r="473" spans="1:23" x14ac:dyDescent="0.25">
      <c r="A473" t="s">
        <v>563</v>
      </c>
      <c r="B473" t="s">
        <v>570</v>
      </c>
      <c r="C473" t="s">
        <v>574</v>
      </c>
      <c r="D473" t="s">
        <v>629</v>
      </c>
      <c r="E473" t="s">
        <v>575</v>
      </c>
      <c r="F473">
        <v>39</v>
      </c>
      <c r="G473" t="s">
        <v>470</v>
      </c>
      <c r="H473" t="s">
        <v>471</v>
      </c>
      <c r="I473">
        <v>42</v>
      </c>
      <c r="J473" t="s">
        <v>568</v>
      </c>
      <c r="L473" s="44" t="s">
        <v>42</v>
      </c>
      <c r="M473" s="44" t="s">
        <v>42</v>
      </c>
      <c r="N473" s="44">
        <v>0</v>
      </c>
      <c r="O473" s="44">
        <v>7</v>
      </c>
      <c r="P473" s="44">
        <v>0</v>
      </c>
      <c r="Q473" s="47">
        <v>0</v>
      </c>
      <c r="R473" s="44" t="s">
        <v>42</v>
      </c>
      <c r="S473" s="44" t="s">
        <v>42</v>
      </c>
      <c r="T473" s="44">
        <v>13</v>
      </c>
      <c r="U473" s="44">
        <v>13</v>
      </c>
      <c r="V473" s="44">
        <f>SUM(Tabla1[[#This Row],[Abril ]:[Junio]])</f>
        <v>13</v>
      </c>
      <c r="W473" s="47">
        <f>+Tabla1[[#This Row],[Resultado acumulado segundo trimestre]]/Tabla1[[#This Row],[Meta segundo trimestre]]</f>
        <v>1</v>
      </c>
    </row>
    <row r="474" spans="1:23" x14ac:dyDescent="0.25">
      <c r="A474" t="s">
        <v>563</v>
      </c>
      <c r="B474" t="s">
        <v>576</v>
      </c>
      <c r="C474" t="s">
        <v>582</v>
      </c>
      <c r="D474" t="s">
        <v>629</v>
      </c>
      <c r="E474" t="s">
        <v>575</v>
      </c>
      <c r="F474">
        <v>85</v>
      </c>
      <c r="G474" t="s">
        <v>583</v>
      </c>
      <c r="H474" t="s">
        <v>584</v>
      </c>
      <c r="I474">
        <v>1500</v>
      </c>
      <c r="J474" t="s">
        <v>568</v>
      </c>
      <c r="L474" s="44" t="s">
        <v>42</v>
      </c>
      <c r="M474" s="44" t="s">
        <v>42</v>
      </c>
      <c r="N474" s="44" t="s">
        <v>42</v>
      </c>
      <c r="O474" s="44" t="s">
        <v>42</v>
      </c>
      <c r="P474" s="44" t="s">
        <v>42</v>
      </c>
      <c r="Q474" s="47" t="s">
        <v>42</v>
      </c>
      <c r="R474" s="44" t="s">
        <v>42</v>
      </c>
      <c r="S474" s="44" t="s">
        <v>42</v>
      </c>
      <c r="T474" s="44">
        <v>600</v>
      </c>
      <c r="U474" s="44">
        <v>600</v>
      </c>
      <c r="V474" s="44">
        <f>SUM(Tabla1[[#This Row],[Abril ]:[Junio]])</f>
        <v>600</v>
      </c>
      <c r="W474" s="47">
        <f>+Tabla1[[#This Row],[Resultado acumulado segundo trimestre]]/Tabla1[[#This Row],[Meta segundo trimestre]]</f>
        <v>1</v>
      </c>
    </row>
    <row r="475" spans="1:23" x14ac:dyDescent="0.25">
      <c r="A475" t="s">
        <v>563</v>
      </c>
      <c r="B475" t="s">
        <v>576</v>
      </c>
      <c r="C475" t="s">
        <v>585</v>
      </c>
      <c r="D475" t="s">
        <v>629</v>
      </c>
      <c r="E475" t="s">
        <v>586</v>
      </c>
      <c r="F475">
        <v>95</v>
      </c>
      <c r="G475" t="s">
        <v>223</v>
      </c>
      <c r="H475" t="s">
        <v>224</v>
      </c>
      <c r="I475">
        <v>10</v>
      </c>
      <c r="J475" t="s">
        <v>568</v>
      </c>
      <c r="L475" s="44" t="s">
        <v>42</v>
      </c>
      <c r="M475" s="44">
        <v>1</v>
      </c>
      <c r="N475" s="44" t="s">
        <v>42</v>
      </c>
      <c r="O475" s="44">
        <v>1</v>
      </c>
      <c r="P475" s="44">
        <f>SUM(Tabla1[[#This Row],[Enero]:[Marzo]])</f>
        <v>1</v>
      </c>
      <c r="Q475" s="47">
        <v>1</v>
      </c>
      <c r="R475" s="44" t="s">
        <v>42</v>
      </c>
      <c r="S475" s="44" t="s">
        <v>42</v>
      </c>
      <c r="T475" s="44" t="s">
        <v>42</v>
      </c>
      <c r="U475" s="44" t="s">
        <v>42</v>
      </c>
      <c r="V475" s="44" t="s">
        <v>42</v>
      </c>
      <c r="W475" s="47" t="s">
        <v>42</v>
      </c>
    </row>
    <row r="476" spans="1:23" x14ac:dyDescent="0.25">
      <c r="A476" t="s">
        <v>563</v>
      </c>
      <c r="B476" t="s">
        <v>576</v>
      </c>
      <c r="C476" t="s">
        <v>585</v>
      </c>
      <c r="D476" t="s">
        <v>629</v>
      </c>
      <c r="E476" t="s">
        <v>586</v>
      </c>
      <c r="F476">
        <v>98</v>
      </c>
      <c r="G476" t="s">
        <v>587</v>
      </c>
      <c r="H476" t="s">
        <v>588</v>
      </c>
      <c r="I476">
        <v>265</v>
      </c>
      <c r="J476" t="s">
        <v>568</v>
      </c>
      <c r="L476" s="44" t="s">
        <v>42</v>
      </c>
      <c r="M476" s="44">
        <v>0</v>
      </c>
      <c r="N476" s="44" t="s">
        <v>42</v>
      </c>
      <c r="O476" s="44">
        <v>13</v>
      </c>
      <c r="P476" s="44" t="s">
        <v>42</v>
      </c>
      <c r="Q476" s="47">
        <v>0</v>
      </c>
      <c r="R476" s="44" t="s">
        <v>42</v>
      </c>
      <c r="S476" s="44" t="s">
        <v>42</v>
      </c>
      <c r="T476" s="44" t="s">
        <v>42</v>
      </c>
      <c r="U476" s="44" t="s">
        <v>42</v>
      </c>
      <c r="V476" s="44" t="s">
        <v>42</v>
      </c>
      <c r="W476" s="47" t="s">
        <v>42</v>
      </c>
    </row>
    <row r="477" spans="1:23" x14ac:dyDescent="0.25">
      <c r="A477" t="s">
        <v>563</v>
      </c>
      <c r="B477" t="s">
        <v>589</v>
      </c>
      <c r="C477" t="s">
        <v>589</v>
      </c>
      <c r="D477" t="s">
        <v>629</v>
      </c>
      <c r="E477" t="s">
        <v>575</v>
      </c>
      <c r="F477">
        <v>105</v>
      </c>
      <c r="G477" t="s">
        <v>590</v>
      </c>
      <c r="H477" t="s">
        <v>49</v>
      </c>
      <c r="I477">
        <v>4</v>
      </c>
      <c r="J477" t="s">
        <v>568</v>
      </c>
      <c r="L477" s="44" t="s">
        <v>42</v>
      </c>
      <c r="M477" s="44" t="s">
        <v>42</v>
      </c>
      <c r="N477" s="44">
        <v>4</v>
      </c>
      <c r="O477" s="44">
        <v>2</v>
      </c>
      <c r="P477" s="44">
        <f>SUM(Tabla1[[#This Row],[Enero]:[Marzo]])</f>
        <v>4</v>
      </c>
      <c r="Q477" s="47">
        <f>+Tabla1[[#This Row],[Resultado acumulado primer trimestre]]/Tabla1[[#This Row],[Meta primer trimestre]]</f>
        <v>2</v>
      </c>
      <c r="R477" s="44">
        <v>2</v>
      </c>
      <c r="S477" s="44" t="s">
        <v>42</v>
      </c>
      <c r="T477" s="44" t="s">
        <v>42</v>
      </c>
      <c r="U477" s="44">
        <v>2</v>
      </c>
      <c r="V477" s="44">
        <f>SUM(Tabla1[[#This Row],[Abril ]:[Junio]])</f>
        <v>2</v>
      </c>
      <c r="W477" s="47">
        <f>+Tabla1[[#This Row],[Resultado acumulado segundo trimestre]]/Tabla1[[#This Row],[Meta segundo trimestre]]</f>
        <v>1</v>
      </c>
    </row>
    <row r="478" spans="1:23" x14ac:dyDescent="0.25">
      <c r="A478" t="s">
        <v>563</v>
      </c>
      <c r="B478" t="s">
        <v>591</v>
      </c>
      <c r="C478" t="s">
        <v>591</v>
      </c>
      <c r="D478" t="s">
        <v>629</v>
      </c>
      <c r="E478" t="s">
        <v>567</v>
      </c>
      <c r="F478">
        <v>114</v>
      </c>
      <c r="G478" t="s">
        <v>500</v>
      </c>
      <c r="H478" t="s">
        <v>501</v>
      </c>
      <c r="I478">
        <v>4</v>
      </c>
      <c r="J478" t="s">
        <v>568</v>
      </c>
      <c r="L478" s="44" t="s">
        <v>42</v>
      </c>
      <c r="M478" s="44" t="s">
        <v>42</v>
      </c>
      <c r="N478" s="44">
        <v>1</v>
      </c>
      <c r="O478" s="44">
        <v>1</v>
      </c>
      <c r="P478" s="44">
        <f>SUM(Tabla1[[#This Row],[Enero]:[Marzo]])</f>
        <v>1</v>
      </c>
      <c r="Q478" s="47">
        <f>+Tabla1[[#This Row],[Resultado acumulado primer trimestre]]/Tabla1[[#This Row],[Meta primer trimestre]]</f>
        <v>1</v>
      </c>
      <c r="R478" s="44" t="s">
        <v>42</v>
      </c>
      <c r="S478" s="44" t="s">
        <v>42</v>
      </c>
      <c r="T478" s="44">
        <v>1</v>
      </c>
      <c r="U478" s="44">
        <v>1</v>
      </c>
      <c r="V478" s="44">
        <f>SUM(Tabla1[[#This Row],[Abril ]:[Junio]])</f>
        <v>1</v>
      </c>
      <c r="W478" s="47">
        <f>+Tabla1[[#This Row],[Resultado acumulado segundo trimestre]]/Tabla1[[#This Row],[Meta segundo trimestre]]</f>
        <v>1</v>
      </c>
    </row>
    <row r="479" spans="1:23" x14ac:dyDescent="0.25">
      <c r="A479" t="s">
        <v>563</v>
      </c>
      <c r="B479" t="s">
        <v>591</v>
      </c>
      <c r="C479" t="s">
        <v>592</v>
      </c>
      <c r="D479" t="s">
        <v>629</v>
      </c>
      <c r="E479" t="s">
        <v>567</v>
      </c>
      <c r="F479">
        <v>131</v>
      </c>
      <c r="G479" t="s">
        <v>504</v>
      </c>
      <c r="H479" t="s">
        <v>505</v>
      </c>
      <c r="I479">
        <v>12</v>
      </c>
      <c r="J479" t="s">
        <v>568</v>
      </c>
      <c r="L479" s="44">
        <v>1</v>
      </c>
      <c r="M479" s="44">
        <v>1</v>
      </c>
      <c r="N479" s="44">
        <v>1</v>
      </c>
      <c r="O479" s="44">
        <v>3</v>
      </c>
      <c r="P479" s="44">
        <f>SUM(Tabla1[[#This Row],[Enero]:[Marzo]])</f>
        <v>3</v>
      </c>
      <c r="Q479" s="47">
        <f>+Tabla1[[#This Row],[Resultado acumulado primer trimestre]]/Tabla1[[#This Row],[Meta primer trimestre]]</f>
        <v>1</v>
      </c>
      <c r="R479" s="44">
        <v>1</v>
      </c>
      <c r="S479" s="44">
        <v>1</v>
      </c>
      <c r="T479" s="44">
        <v>1</v>
      </c>
      <c r="U479" s="44">
        <v>3</v>
      </c>
      <c r="V479" s="44">
        <f>SUM(Tabla1[[#This Row],[Abril ]:[Junio]])</f>
        <v>3</v>
      </c>
      <c r="W479" s="47">
        <f>+Tabla1[[#This Row],[Resultado acumulado segundo trimestre]]/Tabla1[[#This Row],[Meta segundo trimestre]]</f>
        <v>1</v>
      </c>
    </row>
    <row r="480" spans="1:23" x14ac:dyDescent="0.25">
      <c r="A480" t="s">
        <v>563</v>
      </c>
      <c r="B480" t="s">
        <v>591</v>
      </c>
      <c r="C480" t="s">
        <v>593</v>
      </c>
      <c r="D480" t="s">
        <v>629</v>
      </c>
      <c r="E480" t="s">
        <v>567</v>
      </c>
      <c r="F480">
        <v>134</v>
      </c>
      <c r="G480" t="s">
        <v>594</v>
      </c>
      <c r="H480" t="s">
        <v>595</v>
      </c>
      <c r="I480">
        <v>4</v>
      </c>
      <c r="J480" t="s">
        <v>568</v>
      </c>
      <c r="L480" s="44" t="s">
        <v>42</v>
      </c>
      <c r="M480" s="44" t="s">
        <v>42</v>
      </c>
      <c r="N480" s="44">
        <v>1</v>
      </c>
      <c r="O480" s="44">
        <v>1</v>
      </c>
      <c r="P480" s="44">
        <f>SUM(Tabla1[[#This Row],[Enero]:[Marzo]])</f>
        <v>1</v>
      </c>
      <c r="Q480" s="47">
        <f>+Tabla1[[#This Row],[Resultado acumulado primer trimestre]]/Tabla1[[#This Row],[Meta primer trimestre]]</f>
        <v>1</v>
      </c>
      <c r="R480" s="44" t="s">
        <v>42</v>
      </c>
      <c r="S480" s="44" t="s">
        <v>42</v>
      </c>
      <c r="T480" s="44">
        <v>1</v>
      </c>
      <c r="U480" s="44">
        <v>1</v>
      </c>
      <c r="V480" s="44">
        <f>SUM(Tabla1[[#This Row],[Abril ]:[Junio]])</f>
        <v>1</v>
      </c>
      <c r="W480" s="47">
        <f>+Tabla1[[#This Row],[Resultado acumulado segundo trimestre]]/Tabla1[[#This Row],[Meta segundo trimestre]]</f>
        <v>1</v>
      </c>
    </row>
    <row r="481" spans="1:23" x14ac:dyDescent="0.25">
      <c r="A481" t="s">
        <v>563</v>
      </c>
      <c r="B481" t="s">
        <v>591</v>
      </c>
      <c r="C481" t="s">
        <v>593</v>
      </c>
      <c r="D481" t="s">
        <v>629</v>
      </c>
      <c r="E481" t="s">
        <v>571</v>
      </c>
      <c r="F481">
        <v>137</v>
      </c>
      <c r="G481" t="s">
        <v>508</v>
      </c>
      <c r="H481" t="s">
        <v>509</v>
      </c>
      <c r="I481">
        <v>1</v>
      </c>
      <c r="J481" t="s">
        <v>568</v>
      </c>
      <c r="L481" s="44" t="s">
        <v>42</v>
      </c>
      <c r="M481" s="44" t="s">
        <v>42</v>
      </c>
      <c r="N481" s="44" t="s">
        <v>42</v>
      </c>
      <c r="O481" s="44" t="s">
        <v>42</v>
      </c>
      <c r="P481" s="44" t="s">
        <v>42</v>
      </c>
      <c r="Q481" s="47" t="s">
        <v>42</v>
      </c>
      <c r="R481" s="44" t="s">
        <v>42</v>
      </c>
      <c r="S481" s="44" t="s">
        <v>42</v>
      </c>
      <c r="T481" s="44">
        <v>1</v>
      </c>
      <c r="U481" s="44">
        <v>1</v>
      </c>
      <c r="V481" s="44">
        <f>SUM(Tabla1[[#This Row],[Abril ]:[Junio]])</f>
        <v>1</v>
      </c>
      <c r="W481" s="47">
        <f>+Tabla1[[#This Row],[Resultado acumulado segundo trimestre]]/Tabla1[[#This Row],[Meta segundo trimestre]]</f>
        <v>1</v>
      </c>
    </row>
    <row r="482" spans="1:23" x14ac:dyDescent="0.25">
      <c r="A482" t="s">
        <v>563</v>
      </c>
      <c r="B482" t="s">
        <v>591</v>
      </c>
      <c r="C482" t="s">
        <v>593</v>
      </c>
      <c r="D482" t="s">
        <v>629</v>
      </c>
      <c r="E482" t="s">
        <v>567</v>
      </c>
      <c r="F482">
        <v>144</v>
      </c>
      <c r="G482" t="s">
        <v>510</v>
      </c>
      <c r="H482" t="s">
        <v>596</v>
      </c>
      <c r="I482">
        <v>4</v>
      </c>
      <c r="J482" t="s">
        <v>568</v>
      </c>
      <c r="L482" s="44" t="s">
        <v>42</v>
      </c>
      <c r="M482" s="44" t="s">
        <v>42</v>
      </c>
      <c r="N482" s="44">
        <v>1</v>
      </c>
      <c r="O482" s="44">
        <v>1</v>
      </c>
      <c r="P482" s="44">
        <f>SUM(Tabla1[[#This Row],[Enero]:[Marzo]])</f>
        <v>1</v>
      </c>
      <c r="Q482" s="47">
        <f>+Tabla1[[#This Row],[Resultado acumulado primer trimestre]]/Tabla1[[#This Row],[Meta primer trimestre]]</f>
        <v>1</v>
      </c>
      <c r="R482" s="44" t="s">
        <v>42</v>
      </c>
      <c r="S482" s="44" t="s">
        <v>42</v>
      </c>
      <c r="T482" s="44">
        <v>1</v>
      </c>
      <c r="U482" s="44">
        <v>1</v>
      </c>
      <c r="V482" s="44">
        <f>SUM(Tabla1[[#This Row],[Abril ]:[Junio]])</f>
        <v>1</v>
      </c>
      <c r="W482" s="47">
        <f>+Tabla1[[#This Row],[Resultado acumulado segundo trimestre]]/Tabla1[[#This Row],[Meta segundo trimestre]]</f>
        <v>1</v>
      </c>
    </row>
    <row r="483" spans="1:23" x14ac:dyDescent="0.25">
      <c r="A483" t="s">
        <v>563</v>
      </c>
      <c r="B483" t="s">
        <v>591</v>
      </c>
      <c r="C483" t="s">
        <v>597</v>
      </c>
      <c r="D483" t="s">
        <v>629</v>
      </c>
      <c r="E483" t="s">
        <v>567</v>
      </c>
      <c r="F483">
        <v>149</v>
      </c>
      <c r="G483" t="s">
        <v>516</v>
      </c>
      <c r="H483" t="s">
        <v>517</v>
      </c>
      <c r="I483">
        <v>2</v>
      </c>
      <c r="J483" t="s">
        <v>568</v>
      </c>
      <c r="L483" s="44" t="s">
        <v>42</v>
      </c>
      <c r="M483" s="44" t="s">
        <v>42</v>
      </c>
      <c r="N483" s="44" t="s">
        <v>42</v>
      </c>
      <c r="O483" s="44" t="s">
        <v>42</v>
      </c>
      <c r="P483" s="44" t="s">
        <v>42</v>
      </c>
      <c r="Q483" s="47" t="s">
        <v>42</v>
      </c>
      <c r="R483" s="44" t="s">
        <v>42</v>
      </c>
      <c r="S483" s="44" t="s">
        <v>42</v>
      </c>
      <c r="T483" s="44">
        <v>1</v>
      </c>
      <c r="U483" s="44">
        <v>1</v>
      </c>
      <c r="V483" s="44">
        <f>SUM(Tabla1[[#This Row],[Abril ]:[Junio]])</f>
        <v>1</v>
      </c>
      <c r="W483" s="47">
        <f>+Tabla1[[#This Row],[Resultado acumulado segundo trimestre]]/Tabla1[[#This Row],[Meta segundo trimestre]]</f>
        <v>1</v>
      </c>
    </row>
    <row r="484" spans="1:23" x14ac:dyDescent="0.25">
      <c r="A484" t="s">
        <v>563</v>
      </c>
      <c r="B484" t="s">
        <v>600</v>
      </c>
      <c r="C484" t="s">
        <v>601</v>
      </c>
      <c r="D484" t="s">
        <v>629</v>
      </c>
      <c r="E484" t="s">
        <v>571</v>
      </c>
      <c r="F484">
        <v>165</v>
      </c>
      <c r="G484" t="s">
        <v>524</v>
      </c>
      <c r="H484" t="s">
        <v>525</v>
      </c>
      <c r="I484">
        <v>8</v>
      </c>
      <c r="J484" t="s">
        <v>568</v>
      </c>
      <c r="L484" s="44" t="s">
        <v>42</v>
      </c>
      <c r="M484" s="44" t="s">
        <v>42</v>
      </c>
      <c r="N484" s="44">
        <v>1</v>
      </c>
      <c r="O484" s="44">
        <v>1</v>
      </c>
      <c r="P484" s="44">
        <f>SUM(Tabla1[[#This Row],[Enero]:[Marzo]])</f>
        <v>1</v>
      </c>
      <c r="Q484" s="47">
        <f>+Tabla1[[#This Row],[Resultado acumulado primer trimestre]]/Tabla1[[#This Row],[Meta primer trimestre]]</f>
        <v>1</v>
      </c>
      <c r="R484" s="44" t="s">
        <v>42</v>
      </c>
      <c r="S484" s="44" t="s">
        <v>42</v>
      </c>
      <c r="T484" s="44">
        <v>2</v>
      </c>
      <c r="U484" s="44">
        <v>2</v>
      </c>
      <c r="V484" s="44">
        <f>SUM(Tabla1[[#This Row],[Abril ]:[Junio]])</f>
        <v>2</v>
      </c>
      <c r="W484" s="47">
        <f>+Tabla1[[#This Row],[Resultado acumulado segundo trimestre]]/Tabla1[[#This Row],[Meta segundo trimestre]]</f>
        <v>1</v>
      </c>
    </row>
    <row r="485" spans="1:23" x14ac:dyDescent="0.25">
      <c r="A485" t="s">
        <v>563</v>
      </c>
      <c r="B485" t="s">
        <v>602</v>
      </c>
      <c r="C485" t="s">
        <v>603</v>
      </c>
      <c r="D485" t="s">
        <v>629</v>
      </c>
      <c r="E485" t="s">
        <v>567</v>
      </c>
      <c r="F485">
        <v>189</v>
      </c>
      <c r="G485" t="s">
        <v>526</v>
      </c>
      <c r="H485" t="s">
        <v>353</v>
      </c>
      <c r="I485">
        <v>3</v>
      </c>
      <c r="J485" t="s">
        <v>568</v>
      </c>
      <c r="L485" s="44" t="s">
        <v>42</v>
      </c>
      <c r="M485" s="44" t="s">
        <v>42</v>
      </c>
      <c r="N485" s="44" t="s">
        <v>42</v>
      </c>
      <c r="O485" s="44" t="s">
        <v>42</v>
      </c>
      <c r="P485" s="44" t="s">
        <v>42</v>
      </c>
      <c r="Q485" s="47" t="s">
        <v>42</v>
      </c>
      <c r="R485" s="44" t="s">
        <v>42</v>
      </c>
      <c r="S485" s="44">
        <v>1</v>
      </c>
      <c r="T485" s="44" t="s">
        <v>42</v>
      </c>
      <c r="U485" s="44">
        <v>1</v>
      </c>
      <c r="V485" s="44">
        <f>SUM(Tabla1[[#This Row],[Abril ]:[Junio]])</f>
        <v>1</v>
      </c>
      <c r="W485" s="47">
        <f>+Tabla1[[#This Row],[Resultado acumulado segundo trimestre]]/Tabla1[[#This Row],[Meta segundo trimestre]]</f>
        <v>1</v>
      </c>
    </row>
    <row r="486" spans="1:23" x14ac:dyDescent="0.25">
      <c r="A486" t="s">
        <v>563</v>
      </c>
      <c r="B486" t="s">
        <v>604</v>
      </c>
      <c r="C486" t="s">
        <v>604</v>
      </c>
      <c r="D486" t="s">
        <v>629</v>
      </c>
      <c r="E486" t="s">
        <v>571</v>
      </c>
      <c r="F486">
        <v>209</v>
      </c>
      <c r="G486" t="s">
        <v>527</v>
      </c>
      <c r="H486" t="s">
        <v>528</v>
      </c>
      <c r="I486">
        <v>100</v>
      </c>
      <c r="J486" t="s">
        <v>41</v>
      </c>
      <c r="L486" s="44" t="s">
        <v>42</v>
      </c>
      <c r="M486" s="44" t="s">
        <v>42</v>
      </c>
      <c r="N486" s="44" t="s">
        <v>42</v>
      </c>
      <c r="O486" s="44" t="s">
        <v>42</v>
      </c>
      <c r="P486" s="44" t="s">
        <v>42</v>
      </c>
      <c r="Q486" s="47" t="s">
        <v>42</v>
      </c>
      <c r="R486" s="44" t="s">
        <v>42</v>
      </c>
      <c r="S486" s="44" t="s">
        <v>42</v>
      </c>
      <c r="T486" s="44">
        <v>50</v>
      </c>
      <c r="U486" s="44">
        <v>50</v>
      </c>
      <c r="V486" s="44">
        <f>SUM(Tabla1[[#This Row],[Abril ]:[Junio]])</f>
        <v>50</v>
      </c>
      <c r="W486" s="47">
        <f>+Tabla1[[#This Row],[Resultado acumulado segundo trimestre]]/Tabla1[[#This Row],[Meta segundo trimestre]]</f>
        <v>1</v>
      </c>
    </row>
    <row r="487" spans="1:23" x14ac:dyDescent="0.25">
      <c r="A487" t="s">
        <v>563</v>
      </c>
      <c r="B487" t="s">
        <v>604</v>
      </c>
      <c r="C487" t="s">
        <v>605</v>
      </c>
      <c r="D487" t="s">
        <v>629</v>
      </c>
      <c r="E487" t="s">
        <v>571</v>
      </c>
      <c r="F487">
        <v>218</v>
      </c>
      <c r="G487" t="s">
        <v>529</v>
      </c>
      <c r="H487" t="s">
        <v>443</v>
      </c>
      <c r="I487">
        <v>20</v>
      </c>
      <c r="J487" t="s">
        <v>568</v>
      </c>
      <c r="L487" s="44" t="s">
        <v>42</v>
      </c>
      <c r="M487" s="44" t="s">
        <v>42</v>
      </c>
      <c r="N487" s="44" t="s">
        <v>42</v>
      </c>
      <c r="O487" s="44" t="s">
        <v>42</v>
      </c>
      <c r="P487" s="44" t="s">
        <v>42</v>
      </c>
      <c r="Q487" s="47" t="s">
        <v>42</v>
      </c>
      <c r="R487" s="44" t="s">
        <v>42</v>
      </c>
      <c r="S487" s="44" t="s">
        <v>42</v>
      </c>
      <c r="T487" s="44">
        <v>5</v>
      </c>
      <c r="U487" s="44">
        <v>5</v>
      </c>
      <c r="V487" s="44">
        <f>SUM(Tabla1[[#This Row],[Abril ]:[Junio]])</f>
        <v>5</v>
      </c>
      <c r="W487" s="47">
        <f>+Tabla1[[#This Row],[Resultado acumulado segundo trimestre]]/Tabla1[[#This Row],[Meta segundo trimestre]]</f>
        <v>1</v>
      </c>
    </row>
    <row r="488" spans="1:23" hidden="1" x14ac:dyDescent="0.25">
      <c r="A488" t="s">
        <v>563</v>
      </c>
      <c r="B488" t="s">
        <v>564</v>
      </c>
      <c r="C488" t="s">
        <v>565</v>
      </c>
      <c r="D488" t="s">
        <v>628</v>
      </c>
      <c r="E488" t="s">
        <v>567</v>
      </c>
      <c r="F488">
        <v>19</v>
      </c>
      <c r="G488" t="s">
        <v>458</v>
      </c>
      <c r="H488" t="s">
        <v>459</v>
      </c>
      <c r="I488">
        <v>43</v>
      </c>
      <c r="J488" t="s">
        <v>568</v>
      </c>
      <c r="L488" s="44" t="s">
        <v>42</v>
      </c>
      <c r="M488" s="44" t="s">
        <v>42</v>
      </c>
      <c r="N488" s="44" t="s">
        <v>42</v>
      </c>
      <c r="O488" s="44" t="s">
        <v>42</v>
      </c>
      <c r="P488" s="44" t="s">
        <v>42</v>
      </c>
      <c r="Q488" s="47" t="s">
        <v>42</v>
      </c>
      <c r="R488" s="44">
        <v>14</v>
      </c>
      <c r="S488" s="44">
        <v>0</v>
      </c>
      <c r="T488" s="44">
        <v>0</v>
      </c>
      <c r="U488" s="44">
        <v>8</v>
      </c>
      <c r="V488" s="44">
        <f>SUM(Tabla1[[#This Row],[Abril ]:[Junio]])</f>
        <v>14</v>
      </c>
      <c r="W488" s="47">
        <f>+Tabla1[[#This Row],[Resultado acumulado segundo trimestre]]/Tabla1[[#This Row],[Meta segundo trimestre]]</f>
        <v>1.75</v>
      </c>
    </row>
    <row r="489" spans="1:23" hidden="1" x14ac:dyDescent="0.25">
      <c r="A489" t="s">
        <v>563</v>
      </c>
      <c r="B489" t="s">
        <v>564</v>
      </c>
      <c r="C489" t="s">
        <v>565</v>
      </c>
      <c r="D489" t="s">
        <v>628</v>
      </c>
      <c r="E489" t="s">
        <v>567</v>
      </c>
      <c r="F489">
        <v>20</v>
      </c>
      <c r="G489" t="s">
        <v>460</v>
      </c>
      <c r="H489" t="s">
        <v>461</v>
      </c>
      <c r="I489">
        <v>43</v>
      </c>
      <c r="J489" t="s">
        <v>568</v>
      </c>
      <c r="L489" s="44" t="s">
        <v>42</v>
      </c>
      <c r="M489" s="44" t="s">
        <v>42</v>
      </c>
      <c r="N489" s="44" t="s">
        <v>42</v>
      </c>
      <c r="O489" s="44" t="s">
        <v>42</v>
      </c>
      <c r="P489" s="44" t="s">
        <v>42</v>
      </c>
      <c r="Q489" s="47" t="s">
        <v>42</v>
      </c>
      <c r="R489" s="44">
        <v>0</v>
      </c>
      <c r="S489" s="44">
        <v>0</v>
      </c>
      <c r="T489" s="44" t="s">
        <v>42</v>
      </c>
      <c r="U489" s="44">
        <v>5</v>
      </c>
      <c r="V489" s="44">
        <f>SUM(Tabla1[[#This Row],[Abril ]:[Junio]])</f>
        <v>0</v>
      </c>
      <c r="W489" s="47">
        <f>+Tabla1[[#This Row],[Resultado acumulado segundo trimestre]]/Tabla1[[#This Row],[Meta segundo trimestre]]</f>
        <v>0</v>
      </c>
    </row>
    <row r="490" spans="1:23" hidden="1" x14ac:dyDescent="0.25">
      <c r="A490" t="s">
        <v>563</v>
      </c>
      <c r="B490" t="s">
        <v>570</v>
      </c>
      <c r="C490" t="s">
        <v>574</v>
      </c>
      <c r="D490" t="s">
        <v>628</v>
      </c>
      <c r="E490" t="s">
        <v>575</v>
      </c>
      <c r="F490">
        <v>39</v>
      </c>
      <c r="G490" t="s">
        <v>470</v>
      </c>
      <c r="H490" t="s">
        <v>471</v>
      </c>
      <c r="I490">
        <v>98</v>
      </c>
      <c r="J490" t="s">
        <v>568</v>
      </c>
      <c r="L490" s="44" t="s">
        <v>42</v>
      </c>
      <c r="M490" s="44" t="s">
        <v>42</v>
      </c>
      <c r="N490" s="44">
        <v>0</v>
      </c>
      <c r="O490" s="44">
        <v>7</v>
      </c>
      <c r="P490" s="44">
        <f>SUM(Tabla1[[#This Row],[Enero]:[Marzo]])</f>
        <v>0</v>
      </c>
      <c r="Q490" s="47">
        <f>+Tabla1[[#This Row],[Resultado acumulado primer trimestre]]/Tabla1[[#This Row],[Meta primer trimestre]]</f>
        <v>0</v>
      </c>
      <c r="R490" s="44" t="s">
        <v>42</v>
      </c>
      <c r="S490" s="44" t="s">
        <v>42</v>
      </c>
      <c r="T490" s="44">
        <v>13</v>
      </c>
      <c r="U490" s="44">
        <v>13</v>
      </c>
      <c r="V490" s="44">
        <f>SUM(Tabla1[[#This Row],[Abril ]:[Junio]])</f>
        <v>13</v>
      </c>
      <c r="W490" s="47">
        <f>+Tabla1[[#This Row],[Resultado acumulado segundo trimestre]]/Tabla1[[#This Row],[Meta segundo trimestre]]</f>
        <v>1</v>
      </c>
    </row>
    <row r="491" spans="1:23" hidden="1" x14ac:dyDescent="0.25">
      <c r="A491" t="s">
        <v>563</v>
      </c>
      <c r="B491" t="s">
        <v>576</v>
      </c>
      <c r="C491" t="s">
        <v>582</v>
      </c>
      <c r="D491" t="s">
        <v>628</v>
      </c>
      <c r="E491" t="s">
        <v>575</v>
      </c>
      <c r="F491">
        <v>85</v>
      </c>
      <c r="G491" t="s">
        <v>583</v>
      </c>
      <c r="H491" t="s">
        <v>584</v>
      </c>
      <c r="I491">
        <v>1400</v>
      </c>
      <c r="J491" t="s">
        <v>568</v>
      </c>
      <c r="L491" s="44" t="s">
        <v>42</v>
      </c>
      <c r="M491" s="44" t="s">
        <v>42</v>
      </c>
      <c r="N491" s="44" t="s">
        <v>42</v>
      </c>
      <c r="O491" s="44" t="s">
        <v>42</v>
      </c>
      <c r="P491" s="44" t="s">
        <v>42</v>
      </c>
      <c r="Q491" s="47" t="s">
        <v>42</v>
      </c>
      <c r="R491" s="44" t="s">
        <v>42</v>
      </c>
      <c r="S491" s="44" t="s">
        <v>42</v>
      </c>
      <c r="T491" s="44">
        <v>111</v>
      </c>
      <c r="U491" s="44">
        <v>600</v>
      </c>
      <c r="V491" s="44">
        <f>SUM(Tabla1[[#This Row],[Abril ]:[Junio]])</f>
        <v>111</v>
      </c>
      <c r="W491" s="47">
        <f>+Tabla1[[#This Row],[Resultado acumulado segundo trimestre]]/Tabla1[[#This Row],[Meta segundo trimestre]]</f>
        <v>0.185</v>
      </c>
    </row>
    <row r="492" spans="1:23" hidden="1" x14ac:dyDescent="0.25">
      <c r="A492" t="s">
        <v>563</v>
      </c>
      <c r="B492" t="s">
        <v>576</v>
      </c>
      <c r="C492" t="s">
        <v>585</v>
      </c>
      <c r="D492" t="s">
        <v>628</v>
      </c>
      <c r="E492" t="s">
        <v>586</v>
      </c>
      <c r="F492">
        <v>95</v>
      </c>
      <c r="G492" t="s">
        <v>223</v>
      </c>
      <c r="H492" t="s">
        <v>224</v>
      </c>
      <c r="I492">
        <v>10</v>
      </c>
      <c r="J492" t="s">
        <v>568</v>
      </c>
      <c r="L492" s="44" t="s">
        <v>42</v>
      </c>
      <c r="M492" s="44">
        <v>1</v>
      </c>
      <c r="N492" s="44" t="s">
        <v>42</v>
      </c>
      <c r="O492" s="44">
        <v>1</v>
      </c>
      <c r="P492" s="44">
        <f>SUM(Tabla1[[#This Row],[Enero]:[Marzo]])</f>
        <v>1</v>
      </c>
      <c r="Q492" s="47">
        <f>+Tabla1[[#This Row],[Resultado acumulado primer trimestre]]/Tabla1[[#This Row],[Meta primer trimestre]]</f>
        <v>1</v>
      </c>
      <c r="R492" s="44" t="s">
        <v>42</v>
      </c>
      <c r="S492" s="44" t="s">
        <v>42</v>
      </c>
      <c r="T492" s="44" t="s">
        <v>42</v>
      </c>
      <c r="U492" s="44">
        <v>0</v>
      </c>
      <c r="V492" s="44">
        <f>SUM(Tabla1[[#This Row],[Abril ]:[Junio]])</f>
        <v>0</v>
      </c>
      <c r="W492" s="47" t="s">
        <v>42</v>
      </c>
    </row>
    <row r="493" spans="1:23" hidden="1" x14ac:dyDescent="0.25">
      <c r="A493" t="s">
        <v>563</v>
      </c>
      <c r="B493" t="s">
        <v>576</v>
      </c>
      <c r="C493" t="s">
        <v>585</v>
      </c>
      <c r="D493" t="s">
        <v>628</v>
      </c>
      <c r="E493" t="s">
        <v>586</v>
      </c>
      <c r="F493">
        <v>98</v>
      </c>
      <c r="G493" t="s">
        <v>587</v>
      </c>
      <c r="H493" t="s">
        <v>588</v>
      </c>
      <c r="I493">
        <v>735</v>
      </c>
      <c r="J493" t="s">
        <v>568</v>
      </c>
      <c r="L493" s="44" t="s">
        <v>42</v>
      </c>
      <c r="M493" s="44">
        <v>0</v>
      </c>
      <c r="N493" s="44" t="s">
        <v>42</v>
      </c>
      <c r="O493" s="44">
        <v>13</v>
      </c>
      <c r="P493" s="44">
        <f>SUM(Tabla1[[#This Row],[Enero]:[Marzo]])</f>
        <v>0</v>
      </c>
      <c r="Q493" s="47">
        <f>+Tabla1[[#This Row],[Resultado acumulado primer trimestre]]/Tabla1[[#This Row],[Meta primer trimestre]]</f>
        <v>0</v>
      </c>
      <c r="R493" s="44" t="s">
        <v>42</v>
      </c>
      <c r="S493" s="44" t="s">
        <v>42</v>
      </c>
      <c r="T493" s="44" t="s">
        <v>42</v>
      </c>
      <c r="U493" s="44">
        <v>0</v>
      </c>
      <c r="V493" s="44">
        <f>SUM(Tabla1[[#This Row],[Abril ]:[Junio]])</f>
        <v>0</v>
      </c>
      <c r="W493" s="47" t="s">
        <v>42</v>
      </c>
    </row>
    <row r="494" spans="1:23" hidden="1" x14ac:dyDescent="0.25">
      <c r="A494" t="s">
        <v>563</v>
      </c>
      <c r="B494" t="s">
        <v>589</v>
      </c>
      <c r="C494" t="s">
        <v>589</v>
      </c>
      <c r="D494" t="s">
        <v>628</v>
      </c>
      <c r="E494" t="s">
        <v>575</v>
      </c>
      <c r="F494">
        <v>105</v>
      </c>
      <c r="G494" t="s">
        <v>590</v>
      </c>
      <c r="H494" t="s">
        <v>49</v>
      </c>
      <c r="I494">
        <v>7</v>
      </c>
      <c r="J494" t="s">
        <v>568</v>
      </c>
      <c r="L494" s="44" t="s">
        <v>42</v>
      </c>
      <c r="M494" s="44" t="s">
        <v>42</v>
      </c>
      <c r="N494" s="44">
        <v>4</v>
      </c>
      <c r="O494" s="44">
        <v>2</v>
      </c>
      <c r="P494" s="44">
        <f>SUM(Tabla1[[#This Row],[Enero]:[Marzo]])</f>
        <v>4</v>
      </c>
      <c r="Q494" s="47">
        <f>+Tabla1[[#This Row],[Resultado acumulado primer trimestre]]/Tabla1[[#This Row],[Meta primer trimestre]]</f>
        <v>2</v>
      </c>
      <c r="R494" s="44">
        <v>0</v>
      </c>
      <c r="S494" s="44" t="s">
        <v>42</v>
      </c>
      <c r="T494" s="44" t="s">
        <v>42</v>
      </c>
      <c r="U494" s="44">
        <v>2</v>
      </c>
      <c r="V494" s="44">
        <f>SUM(Tabla1[[#This Row],[Abril ]:[Junio]])</f>
        <v>0</v>
      </c>
      <c r="W494" s="47">
        <f>+Tabla1[[#This Row],[Resultado acumulado segundo trimestre]]/Tabla1[[#This Row],[Meta segundo trimestre]]</f>
        <v>0</v>
      </c>
    </row>
    <row r="495" spans="1:23" hidden="1" x14ac:dyDescent="0.25">
      <c r="A495" t="s">
        <v>563</v>
      </c>
      <c r="B495" t="s">
        <v>591</v>
      </c>
      <c r="C495" t="s">
        <v>591</v>
      </c>
      <c r="D495" t="s">
        <v>628</v>
      </c>
      <c r="E495" t="s">
        <v>567</v>
      </c>
      <c r="F495">
        <v>114</v>
      </c>
      <c r="G495" t="s">
        <v>500</v>
      </c>
      <c r="H495" t="s">
        <v>501</v>
      </c>
      <c r="I495">
        <v>3</v>
      </c>
      <c r="J495" t="s">
        <v>568</v>
      </c>
      <c r="L495" s="44" t="s">
        <v>42</v>
      </c>
      <c r="M495" s="44" t="s">
        <v>42</v>
      </c>
      <c r="N495" s="44">
        <v>1</v>
      </c>
      <c r="O495" s="44">
        <v>1</v>
      </c>
      <c r="P495" s="44">
        <f>SUM(Tabla1[[#This Row],[Enero]:[Marzo]])</f>
        <v>1</v>
      </c>
      <c r="Q495" s="47">
        <f>+Tabla1[[#This Row],[Resultado acumulado primer trimestre]]/Tabla1[[#This Row],[Meta primer trimestre]]</f>
        <v>1</v>
      </c>
      <c r="R495" s="44" t="s">
        <v>42</v>
      </c>
      <c r="S495" s="44" t="s">
        <v>42</v>
      </c>
      <c r="T495" s="44">
        <v>1</v>
      </c>
      <c r="U495" s="44">
        <v>1</v>
      </c>
      <c r="V495" s="44">
        <f>SUM(Tabla1[[#This Row],[Abril ]:[Junio]])</f>
        <v>1</v>
      </c>
      <c r="W495" s="47">
        <f>+Tabla1[[#This Row],[Resultado acumulado segundo trimestre]]/Tabla1[[#This Row],[Meta segundo trimestre]]</f>
        <v>1</v>
      </c>
    </row>
    <row r="496" spans="1:23" hidden="1" x14ac:dyDescent="0.25">
      <c r="A496" t="s">
        <v>563</v>
      </c>
      <c r="B496" t="s">
        <v>591</v>
      </c>
      <c r="C496" t="s">
        <v>592</v>
      </c>
      <c r="D496" t="s">
        <v>628</v>
      </c>
      <c r="E496" t="s">
        <v>567</v>
      </c>
      <c r="F496">
        <v>131</v>
      </c>
      <c r="G496" t="s">
        <v>504</v>
      </c>
      <c r="H496" t="s">
        <v>505</v>
      </c>
      <c r="I496">
        <v>12</v>
      </c>
      <c r="J496" t="s">
        <v>568</v>
      </c>
      <c r="L496" s="44">
        <v>1</v>
      </c>
      <c r="M496" s="44">
        <v>1</v>
      </c>
      <c r="N496" s="44">
        <v>1</v>
      </c>
      <c r="O496" s="44">
        <v>3</v>
      </c>
      <c r="P496" s="44">
        <f>SUM(Tabla1[[#This Row],[Enero]:[Marzo]])</f>
        <v>3</v>
      </c>
      <c r="Q496" s="47">
        <f>+Tabla1[[#This Row],[Resultado acumulado primer trimestre]]/Tabla1[[#This Row],[Meta primer trimestre]]</f>
        <v>1</v>
      </c>
      <c r="R496" s="44">
        <v>1</v>
      </c>
      <c r="S496" s="44">
        <v>1</v>
      </c>
      <c r="T496" s="44">
        <v>1</v>
      </c>
      <c r="U496" s="44">
        <v>3</v>
      </c>
      <c r="V496" s="44">
        <f>SUM(Tabla1[[#This Row],[Abril ]:[Junio]])</f>
        <v>3</v>
      </c>
      <c r="W496" s="47">
        <f>+Tabla1[[#This Row],[Resultado acumulado segundo trimestre]]/Tabla1[[#This Row],[Meta segundo trimestre]]</f>
        <v>1</v>
      </c>
    </row>
    <row r="497" spans="1:23" hidden="1" x14ac:dyDescent="0.25">
      <c r="A497" t="s">
        <v>563</v>
      </c>
      <c r="B497" t="s">
        <v>591</v>
      </c>
      <c r="C497" t="s">
        <v>593</v>
      </c>
      <c r="D497" t="s">
        <v>628</v>
      </c>
      <c r="E497" t="s">
        <v>567</v>
      </c>
      <c r="F497">
        <v>134</v>
      </c>
      <c r="G497" t="s">
        <v>594</v>
      </c>
      <c r="H497" t="s">
        <v>595</v>
      </c>
      <c r="I497">
        <v>8</v>
      </c>
      <c r="J497" t="s">
        <v>568</v>
      </c>
      <c r="L497" s="44" t="s">
        <v>42</v>
      </c>
      <c r="M497" s="44" t="s">
        <v>42</v>
      </c>
      <c r="N497" s="44">
        <v>1</v>
      </c>
      <c r="O497" s="44">
        <v>1</v>
      </c>
      <c r="P497" s="44">
        <f>SUM(Tabla1[[#This Row],[Enero]:[Marzo]])</f>
        <v>1</v>
      </c>
      <c r="Q497" s="47">
        <f>+Tabla1[[#This Row],[Resultado acumulado primer trimestre]]/Tabla1[[#This Row],[Meta primer trimestre]]</f>
        <v>1</v>
      </c>
      <c r="R497" s="44" t="s">
        <v>42</v>
      </c>
      <c r="S497" s="44" t="s">
        <v>42</v>
      </c>
      <c r="T497" s="44">
        <v>1</v>
      </c>
      <c r="U497" s="44">
        <v>1</v>
      </c>
      <c r="V497" s="44">
        <f>SUM(Tabla1[[#This Row],[Abril ]:[Junio]])</f>
        <v>1</v>
      </c>
      <c r="W497" s="47">
        <f>+Tabla1[[#This Row],[Resultado acumulado segundo trimestre]]/Tabla1[[#This Row],[Meta segundo trimestre]]</f>
        <v>1</v>
      </c>
    </row>
    <row r="498" spans="1:23" hidden="1" x14ac:dyDescent="0.25">
      <c r="A498" t="s">
        <v>563</v>
      </c>
      <c r="B498" t="s">
        <v>591</v>
      </c>
      <c r="C498" t="s">
        <v>593</v>
      </c>
      <c r="D498" t="s">
        <v>628</v>
      </c>
      <c r="E498" t="s">
        <v>571</v>
      </c>
      <c r="F498">
        <v>137</v>
      </c>
      <c r="G498" t="s">
        <v>508</v>
      </c>
      <c r="H498" t="s">
        <v>509</v>
      </c>
      <c r="I498">
        <v>1</v>
      </c>
      <c r="J498" t="s">
        <v>568</v>
      </c>
      <c r="L498" s="44" t="s">
        <v>42</v>
      </c>
      <c r="M498" s="44" t="s">
        <v>42</v>
      </c>
      <c r="N498" s="44" t="s">
        <v>42</v>
      </c>
      <c r="O498" s="44" t="s">
        <v>42</v>
      </c>
      <c r="P498" s="44" t="s">
        <v>42</v>
      </c>
      <c r="Q498" s="47" t="s">
        <v>42</v>
      </c>
      <c r="R498" s="44" t="s">
        <v>42</v>
      </c>
      <c r="S498" s="44" t="s">
        <v>42</v>
      </c>
      <c r="T498" s="44">
        <v>1</v>
      </c>
      <c r="U498" s="44">
        <v>1</v>
      </c>
      <c r="V498" s="44">
        <f>SUM(Tabla1[[#This Row],[Abril ]:[Junio]])</f>
        <v>1</v>
      </c>
      <c r="W498" s="47">
        <f>+Tabla1[[#This Row],[Resultado acumulado segundo trimestre]]/Tabla1[[#This Row],[Meta segundo trimestre]]</f>
        <v>1</v>
      </c>
    </row>
    <row r="499" spans="1:23" hidden="1" x14ac:dyDescent="0.25">
      <c r="A499" t="s">
        <v>563</v>
      </c>
      <c r="B499" t="s">
        <v>591</v>
      </c>
      <c r="C499" t="s">
        <v>593</v>
      </c>
      <c r="D499" t="s">
        <v>628</v>
      </c>
      <c r="E499" t="s">
        <v>567</v>
      </c>
      <c r="F499">
        <v>144</v>
      </c>
      <c r="G499" t="s">
        <v>510</v>
      </c>
      <c r="H499" t="s">
        <v>596</v>
      </c>
      <c r="I499">
        <v>4</v>
      </c>
      <c r="J499" t="s">
        <v>568</v>
      </c>
      <c r="L499" s="44" t="s">
        <v>42</v>
      </c>
      <c r="M499" s="44" t="s">
        <v>42</v>
      </c>
      <c r="N499" s="44">
        <v>1</v>
      </c>
      <c r="O499" s="44">
        <v>1</v>
      </c>
      <c r="P499" s="44">
        <f>SUM(Tabla1[[#This Row],[Enero]:[Marzo]])</f>
        <v>1</v>
      </c>
      <c r="Q499" s="47">
        <f>+Tabla1[[#This Row],[Resultado acumulado primer trimestre]]/Tabla1[[#This Row],[Meta primer trimestre]]</f>
        <v>1</v>
      </c>
      <c r="R499" s="44" t="s">
        <v>42</v>
      </c>
      <c r="S499" s="44" t="s">
        <v>42</v>
      </c>
      <c r="T499" s="44">
        <v>1</v>
      </c>
      <c r="U499" s="44">
        <v>1</v>
      </c>
      <c r="V499" s="44">
        <f>SUM(Tabla1[[#This Row],[Abril ]:[Junio]])</f>
        <v>1</v>
      </c>
      <c r="W499" s="47">
        <f>+Tabla1[[#This Row],[Resultado acumulado segundo trimestre]]/Tabla1[[#This Row],[Meta segundo trimestre]]</f>
        <v>1</v>
      </c>
    </row>
    <row r="500" spans="1:23" hidden="1" x14ac:dyDescent="0.25">
      <c r="A500" t="s">
        <v>563</v>
      </c>
      <c r="B500" t="s">
        <v>591</v>
      </c>
      <c r="C500" t="s">
        <v>597</v>
      </c>
      <c r="D500" t="s">
        <v>628</v>
      </c>
      <c r="E500" t="s">
        <v>567</v>
      </c>
      <c r="F500">
        <v>149</v>
      </c>
      <c r="G500" t="s">
        <v>516</v>
      </c>
      <c r="H500" t="s">
        <v>517</v>
      </c>
      <c r="I500">
        <v>2</v>
      </c>
      <c r="J500" t="s">
        <v>568</v>
      </c>
      <c r="L500" s="44" t="s">
        <v>42</v>
      </c>
      <c r="M500" s="44" t="s">
        <v>42</v>
      </c>
      <c r="N500" s="44" t="s">
        <v>42</v>
      </c>
      <c r="O500" s="44" t="s">
        <v>42</v>
      </c>
      <c r="P500" s="44" t="s">
        <v>42</v>
      </c>
      <c r="Q500" s="47" t="s">
        <v>42</v>
      </c>
      <c r="R500" s="44" t="s">
        <v>42</v>
      </c>
      <c r="S500" s="44" t="s">
        <v>42</v>
      </c>
      <c r="T500" s="44">
        <v>1</v>
      </c>
      <c r="U500" s="44">
        <v>1</v>
      </c>
      <c r="V500" s="44">
        <f>SUM(Tabla1[[#This Row],[Abril ]:[Junio]])</f>
        <v>1</v>
      </c>
      <c r="W500" s="47">
        <f>+Tabla1[[#This Row],[Resultado acumulado segundo trimestre]]/Tabla1[[#This Row],[Meta segundo trimestre]]</f>
        <v>1</v>
      </c>
    </row>
    <row r="501" spans="1:23" hidden="1" x14ac:dyDescent="0.25">
      <c r="A501" t="s">
        <v>563</v>
      </c>
      <c r="B501" t="s">
        <v>600</v>
      </c>
      <c r="C501" t="s">
        <v>601</v>
      </c>
      <c r="D501" t="s">
        <v>628</v>
      </c>
      <c r="E501" t="s">
        <v>571</v>
      </c>
      <c r="F501">
        <v>165</v>
      </c>
      <c r="G501" t="s">
        <v>524</v>
      </c>
      <c r="H501" t="s">
        <v>525</v>
      </c>
      <c r="I501">
        <v>16</v>
      </c>
      <c r="J501" t="s">
        <v>568</v>
      </c>
      <c r="L501" s="44" t="s">
        <v>42</v>
      </c>
      <c r="M501" s="44" t="s">
        <v>42</v>
      </c>
      <c r="N501" s="44">
        <v>1</v>
      </c>
      <c r="O501" s="44">
        <v>1</v>
      </c>
      <c r="P501" s="44">
        <f>SUM(Tabla1[[#This Row],[Enero]:[Marzo]])</f>
        <v>1</v>
      </c>
      <c r="Q501" s="47">
        <f>+Tabla1[[#This Row],[Resultado acumulado primer trimestre]]/Tabla1[[#This Row],[Meta primer trimestre]]</f>
        <v>1</v>
      </c>
      <c r="R501" s="44" t="s">
        <v>42</v>
      </c>
      <c r="S501" s="44" t="s">
        <v>42</v>
      </c>
      <c r="T501" s="44">
        <v>2</v>
      </c>
      <c r="U501" s="44">
        <v>2</v>
      </c>
      <c r="V501" s="44">
        <f>SUM(Tabla1[[#This Row],[Abril ]:[Junio]])</f>
        <v>2</v>
      </c>
      <c r="W501" s="47">
        <f>+Tabla1[[#This Row],[Resultado acumulado segundo trimestre]]/Tabla1[[#This Row],[Meta segundo trimestre]]</f>
        <v>1</v>
      </c>
    </row>
    <row r="502" spans="1:23" hidden="1" x14ac:dyDescent="0.25">
      <c r="A502" t="s">
        <v>563</v>
      </c>
      <c r="B502" t="s">
        <v>602</v>
      </c>
      <c r="C502" t="s">
        <v>603</v>
      </c>
      <c r="D502" t="s">
        <v>628</v>
      </c>
      <c r="E502" t="s">
        <v>567</v>
      </c>
      <c r="F502">
        <v>189</v>
      </c>
      <c r="G502" t="s">
        <v>526</v>
      </c>
      <c r="H502" t="s">
        <v>353</v>
      </c>
      <c r="I502">
        <v>3</v>
      </c>
      <c r="J502" t="s">
        <v>568</v>
      </c>
      <c r="L502" s="44" t="s">
        <v>42</v>
      </c>
      <c r="M502" s="44" t="s">
        <v>42</v>
      </c>
      <c r="N502" s="44" t="s">
        <v>42</v>
      </c>
      <c r="O502" s="44" t="s">
        <v>42</v>
      </c>
      <c r="P502" s="44" t="s">
        <v>42</v>
      </c>
      <c r="Q502" s="47" t="s">
        <v>42</v>
      </c>
      <c r="R502" s="44" t="s">
        <v>42</v>
      </c>
      <c r="S502" s="44">
        <v>1</v>
      </c>
      <c r="T502" s="44" t="s">
        <v>42</v>
      </c>
      <c r="U502" s="44">
        <v>1</v>
      </c>
      <c r="V502" s="44">
        <f>SUM(Tabla1[[#This Row],[Abril ]:[Junio]])</f>
        <v>1</v>
      </c>
      <c r="W502" s="47">
        <f>+Tabla1[[#This Row],[Resultado acumulado segundo trimestre]]/Tabla1[[#This Row],[Meta segundo trimestre]]</f>
        <v>1</v>
      </c>
    </row>
    <row r="503" spans="1:23" hidden="1" x14ac:dyDescent="0.25">
      <c r="A503" t="s">
        <v>563</v>
      </c>
      <c r="B503" t="s">
        <v>604</v>
      </c>
      <c r="C503" t="s">
        <v>604</v>
      </c>
      <c r="D503" t="s">
        <v>628</v>
      </c>
      <c r="E503" t="s">
        <v>571</v>
      </c>
      <c r="F503">
        <v>209</v>
      </c>
      <c r="G503" t="s">
        <v>527</v>
      </c>
      <c r="H503" t="s">
        <v>528</v>
      </c>
      <c r="I503">
        <v>100</v>
      </c>
      <c r="J503" t="s">
        <v>41</v>
      </c>
      <c r="L503" s="44" t="s">
        <v>42</v>
      </c>
      <c r="M503" s="44" t="s">
        <v>42</v>
      </c>
      <c r="N503" s="44" t="s">
        <v>42</v>
      </c>
      <c r="O503" s="44" t="s">
        <v>42</v>
      </c>
      <c r="P503" s="44" t="s">
        <v>42</v>
      </c>
      <c r="Q503" s="47" t="s">
        <v>42</v>
      </c>
      <c r="R503" s="44" t="s">
        <v>42</v>
      </c>
      <c r="S503" s="44" t="s">
        <v>42</v>
      </c>
      <c r="T503" s="44" t="s">
        <v>42</v>
      </c>
      <c r="U503" s="44">
        <v>50</v>
      </c>
      <c r="V503" s="44">
        <f>SUM(Tabla1[[#This Row],[Abril ]:[Junio]])</f>
        <v>0</v>
      </c>
      <c r="W503" s="47">
        <f>+Tabla1[[#This Row],[Resultado acumulado segundo trimestre]]/Tabla1[[#This Row],[Meta segundo trimestre]]</f>
        <v>0</v>
      </c>
    </row>
    <row r="504" spans="1:23" hidden="1" x14ac:dyDescent="0.25">
      <c r="A504" t="s">
        <v>563</v>
      </c>
      <c r="B504" t="s">
        <v>604</v>
      </c>
      <c r="C504" t="s">
        <v>605</v>
      </c>
      <c r="D504" t="s">
        <v>628</v>
      </c>
      <c r="E504" t="s">
        <v>571</v>
      </c>
      <c r="F504">
        <v>218</v>
      </c>
      <c r="G504" t="s">
        <v>529</v>
      </c>
      <c r="H504" t="s">
        <v>443</v>
      </c>
      <c r="I504">
        <v>50</v>
      </c>
      <c r="J504" t="s">
        <v>568</v>
      </c>
      <c r="L504" s="44" t="s">
        <v>42</v>
      </c>
      <c r="M504" s="44" t="s">
        <v>42</v>
      </c>
      <c r="N504" s="44" t="s">
        <v>42</v>
      </c>
      <c r="O504" s="44" t="s">
        <v>42</v>
      </c>
      <c r="P504" s="44" t="s">
        <v>42</v>
      </c>
      <c r="Q504" s="47" t="s">
        <v>42</v>
      </c>
      <c r="R504" s="44" t="s">
        <v>42</v>
      </c>
      <c r="S504" s="44" t="s">
        <v>42</v>
      </c>
      <c r="T504" s="44">
        <v>20</v>
      </c>
      <c r="U504" s="44">
        <v>5</v>
      </c>
      <c r="V504" s="44">
        <f>SUM(Tabla1[[#This Row],[Abril ]:[Junio]])</f>
        <v>20</v>
      </c>
      <c r="W504" s="47">
        <f>+Tabla1[[#This Row],[Resultado acumulado segundo trimestre]]/Tabla1[[#This Row],[Meta segundo trimestre]]</f>
        <v>4</v>
      </c>
    </row>
    <row r="505" spans="1:23" hidden="1" x14ac:dyDescent="0.25">
      <c r="A505" t="s">
        <v>569</v>
      </c>
      <c r="B505" t="s">
        <v>570</v>
      </c>
      <c r="C505" t="s">
        <v>462</v>
      </c>
      <c r="D505" t="s">
        <v>628</v>
      </c>
      <c r="E505" t="s">
        <v>571</v>
      </c>
      <c r="F505">
        <v>29</v>
      </c>
      <c r="G505" t="s">
        <v>463</v>
      </c>
      <c r="H505" t="s">
        <v>464</v>
      </c>
      <c r="I505">
        <v>100</v>
      </c>
      <c r="J505" t="s">
        <v>41</v>
      </c>
      <c r="L505" s="47">
        <v>0</v>
      </c>
      <c r="M505" s="47">
        <v>0</v>
      </c>
      <c r="N505" s="47">
        <v>0</v>
      </c>
      <c r="O505" s="47">
        <v>1</v>
      </c>
      <c r="P505" s="47">
        <v>0</v>
      </c>
      <c r="Q505" s="47">
        <v>1</v>
      </c>
      <c r="R505" s="47">
        <v>0</v>
      </c>
      <c r="S505" s="47">
        <v>0</v>
      </c>
      <c r="T505" s="47">
        <v>0</v>
      </c>
      <c r="U505" s="47">
        <v>1</v>
      </c>
      <c r="V505" s="47">
        <v>0</v>
      </c>
      <c r="W505" s="47">
        <v>1</v>
      </c>
    </row>
    <row r="506" spans="1:23" hidden="1" x14ac:dyDescent="0.25">
      <c r="A506" t="s">
        <v>569</v>
      </c>
      <c r="B506" t="s">
        <v>570</v>
      </c>
      <c r="C506" t="s">
        <v>462</v>
      </c>
      <c r="D506" t="s">
        <v>628</v>
      </c>
      <c r="E506" t="s">
        <v>571</v>
      </c>
      <c r="F506">
        <v>31</v>
      </c>
      <c r="G506" t="s">
        <v>465</v>
      </c>
      <c r="H506" t="s">
        <v>572</v>
      </c>
      <c r="I506">
        <v>100</v>
      </c>
      <c r="J506" t="s">
        <v>41</v>
      </c>
      <c r="L506" s="47" t="s">
        <v>42</v>
      </c>
      <c r="M506" s="47" t="s">
        <v>42</v>
      </c>
      <c r="N506" s="47" t="s">
        <v>42</v>
      </c>
      <c r="O506" s="47" t="s">
        <v>42</v>
      </c>
      <c r="P506" s="47" t="s">
        <v>42</v>
      </c>
      <c r="Q506" s="47" t="s">
        <v>42</v>
      </c>
      <c r="R506" s="47"/>
      <c r="S506" s="47"/>
      <c r="T506" s="47">
        <v>1</v>
      </c>
      <c r="U506" s="47">
        <v>1</v>
      </c>
      <c r="V506" s="47">
        <v>1</v>
      </c>
      <c r="W506" s="47">
        <v>1</v>
      </c>
    </row>
    <row r="507" spans="1:23" hidden="1" x14ac:dyDescent="0.25">
      <c r="A507" t="s">
        <v>569</v>
      </c>
      <c r="B507" t="s">
        <v>576</v>
      </c>
      <c r="C507" t="s">
        <v>577</v>
      </c>
      <c r="D507" t="s">
        <v>628</v>
      </c>
      <c r="E507" t="s">
        <v>37</v>
      </c>
      <c r="F507">
        <v>47</v>
      </c>
      <c r="G507" t="s">
        <v>473</v>
      </c>
      <c r="H507" t="s">
        <v>474</v>
      </c>
      <c r="I507">
        <v>90</v>
      </c>
      <c r="J507" t="s">
        <v>41</v>
      </c>
      <c r="L507" s="47" t="s">
        <v>42</v>
      </c>
      <c r="M507" s="47">
        <v>1.0422</v>
      </c>
      <c r="N507" s="47" t="s">
        <v>42</v>
      </c>
      <c r="O507" s="47">
        <v>0.9</v>
      </c>
      <c r="P507" s="47">
        <v>1.04</v>
      </c>
      <c r="Q507" s="47">
        <v>0.9</v>
      </c>
      <c r="R507" s="47">
        <v>1.1052</v>
      </c>
      <c r="S507" s="47"/>
      <c r="T507" s="47">
        <v>1.0435000000000001</v>
      </c>
      <c r="U507" s="47">
        <v>0.9</v>
      </c>
      <c r="V507" s="47">
        <v>1</v>
      </c>
      <c r="W507" s="47">
        <v>1</v>
      </c>
    </row>
    <row r="508" spans="1:23" hidden="1" x14ac:dyDescent="0.25">
      <c r="A508" t="s">
        <v>569</v>
      </c>
      <c r="B508" t="s">
        <v>576</v>
      </c>
      <c r="C508" t="s">
        <v>581</v>
      </c>
      <c r="D508" t="s">
        <v>628</v>
      </c>
      <c r="E508" t="s">
        <v>567</v>
      </c>
      <c r="F508">
        <v>79</v>
      </c>
      <c r="G508" t="s">
        <v>483</v>
      </c>
      <c r="H508" t="s">
        <v>484</v>
      </c>
      <c r="I508">
        <v>100</v>
      </c>
      <c r="J508" t="s">
        <v>41</v>
      </c>
      <c r="L508" s="47" t="s">
        <v>42</v>
      </c>
      <c r="M508" s="47" t="s">
        <v>42</v>
      </c>
      <c r="N508" s="47">
        <v>0</v>
      </c>
      <c r="O508" s="47">
        <v>1</v>
      </c>
      <c r="P508" s="47">
        <v>1</v>
      </c>
      <c r="Q508" s="47">
        <v>1</v>
      </c>
      <c r="R508" s="47">
        <v>0</v>
      </c>
      <c r="S508" s="47">
        <v>0</v>
      </c>
      <c r="T508" s="47">
        <v>0</v>
      </c>
      <c r="U508" s="47">
        <v>1</v>
      </c>
      <c r="V508" s="47">
        <v>0</v>
      </c>
      <c r="W508" s="47">
        <v>1</v>
      </c>
    </row>
    <row r="509" spans="1:23" hidden="1" x14ac:dyDescent="0.25">
      <c r="A509" t="s">
        <v>569</v>
      </c>
      <c r="B509" t="s">
        <v>576</v>
      </c>
      <c r="C509" t="s">
        <v>582</v>
      </c>
      <c r="D509" t="s">
        <v>628</v>
      </c>
      <c r="E509" t="s">
        <v>575</v>
      </c>
      <c r="F509">
        <v>88</v>
      </c>
      <c r="G509" t="s">
        <v>489</v>
      </c>
      <c r="H509" t="s">
        <v>490</v>
      </c>
      <c r="I509">
        <v>100</v>
      </c>
      <c r="J509" t="s">
        <v>41</v>
      </c>
      <c r="L509" s="47" t="s">
        <v>42</v>
      </c>
      <c r="M509" s="47" t="s">
        <v>42</v>
      </c>
      <c r="N509" s="47" t="s">
        <v>42</v>
      </c>
      <c r="O509" s="47" t="s">
        <v>42</v>
      </c>
      <c r="P509" s="47" t="s">
        <v>42</v>
      </c>
      <c r="Q509" s="47" t="s">
        <v>42</v>
      </c>
      <c r="R509" s="47"/>
      <c r="S509" s="47"/>
      <c r="T509" s="47">
        <v>0.46150000000000002</v>
      </c>
      <c r="U509" s="47">
        <v>1</v>
      </c>
      <c r="V509" s="47">
        <v>0.46</v>
      </c>
      <c r="W509" s="47">
        <v>0.46153846153846156</v>
      </c>
    </row>
    <row r="510" spans="1:23" hidden="1" x14ac:dyDescent="0.25">
      <c r="A510" t="s">
        <v>569</v>
      </c>
      <c r="B510" t="s">
        <v>589</v>
      </c>
      <c r="C510" t="s">
        <v>589</v>
      </c>
      <c r="D510" t="s">
        <v>628</v>
      </c>
      <c r="E510" t="s">
        <v>575</v>
      </c>
      <c r="F510">
        <v>104</v>
      </c>
      <c r="G510" t="s">
        <v>46</v>
      </c>
      <c r="H510" t="s">
        <v>610</v>
      </c>
      <c r="I510">
        <v>100</v>
      </c>
      <c r="J510" t="s">
        <v>41</v>
      </c>
      <c r="L510" s="47" t="s">
        <v>42</v>
      </c>
      <c r="M510" s="47" t="s">
        <v>42</v>
      </c>
      <c r="N510" s="47">
        <v>0</v>
      </c>
      <c r="O510" s="47">
        <v>1</v>
      </c>
      <c r="P510" s="47" t="s">
        <v>42</v>
      </c>
      <c r="Q510" s="47">
        <v>1</v>
      </c>
      <c r="R510" s="47"/>
      <c r="S510" s="47"/>
      <c r="T510" s="47">
        <v>0</v>
      </c>
      <c r="U510" s="47">
        <v>1</v>
      </c>
      <c r="V510" s="47">
        <v>0</v>
      </c>
      <c r="W510" s="47">
        <v>1</v>
      </c>
    </row>
    <row r="511" spans="1:23" hidden="1" x14ac:dyDescent="0.25">
      <c r="A511" t="s">
        <v>569</v>
      </c>
      <c r="B511" t="s">
        <v>576</v>
      </c>
      <c r="C511" t="s">
        <v>581</v>
      </c>
      <c r="D511" t="s">
        <v>628</v>
      </c>
      <c r="E511" t="s">
        <v>567</v>
      </c>
      <c r="F511">
        <v>228</v>
      </c>
      <c r="G511" t="s">
        <v>533</v>
      </c>
      <c r="H511" t="s">
        <v>534</v>
      </c>
      <c r="I511">
        <v>100</v>
      </c>
      <c r="J511" t="s">
        <v>41</v>
      </c>
      <c r="L511" s="47" t="s">
        <v>42</v>
      </c>
      <c r="M511" s="47">
        <v>0</v>
      </c>
      <c r="N511" s="47">
        <v>4.8</v>
      </c>
      <c r="O511" s="47">
        <v>1</v>
      </c>
      <c r="P511" s="47" t="s">
        <v>42</v>
      </c>
      <c r="Q511" s="47">
        <v>1</v>
      </c>
      <c r="R511" s="47">
        <v>1.2778</v>
      </c>
      <c r="S511" s="47">
        <v>0.93979999999999997</v>
      </c>
      <c r="T511" s="47">
        <v>1.08</v>
      </c>
      <c r="U511" s="47">
        <v>1</v>
      </c>
      <c r="V511" s="47">
        <v>1</v>
      </c>
      <c r="W511" s="47">
        <v>1</v>
      </c>
    </row>
    <row r="512" spans="1:23" hidden="1" x14ac:dyDescent="0.25">
      <c r="A512" t="s">
        <v>569</v>
      </c>
      <c r="B512" t="s">
        <v>602</v>
      </c>
      <c r="C512" t="s">
        <v>603</v>
      </c>
      <c r="D512" t="s">
        <v>628</v>
      </c>
      <c r="E512" t="s">
        <v>571</v>
      </c>
      <c r="F512">
        <v>239</v>
      </c>
      <c r="G512" t="s">
        <v>535</v>
      </c>
      <c r="H512" t="s">
        <v>536</v>
      </c>
      <c r="I512">
        <v>100</v>
      </c>
      <c r="J512" t="s">
        <v>41</v>
      </c>
      <c r="L512" s="47" t="s">
        <v>42</v>
      </c>
      <c r="M512" s="47" t="s">
        <v>42</v>
      </c>
      <c r="N512" s="47" t="s">
        <v>42</v>
      </c>
      <c r="O512" s="47" t="s">
        <v>42</v>
      </c>
      <c r="P512" s="47" t="s">
        <v>42</v>
      </c>
      <c r="Q512" s="47" t="s">
        <v>42</v>
      </c>
      <c r="R512" s="47"/>
      <c r="S512" s="47">
        <v>1</v>
      </c>
      <c r="T512" s="47">
        <v>1</v>
      </c>
      <c r="U512" s="47">
        <v>1</v>
      </c>
      <c r="V512" s="47">
        <v>1</v>
      </c>
      <c r="W512" s="47">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7D53169AACA649AF7B7A9A6846677E" ma:contentTypeVersion="15" ma:contentTypeDescription="Crear nuevo documento." ma:contentTypeScope="" ma:versionID="bc51f9136c3650a3ca67813873c8f2b1">
  <xsd:schema xmlns:xsd="http://www.w3.org/2001/XMLSchema" xmlns:xs="http://www.w3.org/2001/XMLSchema" xmlns:p="http://schemas.microsoft.com/office/2006/metadata/properties" xmlns:ns3="07620b8e-b061-4ca4-beef-cf9934fb7f5f" xmlns:ns4="ee86ebd2-2783-4c3a-a6ca-360741fbeb27" targetNamespace="http://schemas.microsoft.com/office/2006/metadata/properties" ma:root="true" ma:fieldsID="8a517bb22a391499c32c8742a856aff2" ns3:_="" ns4:_="">
    <xsd:import namespace="07620b8e-b061-4ca4-beef-cf9934fb7f5f"/>
    <xsd:import namespace="ee86ebd2-2783-4c3a-a6ca-360741fbeb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20b8e-b061-4ca4-beef-cf9934fb7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_activity" ma:index="15"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86ebd2-2783-4c3a-a6ca-360741fbeb2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7620b8e-b061-4ca4-beef-cf9934fb7f5f" xsi:nil="true"/>
  </documentManagement>
</p:properties>
</file>

<file path=customXml/itemProps1.xml><?xml version="1.0" encoding="utf-8"?>
<ds:datastoreItem xmlns:ds="http://schemas.openxmlformats.org/officeDocument/2006/customXml" ds:itemID="{D77403B2-0B07-42C1-B632-C7E1D34925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620b8e-b061-4ca4-beef-cf9934fb7f5f"/>
    <ds:schemaRef ds:uri="ee86ebd2-2783-4c3a-a6ca-360741fbe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32B13D-A9A9-4C94-A9FA-90EB3D3A35C6}">
  <ds:schemaRefs>
    <ds:schemaRef ds:uri="http://schemas.microsoft.com/sharepoint/v3/contenttype/forms"/>
  </ds:schemaRefs>
</ds:datastoreItem>
</file>

<file path=customXml/itemProps3.xml><?xml version="1.0" encoding="utf-8"?>
<ds:datastoreItem xmlns:ds="http://schemas.openxmlformats.org/officeDocument/2006/customXml" ds:itemID="{11647472-5EFE-497B-B7F2-22DD207EEF87}">
  <ds:schemaRefs>
    <ds:schemaRef ds:uri="http://schemas.microsoft.com/office/2006/metadata/properties"/>
    <ds:schemaRef ds:uri="http://www.w3.org/XML/1998/namespace"/>
    <ds:schemaRef ds:uri="http://purl.org/dc/dcmitype/"/>
    <ds:schemaRef ds:uri="http://schemas.openxmlformats.org/package/2006/metadata/core-properties"/>
    <ds:schemaRef ds:uri="ee86ebd2-2783-4c3a-a6ca-360741fbeb27"/>
    <ds:schemaRef ds:uri="http://schemas.microsoft.com/office/2006/documentManagement/types"/>
    <ds:schemaRef ds:uri="http://purl.org/dc/elements/1.1/"/>
    <ds:schemaRef ds:uri="http://schemas.microsoft.com/office/infopath/2007/PartnerControls"/>
    <ds:schemaRef ds:uri="07620b8e-b061-4ca4-beef-cf9934fb7f5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Nivel Nacional</vt:lpstr>
      <vt:lpstr>Direcciones Territoriales</vt:lpstr>
      <vt:lpstr>Dirección Territorial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Milton Ricardo Villar Motatto</dc:creator>
  <cp:keywords/>
  <dc:description/>
  <cp:lastModifiedBy>Equipo</cp:lastModifiedBy>
  <cp:revision/>
  <cp:lastPrinted>2024-10-07T15:54:40Z</cp:lastPrinted>
  <dcterms:created xsi:type="dcterms:W3CDTF">2024-05-29T16:14:48Z</dcterms:created>
  <dcterms:modified xsi:type="dcterms:W3CDTF">2024-10-16T22:56:48Z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0x0101000F7D53169AACA649AF7B7A9A6846677E</vt:lpwstr>
  </property>
</Properties>
</file>