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MAYO/INFORMES/"/>
    </mc:Choice>
  </mc:AlternateContent>
  <xr:revisionPtr revIDLastSave="364" documentId="14_{3AD0CD09-E684-4711-BBE0-DF95EB306CDC}" xr6:coauthVersionLast="47" xr6:coauthVersionMax="47" xr10:uidLastSave="{0A6AC099-03DF-4258-BC91-A0F6E6E279DC}"/>
  <bookViews>
    <workbookView xWindow="-120" yWindow="-120" windowWidth="20730" windowHeight="110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'PRESUPUESTO 2024'!$A$1:$P$146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4" l="1"/>
  <c r="H148" i="4"/>
  <c r="I148" i="4"/>
  <c r="J148" i="4"/>
  <c r="K148" i="4"/>
  <c r="L148" i="4"/>
  <c r="M148" i="4"/>
  <c r="N148" i="4"/>
  <c r="O148" i="4"/>
  <c r="P148" i="4"/>
  <c r="F148" i="4"/>
  <c r="G140" i="4"/>
  <c r="H140" i="4"/>
  <c r="I140" i="4"/>
  <c r="J140" i="4"/>
  <c r="K140" i="4"/>
  <c r="L140" i="4"/>
  <c r="M140" i="4"/>
  <c r="N140" i="4"/>
  <c r="O140" i="4"/>
  <c r="P140" i="4"/>
  <c r="G137" i="4"/>
  <c r="H137" i="4"/>
  <c r="I137" i="4"/>
  <c r="J137" i="4"/>
  <c r="K137" i="4"/>
  <c r="K83" i="4" s="1"/>
  <c r="L137" i="4"/>
  <c r="M137" i="4"/>
  <c r="N137" i="4"/>
  <c r="O137" i="4"/>
  <c r="P137" i="4"/>
  <c r="G128" i="4"/>
  <c r="H128" i="4"/>
  <c r="I128" i="4"/>
  <c r="J128" i="4"/>
  <c r="K128" i="4"/>
  <c r="L128" i="4"/>
  <c r="M128" i="4"/>
  <c r="N128" i="4"/>
  <c r="O128" i="4"/>
  <c r="P128" i="4"/>
  <c r="G116" i="4"/>
  <c r="H116" i="4"/>
  <c r="I116" i="4"/>
  <c r="J116" i="4"/>
  <c r="K116" i="4"/>
  <c r="L116" i="4"/>
  <c r="M116" i="4"/>
  <c r="N116" i="4"/>
  <c r="O116" i="4"/>
  <c r="P116" i="4"/>
  <c r="G107" i="4"/>
  <c r="H107" i="4"/>
  <c r="I107" i="4"/>
  <c r="J107" i="4"/>
  <c r="K107" i="4"/>
  <c r="L107" i="4"/>
  <c r="M107" i="4"/>
  <c r="N107" i="4"/>
  <c r="O107" i="4"/>
  <c r="P107" i="4"/>
  <c r="G100" i="4"/>
  <c r="H100" i="4"/>
  <c r="I100" i="4"/>
  <c r="J100" i="4"/>
  <c r="K100" i="4"/>
  <c r="L100" i="4"/>
  <c r="M100" i="4"/>
  <c r="N100" i="4"/>
  <c r="O100" i="4"/>
  <c r="P100" i="4"/>
  <c r="G97" i="4"/>
  <c r="H97" i="4"/>
  <c r="I97" i="4"/>
  <c r="J97" i="4"/>
  <c r="K97" i="4"/>
  <c r="L97" i="4"/>
  <c r="M97" i="4"/>
  <c r="N97" i="4"/>
  <c r="O97" i="4"/>
  <c r="P97" i="4"/>
  <c r="G87" i="4"/>
  <c r="H87" i="4"/>
  <c r="I87" i="4"/>
  <c r="J87" i="4"/>
  <c r="K87" i="4"/>
  <c r="L87" i="4"/>
  <c r="M87" i="4"/>
  <c r="N87" i="4"/>
  <c r="O87" i="4"/>
  <c r="P87" i="4"/>
  <c r="G84" i="4"/>
  <c r="H84" i="4"/>
  <c r="I84" i="4"/>
  <c r="J84" i="4"/>
  <c r="K84" i="4"/>
  <c r="L84" i="4"/>
  <c r="M84" i="4"/>
  <c r="N84" i="4"/>
  <c r="O84" i="4"/>
  <c r="P84" i="4"/>
  <c r="G83" i="4"/>
  <c r="H83" i="4"/>
  <c r="L83" i="4"/>
  <c r="O83" i="4"/>
  <c r="P83" i="4"/>
  <c r="G77" i="4"/>
  <c r="G69" i="4" s="1"/>
  <c r="H77" i="4"/>
  <c r="I77" i="4"/>
  <c r="J77" i="4"/>
  <c r="K77" i="4"/>
  <c r="L77" i="4"/>
  <c r="M77" i="4"/>
  <c r="N77" i="4"/>
  <c r="O77" i="4"/>
  <c r="P77" i="4"/>
  <c r="G73" i="4"/>
  <c r="H73" i="4"/>
  <c r="I73" i="4"/>
  <c r="J73" i="4"/>
  <c r="K73" i="4"/>
  <c r="L73" i="4"/>
  <c r="M73" i="4"/>
  <c r="N73" i="4"/>
  <c r="O73" i="4"/>
  <c r="P73" i="4"/>
  <c r="G70" i="4"/>
  <c r="H70" i="4"/>
  <c r="I70" i="4"/>
  <c r="J70" i="4"/>
  <c r="K70" i="4"/>
  <c r="L70" i="4"/>
  <c r="M70" i="4"/>
  <c r="N70" i="4"/>
  <c r="O70" i="4"/>
  <c r="P70" i="4"/>
  <c r="H69" i="4"/>
  <c r="K69" i="4"/>
  <c r="L69" i="4"/>
  <c r="O69" i="4"/>
  <c r="P69" i="4"/>
  <c r="G52" i="4"/>
  <c r="H52" i="4"/>
  <c r="I52" i="4"/>
  <c r="J52" i="4"/>
  <c r="K52" i="4"/>
  <c r="L52" i="4"/>
  <c r="M52" i="4"/>
  <c r="N52" i="4"/>
  <c r="O52" i="4"/>
  <c r="P52" i="4"/>
  <c r="H43" i="4"/>
  <c r="I43" i="4"/>
  <c r="J43" i="4"/>
  <c r="K43" i="4"/>
  <c r="L43" i="4"/>
  <c r="M43" i="4"/>
  <c r="N43" i="4"/>
  <c r="O43" i="4"/>
  <c r="P43" i="4"/>
  <c r="H44" i="4"/>
  <c r="I44" i="4"/>
  <c r="J44" i="4"/>
  <c r="K44" i="4"/>
  <c r="L44" i="4"/>
  <c r="M44" i="4"/>
  <c r="N44" i="4"/>
  <c r="O44" i="4"/>
  <c r="P44" i="4"/>
  <c r="H41" i="4"/>
  <c r="I41" i="4"/>
  <c r="J41" i="4"/>
  <c r="J35" i="4" s="1"/>
  <c r="K41" i="4"/>
  <c r="L41" i="4"/>
  <c r="M41" i="4"/>
  <c r="N41" i="4"/>
  <c r="O41" i="4"/>
  <c r="P41" i="4"/>
  <c r="H39" i="4"/>
  <c r="I39" i="4"/>
  <c r="J39" i="4"/>
  <c r="K39" i="4"/>
  <c r="L39" i="4"/>
  <c r="M39" i="4"/>
  <c r="N39" i="4"/>
  <c r="O39" i="4"/>
  <c r="P39" i="4"/>
  <c r="H35" i="4"/>
  <c r="I35" i="4"/>
  <c r="L35" i="4"/>
  <c r="L34" i="4" s="1"/>
  <c r="M35" i="4"/>
  <c r="N35" i="4"/>
  <c r="P35" i="4"/>
  <c r="H36" i="4"/>
  <c r="I36" i="4"/>
  <c r="J36" i="4"/>
  <c r="K36" i="4"/>
  <c r="L36" i="4"/>
  <c r="M36" i="4"/>
  <c r="N36" i="4"/>
  <c r="O36" i="4"/>
  <c r="P36" i="4"/>
  <c r="H37" i="4"/>
  <c r="I37" i="4"/>
  <c r="J37" i="4"/>
  <c r="K37" i="4"/>
  <c r="L37" i="4"/>
  <c r="M37" i="4"/>
  <c r="N37" i="4"/>
  <c r="O37" i="4"/>
  <c r="P37" i="4"/>
  <c r="G34" i="4"/>
  <c r="P34" i="4"/>
  <c r="G26" i="4"/>
  <c r="H26" i="4"/>
  <c r="I26" i="4"/>
  <c r="J26" i="4"/>
  <c r="K26" i="4"/>
  <c r="L26" i="4"/>
  <c r="M26" i="4"/>
  <c r="N26" i="4"/>
  <c r="O26" i="4"/>
  <c r="P26" i="4"/>
  <c r="G8" i="4"/>
  <c r="H8" i="4"/>
  <c r="I8" i="4"/>
  <c r="J8" i="4"/>
  <c r="K8" i="4"/>
  <c r="L8" i="4"/>
  <c r="M8" i="4"/>
  <c r="N8" i="4"/>
  <c r="O8" i="4"/>
  <c r="P8" i="4"/>
  <c r="G18" i="4"/>
  <c r="H18" i="4"/>
  <c r="I18" i="4"/>
  <c r="J18" i="4"/>
  <c r="K18" i="4"/>
  <c r="L18" i="4"/>
  <c r="M18" i="4"/>
  <c r="N18" i="4"/>
  <c r="O18" i="4"/>
  <c r="P18" i="4"/>
  <c r="G80" i="4"/>
  <c r="H80" i="4"/>
  <c r="I80" i="4"/>
  <c r="J80" i="4"/>
  <c r="K80" i="4"/>
  <c r="L80" i="4"/>
  <c r="M80" i="4"/>
  <c r="N80" i="4"/>
  <c r="O80" i="4"/>
  <c r="P80" i="4"/>
  <c r="G81" i="4"/>
  <c r="H81" i="4"/>
  <c r="I81" i="4"/>
  <c r="J81" i="4"/>
  <c r="K81" i="4"/>
  <c r="L81" i="4"/>
  <c r="M81" i="4"/>
  <c r="N81" i="4"/>
  <c r="O81" i="4"/>
  <c r="P81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8" i="4"/>
  <c r="P40" i="4"/>
  <c r="P42" i="4"/>
  <c r="P45" i="4"/>
  <c r="P46" i="4"/>
  <c r="P47" i="4"/>
  <c r="P48" i="4"/>
  <c r="P49" i="4"/>
  <c r="P50" i="4"/>
  <c r="P51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74" i="4"/>
  <c r="P75" i="4"/>
  <c r="P76" i="4"/>
  <c r="P78" i="4"/>
  <c r="P79" i="4"/>
  <c r="P85" i="4"/>
  <c r="P86" i="4"/>
  <c r="P88" i="4"/>
  <c r="P89" i="4"/>
  <c r="P90" i="4"/>
  <c r="P91" i="4"/>
  <c r="P92" i="4"/>
  <c r="P93" i="4"/>
  <c r="P94" i="4"/>
  <c r="P95" i="4"/>
  <c r="P96" i="4"/>
  <c r="P98" i="4"/>
  <c r="P99" i="4"/>
  <c r="P101" i="4"/>
  <c r="P102" i="4"/>
  <c r="P103" i="4"/>
  <c r="P104" i="4"/>
  <c r="P105" i="4"/>
  <c r="P106" i="4"/>
  <c r="P108" i="4"/>
  <c r="P109" i="4"/>
  <c r="P110" i="4"/>
  <c r="P111" i="4"/>
  <c r="P112" i="4"/>
  <c r="P113" i="4"/>
  <c r="P114" i="4"/>
  <c r="P115" i="4"/>
  <c r="P117" i="4"/>
  <c r="P118" i="4"/>
  <c r="P119" i="4"/>
  <c r="P120" i="4"/>
  <c r="P121" i="4"/>
  <c r="P122" i="4"/>
  <c r="P123" i="4"/>
  <c r="P124" i="4"/>
  <c r="P125" i="4"/>
  <c r="P126" i="4"/>
  <c r="P127" i="4"/>
  <c r="P129" i="4"/>
  <c r="P130" i="4"/>
  <c r="P131" i="4"/>
  <c r="P132" i="4"/>
  <c r="P133" i="4"/>
  <c r="P134" i="4"/>
  <c r="P135" i="4"/>
  <c r="P136" i="4"/>
  <c r="P138" i="4"/>
  <c r="P139" i="4"/>
  <c r="P141" i="4"/>
  <c r="P142" i="4"/>
  <c r="P143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38" i="4"/>
  <c r="O40" i="4"/>
  <c r="O42" i="4"/>
  <c r="O45" i="4"/>
  <c r="O46" i="4"/>
  <c r="O47" i="4"/>
  <c r="O48" i="4"/>
  <c r="O49" i="4"/>
  <c r="O50" i="4"/>
  <c r="O51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74" i="4"/>
  <c r="O75" i="4"/>
  <c r="O76" i="4"/>
  <c r="O78" i="4"/>
  <c r="O79" i="4"/>
  <c r="O85" i="4"/>
  <c r="O86" i="4"/>
  <c r="O88" i="4"/>
  <c r="O89" i="4"/>
  <c r="O90" i="4"/>
  <c r="O91" i="4"/>
  <c r="O92" i="4"/>
  <c r="O93" i="4"/>
  <c r="O94" i="4"/>
  <c r="O95" i="4"/>
  <c r="O96" i="4"/>
  <c r="O98" i="4"/>
  <c r="O99" i="4"/>
  <c r="O101" i="4"/>
  <c r="O102" i="4"/>
  <c r="O103" i="4"/>
  <c r="O104" i="4"/>
  <c r="O105" i="4"/>
  <c r="O106" i="4"/>
  <c r="O108" i="4"/>
  <c r="O109" i="4"/>
  <c r="O110" i="4"/>
  <c r="O111" i="4"/>
  <c r="O112" i="4"/>
  <c r="O113" i="4"/>
  <c r="O114" i="4"/>
  <c r="O115" i="4"/>
  <c r="O117" i="4"/>
  <c r="O118" i="4"/>
  <c r="O119" i="4"/>
  <c r="O120" i="4"/>
  <c r="O121" i="4"/>
  <c r="O122" i="4"/>
  <c r="O123" i="4"/>
  <c r="O124" i="4"/>
  <c r="O125" i="4"/>
  <c r="O126" i="4"/>
  <c r="O127" i="4"/>
  <c r="O129" i="4"/>
  <c r="O130" i="4"/>
  <c r="O131" i="4"/>
  <c r="O132" i="4"/>
  <c r="O133" i="4"/>
  <c r="O134" i="4"/>
  <c r="O135" i="4"/>
  <c r="O136" i="4"/>
  <c r="O138" i="4"/>
  <c r="O139" i="4"/>
  <c r="O141" i="4"/>
  <c r="O142" i="4"/>
  <c r="O143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8" i="4"/>
  <c r="N40" i="4"/>
  <c r="N42" i="4"/>
  <c r="N45" i="4"/>
  <c r="N46" i="4"/>
  <c r="N47" i="4"/>
  <c r="N48" i="4"/>
  <c r="N49" i="4"/>
  <c r="N50" i="4"/>
  <c r="N51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74" i="4"/>
  <c r="N75" i="4"/>
  <c r="N76" i="4"/>
  <c r="N78" i="4"/>
  <c r="N79" i="4"/>
  <c r="N85" i="4"/>
  <c r="N86" i="4"/>
  <c r="N88" i="4"/>
  <c r="N89" i="4"/>
  <c r="N90" i="4"/>
  <c r="N91" i="4"/>
  <c r="N92" i="4"/>
  <c r="N93" i="4"/>
  <c r="N94" i="4"/>
  <c r="N95" i="4"/>
  <c r="N96" i="4"/>
  <c r="N98" i="4"/>
  <c r="N99" i="4"/>
  <c r="N101" i="4"/>
  <c r="N102" i="4"/>
  <c r="N103" i="4"/>
  <c r="N104" i="4"/>
  <c r="N105" i="4"/>
  <c r="N106" i="4"/>
  <c r="N108" i="4"/>
  <c r="N109" i="4"/>
  <c r="N110" i="4"/>
  <c r="N111" i="4"/>
  <c r="N112" i="4"/>
  <c r="N113" i="4"/>
  <c r="N114" i="4"/>
  <c r="N115" i="4"/>
  <c r="N117" i="4"/>
  <c r="N118" i="4"/>
  <c r="N119" i="4"/>
  <c r="N120" i="4"/>
  <c r="N121" i="4"/>
  <c r="N122" i="4"/>
  <c r="N123" i="4"/>
  <c r="N124" i="4"/>
  <c r="N125" i="4"/>
  <c r="N126" i="4"/>
  <c r="N127" i="4"/>
  <c r="N129" i="4"/>
  <c r="N130" i="4"/>
  <c r="N131" i="4"/>
  <c r="N132" i="4"/>
  <c r="N133" i="4"/>
  <c r="N134" i="4"/>
  <c r="N135" i="4"/>
  <c r="N136" i="4"/>
  <c r="N138" i="4"/>
  <c r="N139" i="4"/>
  <c r="N141" i="4"/>
  <c r="N142" i="4"/>
  <c r="N143" i="4"/>
  <c r="N10" i="4"/>
  <c r="N11" i="4"/>
  <c r="P9" i="4"/>
  <c r="O9" i="4"/>
  <c r="N9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8" i="4"/>
  <c r="M40" i="4"/>
  <c r="M42" i="4"/>
  <c r="M45" i="4"/>
  <c r="M46" i="4"/>
  <c r="M47" i="4"/>
  <c r="M48" i="4"/>
  <c r="M49" i="4"/>
  <c r="M50" i="4"/>
  <c r="M51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74" i="4"/>
  <c r="M75" i="4"/>
  <c r="M76" i="4"/>
  <c r="M78" i="4"/>
  <c r="M79" i="4"/>
  <c r="M85" i="4"/>
  <c r="M86" i="4"/>
  <c r="M88" i="4"/>
  <c r="M89" i="4"/>
  <c r="M90" i="4"/>
  <c r="M91" i="4"/>
  <c r="M92" i="4"/>
  <c r="M93" i="4"/>
  <c r="M94" i="4"/>
  <c r="M95" i="4"/>
  <c r="M96" i="4"/>
  <c r="M98" i="4"/>
  <c r="M99" i="4"/>
  <c r="M101" i="4"/>
  <c r="M102" i="4"/>
  <c r="M103" i="4"/>
  <c r="M104" i="4"/>
  <c r="M105" i="4"/>
  <c r="M106" i="4"/>
  <c r="M108" i="4"/>
  <c r="M109" i="4"/>
  <c r="M110" i="4"/>
  <c r="M111" i="4"/>
  <c r="M112" i="4"/>
  <c r="M113" i="4"/>
  <c r="M114" i="4"/>
  <c r="M115" i="4"/>
  <c r="M117" i="4"/>
  <c r="M118" i="4"/>
  <c r="M119" i="4"/>
  <c r="M120" i="4"/>
  <c r="M121" i="4"/>
  <c r="M122" i="4"/>
  <c r="M123" i="4"/>
  <c r="M124" i="4"/>
  <c r="M125" i="4"/>
  <c r="M126" i="4"/>
  <c r="M127" i="4"/>
  <c r="M129" i="4"/>
  <c r="M130" i="4"/>
  <c r="M131" i="4"/>
  <c r="M132" i="4"/>
  <c r="M133" i="4"/>
  <c r="M134" i="4"/>
  <c r="M135" i="4"/>
  <c r="M136" i="4"/>
  <c r="M138" i="4"/>
  <c r="M139" i="4"/>
  <c r="M141" i="4"/>
  <c r="M142" i="4"/>
  <c r="M143" i="4"/>
  <c r="M9" i="4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40" i="4"/>
  <c r="L42" i="4"/>
  <c r="L45" i="4"/>
  <c r="L46" i="4"/>
  <c r="L47" i="4"/>
  <c r="L48" i="4"/>
  <c r="L49" i="4"/>
  <c r="L50" i="4"/>
  <c r="L51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74" i="4"/>
  <c r="L75" i="4"/>
  <c r="L76" i="4"/>
  <c r="L78" i="4"/>
  <c r="L79" i="4"/>
  <c r="L85" i="4"/>
  <c r="L86" i="4"/>
  <c r="L88" i="4"/>
  <c r="L89" i="4"/>
  <c r="L90" i="4"/>
  <c r="L91" i="4"/>
  <c r="L92" i="4"/>
  <c r="L93" i="4"/>
  <c r="L94" i="4"/>
  <c r="L95" i="4"/>
  <c r="L96" i="4"/>
  <c r="L98" i="4"/>
  <c r="L99" i="4"/>
  <c r="L101" i="4"/>
  <c r="L102" i="4"/>
  <c r="L103" i="4"/>
  <c r="L104" i="4"/>
  <c r="L105" i="4"/>
  <c r="L106" i="4"/>
  <c r="L108" i="4"/>
  <c r="L109" i="4"/>
  <c r="L110" i="4"/>
  <c r="L111" i="4"/>
  <c r="L112" i="4"/>
  <c r="L113" i="4"/>
  <c r="L114" i="4"/>
  <c r="L115" i="4"/>
  <c r="L117" i="4"/>
  <c r="L118" i="4"/>
  <c r="L119" i="4"/>
  <c r="L120" i="4"/>
  <c r="L121" i="4"/>
  <c r="L122" i="4"/>
  <c r="L123" i="4"/>
  <c r="L124" i="4"/>
  <c r="L125" i="4"/>
  <c r="L126" i="4"/>
  <c r="L127" i="4"/>
  <c r="L129" i="4"/>
  <c r="L130" i="4"/>
  <c r="L131" i="4"/>
  <c r="L132" i="4"/>
  <c r="L133" i="4"/>
  <c r="L134" i="4"/>
  <c r="L135" i="4"/>
  <c r="L136" i="4"/>
  <c r="L138" i="4"/>
  <c r="L139" i="4"/>
  <c r="L141" i="4"/>
  <c r="L142" i="4"/>
  <c r="L143" i="4"/>
  <c r="L9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40" i="4"/>
  <c r="K42" i="4"/>
  <c r="K45" i="4"/>
  <c r="K46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74" i="4"/>
  <c r="K75" i="4"/>
  <c r="K76" i="4"/>
  <c r="K78" i="4"/>
  <c r="K79" i="4"/>
  <c r="K85" i="4"/>
  <c r="K86" i="4"/>
  <c r="K88" i="4"/>
  <c r="K89" i="4"/>
  <c r="K90" i="4"/>
  <c r="K91" i="4"/>
  <c r="K92" i="4"/>
  <c r="K93" i="4"/>
  <c r="K94" i="4"/>
  <c r="K95" i="4"/>
  <c r="K96" i="4"/>
  <c r="K98" i="4"/>
  <c r="K99" i="4"/>
  <c r="K101" i="4"/>
  <c r="K102" i="4"/>
  <c r="K103" i="4"/>
  <c r="K104" i="4"/>
  <c r="K105" i="4"/>
  <c r="K106" i="4"/>
  <c r="K108" i="4"/>
  <c r="K109" i="4"/>
  <c r="K110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6" i="4"/>
  <c r="K127" i="4"/>
  <c r="K129" i="4"/>
  <c r="K130" i="4"/>
  <c r="K131" i="4"/>
  <c r="K132" i="4"/>
  <c r="K133" i="4"/>
  <c r="K134" i="4"/>
  <c r="K135" i="4"/>
  <c r="K136" i="4"/>
  <c r="K138" i="4"/>
  <c r="K139" i="4"/>
  <c r="K141" i="4"/>
  <c r="K142" i="4"/>
  <c r="K143" i="4"/>
  <c r="K9" i="4"/>
  <c r="J9" i="4"/>
  <c r="I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8" i="4"/>
  <c r="I40" i="4"/>
  <c r="I42" i="4"/>
  <c r="I45" i="4"/>
  <c r="I46" i="4"/>
  <c r="I47" i="4"/>
  <c r="I48" i="4"/>
  <c r="I49" i="4"/>
  <c r="I50" i="4"/>
  <c r="I51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74" i="4"/>
  <c r="I75" i="4"/>
  <c r="I76" i="4"/>
  <c r="I78" i="4"/>
  <c r="I79" i="4"/>
  <c r="I85" i="4"/>
  <c r="I86" i="4"/>
  <c r="I88" i="4"/>
  <c r="I89" i="4"/>
  <c r="I90" i="4"/>
  <c r="I91" i="4"/>
  <c r="I92" i="4"/>
  <c r="I93" i="4"/>
  <c r="I94" i="4"/>
  <c r="I95" i="4"/>
  <c r="I96" i="4"/>
  <c r="I98" i="4"/>
  <c r="I99" i="4"/>
  <c r="I101" i="4"/>
  <c r="I102" i="4"/>
  <c r="I103" i="4"/>
  <c r="I104" i="4"/>
  <c r="I105" i="4"/>
  <c r="I106" i="4"/>
  <c r="I108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9" i="4"/>
  <c r="I130" i="4"/>
  <c r="I131" i="4"/>
  <c r="I132" i="4"/>
  <c r="I133" i="4"/>
  <c r="I134" i="4"/>
  <c r="I135" i="4"/>
  <c r="I136" i="4"/>
  <c r="I138" i="4"/>
  <c r="I139" i="4"/>
  <c r="I141" i="4"/>
  <c r="I142" i="4"/>
  <c r="I143" i="4"/>
  <c r="G67" i="4"/>
  <c r="F52" i="4"/>
  <c r="F39" i="4"/>
  <c r="F70" i="4"/>
  <c r="F73" i="4"/>
  <c r="F77" i="4"/>
  <c r="G85" i="4"/>
  <c r="G86" i="4"/>
  <c r="G88" i="4"/>
  <c r="G89" i="4"/>
  <c r="G90" i="4"/>
  <c r="G91" i="4"/>
  <c r="G92" i="4"/>
  <c r="G93" i="4"/>
  <c r="G94" i="4"/>
  <c r="G95" i="4"/>
  <c r="G96" i="4"/>
  <c r="G98" i="4"/>
  <c r="G101" i="4"/>
  <c r="G102" i="4"/>
  <c r="G103" i="4"/>
  <c r="G104" i="4"/>
  <c r="G105" i="4"/>
  <c r="G106" i="4"/>
  <c r="G108" i="4"/>
  <c r="G109" i="4"/>
  <c r="G110" i="4"/>
  <c r="G111" i="4"/>
  <c r="G112" i="4"/>
  <c r="G113" i="4"/>
  <c r="G114" i="4"/>
  <c r="G115" i="4"/>
  <c r="G117" i="4"/>
  <c r="G118" i="4"/>
  <c r="G119" i="4"/>
  <c r="G120" i="4"/>
  <c r="G121" i="4"/>
  <c r="G122" i="4"/>
  <c r="G123" i="4"/>
  <c r="G124" i="4"/>
  <c r="G125" i="4"/>
  <c r="G126" i="4"/>
  <c r="G127" i="4"/>
  <c r="G129" i="4"/>
  <c r="G130" i="4"/>
  <c r="G131" i="4"/>
  <c r="G132" i="4"/>
  <c r="G133" i="4"/>
  <c r="G134" i="4"/>
  <c r="G135" i="4"/>
  <c r="G136" i="4"/>
  <c r="G138" i="4"/>
  <c r="G139" i="4"/>
  <c r="G142" i="4"/>
  <c r="G143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42" i="4"/>
  <c r="H45" i="4"/>
  <c r="H47" i="4"/>
  <c r="H48" i="4"/>
  <c r="H49" i="4"/>
  <c r="H50" i="4"/>
  <c r="H51" i="4"/>
  <c r="H53" i="4"/>
  <c r="H56" i="4"/>
  <c r="H58" i="4"/>
  <c r="H59" i="4"/>
  <c r="H63" i="4"/>
  <c r="H64" i="4"/>
  <c r="H67" i="4"/>
  <c r="H74" i="4"/>
  <c r="H75" i="4"/>
  <c r="H76" i="4"/>
  <c r="H78" i="4"/>
  <c r="H79" i="4"/>
  <c r="H85" i="4"/>
  <c r="H86" i="4"/>
  <c r="H88" i="4"/>
  <c r="H89" i="4"/>
  <c r="H90" i="4"/>
  <c r="H91" i="4"/>
  <c r="H92" i="4"/>
  <c r="H93" i="4"/>
  <c r="H94" i="4"/>
  <c r="H95" i="4"/>
  <c r="H96" i="4"/>
  <c r="H99" i="4"/>
  <c r="H101" i="4"/>
  <c r="H102" i="4"/>
  <c r="H103" i="4"/>
  <c r="H104" i="4"/>
  <c r="H105" i="4"/>
  <c r="H106" i="4"/>
  <c r="H108" i="4"/>
  <c r="H109" i="4"/>
  <c r="H110" i="4"/>
  <c r="H111" i="4"/>
  <c r="H112" i="4"/>
  <c r="H113" i="4"/>
  <c r="H114" i="4"/>
  <c r="H115" i="4"/>
  <c r="H117" i="4"/>
  <c r="H118" i="4"/>
  <c r="H119" i="4"/>
  <c r="H120" i="4"/>
  <c r="H121" i="4"/>
  <c r="H122" i="4"/>
  <c r="H123" i="4"/>
  <c r="H124" i="4"/>
  <c r="H125" i="4"/>
  <c r="H126" i="4"/>
  <c r="H127" i="4"/>
  <c r="H129" i="4"/>
  <c r="H130" i="4"/>
  <c r="H131" i="4"/>
  <c r="H132" i="4"/>
  <c r="H133" i="4"/>
  <c r="H134" i="4"/>
  <c r="H135" i="4"/>
  <c r="H136" i="4"/>
  <c r="H138" i="4"/>
  <c r="H139" i="4"/>
  <c r="H141" i="4"/>
  <c r="H143" i="4"/>
  <c r="H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7" i="4"/>
  <c r="G36" i="4" s="1"/>
  <c r="G39" i="4"/>
  <c r="G41" i="4"/>
  <c r="G45" i="4"/>
  <c r="G47" i="4"/>
  <c r="G48" i="4"/>
  <c r="G49" i="4"/>
  <c r="G51" i="4"/>
  <c r="G54" i="4"/>
  <c r="G55" i="4"/>
  <c r="G56" i="4"/>
  <c r="G57" i="4"/>
  <c r="G63" i="4"/>
  <c r="G66" i="4"/>
  <c r="G74" i="4"/>
  <c r="G75" i="4"/>
  <c r="G76" i="4"/>
  <c r="G79" i="4"/>
  <c r="G9" i="4"/>
  <c r="F81" i="4"/>
  <c r="F87" i="4"/>
  <c r="F84" i="4"/>
  <c r="L145" i="4"/>
  <c r="L146" i="4"/>
  <c r="N83" i="4" l="1"/>
  <c r="J83" i="4"/>
  <c r="M83" i="4"/>
  <c r="I83" i="4"/>
  <c r="M69" i="4"/>
  <c r="N69" i="4"/>
  <c r="J69" i="4"/>
  <c r="I69" i="4"/>
  <c r="N34" i="4"/>
  <c r="M34" i="4"/>
  <c r="J34" i="4"/>
  <c r="I34" i="4"/>
  <c r="O35" i="4"/>
  <c r="O34" i="4" s="1"/>
  <c r="K35" i="4"/>
  <c r="K34" i="4" s="1"/>
  <c r="G7" i="4"/>
  <c r="G6" i="4" s="1"/>
  <c r="G44" i="4"/>
  <c r="G43" i="4" s="1"/>
  <c r="M7" i="4"/>
  <c r="M6" i="4" s="1"/>
  <c r="F44" i="4"/>
  <c r="F43" i="4" s="1"/>
  <c r="G35" i="4"/>
  <c r="N7" i="4"/>
  <c r="N6" i="4" s="1"/>
  <c r="H34" i="4"/>
  <c r="H7" i="4"/>
  <c r="H6" i="4" s="1"/>
  <c r="P7" i="4"/>
  <c r="P6" i="4" s="1"/>
  <c r="O7" i="4"/>
  <c r="O6" i="4" s="1"/>
  <c r="L7" i="4"/>
  <c r="L6" i="4" s="1"/>
  <c r="K7" i="4"/>
  <c r="K6" i="4" s="1"/>
  <c r="I7" i="4"/>
  <c r="I6" i="4" s="1"/>
  <c r="F41" i="4"/>
  <c r="F37" i="4"/>
  <c r="F140" i="4"/>
  <c r="F137" i="4"/>
  <c r="F128" i="4"/>
  <c r="F116" i="4"/>
  <c r="F107" i="4"/>
  <c r="F100" i="4"/>
  <c r="F97" i="4"/>
  <c r="F26" i="4"/>
  <c r="F18" i="4"/>
  <c r="F8" i="4"/>
  <c r="F7" i="4" s="1"/>
  <c r="F6" i="4" s="1"/>
  <c r="J7" i="4"/>
  <c r="J6" i="4" s="1"/>
  <c r="F80" i="4"/>
  <c r="Q34" i="4" l="1"/>
  <c r="F36" i="4"/>
  <c r="F35" i="4"/>
  <c r="F34" i="4" s="1"/>
  <c r="F5" i="4"/>
  <c r="F69" i="4"/>
  <c r="F83" i="4"/>
  <c r="F4" i="4" l="1"/>
  <c r="F144" i="4" s="1"/>
  <c r="L5" i="4"/>
  <c r="I5" i="4"/>
  <c r="O5" i="4"/>
  <c r="P5" i="4"/>
  <c r="N5" i="4"/>
  <c r="M5" i="4"/>
  <c r="K5" i="4"/>
  <c r="J5" i="4"/>
  <c r="G5" i="4"/>
  <c r="H5" i="4"/>
  <c r="H4" i="4" s="1"/>
  <c r="F146" i="4" l="1"/>
  <c r="I4" i="4"/>
  <c r="I144" i="4" s="1"/>
  <c r="J4" i="4"/>
  <c r="J144" i="4" s="1"/>
  <c r="G4" i="4"/>
  <c r="G144" i="4" s="1"/>
  <c r="G148" i="4" s="1"/>
  <c r="L4" i="4"/>
  <c r="L144" i="4" s="1"/>
  <c r="P4" i="4"/>
  <c r="P144" i="4" s="1"/>
  <c r="K4" i="4"/>
  <c r="H144" i="4"/>
  <c r="N4" i="4"/>
  <c r="N144" i="4" s="1"/>
  <c r="M4" i="4"/>
  <c r="M144" i="4" s="1"/>
  <c r="O4" i="4"/>
  <c r="O144" i="4" s="1"/>
  <c r="H146" i="4" l="1"/>
  <c r="G146" i="4"/>
  <c r="J146" i="4"/>
  <c r="P146" i="4"/>
  <c r="O146" i="4"/>
  <c r="N146" i="4"/>
  <c r="M146" i="4"/>
  <c r="K144" i="4"/>
  <c r="I146" i="4"/>
  <c r="K146" i="4" l="1"/>
</calcChain>
</file>

<file path=xl/sharedStrings.xml><?xml version="1.0" encoding="utf-8"?>
<sst xmlns="http://schemas.openxmlformats.org/spreadsheetml/2006/main" count="843" uniqueCount="300">
  <si>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</si>
  <si>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</si>
  <si>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</si>
  <si>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</si>
  <si>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</si>
  <si>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</si>
  <si>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</si>
  <si>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</si>
  <si>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</si>
  <si>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</si>
  <si>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</si>
  <si>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</si>
  <si>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</si>
  <si>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</si>
  <si>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</si>
  <si>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</si>
  <si>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</si>
  <si>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</si>
  <si>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</si>
  <si>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</si>
  <si>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</si>
  <si>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</si>
  <si>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</si>
  <si>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</si>
  <si>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</si>
  <si>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</si>
  <si>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</si>
  <si>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</si>
  <si>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</si>
  <si>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</si>
  <si>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</si>
  <si>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</si>
  <si>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</si>
  <si>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</si>
  <si>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</si>
  <si>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</si>
  <si>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</si>
  <si>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</si>
  <si>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</si>
  <si>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</si>
  <si>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</si>
  <si>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</si>
  <si>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</si>
  <si>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</si>
  <si>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</si>
  <si>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</si>
  <si>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</si>
  <si>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</si>
  <si>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</si>
  <si>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</si>
  <si>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</si>
  <si>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</si>
  <si>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</si>
  <si>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</si>
  <si>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</si>
  <si>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</si>
  <si>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</si>
  <si>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</si>
  <si>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</si>
  <si>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</si>
  <si>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</si>
  <si>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</si>
  <si>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</si>
  <si>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</si>
  <si>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</si>
  <si>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</si>
  <si>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</si>
  <si>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</si>
  <si>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</si>
  <si>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</si>
  <si>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</si>
  <si>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</si>
  <si>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</si>
  <si>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</si>
  <si>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</si>
  <si>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</si>
  <si>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</si>
  <si>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</si>
  <si>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</si>
  <si>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</si>
  <si>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</si>
  <si>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</si>
  <si>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</si>
  <si>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</si>
  <si>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</si>
  <si>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</si>
  <si>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</si>
  <si>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</si>
  <si>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</si>
  <si>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</si>
  <si>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</si>
  <si>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</si>
  <si>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</si>
  <si>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</si>
  <si>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</si>
  <si>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</si>
  <si>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</si>
  <si>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</si>
  <si>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</si>
  <si>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</si>
  <si>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</si>
  <si>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</si>
  <si>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</si>
  <si>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</si>
  <si>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</si>
  <si>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</si>
  <si>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</si>
  <si>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</si>
  <si>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</si>
  <si>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</si>
  <si>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</si>
  <si>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</si>
  <si>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</si>
  <si>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</si>
  <si>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</si>
  <si>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</si>
  <si>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</si>
  <si>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</si>
  <si>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</si>
  <si>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</si>
  <si>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</si>
  <si>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</si>
  <si>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</si>
  <si>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</si>
  <si>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</si>
  <si>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</si>
  <si>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</si>
  <si>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</si>
  <si>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</si>
  <si>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</si>
  <si>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</si>
  <si>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</si>
  <si>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</si>
  <si>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</si>
  <si>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</si>
  <si>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</si>
  <si>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</si>
  <si>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</si>
  <si>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</si>
  <si>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</si>
  <si>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</si>
  <si>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</si>
  <si>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</si>
  <si>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</si>
  <si>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</si>
  <si>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</si>
  <si>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</si>
  <si>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</si>
  <si>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</si>
  <si>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</si>
  <si>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</si>
  <si>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</si>
  <si>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</si>
  <si>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</si>
  <si>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</si>
  <si>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</si>
  <si>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</si>
  <si>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</si>
  <si>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</si>
  <si>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</si>
  <si>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</si>
  <si>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</si>
  <si>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</si>
  <si>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</si>
  <si>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</si>
  <si>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</si>
  <si>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</si>
  <si>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</si>
  <si>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</si>
  <si>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</si>
  <si>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</si>
  <si>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</si>
  <si>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</si>
  <si>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</si>
  <si>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</si>
  <si>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</si>
  <si>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</si>
  <si>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</si>
  <si>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</si>
  <si>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</si>
  <si>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</si>
  <si>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</si>
  <si>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</si>
  <si>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</si>
  <si>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</si>
  <si>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</si>
  <si>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</si>
  <si>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</si>
  <si>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</si>
  <si>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</si>
  <si>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</si>
  <si>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</si>
  <si>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</si>
  <si>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</si>
  <si>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</si>
  <si>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</si>
  <si>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</si>
  <si>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</si>
  <si>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</si>
  <si>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</si>
  <si>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</si>
  <si>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</si>
  <si>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</si>
  <si>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</si>
  <si>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</si>
  <si>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</si>
  <si>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</si>
  <si>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</si>
  <si>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</si>
  <si>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</si>
  <si>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</si>
  <si>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</si>
  <si>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</si>
  <si>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</si>
  <si>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</si>
  <si>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</si>
  <si>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</si>
  <si>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</si>
  <si>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</si>
  <si>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</si>
  <si>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</si>
  <si>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</si>
  <si>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</si>
  <si>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</si>
  <si>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</si>
  <si>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</si>
  <si>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</si>
  <si>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</si>
  <si>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</si>
  <si>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</si>
  <si>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</si>
  <si>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</si>
  <si>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</si>
  <si>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</si>
  <si>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</si>
  <si>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</si>
  <si>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</si>
  <si>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</si>
  <si>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</si>
  <si>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</si>
  <si>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</si>
  <si>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</si>
  <si>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</si>
  <si>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</si>
  <si>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</si>
  <si>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</si>
  <si>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</si>
  <si>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</si>
  <si>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</si>
  <si>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</si>
  <si>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</si>
  <si>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</si>
  <si>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</si>
  <si>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</si>
  <si>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</si>
  <si>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</si>
  <si>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</si>
  <si>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</si>
  <si>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</si>
  <si>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</si>
  <si>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</si>
  <si>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</si>
  <si>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</si>
  <si>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</si>
  <si>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</si>
  <si>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</si>
  <si>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</si>
  <si>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</si>
  <si>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</si>
  <si>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</si>
  <si>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</si>
  <si>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</si>
  <si>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</si>
  <si>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</si>
  <si>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</si>
  <si>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</si>
  <si>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</si>
  <si>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</si>
  <si>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</si>
  <si>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</si>
  <si>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</si>
  <si>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</si>
  <si>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</si>
  <si>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</si>
  <si>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</si>
  <si>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</si>
  <si>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</si>
  <si>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</si>
  <si>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</si>
  <si>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</si>
  <si>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</si>
  <si>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</si>
  <si>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</si>
  <si>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</si>
  <si>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</si>
  <si>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</si>
  <si>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</si>
  <si>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</si>
  <si>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</si>
  <si>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MAYO 31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</si>
</sst>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4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DES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AGREGADA%203103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8"/>
  <sheetViews>
    <sheetView showGridLines="0" tabSelected="1"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9" customFormat="1" ht="31.5" customHeight="1" x14ac:dyDescent="0.25">
      <c r="A2" s="43" t="s">
        <v>299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1" t="s">
        <v>17</v>
      </c>
      <c r="B4" s="41"/>
      <c r="C4" s="41"/>
      <c r="D4" s="41"/>
      <c r="E4" s="41"/>
      <c r="F4" s="17">
        <f>+F5+F34+F69+F80</f>
        <v>1980082630600</v>
      </c>
      <c r="G4" s="17">
        <f>+G5+G34+G69+G80</f>
        <v>19130000000</v>
      </c>
      <c r="H4" s="17">
        <f>+H5+H34+H69+H80</f>
        <v>0</v>
      </c>
      <c r="I4" s="17">
        <f>+I5+I34+I69+I80</f>
        <v>1999212630600</v>
      </c>
      <c r="J4" s="17">
        <f t="shared" ref="J4:P4" si="0">+J5+J34+J69+J80</f>
        <v>0</v>
      </c>
      <c r="K4" s="17">
        <f t="shared" si="0"/>
        <v>1889695947972.8999</v>
      </c>
      <c r="L4" s="17">
        <f t="shared" si="0"/>
        <v>109516682627.10001</v>
      </c>
      <c r="M4" s="17">
        <f t="shared" si="0"/>
        <v>540754801821.5</v>
      </c>
      <c r="N4" s="17">
        <f t="shared" si="0"/>
        <v>481976089907.34998</v>
      </c>
      <c r="O4" s="17">
        <f t="shared" si="0"/>
        <v>481625490494.97998</v>
      </c>
      <c r="P4" s="17">
        <f t="shared" si="0"/>
        <v>481625490494.97998</v>
      </c>
    </row>
    <row r="5" spans="1:16" s="21" customFormat="1" ht="18" customHeight="1" x14ac:dyDescent="0.25">
      <c r="A5" s="41" t="s">
        <v>18</v>
      </c>
      <c r="B5" s="41"/>
      <c r="C5" s="41"/>
      <c r="D5" s="41"/>
      <c r="E5" s="41"/>
      <c r="F5" s="17">
        <f>+F7+F18+F26</f>
        <v>99531000000</v>
      </c>
      <c r="G5" s="17">
        <f t="shared" ref="G5:P5" si="1">+G7+G18+G26</f>
        <v>0</v>
      </c>
      <c r="H5" s="17">
        <f t="shared" si="1"/>
        <v>0</v>
      </c>
      <c r="I5" s="17">
        <f>+I7+I18+I26</f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32968724740</v>
      </c>
      <c r="N5" s="17">
        <f t="shared" si="1"/>
        <v>32968724740</v>
      </c>
      <c r="O5" s="17">
        <f t="shared" si="1"/>
        <v>32968724740</v>
      </c>
      <c r="P5" s="17">
        <f t="shared" si="1"/>
        <v>32968724740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22042968237</v>
      </c>
      <c r="N6" s="24">
        <f t="shared" si="2"/>
        <v>22042968237</v>
      </c>
      <c r="O6" s="24">
        <f t="shared" si="2"/>
        <v>22042968237</v>
      </c>
      <c r="P6" s="24">
        <f t="shared" si="2"/>
        <v>22042968237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0</v>
      </c>
      <c r="H7" s="24">
        <f t="shared" si="2"/>
        <v>0</v>
      </c>
      <c r="I7" s="24">
        <f t="shared" si="2"/>
        <v>68051000000</v>
      </c>
      <c r="J7" s="24">
        <f t="shared" si="2"/>
        <v>0</v>
      </c>
      <c r="K7" s="24">
        <f t="shared" si="2"/>
        <v>68051000000</v>
      </c>
      <c r="L7" s="24">
        <f t="shared" si="2"/>
        <v>0</v>
      </c>
      <c r="M7" s="24">
        <f t="shared" si="2"/>
        <v>22042968237</v>
      </c>
      <c r="N7" s="24">
        <f t="shared" si="2"/>
        <v>22042968237</v>
      </c>
      <c r="O7" s="24">
        <f t="shared" si="2"/>
        <v>22042968237</v>
      </c>
      <c r="P7" s="24">
        <f t="shared" si="2"/>
        <v>22042968237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0</v>
      </c>
      <c r="H8" s="24">
        <f t="shared" si="3"/>
        <v>0</v>
      </c>
      <c r="I8" s="24">
        <f t="shared" si="3"/>
        <v>68051000000</v>
      </c>
      <c r="J8" s="24">
        <f t="shared" si="3"/>
        <v>0</v>
      </c>
      <c r="K8" s="24">
        <f t="shared" si="3"/>
        <v>68051000000</v>
      </c>
      <c r="L8" s="24">
        <f t="shared" si="3"/>
        <v>0</v>
      </c>
      <c r="M8" s="24">
        <f t="shared" si="3"/>
        <v>22042968237</v>
      </c>
      <c r="N8" s="24">
        <f t="shared" si="3"/>
        <v>22042968237</v>
      </c>
      <c r="O8" s="24">
        <f t="shared" si="3"/>
        <v>22042968237</v>
      </c>
      <c r="P8" s="24">
        <f t="shared" si="3"/>
        <v>22042968237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VLOOKUP(A9,[1]REP_EPG034_EjecucionPresupuesta!$C$5:R$109,16,0)</f>
        <v>0</v>
      </c>
      <c r="H9" s="25">
        <f>VLOOKUP(A9,[1]REP_EPG034_EjecucionPresupuesta!$C$5:S$109,17,0)</f>
        <v>0</v>
      </c>
      <c r="I9" s="25">
        <f>VLOOKUP(A9,[4]REP_EPG034_EjecucionPresupuesta!$C$5:AA$109,18,0)</f>
        <v>55390000000</v>
      </c>
      <c r="J9" s="25">
        <f>VLOOKUP(A9,[4]REP_EPG034_EjecucionPresupuesta!$C$5:AA$109,19,0)</f>
        <v>0</v>
      </c>
      <c r="K9" s="25">
        <f>VLOOKUP(A9,[4]REP_EPG034_EjecucionPresupuesta!$C$5:AA$109,20,0)</f>
        <v>55390000000</v>
      </c>
      <c r="L9" s="25">
        <f>VLOOKUP(A9,[4]REP_EPG034_EjecucionPresupuesta!$C$5:AA$109,21,0)</f>
        <v>0</v>
      </c>
      <c r="M9" s="25">
        <f>VLOOKUP(A9,[4]REP_EPG034_EjecucionPresupuesta!$C$5:AA$109,22,0)</f>
        <v>20595268661</v>
      </c>
      <c r="N9" s="25">
        <f>VLOOKUP(A9,[4]REP_EPG034_EjecucionPresupuesta!$C$5:AA$109,23,0)</f>
        <v>20595268661</v>
      </c>
      <c r="O9" s="25">
        <f>VLOOKUP(A9,[4]REP_EPG034_EjecucionPresupuesta!$C$5:AA$109,24,0)</f>
        <v>20595268661</v>
      </c>
      <c r="P9" s="25">
        <f>VLOOKUP(A9,[4]REP_EPG034_EjecucionPresupuesta!$C$5:AA$109,25,0)</f>
        <v>20595268661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VLOOKUP(A10,[1]REP_EPG034_EjecucionPresupuesta!$C$5:R$109,16,0)</f>
        <v>0</v>
      </c>
      <c r="H10" s="25">
        <f>VLOOKUP(A10,[1]REP_EPG034_EjecucionPresupuesta!$C$5:S$109,17,0)</f>
        <v>0</v>
      </c>
      <c r="I10" s="25">
        <f>VLOOKUP(A10,[4]REP_EPG034_EjecucionPresupuesta!$C$5:AA$109,18,0)</f>
        <v>84000000</v>
      </c>
      <c r="J10" s="25">
        <v>0</v>
      </c>
      <c r="K10" s="25">
        <f>VLOOKUP(A10,[4]REP_EPG034_EjecucionPresupuesta!$C$5:AA$109,20,0)</f>
        <v>84000000</v>
      </c>
      <c r="L10" s="25">
        <f>VLOOKUP(A10,[4]REP_EPG034_EjecucionPresupuesta!$C$5:AA$109,21,0)</f>
        <v>0</v>
      </c>
      <c r="M10" s="25">
        <f>VLOOKUP(A10,[4]REP_EPG034_EjecucionPresupuesta!$C$5:AA$109,22,0)</f>
        <v>33917225</v>
      </c>
      <c r="N10" s="25">
        <f>VLOOKUP(A10,[4]REP_EPG034_EjecucionPresupuesta!$C$5:AA$109,23,0)</f>
        <v>33917225</v>
      </c>
      <c r="O10" s="25">
        <f>VLOOKUP(A10,[4]REP_EPG034_EjecucionPresupuesta!$C$5:AA$109,24,0)</f>
        <v>33917225</v>
      </c>
      <c r="P10" s="25">
        <f>VLOOKUP(A10,[4]REP_EPG034_EjecucionPresupuesta!$C$5:AA$109,25,0)</f>
        <v>33917225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VLOOKUP(A11,[1]REP_EPG034_EjecucionPresupuesta!$C$5:R$109,16,0)</f>
        <v>0</v>
      </c>
      <c r="H11" s="25">
        <f>VLOOKUP(A11,[1]REP_EPG034_EjecucionPresupuesta!$C$5:S$109,17,0)</f>
        <v>0</v>
      </c>
      <c r="I11" s="25">
        <f>VLOOKUP(A11,[4]REP_EPG034_EjecucionPresupuesta!$C$5:AA$109,18,0)</f>
        <v>1300000</v>
      </c>
      <c r="J11" s="25">
        <v>0</v>
      </c>
      <c r="K11" s="25">
        <f>VLOOKUP(A11,[4]REP_EPG034_EjecucionPresupuesta!$C$5:AA$109,20,0)</f>
        <v>1300000</v>
      </c>
      <c r="L11" s="25">
        <f>VLOOKUP(A11,[4]REP_EPG034_EjecucionPresupuesta!$C$5:AA$109,21,0)</f>
        <v>0</v>
      </c>
      <c r="M11" s="25">
        <f>VLOOKUP(A11,[4]REP_EPG034_EjecucionPresupuesta!$C$5:AA$109,22,0)</f>
        <v>409896</v>
      </c>
      <c r="N11" s="25">
        <f>VLOOKUP(A11,[4]REP_EPG034_EjecucionPresupuesta!$C$5:AA$109,23,0)</f>
        <v>409896</v>
      </c>
      <c r="O11" s="25">
        <f>VLOOKUP(A11,[4]REP_EPG034_EjecucionPresupuesta!$C$5:AA$109,24,0)</f>
        <v>409896</v>
      </c>
      <c r="P11" s="25">
        <f>VLOOKUP(A11,[4]REP_EPG034_EjecucionPresupuesta!$C$5:AA$109,25,0)</f>
        <v>409896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VLOOKUP(A12,[1]REP_EPG034_EjecucionPresupuesta!$C$5:R$109,16,0)</f>
        <v>0</v>
      </c>
      <c r="H12" s="25">
        <f>VLOOKUP(A12,[1]REP_EPG034_EjecucionPresupuesta!$C$5:S$109,17,0)</f>
        <v>0</v>
      </c>
      <c r="I12" s="25">
        <f>VLOOKUP(A12,[4]REP_EPG034_EjecucionPresupuesta!$C$5:AA$109,18,0)</f>
        <v>2700000</v>
      </c>
      <c r="J12" s="25">
        <v>0</v>
      </c>
      <c r="K12" s="25">
        <f>VLOOKUP(A12,[4]REP_EPG034_EjecucionPresupuesta!$C$5:AA$109,20,0)</f>
        <v>2700000</v>
      </c>
      <c r="L12" s="25">
        <f>VLOOKUP(A12,[4]REP_EPG034_EjecucionPresupuesta!$C$5:AA$109,21,0)</f>
        <v>0</v>
      </c>
      <c r="M12" s="25">
        <f>VLOOKUP(A12,[4]REP_EPG034_EjecucionPresupuesta!$C$5:AA$109,22,0)</f>
        <v>718200</v>
      </c>
      <c r="N12" s="25">
        <f>VLOOKUP(A12,[4]REP_EPG034_EjecucionPresupuesta!$C$5:AA$109,23,0)</f>
        <v>718200</v>
      </c>
      <c r="O12" s="25">
        <f>VLOOKUP(A12,[4]REP_EPG034_EjecucionPresupuesta!$C$5:AA$109,24,0)</f>
        <v>718200</v>
      </c>
      <c r="P12" s="25">
        <f>VLOOKUP(A12,[4]REP_EPG034_EjecucionPresupuesta!$C$5:AA$109,25,0)</f>
        <v>718200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VLOOKUP(A13,[1]REP_EPG034_EjecucionPresupuesta!$C$5:R$109,16,0)</f>
        <v>0</v>
      </c>
      <c r="H13" s="25">
        <f>VLOOKUP(A13,[1]REP_EPG034_EjecucionPresupuesta!$C$5:S$109,17,0)</f>
        <v>0</v>
      </c>
      <c r="I13" s="25">
        <f>VLOOKUP(A13,[4]REP_EPG034_EjecucionPresupuesta!$C$5:AA$109,18,0)</f>
        <v>2724000000</v>
      </c>
      <c r="J13" s="25">
        <v>0</v>
      </c>
      <c r="K13" s="25">
        <f>VLOOKUP(A13,[4]REP_EPG034_EjecucionPresupuesta!$C$5:AA$109,20,0)</f>
        <v>2724000000</v>
      </c>
      <c r="L13" s="25">
        <f>VLOOKUP(A13,[4]REP_EPG034_EjecucionPresupuesta!$C$5:AA$109,21,0)</f>
        <v>0</v>
      </c>
      <c r="M13" s="25">
        <f>VLOOKUP(A13,[4]REP_EPG034_EjecucionPresupuesta!$C$5:AA$109,22,0)</f>
        <v>133323222</v>
      </c>
      <c r="N13" s="25">
        <f>VLOOKUP(A13,[4]REP_EPG034_EjecucionPresupuesta!$C$5:AA$109,23,0)</f>
        <v>133323222</v>
      </c>
      <c r="O13" s="25">
        <f>VLOOKUP(A13,[4]REP_EPG034_EjecucionPresupuesta!$C$5:AA$109,24,0)</f>
        <v>133323222</v>
      </c>
      <c r="P13" s="25">
        <f>VLOOKUP(A13,[4]REP_EPG034_EjecucionPresupuesta!$C$5:AA$109,25,0)</f>
        <v>133323222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VLOOKUP(A14,[1]REP_EPG034_EjecucionPresupuesta!$C$5:R$109,16,0)</f>
        <v>0</v>
      </c>
      <c r="H14" s="25">
        <f>VLOOKUP(A14,[1]REP_EPG034_EjecucionPresupuesta!$C$5:S$109,17,0)</f>
        <v>0</v>
      </c>
      <c r="I14" s="25">
        <f>VLOOKUP(A14,[4]REP_EPG034_EjecucionPresupuesta!$C$5:AA$109,18,0)</f>
        <v>1615000000</v>
      </c>
      <c r="J14" s="25">
        <v>0</v>
      </c>
      <c r="K14" s="25">
        <f>VLOOKUP(A14,[4]REP_EPG034_EjecucionPresupuesta!$C$5:AA$109,20,0)</f>
        <v>1615000000</v>
      </c>
      <c r="L14" s="25">
        <f>VLOOKUP(A14,[4]REP_EPG034_EjecucionPresupuesta!$C$5:AA$109,21,0)</f>
        <v>0</v>
      </c>
      <c r="M14" s="25">
        <f>VLOOKUP(A14,[4]REP_EPG034_EjecucionPresupuesta!$C$5:AA$109,22,0)</f>
        <v>671404919</v>
      </c>
      <c r="N14" s="25">
        <f>VLOOKUP(A14,[4]REP_EPG034_EjecucionPresupuesta!$C$5:AA$109,23,0)</f>
        <v>671404919</v>
      </c>
      <c r="O14" s="25">
        <f>VLOOKUP(A14,[4]REP_EPG034_EjecucionPresupuesta!$C$5:AA$109,24,0)</f>
        <v>671404919</v>
      </c>
      <c r="P14" s="25">
        <f>VLOOKUP(A14,[4]REP_EPG034_EjecucionPresupuesta!$C$5:AA$109,25,0)</f>
        <v>671404919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VLOOKUP(A15,[1]REP_EPG034_EjecucionPresupuesta!$C$5:R$109,16,0)</f>
        <v>0</v>
      </c>
      <c r="H15" s="25">
        <f>VLOOKUP(A15,[1]REP_EPG034_EjecucionPresupuesta!$C$5:S$109,17,0)</f>
        <v>0</v>
      </c>
      <c r="I15" s="25">
        <f>VLOOKUP(A15,[4]REP_EPG034_EjecucionPresupuesta!$C$5:AA$109,18,0)</f>
        <v>2000000</v>
      </c>
      <c r="J15" s="25">
        <v>0</v>
      </c>
      <c r="K15" s="25">
        <f>VLOOKUP(A15,[4]REP_EPG034_EjecucionPresupuesta!$C$5:AA$109,20,0)</f>
        <v>2000000</v>
      </c>
      <c r="L15" s="25">
        <f>VLOOKUP(A15,[4]REP_EPG034_EjecucionPresupuesta!$C$5:AA$109,21,0)</f>
        <v>0</v>
      </c>
      <c r="M15" s="25">
        <f>VLOOKUP(A15,[4]REP_EPG034_EjecucionPresupuesta!$C$5:AA$109,22,0)</f>
        <v>0</v>
      </c>
      <c r="N15" s="25">
        <f>VLOOKUP(A15,[4]REP_EPG034_EjecucionPresupuesta!$C$5:AA$109,23,0)</f>
        <v>0</v>
      </c>
      <c r="O15" s="25">
        <f>VLOOKUP(A15,[4]REP_EPG034_EjecucionPresupuesta!$C$5:AA$109,24,0)</f>
        <v>0</v>
      </c>
      <c r="P15" s="25">
        <f>VLOOKUP(A15,[4]REP_EPG034_EjecucionPresupuesta!$C$5:AA$109,25,0)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VLOOKUP(A16,[1]REP_EPG034_EjecucionPresupuesta!$C$5:R$109,16,0)</f>
        <v>0</v>
      </c>
      <c r="H16" s="25">
        <f>VLOOKUP(A16,[1]REP_EPG034_EjecucionPresupuesta!$C$5:S$109,17,0)</f>
        <v>0</v>
      </c>
      <c r="I16" s="25">
        <f>VLOOKUP(A16,[4]REP_EPG034_EjecucionPresupuesta!$C$5:AA$109,18,0)</f>
        <v>5835000000</v>
      </c>
      <c r="J16" s="25">
        <v>0</v>
      </c>
      <c r="K16" s="25">
        <f>VLOOKUP(A16,[4]REP_EPG034_EjecucionPresupuesta!$C$5:AA$109,20,0)</f>
        <v>5835000000</v>
      </c>
      <c r="L16" s="25">
        <f>VLOOKUP(A16,[4]REP_EPG034_EjecucionPresupuesta!$C$5:AA$109,21,0)</f>
        <v>0</v>
      </c>
      <c r="M16" s="25">
        <f>VLOOKUP(A16,[4]REP_EPG034_EjecucionPresupuesta!$C$5:AA$109,22,0)</f>
        <v>64662537</v>
      </c>
      <c r="N16" s="25">
        <f>VLOOKUP(A16,[4]REP_EPG034_EjecucionPresupuesta!$C$5:AA$109,23,0)</f>
        <v>64662537</v>
      </c>
      <c r="O16" s="25">
        <f>VLOOKUP(A16,[4]REP_EPG034_EjecucionPresupuesta!$C$5:AA$109,24,0)</f>
        <v>64662537</v>
      </c>
      <c r="P16" s="25">
        <f>VLOOKUP(A16,[4]REP_EPG034_EjecucionPresupuesta!$C$5:AA$109,25,0)</f>
        <v>64662537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VLOOKUP(A17,[1]REP_EPG034_EjecucionPresupuesta!$C$5:R$109,16,0)</f>
        <v>0</v>
      </c>
      <c r="H17" s="25">
        <f>VLOOKUP(A17,[1]REP_EPG034_EjecucionPresupuesta!$C$5:S$109,17,0)</f>
        <v>0</v>
      </c>
      <c r="I17" s="25">
        <f>VLOOKUP(A17,[4]REP_EPG034_EjecucionPresupuesta!$C$5:AA$109,18,0)</f>
        <v>2397000000</v>
      </c>
      <c r="J17" s="25">
        <v>0</v>
      </c>
      <c r="K17" s="25">
        <f>VLOOKUP(A17,[4]REP_EPG034_EjecucionPresupuesta!$C$5:AA$109,20,0)</f>
        <v>2397000000</v>
      </c>
      <c r="L17" s="25">
        <f>VLOOKUP(A17,[4]REP_EPG034_EjecucionPresupuesta!$C$5:AA$109,21,0)</f>
        <v>0</v>
      </c>
      <c r="M17" s="25">
        <f>VLOOKUP(A17,[4]REP_EPG034_EjecucionPresupuesta!$C$5:AA$109,22,0)</f>
        <v>543263577</v>
      </c>
      <c r="N17" s="25">
        <f>VLOOKUP(A17,[4]REP_EPG034_EjecucionPresupuesta!$C$5:AA$109,23,0)</f>
        <v>543263577</v>
      </c>
      <c r="O17" s="25">
        <f>VLOOKUP(A17,[4]REP_EPG034_EjecucionPresupuesta!$C$5:AA$109,24,0)</f>
        <v>543263577</v>
      </c>
      <c r="P17" s="25">
        <f>VLOOKUP(A17,[4]REP_EPG034_EjecucionPresupuesta!$C$5:AA$109,25,0)</f>
        <v>543263577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0</v>
      </c>
      <c r="I18" s="24">
        <f t="shared" si="4"/>
        <v>26803000000</v>
      </c>
      <c r="J18" s="24">
        <f t="shared" si="4"/>
        <v>0</v>
      </c>
      <c r="K18" s="24">
        <f t="shared" si="4"/>
        <v>26803000000</v>
      </c>
      <c r="L18" s="24">
        <f t="shared" si="4"/>
        <v>0</v>
      </c>
      <c r="M18" s="24">
        <f t="shared" si="4"/>
        <v>8729770354</v>
      </c>
      <c r="N18" s="24">
        <f t="shared" si="4"/>
        <v>8729770354</v>
      </c>
      <c r="O18" s="24">
        <f t="shared" si="4"/>
        <v>8729770354</v>
      </c>
      <c r="P18" s="24">
        <f t="shared" si="4"/>
        <v>8729770354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VLOOKUP(A19,[1]REP_EPG034_EjecucionPresupuesta!$C$5:R$109,16,0)</f>
        <v>0</v>
      </c>
      <c r="H19" s="25">
        <f>VLOOKUP(A19,[1]REP_EPG034_EjecucionPresupuesta!$C$5:S$109,17,0)</f>
        <v>0</v>
      </c>
      <c r="I19" s="25">
        <f>VLOOKUP(A19,[4]REP_EPG034_EjecucionPresupuesta!$C$5:AA$109,18,0)</f>
        <v>7516000000</v>
      </c>
      <c r="J19" s="25">
        <v>0</v>
      </c>
      <c r="K19" s="25">
        <f>VLOOKUP(A19,[4]REP_EPG034_EjecucionPresupuesta!$C$5:AA$109,20,0)</f>
        <v>7516000000</v>
      </c>
      <c r="L19" s="25">
        <f>VLOOKUP(A19,[4]REP_EPG034_EjecucionPresupuesta!$C$5:AA$109,21,0)</f>
        <v>0</v>
      </c>
      <c r="M19" s="25">
        <f>VLOOKUP(A19,[4]REP_EPG034_EjecucionPresupuesta!$C$5:AA$109,22,0)</f>
        <v>2744220018</v>
      </c>
      <c r="N19" s="25">
        <f>VLOOKUP(A19,[4]REP_EPG034_EjecucionPresupuesta!$C$5:AA$109,23,0)</f>
        <v>2744220018</v>
      </c>
      <c r="O19" s="25">
        <f>VLOOKUP(A19,[4]REP_EPG034_EjecucionPresupuesta!$C$5:AA$109,24,0)</f>
        <v>2744220018</v>
      </c>
      <c r="P19" s="25">
        <f>VLOOKUP(A19,[4]REP_EPG034_EjecucionPresupuesta!$C$5:AA$109,25,0)</f>
        <v>2744220018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VLOOKUP(A20,[1]REP_EPG034_EjecucionPresupuesta!$C$5:R$109,16,0)</f>
        <v>0</v>
      </c>
      <c r="H20" s="25">
        <f>VLOOKUP(A20,[1]REP_EPG034_EjecucionPresupuesta!$C$5:S$109,17,0)</f>
        <v>0</v>
      </c>
      <c r="I20" s="25">
        <f>VLOOKUP(A20,[4]REP_EPG034_EjecucionPresupuesta!$C$5:AA$109,18,0)</f>
        <v>5325000000</v>
      </c>
      <c r="J20" s="25">
        <v>0</v>
      </c>
      <c r="K20" s="25">
        <f>VLOOKUP(A20,[4]REP_EPG034_EjecucionPresupuesta!$C$5:AA$109,20,0)</f>
        <v>5325000000</v>
      </c>
      <c r="L20" s="25">
        <f>VLOOKUP(A20,[4]REP_EPG034_EjecucionPresupuesta!$C$5:AA$109,21,0)</f>
        <v>0</v>
      </c>
      <c r="M20" s="25">
        <f>VLOOKUP(A20,[4]REP_EPG034_EjecucionPresupuesta!$C$5:AA$109,22,0)</f>
        <v>1966287089</v>
      </c>
      <c r="N20" s="25">
        <f>VLOOKUP(A20,[4]REP_EPG034_EjecucionPresupuesta!$C$5:AA$109,23,0)</f>
        <v>1966287089</v>
      </c>
      <c r="O20" s="25">
        <f>VLOOKUP(A20,[4]REP_EPG034_EjecucionPresupuesta!$C$5:AA$109,24,0)</f>
        <v>1966287089</v>
      </c>
      <c r="P20" s="25">
        <f>VLOOKUP(A20,[4]REP_EPG034_EjecucionPresupuesta!$C$5:AA$109,25,0)</f>
        <v>1966287089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VLOOKUP(A21,[1]REP_EPG034_EjecucionPresupuesta!$C$5:R$109,16,0)</f>
        <v>0</v>
      </c>
      <c r="H21" s="25">
        <f>VLOOKUP(A21,[1]REP_EPG034_EjecucionPresupuesta!$C$5:S$109,17,0)</f>
        <v>0</v>
      </c>
      <c r="I21" s="25">
        <f>VLOOKUP(A21,[4]REP_EPG034_EjecucionPresupuesta!$C$5:AA$109,18,0)</f>
        <v>5813000000</v>
      </c>
      <c r="J21" s="25">
        <v>0</v>
      </c>
      <c r="K21" s="25">
        <f>VLOOKUP(A21,[4]REP_EPG034_EjecucionPresupuesta!$C$5:AA$109,20,0)</f>
        <v>5813000000</v>
      </c>
      <c r="L21" s="25">
        <f>VLOOKUP(A21,[4]REP_EPG034_EjecucionPresupuesta!$C$5:AA$109,21,0)</f>
        <v>0</v>
      </c>
      <c r="M21" s="25">
        <f>VLOOKUP(A21,[4]REP_EPG034_EjecucionPresupuesta!$C$5:AA$109,22,0)</f>
        <v>1517042354</v>
      </c>
      <c r="N21" s="25">
        <f>VLOOKUP(A21,[4]REP_EPG034_EjecucionPresupuesta!$C$5:AA$109,23,0)</f>
        <v>1517042354</v>
      </c>
      <c r="O21" s="25">
        <f>VLOOKUP(A21,[4]REP_EPG034_EjecucionPresupuesta!$C$5:AA$109,24,0)</f>
        <v>1517042354</v>
      </c>
      <c r="P21" s="25">
        <f>VLOOKUP(A21,[4]REP_EPG034_EjecucionPresupuesta!$C$5:AA$109,25,0)</f>
        <v>1517042354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VLOOKUP(A22,[1]REP_EPG034_EjecucionPresupuesta!$C$5:R$109,16,0)</f>
        <v>0</v>
      </c>
      <c r="H22" s="25">
        <f>VLOOKUP(A22,[1]REP_EPG034_EjecucionPresupuesta!$C$5:S$109,17,0)</f>
        <v>0</v>
      </c>
      <c r="I22" s="25">
        <f>VLOOKUP(A22,[4]REP_EPG034_EjecucionPresupuesta!$C$5:AA$109,18,0)</f>
        <v>2570000000</v>
      </c>
      <c r="J22" s="25">
        <v>0</v>
      </c>
      <c r="K22" s="25">
        <f>VLOOKUP(A22,[4]REP_EPG034_EjecucionPresupuesta!$C$5:AA$109,20,0)</f>
        <v>2570000000</v>
      </c>
      <c r="L22" s="25">
        <f>VLOOKUP(A22,[4]REP_EPG034_EjecucionPresupuesta!$C$5:AA$109,21,0)</f>
        <v>0</v>
      </c>
      <c r="M22" s="25">
        <f>VLOOKUP(A22,[4]REP_EPG034_EjecucionPresupuesta!$C$5:AA$109,22,0)</f>
        <v>900322565</v>
      </c>
      <c r="N22" s="25">
        <f>VLOOKUP(A22,[4]REP_EPG034_EjecucionPresupuesta!$C$5:AA$109,23,0)</f>
        <v>900322565</v>
      </c>
      <c r="O22" s="25">
        <f>VLOOKUP(A22,[4]REP_EPG034_EjecucionPresupuesta!$C$5:AA$109,24,0)</f>
        <v>900322565</v>
      </c>
      <c r="P22" s="25">
        <f>VLOOKUP(A22,[4]REP_EPG034_EjecucionPresupuesta!$C$5:AA$109,25,0)</f>
        <v>900322565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VLOOKUP(A23,[1]REP_EPG034_EjecucionPresupuesta!$C$5:R$109,16,0)</f>
        <v>0</v>
      </c>
      <c r="H23" s="25">
        <f>VLOOKUP(A23,[1]REP_EPG034_EjecucionPresupuesta!$C$5:S$109,17,0)</f>
        <v>0</v>
      </c>
      <c r="I23" s="25">
        <f>VLOOKUP(A23,[4]REP_EPG034_EjecucionPresupuesta!$C$5:AA$109,18,0)</f>
        <v>2169000000</v>
      </c>
      <c r="J23" s="25">
        <v>0</v>
      </c>
      <c r="K23" s="25">
        <f>VLOOKUP(A23,[4]REP_EPG034_EjecucionPresupuesta!$C$5:AA$109,20,0)</f>
        <v>2169000000</v>
      </c>
      <c r="L23" s="25">
        <f>VLOOKUP(A23,[4]REP_EPG034_EjecucionPresupuesta!$C$5:AA$109,21,0)</f>
        <v>0</v>
      </c>
      <c r="M23" s="25">
        <f>VLOOKUP(A23,[4]REP_EPG034_EjecucionPresupuesta!$C$5:AA$109,22,0)</f>
        <v>633945300</v>
      </c>
      <c r="N23" s="25">
        <f>VLOOKUP(A23,[4]REP_EPG034_EjecucionPresupuesta!$C$5:AA$109,23,0)</f>
        <v>633945300</v>
      </c>
      <c r="O23" s="25">
        <f>VLOOKUP(A23,[4]REP_EPG034_EjecucionPresupuesta!$C$5:AA$109,24,0)</f>
        <v>633945300</v>
      </c>
      <c r="P23" s="25">
        <f>VLOOKUP(A23,[4]REP_EPG034_EjecucionPresupuesta!$C$5:AA$109,25,0)</f>
        <v>633945300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VLOOKUP(A24,[1]REP_EPG034_EjecucionPresupuesta!$C$5:R$109,16,0)</f>
        <v>0</v>
      </c>
      <c r="H24" s="25">
        <f>VLOOKUP(A24,[1]REP_EPG034_EjecucionPresupuesta!$C$5:S$109,17,0)</f>
        <v>0</v>
      </c>
      <c r="I24" s="25">
        <f>VLOOKUP(A24,[4]REP_EPG034_EjecucionPresupuesta!$C$5:AA$109,18,0)</f>
        <v>2041000000</v>
      </c>
      <c r="J24" s="25">
        <v>0</v>
      </c>
      <c r="K24" s="25">
        <f>VLOOKUP(A24,[4]REP_EPG034_EjecucionPresupuesta!$C$5:AA$109,20,0)</f>
        <v>2041000000</v>
      </c>
      <c r="L24" s="25">
        <f>VLOOKUP(A24,[4]REP_EPG034_EjecucionPresupuesta!$C$5:AA$109,21,0)</f>
        <v>0</v>
      </c>
      <c r="M24" s="25">
        <f>VLOOKUP(A24,[4]REP_EPG034_EjecucionPresupuesta!$C$5:AA$109,22,0)</f>
        <v>544489600</v>
      </c>
      <c r="N24" s="25">
        <f>VLOOKUP(A24,[4]REP_EPG034_EjecucionPresupuesta!$C$5:AA$109,23,0)</f>
        <v>544489600</v>
      </c>
      <c r="O24" s="25">
        <f>VLOOKUP(A24,[4]REP_EPG034_EjecucionPresupuesta!$C$5:AA$109,24,0)</f>
        <v>544489600</v>
      </c>
      <c r="P24" s="25">
        <f>VLOOKUP(A24,[4]REP_EPG034_EjecucionPresupuesta!$C$5:AA$109,25,0)</f>
        <v>544489600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VLOOKUP(A25,[1]REP_EPG034_EjecucionPresupuesta!$C$5:R$109,16,0)</f>
        <v>0</v>
      </c>
      <c r="H25" s="25">
        <f>VLOOKUP(A25,[1]REP_EPG034_EjecucionPresupuesta!$C$5:S$109,17,0)</f>
        <v>0</v>
      </c>
      <c r="I25" s="25">
        <f>VLOOKUP(A25,[4]REP_EPG034_EjecucionPresupuesta!$C$5:AA$109,18,0)</f>
        <v>1369000000</v>
      </c>
      <c r="J25" s="25">
        <v>0</v>
      </c>
      <c r="K25" s="25">
        <f>VLOOKUP(A25,[4]REP_EPG034_EjecucionPresupuesta!$C$5:AA$109,20,0)</f>
        <v>1369000000</v>
      </c>
      <c r="L25" s="25">
        <f>VLOOKUP(A25,[4]REP_EPG034_EjecucionPresupuesta!$C$5:AA$109,21,0)</f>
        <v>0</v>
      </c>
      <c r="M25" s="25">
        <f>VLOOKUP(A25,[4]REP_EPG034_EjecucionPresupuesta!$C$5:AA$109,22,0)</f>
        <v>423463428</v>
      </c>
      <c r="N25" s="25">
        <f>VLOOKUP(A25,[4]REP_EPG034_EjecucionPresupuesta!$C$5:AA$109,23,0)</f>
        <v>423463428</v>
      </c>
      <c r="O25" s="25">
        <f>VLOOKUP(A25,[4]REP_EPG034_EjecucionPresupuesta!$C$5:AA$109,24,0)</f>
        <v>423463428</v>
      </c>
      <c r="P25" s="25">
        <f>VLOOKUP(A25,[4]REP_EPG034_EjecucionPresupuesta!$C$5:AA$109,25,0)</f>
        <v>423463428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0</v>
      </c>
      <c r="H26" s="24">
        <f t="shared" si="5"/>
        <v>0</v>
      </c>
      <c r="I26" s="24">
        <f t="shared" si="5"/>
        <v>4677000000</v>
      </c>
      <c r="J26" s="24">
        <f t="shared" si="5"/>
        <v>0</v>
      </c>
      <c r="K26" s="24">
        <f t="shared" si="5"/>
        <v>4677000000</v>
      </c>
      <c r="L26" s="24">
        <f t="shared" si="5"/>
        <v>0</v>
      </c>
      <c r="M26" s="24">
        <f t="shared" si="5"/>
        <v>2195986149</v>
      </c>
      <c r="N26" s="24">
        <f t="shared" si="5"/>
        <v>2195986149</v>
      </c>
      <c r="O26" s="24">
        <f t="shared" si="5"/>
        <v>2195986149</v>
      </c>
      <c r="P26" s="24">
        <f t="shared" si="5"/>
        <v>2195986149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VLOOKUP(A27,[1]REP_EPG034_EjecucionPresupuesta!$C$5:R$109,16,0)</f>
        <v>0</v>
      </c>
      <c r="H27" s="25">
        <f>VLOOKUP(A27,[1]REP_EPG034_EjecucionPresupuesta!$C$5:S$109,17,0)</f>
        <v>0</v>
      </c>
      <c r="I27" s="25">
        <f>VLOOKUP(A27,[4]REP_EPG034_EjecucionPresupuesta!$C$5:AA$109,18,0)</f>
        <v>1142000000</v>
      </c>
      <c r="J27" s="25">
        <v>0</v>
      </c>
      <c r="K27" s="25">
        <f>VLOOKUP(A27,[4]REP_EPG034_EjecucionPresupuesta!$C$5:AA$109,20,0)</f>
        <v>1142000000</v>
      </c>
      <c r="L27" s="25">
        <f>VLOOKUP(A27,[4]REP_EPG034_EjecucionPresupuesta!$C$5:AA$109,21,0)</f>
        <v>0</v>
      </c>
      <c r="M27" s="25">
        <f>VLOOKUP(A27,[4]REP_EPG034_EjecucionPresupuesta!$C$5:AA$109,22,0)</f>
        <v>504473602</v>
      </c>
      <c r="N27" s="25">
        <f>VLOOKUP(A27,[4]REP_EPG034_EjecucionPresupuesta!$C$5:AA$109,23,0)</f>
        <v>504473602</v>
      </c>
      <c r="O27" s="25">
        <f>VLOOKUP(A27,[4]REP_EPG034_EjecucionPresupuesta!$C$5:AA$109,24,0)</f>
        <v>504473602</v>
      </c>
      <c r="P27" s="25">
        <f>VLOOKUP(A27,[4]REP_EPG034_EjecucionPresupuesta!$C$5:AA$109,25,0)</f>
        <v>504473602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VLOOKUP(A28,[1]REP_EPG034_EjecucionPresupuesta!$C$5:R$109,16,0)</f>
        <v>0</v>
      </c>
      <c r="H28" s="25">
        <f>VLOOKUP(A28,[1]REP_EPG034_EjecucionPresupuesta!$C$5:S$109,17,0)</f>
        <v>0</v>
      </c>
      <c r="I28" s="25">
        <f>VLOOKUP(A28,[4]REP_EPG034_EjecucionPresupuesta!$C$5:AA$109,18,0)</f>
        <v>1142000000</v>
      </c>
      <c r="J28" s="25">
        <v>0</v>
      </c>
      <c r="K28" s="25">
        <f>VLOOKUP(A28,[4]REP_EPG034_EjecucionPresupuesta!$C$5:AA$109,20,0)</f>
        <v>1142000000</v>
      </c>
      <c r="L28" s="25">
        <f>VLOOKUP(A28,[4]REP_EPG034_EjecucionPresupuesta!$C$5:AA$109,21,0)</f>
        <v>0</v>
      </c>
      <c r="M28" s="25">
        <f>VLOOKUP(A28,[4]REP_EPG034_EjecucionPresupuesta!$C$5:AA$109,22,0)</f>
        <v>285402851</v>
      </c>
      <c r="N28" s="25">
        <f>VLOOKUP(A28,[4]REP_EPG034_EjecucionPresupuesta!$C$5:AA$109,23,0)</f>
        <v>285402851</v>
      </c>
      <c r="O28" s="25">
        <f>VLOOKUP(A28,[4]REP_EPG034_EjecucionPresupuesta!$C$5:AA$109,24,0)</f>
        <v>285402851</v>
      </c>
      <c r="P28" s="25">
        <f>VLOOKUP(A28,[4]REP_EPG034_EjecucionPresupuesta!$C$5:AA$109,25,0)</f>
        <v>285402851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VLOOKUP(A29,[1]REP_EPG034_EjecucionPresupuesta!$C$5:R$109,16,0)</f>
        <v>0</v>
      </c>
      <c r="H29" s="25">
        <f>VLOOKUP(A29,[1]REP_EPG034_EjecucionPresupuesta!$C$5:S$109,17,0)</f>
        <v>0</v>
      </c>
      <c r="I29" s="25">
        <f>VLOOKUP(A29,[4]REP_EPG034_EjecucionPresupuesta!$C$5:AA$109,18,0)</f>
        <v>199000000</v>
      </c>
      <c r="J29" s="25">
        <v>0</v>
      </c>
      <c r="K29" s="25">
        <f>VLOOKUP(A29,[4]REP_EPG034_EjecucionPresupuesta!$C$5:AA$109,20,0)</f>
        <v>199000000</v>
      </c>
      <c r="L29" s="25">
        <f>VLOOKUP(A29,[4]REP_EPG034_EjecucionPresupuesta!$C$5:AA$109,21,0)</f>
        <v>0</v>
      </c>
      <c r="M29" s="25">
        <f>VLOOKUP(A29,[4]REP_EPG034_EjecucionPresupuesta!$C$5:AA$109,22,0)</f>
        <v>60895885</v>
      </c>
      <c r="N29" s="25">
        <f>VLOOKUP(A29,[4]REP_EPG034_EjecucionPresupuesta!$C$5:AA$109,23,0)</f>
        <v>60895885</v>
      </c>
      <c r="O29" s="25">
        <f>VLOOKUP(A29,[4]REP_EPG034_EjecucionPresupuesta!$C$5:AA$109,24,0)</f>
        <v>60895885</v>
      </c>
      <c r="P29" s="25">
        <f>VLOOKUP(A29,[4]REP_EPG034_EjecucionPresupuesta!$C$5:AA$109,25,0)</f>
        <v>60895885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VLOOKUP(A30,[1]REP_EPG034_EjecucionPresupuesta!$C$5:R$109,16,0)</f>
        <v>0</v>
      </c>
      <c r="H30" s="25">
        <f>VLOOKUP(A30,[1]REP_EPG034_EjecucionPresupuesta!$C$5:S$109,17,0)</f>
        <v>0</v>
      </c>
      <c r="I30" s="25">
        <f>VLOOKUP(A30,[4]REP_EPG034_EjecucionPresupuesta!$C$5:AA$109,18,0)</f>
        <v>1762000000</v>
      </c>
      <c r="J30" s="25">
        <v>0</v>
      </c>
      <c r="K30" s="25">
        <f>VLOOKUP(A30,[4]REP_EPG034_EjecucionPresupuesta!$C$5:AA$109,20,0)</f>
        <v>1762000000</v>
      </c>
      <c r="L30" s="25">
        <f>VLOOKUP(A30,[4]REP_EPG034_EjecucionPresupuesta!$C$5:AA$109,21,0)</f>
        <v>0</v>
      </c>
      <c r="M30" s="25">
        <f>VLOOKUP(A30,[4]REP_EPG034_EjecucionPresupuesta!$C$5:AA$109,22,0)</f>
        <v>1182111592</v>
      </c>
      <c r="N30" s="25">
        <f>VLOOKUP(A30,[4]REP_EPG034_EjecucionPresupuesta!$C$5:AA$109,23,0)</f>
        <v>1182111592</v>
      </c>
      <c r="O30" s="25">
        <f>VLOOKUP(A30,[4]REP_EPG034_EjecucionPresupuesta!$C$5:AA$109,24,0)</f>
        <v>1182111592</v>
      </c>
      <c r="P30" s="25">
        <f>VLOOKUP(A30,[4]REP_EPG034_EjecucionPresupuesta!$C$5:AA$109,25,0)</f>
        <v>1182111592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VLOOKUP(A31,[1]REP_EPG034_EjecucionPresupuesta!$C$5:R$109,16,0)</f>
        <v>0</v>
      </c>
      <c r="H31" s="25">
        <f>VLOOKUP(A31,[1]REP_EPG034_EjecucionPresupuesta!$C$5:S$109,17,0)</f>
        <v>0</v>
      </c>
      <c r="I31" s="25">
        <f>VLOOKUP(A31,[4]REP_EPG034_EjecucionPresupuesta!$C$5:AA$109,18,0)</f>
        <v>50000000</v>
      </c>
      <c r="J31" s="25">
        <v>0</v>
      </c>
      <c r="K31" s="25">
        <f>VLOOKUP(A31,[4]REP_EPG034_EjecucionPresupuesta!$C$5:AA$109,20,0)</f>
        <v>50000000</v>
      </c>
      <c r="L31" s="25">
        <f>VLOOKUP(A31,[4]REP_EPG034_EjecucionPresupuesta!$C$5:AA$109,21,0)</f>
        <v>0</v>
      </c>
      <c r="M31" s="25">
        <f>VLOOKUP(A31,[4]REP_EPG034_EjecucionPresupuesta!$C$5:AA$109,22,0)</f>
        <v>0</v>
      </c>
      <c r="N31" s="25">
        <f>VLOOKUP(A31,[4]REP_EPG034_EjecucionPresupuesta!$C$5:AA$109,23,0)</f>
        <v>0</v>
      </c>
      <c r="O31" s="25">
        <f>VLOOKUP(A31,[4]REP_EPG034_EjecucionPresupuesta!$C$5:AA$109,24,0)</f>
        <v>0</v>
      </c>
      <c r="P31" s="25">
        <f>VLOOKUP(A31,[4]REP_EPG034_EjecucionPresupuesta!$C$5:AA$109,25,0)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VLOOKUP(A32,[1]REP_EPG034_EjecucionPresupuesta!$C$5:R$109,16,0)</f>
        <v>0</v>
      </c>
      <c r="H32" s="25">
        <f>VLOOKUP(A32,[1]REP_EPG034_EjecucionPresupuesta!$C$5:S$109,17,0)</f>
        <v>0</v>
      </c>
      <c r="I32" s="25">
        <f>VLOOKUP(A32,[4]REP_EPG034_EjecucionPresupuesta!$C$5:AA$109,18,0)</f>
        <v>293000000</v>
      </c>
      <c r="J32" s="25">
        <v>0</v>
      </c>
      <c r="K32" s="25">
        <f>VLOOKUP(A32,[4]REP_EPG034_EjecucionPresupuesta!$C$5:AA$109,20,0)</f>
        <v>293000000</v>
      </c>
      <c r="L32" s="25">
        <f>VLOOKUP(A32,[4]REP_EPG034_EjecucionPresupuesta!$C$5:AA$109,21,0)</f>
        <v>0</v>
      </c>
      <c r="M32" s="25">
        <f>VLOOKUP(A32,[4]REP_EPG034_EjecucionPresupuesta!$C$5:AA$109,22,0)</f>
        <v>155813655</v>
      </c>
      <c r="N32" s="25">
        <f>VLOOKUP(A32,[4]REP_EPG034_EjecucionPresupuesta!$C$5:AA$109,23,0)</f>
        <v>155813655</v>
      </c>
      <c r="O32" s="25">
        <f>VLOOKUP(A32,[4]REP_EPG034_EjecucionPresupuesta!$C$5:AA$109,24,0)</f>
        <v>155813655</v>
      </c>
      <c r="P32" s="25">
        <f>VLOOKUP(A32,[4]REP_EPG034_EjecucionPresupuesta!$C$5:AA$109,25,0)</f>
        <v>155813655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VLOOKUP(A33,[1]REP_EPG034_EjecucionPresupuesta!$C$5:R$109,16,0)</f>
        <v>0</v>
      </c>
      <c r="H33" s="25">
        <f>VLOOKUP(A33,[1]REP_EPG034_EjecucionPresupuesta!$C$5:S$109,17,0)</f>
        <v>0</v>
      </c>
      <c r="I33" s="25">
        <f>VLOOKUP(A33,[4]REP_EPG034_EjecucionPresupuesta!$C$5:AA$109,18,0)</f>
        <v>89000000</v>
      </c>
      <c r="J33" s="25">
        <v>0</v>
      </c>
      <c r="K33" s="25">
        <f>VLOOKUP(A33,[4]REP_EPG034_EjecucionPresupuesta!$C$5:AA$109,20,0)</f>
        <v>89000000</v>
      </c>
      <c r="L33" s="25">
        <f>VLOOKUP(A33,[4]REP_EPG034_EjecucionPresupuesta!$C$5:AA$109,21,0)</f>
        <v>0</v>
      </c>
      <c r="M33" s="25">
        <f>VLOOKUP(A33,[4]REP_EPG034_EjecucionPresupuesta!$C$5:AA$109,22,0)</f>
        <v>7288564</v>
      </c>
      <c r="N33" s="25">
        <f>VLOOKUP(A33,[4]REP_EPG034_EjecucionPresupuesta!$C$5:AA$109,23,0)</f>
        <v>7288564</v>
      </c>
      <c r="O33" s="25">
        <f>VLOOKUP(A33,[4]REP_EPG034_EjecucionPresupuesta!$C$5:AA$109,24,0)</f>
        <v>7288564</v>
      </c>
      <c r="P33" s="25">
        <f>VLOOKUP(A33,[4]REP_EPG034_EjecucionPresupuesta!$C$5:AA$109,25,0)</f>
        <v>7288564</v>
      </c>
    </row>
    <row r="34" spans="1:16378" s="21" customFormat="1" ht="18" customHeight="1" x14ac:dyDescent="0.25">
      <c r="A34" s="41" t="s">
        <v>76</v>
      </c>
      <c r="B34" s="41"/>
      <c r="C34" s="41"/>
      <c r="D34" s="41"/>
      <c r="E34" s="41"/>
      <c r="F34" s="17">
        <f>SUM(F44+F52+F35)</f>
        <v>26841815600</v>
      </c>
      <c r="G34" s="17">
        <f t="shared" ref="G34:P34" si="6">SUM(G44+G52+G35)</f>
        <v>14146000000</v>
      </c>
      <c r="H34" s="17">
        <f t="shared" si="6"/>
        <v>0</v>
      </c>
      <c r="I34" s="17">
        <f t="shared" si="6"/>
        <v>40987815600</v>
      </c>
      <c r="J34" s="17">
        <f t="shared" si="6"/>
        <v>0</v>
      </c>
      <c r="K34" s="17">
        <f t="shared" si="6"/>
        <v>32593665547.900002</v>
      </c>
      <c r="L34" s="17">
        <f t="shared" si="6"/>
        <v>8394150052.0999994</v>
      </c>
      <c r="M34" s="17">
        <f t="shared" si="6"/>
        <v>26388305796.689999</v>
      </c>
      <c r="N34" s="17">
        <f t="shared" si="6"/>
        <v>8201212781.6900005</v>
      </c>
      <c r="O34" s="17">
        <f t="shared" si="6"/>
        <v>7850613369.3199997</v>
      </c>
      <c r="P34" s="17">
        <f t="shared" si="6"/>
        <v>7850613369.3199997</v>
      </c>
      <c r="Q34" s="37">
        <f>I34-[2]REP_EPG034_EjecucionPresupuesta!$T$8</f>
        <v>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7">+G37+G39+G41</f>
        <v>3160976000</v>
      </c>
      <c r="H35" s="24">
        <f t="shared" si="7"/>
        <v>0</v>
      </c>
      <c r="I35" s="24">
        <f t="shared" si="7"/>
        <v>1759769325.6500001</v>
      </c>
      <c r="J35" s="24">
        <f t="shared" si="7"/>
        <v>0</v>
      </c>
      <c r="K35" s="24">
        <f t="shared" si="7"/>
        <v>960483557</v>
      </c>
      <c r="L35" s="24">
        <f t="shared" si="7"/>
        <v>799285768.64999998</v>
      </c>
      <c r="M35" s="24">
        <f t="shared" si="7"/>
        <v>855539388</v>
      </c>
      <c r="N35" s="24">
        <f t="shared" si="7"/>
        <v>0</v>
      </c>
      <c r="O35" s="24">
        <f t="shared" si="7"/>
        <v>0</v>
      </c>
      <c r="P35" s="24">
        <f t="shared" si="7"/>
        <v>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6" si="8">+G37</f>
        <v>868160000</v>
      </c>
      <c r="H36" s="24">
        <f t="shared" si="8"/>
        <v>0</v>
      </c>
      <c r="I36" s="24">
        <f t="shared" si="8"/>
        <v>746561367.30999994</v>
      </c>
      <c r="J36" s="24">
        <f t="shared" si="8"/>
        <v>0</v>
      </c>
      <c r="K36" s="24">
        <f t="shared" si="8"/>
        <v>0</v>
      </c>
      <c r="L36" s="24">
        <f t="shared" si="8"/>
        <v>746561367.30999994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P37" si="9">+F38</f>
        <v>0</v>
      </c>
      <c r="G37" s="24">
        <f t="shared" si="9"/>
        <v>868160000</v>
      </c>
      <c r="H37" s="24">
        <f t="shared" si="9"/>
        <v>0</v>
      </c>
      <c r="I37" s="24">
        <f t="shared" si="9"/>
        <v>746561367.30999994</v>
      </c>
      <c r="J37" s="24">
        <f t="shared" si="9"/>
        <v>0</v>
      </c>
      <c r="K37" s="24">
        <f t="shared" si="9"/>
        <v>0</v>
      </c>
      <c r="L37" s="24">
        <f t="shared" si="9"/>
        <v>746561367.30999994</v>
      </c>
      <c r="M37" s="24">
        <f t="shared" si="9"/>
        <v>0</v>
      </c>
      <c r="N37" s="24">
        <f t="shared" si="9"/>
        <v>0</v>
      </c>
      <c r="O37" s="24">
        <f t="shared" si="9"/>
        <v>0</v>
      </c>
      <c r="P37" s="24">
        <f t="shared" si="9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25">
        <v>0</v>
      </c>
      <c r="I38" s="25">
        <f>VLOOKUP(A38,[4]REP_EPG034_EjecucionPresupuesta!$C$5:AA$109,18,0)</f>
        <v>746561367.30999994</v>
      </c>
      <c r="J38" s="25">
        <v>0</v>
      </c>
      <c r="K38" s="25">
        <f>VLOOKUP(A38,[4]REP_EPG034_EjecucionPresupuesta!$C$5:AA$109,20,0)</f>
        <v>0</v>
      </c>
      <c r="L38" s="25">
        <f>VLOOKUP(A38,[4]REP_EPG034_EjecucionPresupuesta!$C$5:AA$109,21,0)</f>
        <v>746561367.30999994</v>
      </c>
      <c r="M38" s="25">
        <f>VLOOKUP(A38,[4]REP_EPG034_EjecucionPresupuesta!$C$5:AA$109,22,0)</f>
        <v>0</v>
      </c>
      <c r="N38" s="25">
        <f>VLOOKUP(A38,[4]REP_EPG034_EjecucionPresupuesta!$C$5:AA$109,23,0)</f>
        <v>0</v>
      </c>
      <c r="O38" s="25">
        <f>VLOOKUP(A38,[4]REP_EPG034_EjecucionPresupuesta!$C$5:AA$109,24,0)</f>
        <v>0</v>
      </c>
      <c r="P38" s="25">
        <f>VLOOKUP(A38,[4]REP_EPG034_EjecucionPresupuesta!$C$5:AA$109,25,0)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0">+G40</f>
        <v>2147768000</v>
      </c>
      <c r="H39" s="24">
        <f t="shared" si="10"/>
        <v>0</v>
      </c>
      <c r="I39" s="24">
        <f t="shared" si="10"/>
        <v>868159958.34000003</v>
      </c>
      <c r="J39" s="24">
        <f t="shared" si="10"/>
        <v>0</v>
      </c>
      <c r="K39" s="24">
        <f t="shared" si="10"/>
        <v>815435838</v>
      </c>
      <c r="L39" s="24">
        <f t="shared" si="10"/>
        <v>52724120.340000004</v>
      </c>
      <c r="M39" s="24">
        <f t="shared" si="10"/>
        <v>815435838</v>
      </c>
      <c r="N39" s="24">
        <f t="shared" si="10"/>
        <v>0</v>
      </c>
      <c r="O39" s="24">
        <f t="shared" si="10"/>
        <v>0</v>
      </c>
      <c r="P39" s="24">
        <f t="shared" si="10"/>
        <v>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VLOOKUP(A40,[4]REP_EPG034_EjecucionPresupuesta!$C$5:AA$109,18,0)</f>
        <v>868159958.34000003</v>
      </c>
      <c r="J40" s="25">
        <v>0</v>
      </c>
      <c r="K40" s="25">
        <f>VLOOKUP(A40,[4]REP_EPG034_EjecucionPresupuesta!$C$5:AA$109,20,0)</f>
        <v>815435838</v>
      </c>
      <c r="L40" s="25">
        <f>VLOOKUP(A40,[4]REP_EPG034_EjecucionPresupuesta!$C$5:AA$109,21,0)</f>
        <v>52724120.340000004</v>
      </c>
      <c r="M40" s="25">
        <f>VLOOKUP(A40,[4]REP_EPG034_EjecucionPresupuesta!$C$5:AA$109,22,0)</f>
        <v>815435838</v>
      </c>
      <c r="N40" s="25">
        <f>VLOOKUP(A40,[4]REP_EPG034_EjecucionPresupuesta!$C$5:AA$109,23,0)</f>
        <v>0</v>
      </c>
      <c r="O40" s="25">
        <f>VLOOKUP(A40,[4]REP_EPG034_EjecucionPresupuesta!$C$5:AA$109,24,0)</f>
        <v>0</v>
      </c>
      <c r="P40" s="25">
        <f>VLOOKUP(A40,[4]REP_EPG034_EjecucionPresupuesta!$C$5:AA$109,25,0)</f>
        <v>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1">+G42</f>
        <v>145048000</v>
      </c>
      <c r="H41" s="24">
        <f t="shared" si="11"/>
        <v>0</v>
      </c>
      <c r="I41" s="24">
        <f t="shared" si="11"/>
        <v>145048000</v>
      </c>
      <c r="J41" s="24">
        <f t="shared" si="11"/>
        <v>0</v>
      </c>
      <c r="K41" s="24">
        <f t="shared" si="11"/>
        <v>145047719</v>
      </c>
      <c r="L41" s="24">
        <f t="shared" si="11"/>
        <v>281</v>
      </c>
      <c r="M41" s="24">
        <f t="shared" si="11"/>
        <v>40103550</v>
      </c>
      <c r="N41" s="24">
        <f t="shared" si="11"/>
        <v>0</v>
      </c>
      <c r="O41" s="24">
        <f t="shared" si="11"/>
        <v>0</v>
      </c>
      <c r="P41" s="24">
        <f t="shared" si="11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VLOOKUP(A42,[1]REP_EPG034_EjecucionPresupuesta!$C$5:S$109,17,0)</f>
        <v>0</v>
      </c>
      <c r="I42" s="25">
        <f>VLOOKUP(A42,[4]REP_EPG034_EjecucionPresupuesta!$C$5:AA$109,18,0)</f>
        <v>145048000</v>
      </c>
      <c r="J42" s="25">
        <v>0</v>
      </c>
      <c r="K42" s="25">
        <f>VLOOKUP(A42,[4]REP_EPG034_EjecucionPresupuesta!$C$5:AA$109,20,0)</f>
        <v>145047719</v>
      </c>
      <c r="L42" s="25">
        <f>VLOOKUP(A42,[4]REP_EPG034_EjecucionPresupuesta!$C$5:AA$109,21,0)</f>
        <v>281</v>
      </c>
      <c r="M42" s="25">
        <f>VLOOKUP(A42,[4]REP_EPG034_EjecucionPresupuesta!$C$5:AA$109,22,0)</f>
        <v>40103550</v>
      </c>
      <c r="N42" s="25">
        <f>VLOOKUP(A42,[4]REP_EPG034_EjecucionPresupuesta!$C$5:AA$109,23,0)</f>
        <v>0</v>
      </c>
      <c r="O42" s="25">
        <f>VLOOKUP(A42,[4]REP_EPG034_EjecucionPresupuesta!$C$5:AA$109,24,0)</f>
        <v>0</v>
      </c>
      <c r="P42" s="25">
        <f>VLOOKUP(A42,[4]REP_EPG034_EjecucionPresupuesta!$C$5:AA$109,25,0)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2">+G44</f>
        <v>286542000</v>
      </c>
      <c r="H43" s="24">
        <f t="shared" si="12"/>
        <v>0</v>
      </c>
      <c r="I43" s="24">
        <f t="shared" si="12"/>
        <v>692240360</v>
      </c>
      <c r="J43" s="24">
        <f t="shared" si="12"/>
        <v>0</v>
      </c>
      <c r="K43" s="24">
        <f t="shared" si="12"/>
        <v>21370460</v>
      </c>
      <c r="L43" s="24">
        <f t="shared" si="12"/>
        <v>670869900</v>
      </c>
      <c r="M43" s="24">
        <f t="shared" si="12"/>
        <v>21370460</v>
      </c>
      <c r="N43" s="24">
        <f t="shared" si="12"/>
        <v>11370460</v>
      </c>
      <c r="O43" s="24">
        <f t="shared" si="12"/>
        <v>11370460</v>
      </c>
      <c r="P43" s="24">
        <f t="shared" si="12"/>
        <v>11370460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3">SUM(G45:G51)</f>
        <v>286542000</v>
      </c>
      <c r="H44" s="24">
        <f t="shared" si="13"/>
        <v>0</v>
      </c>
      <c r="I44" s="24">
        <f t="shared" si="13"/>
        <v>692240360</v>
      </c>
      <c r="J44" s="24">
        <f t="shared" si="13"/>
        <v>0</v>
      </c>
      <c r="K44" s="24">
        <f t="shared" si="13"/>
        <v>21370460</v>
      </c>
      <c r="L44" s="24">
        <f t="shared" si="13"/>
        <v>670869900</v>
      </c>
      <c r="M44" s="24">
        <f t="shared" si="13"/>
        <v>21370460</v>
      </c>
      <c r="N44" s="24">
        <f t="shared" si="13"/>
        <v>11370460</v>
      </c>
      <c r="O44" s="24">
        <f t="shared" si="13"/>
        <v>11370460</v>
      </c>
      <c r="P44" s="24">
        <f t="shared" si="13"/>
        <v>11370460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VLOOKUP(A45,[1]REP_EPG034_EjecucionPresupuesta!$C$5:R$109,16,0)</f>
        <v>0</v>
      </c>
      <c r="H45" s="25">
        <f>VLOOKUP(A45,[1]REP_EPG034_EjecucionPresupuesta!$C$5:S$109,17,0)</f>
        <v>0</v>
      </c>
      <c r="I45" s="25">
        <f>VLOOKUP(A45,[4]REP_EPG034_EjecucionPresupuesta!$C$5:AA$109,18,0)</f>
        <v>9013000</v>
      </c>
      <c r="J45" s="25">
        <v>0</v>
      </c>
      <c r="K45" s="25">
        <f>VLOOKUP(A45,[4]REP_EPG034_EjecucionPresupuesta!$C$5:AA$109,20,0)</f>
        <v>500000</v>
      </c>
      <c r="L45" s="25">
        <f>VLOOKUP(A45,[4]REP_EPG034_EjecucionPresupuesta!$C$5:AA$109,21,0)</f>
        <v>8513000</v>
      </c>
      <c r="M45" s="25">
        <f>VLOOKUP(A45,[4]REP_EPG034_EjecucionPresupuesta!$C$5:AA$109,22,0)</f>
        <v>500000</v>
      </c>
      <c r="N45" s="25">
        <f>VLOOKUP(A45,[4]REP_EPG034_EjecucionPresupuesta!$C$5:AA$109,23,0)</f>
        <v>500000</v>
      </c>
      <c r="O45" s="25">
        <f>VLOOKUP(A45,[4]REP_EPG034_EjecucionPresupuesta!$C$5:AA$109,24,0)</f>
        <v>500000</v>
      </c>
      <c r="P45" s="25">
        <f>VLOOKUP(A45,[4]REP_EPG034_EjecucionPresupuesta!$C$5:AA$109,25,0)</f>
        <v>500000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295</v>
      </c>
      <c r="B46" s="15" t="s">
        <v>20</v>
      </c>
      <c r="C46" s="15" t="s">
        <v>27</v>
      </c>
      <c r="D46" s="15" t="s">
        <v>28</v>
      </c>
      <c r="E46" s="3" t="s">
        <v>296</v>
      </c>
      <c r="F46" s="25">
        <v>0</v>
      </c>
      <c r="G46" s="25">
        <v>0</v>
      </c>
      <c r="H46" s="25">
        <v>0</v>
      </c>
      <c r="I46" s="25">
        <f>VLOOKUP(A46,[4]REP_EPG034_EjecucionPresupuesta!$C$5:AA$109,18,0)</f>
        <v>3323370</v>
      </c>
      <c r="J46" s="25">
        <v>0</v>
      </c>
      <c r="K46" s="25">
        <f>VLOOKUP(A46,[4]REP_EPG034_EjecucionPresupuesta!$C$5:AA$109,20,0)</f>
        <v>0</v>
      </c>
      <c r="L46" s="25">
        <f>VLOOKUP(A46,[4]REP_EPG034_EjecucionPresupuesta!$C$5:AA$109,21,0)</f>
        <v>3323370</v>
      </c>
      <c r="M46" s="25">
        <f>VLOOKUP(A46,[4]REP_EPG034_EjecucionPresupuesta!$C$5:AA$109,22,0)</f>
        <v>0</v>
      </c>
      <c r="N46" s="25">
        <f>VLOOKUP(A46,[4]REP_EPG034_EjecucionPresupuesta!$C$5:AA$109,23,0)</f>
        <v>0</v>
      </c>
      <c r="O46" s="25">
        <f>VLOOKUP(A46,[4]REP_EPG034_EjecucionPresupuesta!$C$5:AA$109,24,0)</f>
        <v>0</v>
      </c>
      <c r="P46" s="25">
        <f>VLOOKUP(A46,[4]REP_EPG034_EjecucionPresupuesta!$C$5:AA$109,25,0)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25">
        <f>VLOOKUP(A47,[1]REP_EPG034_EjecucionPresupuesta!$C$5:R$109,16,0)</f>
        <v>286542000</v>
      </c>
      <c r="H47" s="25">
        <f>VLOOKUP(A47,[1]REP_EPG034_EjecucionPresupuesta!$C$5:S$109,17,0)</f>
        <v>0</v>
      </c>
      <c r="I47" s="25">
        <f>VLOOKUP(A47,[4]REP_EPG034_EjecucionPresupuesta!$C$5:AA$109,18,0)</f>
        <v>592606020</v>
      </c>
      <c r="J47" s="25">
        <v>0</v>
      </c>
      <c r="K47" s="25">
        <f>VLOOKUP(A47,[4]REP_EPG034_EjecucionPresupuesta!$C$5:AA$109,20,0)</f>
        <v>3064020</v>
      </c>
      <c r="L47" s="25">
        <f>VLOOKUP(A47,[4]REP_EPG034_EjecucionPresupuesta!$C$5:AA$109,21,0)</f>
        <v>589542000</v>
      </c>
      <c r="M47" s="25">
        <f>VLOOKUP(A47,[4]REP_EPG034_EjecucionPresupuesta!$C$5:AA$109,22,0)</f>
        <v>3064020</v>
      </c>
      <c r="N47" s="25">
        <f>VLOOKUP(A47,[4]REP_EPG034_EjecucionPresupuesta!$C$5:AA$109,23,0)</f>
        <v>3064020</v>
      </c>
      <c r="O47" s="25">
        <f>VLOOKUP(A47,[4]REP_EPG034_EjecucionPresupuesta!$C$5:AA$109,24,0)</f>
        <v>3064020</v>
      </c>
      <c r="P47" s="25">
        <f>VLOOKUP(A47,[4]REP_EPG034_EjecucionPresupuesta!$C$5:AA$109,25,0)</f>
        <v>3064020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25">
        <f>VLOOKUP(A48,[1]REP_EPG034_EjecucionPresupuesta!$C$5:R$109,16,0)</f>
        <v>0</v>
      </c>
      <c r="H48" s="25">
        <f>VLOOKUP(A48,[1]REP_EPG034_EjecucionPresupuesta!$C$5:S$109,17,0)</f>
        <v>0</v>
      </c>
      <c r="I48" s="25">
        <f>VLOOKUP(A48,[4]REP_EPG034_EjecucionPresupuesta!$C$5:AA$109,18,0)</f>
        <v>12097000</v>
      </c>
      <c r="J48" s="25">
        <v>0</v>
      </c>
      <c r="K48" s="25">
        <f>VLOOKUP(A48,[4]REP_EPG034_EjecucionPresupuesta!$C$5:AA$109,20,0)</f>
        <v>11651040</v>
      </c>
      <c r="L48" s="25">
        <f>VLOOKUP(A48,[4]REP_EPG034_EjecucionPresupuesta!$C$5:AA$109,21,0)</f>
        <v>445960</v>
      </c>
      <c r="M48" s="25">
        <f>VLOOKUP(A48,[4]REP_EPG034_EjecucionPresupuesta!$C$5:AA$109,22,0)</f>
        <v>11651040</v>
      </c>
      <c r="N48" s="25">
        <f>VLOOKUP(A48,[4]REP_EPG034_EjecucionPresupuesta!$C$5:AA$109,23,0)</f>
        <v>1651040</v>
      </c>
      <c r="O48" s="25">
        <f>VLOOKUP(A48,[4]REP_EPG034_EjecucionPresupuesta!$C$5:AA$109,24,0)</f>
        <v>1651040</v>
      </c>
      <c r="P48" s="25">
        <f>VLOOKUP(A48,[4]REP_EPG034_EjecucionPresupuesta!$C$5:AA$109,25,0)</f>
        <v>1651040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VLOOKUP(A49,[1]REP_EPG034_EjecucionPresupuesta!$C$5:R$109,16,0)</f>
        <v>0</v>
      </c>
      <c r="H49" s="25">
        <f>VLOOKUP(A49,[1]REP_EPG034_EjecucionPresupuesta!$C$5:S$109,17,0)</f>
        <v>0</v>
      </c>
      <c r="I49" s="25">
        <f>VLOOKUP(A49,[4]REP_EPG034_EjecucionPresupuesta!$C$5:AA$109,18,0)</f>
        <v>49642000</v>
      </c>
      <c r="J49" s="25">
        <v>0</v>
      </c>
      <c r="K49" s="25">
        <f>VLOOKUP(A49,[4]REP_EPG034_EjecucionPresupuesta!$C$5:AA$109,20,0)</f>
        <v>800000</v>
      </c>
      <c r="L49" s="25">
        <f>VLOOKUP(A49,[4]REP_EPG034_EjecucionPresupuesta!$C$5:AA$109,21,0)</f>
        <v>48842000</v>
      </c>
      <c r="M49" s="25">
        <f>VLOOKUP(A49,[4]REP_EPG034_EjecucionPresupuesta!$C$5:AA$109,22,0)</f>
        <v>800000</v>
      </c>
      <c r="N49" s="25">
        <f>VLOOKUP(A49,[4]REP_EPG034_EjecucionPresupuesta!$C$5:AA$109,23,0)</f>
        <v>800000</v>
      </c>
      <c r="O49" s="25">
        <f>VLOOKUP(A49,[4]REP_EPG034_EjecucionPresupuesta!$C$5:AA$109,24,0)</f>
        <v>800000</v>
      </c>
      <c r="P49" s="25">
        <f>VLOOKUP(A49,[4]REP_EPG034_EjecucionPresupuesta!$C$5:AA$109,25,0)</f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25">
        <v>0</v>
      </c>
      <c r="H50" s="25">
        <f>VLOOKUP(A50,[1]REP_EPG034_EjecucionPresupuesta!$C$5:S$109,17,0)</f>
        <v>0</v>
      </c>
      <c r="I50" s="25">
        <f>VLOOKUP(A50,[4]REP_EPG034_EjecucionPresupuesta!$C$5:AA$109,18,0)</f>
        <v>19558970</v>
      </c>
      <c r="J50" s="25">
        <v>0</v>
      </c>
      <c r="K50" s="25">
        <f>VLOOKUP(A50,[4]REP_EPG034_EjecucionPresupuesta!$C$5:AA$109,20,0)</f>
        <v>5355400</v>
      </c>
      <c r="L50" s="25">
        <f>VLOOKUP(A50,[4]REP_EPG034_EjecucionPresupuesta!$C$5:AA$109,21,0)</f>
        <v>14203570</v>
      </c>
      <c r="M50" s="25">
        <f>VLOOKUP(A50,[4]REP_EPG034_EjecucionPresupuesta!$C$5:AA$109,22,0)</f>
        <v>5355400</v>
      </c>
      <c r="N50" s="25">
        <f>VLOOKUP(A50,[4]REP_EPG034_EjecucionPresupuesta!$C$5:AA$109,23,0)</f>
        <v>5355400</v>
      </c>
      <c r="O50" s="25">
        <f>VLOOKUP(A50,[4]REP_EPG034_EjecucionPresupuesta!$C$5:AA$109,24,0)</f>
        <v>5355400</v>
      </c>
      <c r="P50" s="25">
        <f>VLOOKUP(A50,[4]REP_EPG034_EjecucionPresupuesta!$C$5:AA$109,25,0)</f>
        <v>5355400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VLOOKUP(A51,[1]REP_EPG034_EjecucionPresupuesta!$C$5:R$109,16,0)</f>
        <v>0</v>
      </c>
      <c r="H51" s="25">
        <f>VLOOKUP(A51,[1]REP_EPG034_EjecucionPresupuesta!$C$5:S$109,17,0)</f>
        <v>0</v>
      </c>
      <c r="I51" s="25">
        <f>VLOOKUP(A51,[4]REP_EPG034_EjecucionPresupuesta!$C$5:AA$109,18,0)</f>
        <v>6000000</v>
      </c>
      <c r="J51" s="25">
        <v>0</v>
      </c>
      <c r="K51" s="25">
        <f>VLOOKUP(A51,[4]REP_EPG034_EjecucionPresupuesta!$C$5:AA$109,20,0)</f>
        <v>0</v>
      </c>
      <c r="L51" s="25">
        <f>VLOOKUP(A51,[4]REP_EPG034_EjecucionPresupuesta!$C$5:AA$109,21,0)</f>
        <v>6000000</v>
      </c>
      <c r="M51" s="25">
        <f>VLOOKUP(A51,[4]REP_EPG034_EjecucionPresupuesta!$C$5:AA$109,22,0)</f>
        <v>0</v>
      </c>
      <c r="N51" s="25">
        <f>VLOOKUP(A51,[4]REP_EPG034_EjecucionPresupuesta!$C$5:AA$109,23,0)</f>
        <v>0</v>
      </c>
      <c r="O51" s="25">
        <f>VLOOKUP(A51,[4]REP_EPG034_EjecucionPresupuesta!$C$5:AA$109,24,0)</f>
        <v>0</v>
      </c>
      <c r="P51" s="25">
        <f>VLOOKUP(A51,[4]REP_EPG034_EjecucionPresupuesta!$C$5:AA$109,25,0)</f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4">SUM(G53:G68)</f>
        <v>10698482000</v>
      </c>
      <c r="H52" s="24">
        <f t="shared" si="14"/>
        <v>0</v>
      </c>
      <c r="I52" s="24">
        <f t="shared" si="14"/>
        <v>38535805914.349998</v>
      </c>
      <c r="J52" s="24">
        <f t="shared" si="14"/>
        <v>0</v>
      </c>
      <c r="K52" s="24">
        <f t="shared" si="14"/>
        <v>31611811530.900002</v>
      </c>
      <c r="L52" s="24">
        <f t="shared" si="14"/>
        <v>6923994383.4499998</v>
      </c>
      <c r="M52" s="24">
        <f t="shared" si="14"/>
        <v>25511395948.689999</v>
      </c>
      <c r="N52" s="24">
        <f t="shared" si="14"/>
        <v>8189842321.6900005</v>
      </c>
      <c r="O52" s="24">
        <f t="shared" si="14"/>
        <v>7839242909.3199997</v>
      </c>
      <c r="P52" s="24">
        <f t="shared" si="14"/>
        <v>7839242909.3199997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47635000</v>
      </c>
      <c r="H53" s="25">
        <f>VLOOKUP(A53,[1]REP_EPG034_EjecucionPresupuesta!$C$5:S$109,17,0)</f>
        <v>0</v>
      </c>
      <c r="I53" s="25">
        <f>VLOOKUP(A53,[4]REP_EPG034_EjecucionPresupuesta!$C$5:AA$109,18,0)</f>
        <v>1816303765.6400001</v>
      </c>
      <c r="J53" s="25">
        <v>0</v>
      </c>
      <c r="K53" s="25">
        <f>VLOOKUP(A53,[4]REP_EPG034_EjecucionPresupuesta!$C$5:AA$109,20,0)</f>
        <v>1709187448.6099999</v>
      </c>
      <c r="L53" s="25">
        <f>VLOOKUP(A53,[4]REP_EPG034_EjecucionPresupuesta!$C$5:AA$109,21,0)</f>
        <v>107116317.03</v>
      </c>
      <c r="M53" s="25">
        <f>VLOOKUP(A53,[4]REP_EPG034_EjecucionPresupuesta!$C$5:AA$109,22,0)</f>
        <v>1331880608.22</v>
      </c>
      <c r="N53" s="25">
        <f>VLOOKUP(A53,[4]REP_EPG034_EjecucionPresupuesta!$C$5:AA$109,23,0)</f>
        <v>269342204.73000002</v>
      </c>
      <c r="O53" s="25">
        <f>VLOOKUP(A53,[4]REP_EPG034_EjecucionPresupuesta!$C$5:AA$109,24,0)</f>
        <v>233539862.87</v>
      </c>
      <c r="P53" s="25">
        <f>VLOOKUP(A53,[4]REP_EPG034_EjecucionPresupuesta!$C$5:AA$109,25,0)</f>
        <v>233539862.87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f>VLOOKUP(A54,[1]REP_EPG034_EjecucionPresupuesta!$C$5:R$109,16,0)</f>
        <v>2108053000</v>
      </c>
      <c r="H54" s="25">
        <v>0</v>
      </c>
      <c r="I54" s="25">
        <f>VLOOKUP(A54,[4]REP_EPG034_EjecucionPresupuesta!$C$5:AA$109,18,0)</f>
        <v>4846414041.6599998</v>
      </c>
      <c r="J54" s="25">
        <v>0</v>
      </c>
      <c r="K54" s="25">
        <f>VLOOKUP(A54,[4]REP_EPG034_EjecucionPresupuesta!$C$5:AA$109,20,0)</f>
        <v>3111917823.79</v>
      </c>
      <c r="L54" s="25">
        <f>VLOOKUP(A54,[4]REP_EPG034_EjecucionPresupuesta!$C$5:AA$109,21,0)</f>
        <v>1734496217.8699999</v>
      </c>
      <c r="M54" s="25">
        <f>VLOOKUP(A54,[4]REP_EPG034_EjecucionPresupuesta!$C$5:AA$109,22,0)</f>
        <v>2263113033.79</v>
      </c>
      <c r="N54" s="25">
        <f>VLOOKUP(A54,[4]REP_EPG034_EjecucionPresupuesta!$C$5:AA$109,23,0)</f>
        <v>1025443323.3</v>
      </c>
      <c r="O54" s="25">
        <f>VLOOKUP(A54,[4]REP_EPG034_EjecucionPresupuesta!$C$5:AA$109,24,0)</f>
        <v>1002967234.3</v>
      </c>
      <c r="P54" s="25">
        <f>VLOOKUP(A54,[4]REP_EPG034_EjecucionPresupuesta!$C$5:AA$109,25,0)</f>
        <v>1002967234.3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f>VLOOKUP(A55,[1]REP_EPG034_EjecucionPresupuesta!$C$5:R$109,16,0)</f>
        <v>0</v>
      </c>
      <c r="H55" s="25">
        <v>0</v>
      </c>
      <c r="I55" s="25">
        <f>VLOOKUP(A55,[4]REP_EPG034_EjecucionPresupuesta!$C$5:AA$109,18,0)</f>
        <v>300000000</v>
      </c>
      <c r="J55" s="25">
        <v>0</v>
      </c>
      <c r="K55" s="25">
        <f>VLOOKUP(A55,[4]REP_EPG034_EjecucionPresupuesta!$C$5:AA$109,20,0)</f>
        <v>0</v>
      </c>
      <c r="L55" s="25">
        <f>VLOOKUP(A55,[4]REP_EPG034_EjecucionPresupuesta!$C$5:AA$109,21,0)</f>
        <v>300000000</v>
      </c>
      <c r="M55" s="25">
        <f>VLOOKUP(A55,[4]REP_EPG034_EjecucionPresupuesta!$C$5:AA$109,22,0)</f>
        <v>0</v>
      </c>
      <c r="N55" s="25">
        <f>VLOOKUP(A55,[4]REP_EPG034_EjecucionPresupuesta!$C$5:AA$109,23,0)</f>
        <v>0</v>
      </c>
      <c r="O55" s="25">
        <f>VLOOKUP(A55,[4]REP_EPG034_EjecucionPresupuesta!$C$5:AA$109,24,0)</f>
        <v>0</v>
      </c>
      <c r="P55" s="25">
        <f>VLOOKUP(A55,[4]REP_EPG034_EjecucionPresupuesta!$C$5:AA$109,25,0)</f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f>VLOOKUP(A56,[1]REP_EPG034_EjecucionPresupuesta!$C$5:R$109,16,0)</f>
        <v>0</v>
      </c>
      <c r="H56" s="25">
        <f>VLOOKUP(A56,[1]REP_EPG034_EjecucionPresupuesta!$C$5:S$109,17,0)</f>
        <v>0</v>
      </c>
      <c r="I56" s="25">
        <f>VLOOKUP(A56,[4]REP_EPG034_EjecucionPresupuesta!$C$5:AA$109,18,0)</f>
        <v>19682000</v>
      </c>
      <c r="J56" s="25">
        <v>0</v>
      </c>
      <c r="K56" s="25">
        <f>VLOOKUP(A56,[4]REP_EPG034_EjecucionPresupuesta!$C$5:AA$109,20,0)</f>
        <v>1121500</v>
      </c>
      <c r="L56" s="25">
        <f>VLOOKUP(A56,[4]REP_EPG034_EjecucionPresupuesta!$C$5:AA$109,21,0)</f>
        <v>18560500</v>
      </c>
      <c r="M56" s="25">
        <f>VLOOKUP(A56,[4]REP_EPG034_EjecucionPresupuesta!$C$5:AA$109,22,0)</f>
        <v>1121500</v>
      </c>
      <c r="N56" s="25">
        <f>VLOOKUP(A56,[4]REP_EPG034_EjecucionPresupuesta!$C$5:AA$109,23,0)</f>
        <v>1107500</v>
      </c>
      <c r="O56" s="25">
        <f>VLOOKUP(A56,[4]REP_EPG034_EjecucionPresupuesta!$C$5:AA$109,24,0)</f>
        <v>1107500</v>
      </c>
      <c r="P56" s="25">
        <f>VLOOKUP(A56,[4]REP_EPG034_EjecucionPresupuesta!$C$5:AA$109,25,0)</f>
        <v>1107500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f>VLOOKUP(A57,[1]REP_EPG034_EjecucionPresupuesta!$C$5:R$109,16,0)</f>
        <v>360000000</v>
      </c>
      <c r="H57" s="25">
        <v>0</v>
      </c>
      <c r="I57" s="25">
        <f>VLOOKUP(A57,[4]REP_EPG034_EjecucionPresupuesta!$C$5:AA$109,18,0)</f>
        <v>1849739809.1099999</v>
      </c>
      <c r="J57" s="25">
        <v>0</v>
      </c>
      <c r="K57" s="25">
        <f>VLOOKUP(A57,[4]REP_EPG034_EjecucionPresupuesta!$C$5:AA$109,20,0)</f>
        <v>1080000000</v>
      </c>
      <c r="L57" s="25">
        <f>VLOOKUP(A57,[4]REP_EPG034_EjecucionPresupuesta!$C$5:AA$109,21,0)</f>
        <v>769739809.11000001</v>
      </c>
      <c r="M57" s="25">
        <f>VLOOKUP(A57,[4]REP_EPG034_EjecucionPresupuesta!$C$5:AA$109,22,0)</f>
        <v>194889647.78</v>
      </c>
      <c r="N57" s="25">
        <f>VLOOKUP(A57,[4]REP_EPG034_EjecucionPresupuesta!$C$5:AA$109,23,0)</f>
        <v>169579278.78</v>
      </c>
      <c r="O57" s="25">
        <f>VLOOKUP(A57,[4]REP_EPG034_EjecucionPresupuesta!$C$5:AA$109,24,0)</f>
        <v>169579278.78</v>
      </c>
      <c r="P57" s="25">
        <f>VLOOKUP(A57,[4]REP_EPG034_EjecucionPresupuesta!$C$5:AA$109,25,0)</f>
        <v>169579278.78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734000</v>
      </c>
      <c r="H58" s="25">
        <f>VLOOKUP(A58,[1]REP_EPG034_EjecucionPresupuesta!$C$5:S$109,17,0)</f>
        <v>0</v>
      </c>
      <c r="I58" s="25">
        <f>VLOOKUP(A58,[4]REP_EPG034_EjecucionPresupuesta!$C$5:AA$109,18,0)</f>
        <v>1024383240</v>
      </c>
      <c r="J58" s="25">
        <v>0</v>
      </c>
      <c r="K58" s="25">
        <f>VLOOKUP(A58,[4]REP_EPG034_EjecucionPresupuesta!$C$5:AA$109,20,0)</f>
        <v>961852092</v>
      </c>
      <c r="L58" s="25">
        <f>VLOOKUP(A58,[4]REP_EPG034_EjecucionPresupuesta!$C$5:AA$109,21,0)</f>
        <v>62531148</v>
      </c>
      <c r="M58" s="25">
        <f>VLOOKUP(A58,[4]REP_EPG034_EjecucionPresupuesta!$C$5:AA$109,22,0)</f>
        <v>959536114</v>
      </c>
      <c r="N58" s="25">
        <f>VLOOKUP(A58,[4]REP_EPG034_EjecucionPresupuesta!$C$5:AA$109,23,0)</f>
        <v>24208795</v>
      </c>
      <c r="O58" s="25">
        <f>VLOOKUP(A58,[4]REP_EPG034_EjecucionPresupuesta!$C$5:AA$109,24,0)</f>
        <v>24208795</v>
      </c>
      <c r="P58" s="25">
        <f>VLOOKUP(A58,[4]REP_EPG034_EjecucionPresupuesta!$C$5:AA$109,25,0)</f>
        <v>24208795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162680000</v>
      </c>
      <c r="H59" s="25">
        <f>VLOOKUP(A59,[1]REP_EPG034_EjecucionPresupuesta!$C$5:S$109,17,0)</f>
        <v>0</v>
      </c>
      <c r="I59" s="25">
        <f>VLOOKUP(A59,[4]REP_EPG034_EjecucionPresupuesta!$C$5:AA$109,18,0)</f>
        <v>5355874700.6400003</v>
      </c>
      <c r="J59" s="25">
        <v>0</v>
      </c>
      <c r="K59" s="25">
        <f>VLOOKUP(A59,[4]REP_EPG034_EjecucionPresupuesta!$C$5:AA$109,20,0)</f>
        <v>5096224756</v>
      </c>
      <c r="L59" s="25">
        <f>VLOOKUP(A59,[4]REP_EPG034_EjecucionPresupuesta!$C$5:AA$109,21,0)</f>
        <v>259649944.63999999</v>
      </c>
      <c r="M59" s="25">
        <f>VLOOKUP(A59,[4]REP_EPG034_EjecucionPresupuesta!$C$5:AA$109,22,0)</f>
        <v>4954775206</v>
      </c>
      <c r="N59" s="25">
        <f>VLOOKUP(A59,[4]REP_EPG034_EjecucionPresupuesta!$C$5:AA$109,23,0)</f>
        <v>1581827394</v>
      </c>
      <c r="O59" s="25">
        <f>VLOOKUP(A59,[4]REP_EPG034_EjecucionPresupuesta!$C$5:AA$109,24,0)</f>
        <v>1470637484</v>
      </c>
      <c r="P59" s="25">
        <f>VLOOKUP(A59,[4]REP_EPG034_EjecucionPresupuesta!$C$5:AA$109,25,0)</f>
        <v>1470637484</v>
      </c>
    </row>
    <row r="60" spans="1:16" ht="27" customHeight="1" x14ac:dyDescent="0.25">
      <c r="A60" s="14" t="s">
        <v>297</v>
      </c>
      <c r="B60" s="15" t="s">
        <v>20</v>
      </c>
      <c r="C60" s="15" t="s">
        <v>27</v>
      </c>
      <c r="D60" s="15" t="s">
        <v>28</v>
      </c>
      <c r="E60" s="3" t="s">
        <v>298</v>
      </c>
      <c r="F60" s="25">
        <v>0</v>
      </c>
      <c r="G60" s="25">
        <v>0</v>
      </c>
      <c r="H60" s="25">
        <v>0</v>
      </c>
      <c r="I60" s="25">
        <f>VLOOKUP(A60,[4]REP_EPG034_EjecucionPresupuesta!$C$5:AA$109,18,0)</f>
        <v>8000000</v>
      </c>
      <c r="J60" s="25">
        <v>0</v>
      </c>
      <c r="K60" s="25">
        <f>VLOOKUP(A60,[4]REP_EPG034_EjecucionPresupuesta!$C$5:AA$109,20,0)</f>
        <v>6261000</v>
      </c>
      <c r="L60" s="25">
        <f>VLOOKUP(A60,[4]REP_EPG034_EjecucionPresupuesta!$C$5:AA$109,21,0)</f>
        <v>1739000</v>
      </c>
      <c r="M60" s="25">
        <f>VLOOKUP(A60,[4]REP_EPG034_EjecucionPresupuesta!$C$5:AA$109,22,0)</f>
        <v>6261000</v>
      </c>
      <c r="N60" s="25">
        <f>VLOOKUP(A60,[4]REP_EPG034_EjecucionPresupuesta!$C$5:AA$109,23,0)</f>
        <v>4000000</v>
      </c>
      <c r="O60" s="25">
        <f>VLOOKUP(A60,[4]REP_EPG034_EjecucionPresupuesta!$C$5:AA$109,24,0)</f>
        <v>4000000</v>
      </c>
      <c r="P60" s="25">
        <f>VLOOKUP(A60,[4]REP_EPG034_EjecucionPresupuesta!$C$5:AA$109,25,0)</f>
        <v>4000000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5224298000</v>
      </c>
      <c r="H61" s="25">
        <v>0</v>
      </c>
      <c r="I61" s="25">
        <f>VLOOKUP(A61,[4]REP_EPG034_EjecucionPresupuesta!$C$5:AA$109,18,0)</f>
        <v>7176263115</v>
      </c>
      <c r="J61" s="25">
        <v>0</v>
      </c>
      <c r="K61" s="25">
        <f>VLOOKUP(A61,[4]REP_EPG034_EjecucionPresupuesta!$C$5:AA$109,20,0)</f>
        <v>6112104756</v>
      </c>
      <c r="L61" s="25">
        <f>VLOOKUP(A61,[4]REP_EPG034_EjecucionPresupuesta!$C$5:AA$109,21,0)</f>
        <v>1064158359</v>
      </c>
      <c r="M61" s="25">
        <f>VLOOKUP(A61,[4]REP_EPG034_EjecucionPresupuesta!$C$5:AA$109,22,0)</f>
        <v>5544761405.3500004</v>
      </c>
      <c r="N61" s="25">
        <f>VLOOKUP(A61,[4]REP_EPG034_EjecucionPresupuesta!$C$5:AA$109,23,0)</f>
        <v>1471754953.02</v>
      </c>
      <c r="O61" s="25">
        <f>VLOOKUP(A61,[4]REP_EPG034_EjecucionPresupuesta!$C$5:AA$109,24,0)</f>
        <v>1471754953.02</v>
      </c>
      <c r="P61" s="25">
        <f>VLOOKUP(A61,[4]REP_EPG034_EjecucionPresupuesta!$C$5:AA$109,25,0)</f>
        <v>1471754953.02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1337298000</v>
      </c>
      <c r="H62" s="25">
        <v>0</v>
      </c>
      <c r="I62" s="25">
        <f>VLOOKUP(A62,[4]REP_EPG034_EjecucionPresupuesta!$C$5:AA$109,18,0)</f>
        <v>5823614915</v>
      </c>
      <c r="J62" s="25">
        <v>0</v>
      </c>
      <c r="K62" s="25">
        <f>VLOOKUP(A62,[4]REP_EPG034_EjecucionPresupuesta!$C$5:AA$109,20,0)</f>
        <v>5536278310</v>
      </c>
      <c r="L62" s="25">
        <f>VLOOKUP(A62,[4]REP_EPG034_EjecucionPresupuesta!$C$5:AA$109,21,0)</f>
        <v>287336605</v>
      </c>
      <c r="M62" s="25">
        <f>VLOOKUP(A62,[4]REP_EPG034_EjecucionPresupuesta!$C$5:AA$109,22,0)</f>
        <v>5088194207</v>
      </c>
      <c r="N62" s="25">
        <f>VLOOKUP(A62,[4]REP_EPG034_EjecucionPresupuesta!$C$5:AA$109,23,0)</f>
        <v>1391937180</v>
      </c>
      <c r="O62" s="25">
        <f>VLOOKUP(A62,[4]REP_EPG034_EjecucionPresupuesta!$C$5:AA$109,24,0)</f>
        <v>1391937180</v>
      </c>
      <c r="P62" s="25">
        <f>VLOOKUP(A62,[4]REP_EPG034_EjecucionPresupuesta!$C$5:AA$109,25,0)</f>
        <v>1391937180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f>VLOOKUP(A63,[1]REP_EPG034_EjecucionPresupuesta!$C$5:R$109,16,0)</f>
        <v>805800000</v>
      </c>
      <c r="H63" s="25">
        <f>VLOOKUP(A63,[1]REP_EPG034_EjecucionPresupuesta!$C$5:S$109,17,0)</f>
        <v>0</v>
      </c>
      <c r="I63" s="25">
        <f>VLOOKUP(A63,[4]REP_EPG034_EjecucionPresupuesta!$C$5:AA$109,18,0)</f>
        <v>905800000</v>
      </c>
      <c r="J63" s="25">
        <v>0</v>
      </c>
      <c r="K63" s="25">
        <f>VLOOKUP(A63,[4]REP_EPG034_EjecucionPresupuesta!$C$5:AA$109,20,0)</f>
        <v>100000000</v>
      </c>
      <c r="L63" s="25">
        <f>VLOOKUP(A63,[4]REP_EPG034_EjecucionPresupuesta!$C$5:AA$109,21,0)</f>
        <v>805800000</v>
      </c>
      <c r="M63" s="25">
        <f>VLOOKUP(A63,[4]REP_EPG034_EjecucionPresupuesta!$C$5:AA$109,22,0)</f>
        <v>5916575</v>
      </c>
      <c r="N63" s="25">
        <f>VLOOKUP(A63,[4]REP_EPG034_EjecucionPresupuesta!$C$5:AA$109,23,0)</f>
        <v>5916575</v>
      </c>
      <c r="O63" s="25">
        <f>VLOOKUP(A63,[4]REP_EPG034_EjecucionPresupuesta!$C$5:AA$109,24,0)</f>
        <v>5916575</v>
      </c>
      <c r="P63" s="25">
        <f>VLOOKUP(A63,[4]REP_EPG034_EjecucionPresupuesta!$C$5:AA$109,25,0)</f>
        <v>5916575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615984000</v>
      </c>
      <c r="H64" s="25">
        <f>VLOOKUP(A64,[1]REP_EPG034_EjecucionPresupuesta!$C$5:S$109,17,0)</f>
        <v>0</v>
      </c>
      <c r="I64" s="25">
        <f>VLOOKUP(A64,[4]REP_EPG034_EjecucionPresupuesta!$C$5:AA$109,18,0)</f>
        <v>5957785018.3000002</v>
      </c>
      <c r="J64" s="25">
        <v>0</v>
      </c>
      <c r="K64" s="25">
        <f>VLOOKUP(A64,[4]REP_EPG034_EjecucionPresupuesta!$C$5:AA$109,20,0)</f>
        <v>4794067359.5</v>
      </c>
      <c r="L64" s="25">
        <f>VLOOKUP(A64,[4]REP_EPG034_EjecucionPresupuesta!$C$5:AA$109,21,0)</f>
        <v>1163717658.8</v>
      </c>
      <c r="M64" s="25">
        <f>VLOOKUP(A64,[4]REP_EPG034_EjecucionPresupuesta!$C$5:AA$109,22,0)</f>
        <v>3842446542.5999999</v>
      </c>
      <c r="N64" s="25">
        <f>VLOOKUP(A64,[4]REP_EPG034_EjecucionPresupuesta!$C$5:AA$109,23,0)</f>
        <v>1269693244.3</v>
      </c>
      <c r="O64" s="25">
        <f>VLOOKUP(A64,[4]REP_EPG034_EjecucionPresupuesta!$C$5:AA$109,24,0)</f>
        <v>1105974380.79</v>
      </c>
      <c r="P64" s="25">
        <f>VLOOKUP(A64,[4]REP_EPG034_EjecucionPresupuesta!$C$5:AA$109,25,0)</f>
        <v>1105974380.79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0</v>
      </c>
      <c r="H65" s="25">
        <v>0</v>
      </c>
      <c r="I65" s="25">
        <f>VLOOKUP(A65,[4]REP_EPG034_EjecucionPresupuesta!$C$5:AA$109,18,0)</f>
        <v>1673323000</v>
      </c>
      <c r="J65" s="25">
        <v>0</v>
      </c>
      <c r="K65" s="25">
        <f>VLOOKUP(A65,[4]REP_EPG034_EjecucionPresupuesta!$C$5:AA$109,20,0)</f>
        <v>1335800000</v>
      </c>
      <c r="L65" s="25">
        <f>VLOOKUP(A65,[4]REP_EPG034_EjecucionPresupuesta!$C$5:AA$109,21,0)</f>
        <v>337523000</v>
      </c>
      <c r="M65" s="25">
        <f>VLOOKUP(A65,[4]REP_EPG034_EjecucionPresupuesta!$C$5:AA$109,22,0)</f>
        <v>800000</v>
      </c>
      <c r="N65" s="25">
        <f>VLOOKUP(A65,[4]REP_EPG034_EjecucionPresupuesta!$C$5:AA$109,23,0)</f>
        <v>800000</v>
      </c>
      <c r="O65" s="25">
        <f>VLOOKUP(A65,[4]REP_EPG034_EjecucionPresupuesta!$C$5:AA$109,24,0)</f>
        <v>800000</v>
      </c>
      <c r="P65" s="25">
        <f>VLOOKUP(A65,[4]REP_EPG034_EjecucionPresupuesta!$C$5:AA$109,25,0)</f>
        <v>800000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f>VLOOKUP(A66,[1]REP_EPG034_EjecucionPresupuesta!$C$5:R$109,16,0)</f>
        <v>0</v>
      </c>
      <c r="H66" s="25">
        <v>0</v>
      </c>
      <c r="I66" s="25">
        <f>VLOOKUP(A66,[4]REP_EPG034_EjecucionPresupuesta!$C$5:AA$109,18,0)</f>
        <v>147622309</v>
      </c>
      <c r="J66" s="25">
        <v>0</v>
      </c>
      <c r="K66" s="25">
        <f>VLOOKUP(A66,[4]REP_EPG034_EjecucionPresupuesta!$C$5:AA$109,20,0)</f>
        <v>135996485</v>
      </c>
      <c r="L66" s="25">
        <f>VLOOKUP(A66,[4]REP_EPG034_EjecucionPresupuesta!$C$5:AA$109,21,0)</f>
        <v>11625824</v>
      </c>
      <c r="M66" s="25">
        <f>VLOOKUP(A66,[4]REP_EPG034_EjecucionPresupuesta!$C$5:AA$109,22,0)</f>
        <v>15996485</v>
      </c>
      <c r="N66" s="25">
        <f>VLOOKUP(A66,[4]REP_EPG034_EjecucionPresupuesta!$C$5:AA$109,23,0)</f>
        <v>15996485</v>
      </c>
      <c r="O66" s="25">
        <f>VLOOKUP(A66,[4]REP_EPG034_EjecucionPresupuesta!$C$5:AA$109,24,0)</f>
        <v>15996485</v>
      </c>
      <c r="P66" s="25">
        <f>VLOOKUP(A66,[4]REP_EPG034_EjecucionPresupuesta!$C$5:AA$109,25,0)</f>
        <v>15996485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f>VLOOKUP(A67,[1]REP_EPG034_EjecucionPresupuesta!$C$5:R$109,16,0)</f>
        <v>36000000</v>
      </c>
      <c r="H67" s="25">
        <f>VLOOKUP(A67,[1]REP_EPG034_EjecucionPresupuesta!$C$5:S$109,17,0)</f>
        <v>0</v>
      </c>
      <c r="I67" s="25">
        <f>VLOOKUP(A67,[4]REP_EPG034_EjecucionPresupuesta!$C$5:AA$109,18,0)</f>
        <v>181000000</v>
      </c>
      <c r="J67" s="25">
        <v>0</v>
      </c>
      <c r="K67" s="25">
        <f>VLOOKUP(A67,[4]REP_EPG034_EjecucionPresupuesta!$C$5:AA$109,20,0)</f>
        <v>181000000</v>
      </c>
      <c r="L67" s="25">
        <f>VLOOKUP(A67,[4]REP_EPG034_EjecucionPresupuesta!$C$5:AA$109,21,0)</f>
        <v>0</v>
      </c>
      <c r="M67" s="25">
        <f>VLOOKUP(A67,[4]REP_EPG034_EjecucionPresupuesta!$C$5:AA$109,22,0)</f>
        <v>8994198.7699999996</v>
      </c>
      <c r="N67" s="25">
        <f>VLOOKUP(A67,[4]REP_EPG034_EjecucionPresupuesta!$C$5:AA$109,23,0)</f>
        <v>3957667.38</v>
      </c>
      <c r="O67" s="25">
        <f>VLOOKUP(A67,[4]REP_EPG034_EjecucionPresupuesta!$C$5:AA$109,24,0)</f>
        <v>3957667.38</v>
      </c>
      <c r="P67" s="25">
        <f>VLOOKUP(A67,[4]REP_EPG034_EjecucionPresupuesta!$C$5:AA$109,25,0)</f>
        <v>3957667.38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0</v>
      </c>
      <c r="H68" s="25">
        <v>0</v>
      </c>
      <c r="I68" s="25">
        <f>VLOOKUP(A68,[4]REP_EPG034_EjecucionPresupuesta!$C$5:AA$109,18,0)</f>
        <v>1450000000</v>
      </c>
      <c r="J68" s="25">
        <v>0</v>
      </c>
      <c r="K68" s="25">
        <f>VLOOKUP(A68,[4]REP_EPG034_EjecucionPresupuesta!$C$5:AA$109,20,0)</f>
        <v>1450000000</v>
      </c>
      <c r="L68" s="25">
        <f>VLOOKUP(A68,[4]REP_EPG034_EjecucionPresupuesta!$C$5:AA$109,21,0)</f>
        <v>0</v>
      </c>
      <c r="M68" s="25">
        <f>VLOOKUP(A68,[4]REP_EPG034_EjecucionPresupuesta!$C$5:AA$109,22,0)</f>
        <v>1292709425.1800001</v>
      </c>
      <c r="N68" s="25">
        <f>VLOOKUP(A68,[4]REP_EPG034_EjecucionPresupuesta!$C$5:AA$109,23,0)</f>
        <v>954277721.17999995</v>
      </c>
      <c r="O68" s="25">
        <f>VLOOKUP(A68,[4]REP_EPG034_EjecucionPresupuesta!$C$5:AA$109,24,0)</f>
        <v>936865513.17999995</v>
      </c>
      <c r="P68" s="25">
        <f>VLOOKUP(A68,[4]REP_EPG034_EjecucionPresupuesta!$C$5:AA$109,25,0)</f>
        <v>936865513.17999995</v>
      </c>
    </row>
    <row r="69" spans="1:16" s="21" customFormat="1" ht="18" customHeight="1" x14ac:dyDescent="0.25">
      <c r="A69" s="41" t="s">
        <v>123</v>
      </c>
      <c r="B69" s="41"/>
      <c r="C69" s="41"/>
      <c r="D69" s="41"/>
      <c r="E69" s="41"/>
      <c r="F69" s="17">
        <f>+F70+F73+F77</f>
        <v>1847297508800</v>
      </c>
      <c r="G69" s="17">
        <f t="shared" ref="G69:P69" si="15">+G70+G73+G77</f>
        <v>4984000000</v>
      </c>
      <c r="H69" s="17">
        <f t="shared" si="15"/>
        <v>0</v>
      </c>
      <c r="I69" s="17">
        <f t="shared" si="15"/>
        <v>1852281508800</v>
      </c>
      <c r="J69" s="17">
        <f t="shared" si="15"/>
        <v>0</v>
      </c>
      <c r="K69" s="17">
        <f t="shared" si="15"/>
        <v>1757571282425</v>
      </c>
      <c r="L69" s="17">
        <f t="shared" si="15"/>
        <v>94710226375</v>
      </c>
      <c r="M69" s="17">
        <f t="shared" si="15"/>
        <v>481397771284.81</v>
      </c>
      <c r="N69" s="17">
        <f t="shared" si="15"/>
        <v>440806152385.65997</v>
      </c>
      <c r="O69" s="17">
        <f t="shared" si="15"/>
        <v>440806152385.65997</v>
      </c>
      <c r="P69" s="17">
        <f t="shared" si="15"/>
        <v>440806152385.65997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16">SUM(G71:G72)</f>
        <v>0</v>
      </c>
      <c r="H70" s="24">
        <f t="shared" si="16"/>
        <v>0</v>
      </c>
      <c r="I70" s="24">
        <f t="shared" si="16"/>
        <v>1845743508800</v>
      </c>
      <c r="J70" s="24">
        <f t="shared" si="16"/>
        <v>0</v>
      </c>
      <c r="K70" s="24">
        <f t="shared" si="16"/>
        <v>1752110282425</v>
      </c>
      <c r="L70" s="24">
        <f t="shared" si="16"/>
        <v>93633226375</v>
      </c>
      <c r="M70" s="24">
        <f t="shared" si="16"/>
        <v>477474545527.81</v>
      </c>
      <c r="N70" s="24">
        <f t="shared" si="16"/>
        <v>437096134156.65997</v>
      </c>
      <c r="O70" s="24">
        <f t="shared" si="16"/>
        <v>437096134156.65997</v>
      </c>
      <c r="P70" s="24">
        <f t="shared" si="16"/>
        <v>437096134156.65997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1749115396736</v>
      </c>
      <c r="L71" s="25">
        <v>32511603264</v>
      </c>
      <c r="M71" s="25">
        <v>476876305878.81</v>
      </c>
      <c r="N71" s="25">
        <v>436499119595.65997</v>
      </c>
      <c r="O71" s="25">
        <v>436499119595.65997</v>
      </c>
      <c r="P71" s="25">
        <v>436499119595.65997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2994885689</v>
      </c>
      <c r="L72" s="25">
        <v>61121623111</v>
      </c>
      <c r="M72" s="25">
        <v>598239649</v>
      </c>
      <c r="N72" s="25">
        <v>597014561</v>
      </c>
      <c r="O72" s="25">
        <v>597014561</v>
      </c>
      <c r="P72" s="25">
        <v>597014561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17">SUM(G74:G76)</f>
        <v>0</v>
      </c>
      <c r="H73" s="24">
        <f t="shared" si="17"/>
        <v>0</v>
      </c>
      <c r="I73" s="24">
        <f t="shared" si="17"/>
        <v>477000000</v>
      </c>
      <c r="J73" s="24">
        <f t="shared" si="17"/>
        <v>0</v>
      </c>
      <c r="K73" s="24">
        <f t="shared" si="17"/>
        <v>477000000</v>
      </c>
      <c r="L73" s="24">
        <f t="shared" si="17"/>
        <v>0</v>
      </c>
      <c r="M73" s="24">
        <f t="shared" si="17"/>
        <v>210501225</v>
      </c>
      <c r="N73" s="24">
        <f t="shared" si="17"/>
        <v>207526084</v>
      </c>
      <c r="O73" s="24">
        <f t="shared" si="17"/>
        <v>207526084</v>
      </c>
      <c r="P73" s="24">
        <f t="shared" si="17"/>
        <v>207526084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f>VLOOKUP(A74,[1]REP_EPG034_EjecucionPresupuesta!$C$5:R$109,16,0)</f>
        <v>0</v>
      </c>
      <c r="H74" s="25">
        <f>VLOOKUP(A74,[1]REP_EPG034_EjecucionPresupuesta!$C$5:S$109,17,0)</f>
        <v>0</v>
      </c>
      <c r="I74" s="25">
        <f>VLOOKUP(A74,[4]REP_EPG034_EjecucionPresupuesta!$C$5:AA$109,18,0)</f>
        <v>300000000</v>
      </c>
      <c r="J74" s="25">
        <v>0</v>
      </c>
      <c r="K74" s="25">
        <f>VLOOKUP(A74,[4]REP_EPG034_EjecucionPresupuesta!$C$5:AA$109,20,0)</f>
        <v>300000000</v>
      </c>
      <c r="L74" s="25">
        <f>VLOOKUP(A74,[4]REP_EPG034_EjecucionPresupuesta!$C$5:AA$109,21,0)</f>
        <v>0</v>
      </c>
      <c r="M74" s="25">
        <f>VLOOKUP(A74,[4]REP_EPG034_EjecucionPresupuesta!$C$5:AA$109,22,0)</f>
        <v>185313645</v>
      </c>
      <c r="N74" s="25">
        <f>VLOOKUP(A74,[4]REP_EPG034_EjecucionPresupuesta!$C$5:AA$109,23,0)</f>
        <v>185313645</v>
      </c>
      <c r="O74" s="25">
        <f>VLOOKUP(A74,[4]REP_EPG034_EjecucionPresupuesta!$C$5:AA$109,24,0)</f>
        <v>185313645</v>
      </c>
      <c r="P74" s="25">
        <f>VLOOKUP(A74,[4]REP_EPG034_EjecucionPresupuesta!$C$5:AA$109,25,0)</f>
        <v>185313645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f>VLOOKUP(A75,[1]REP_EPG034_EjecucionPresupuesta!$C$5:R$109,16,0)</f>
        <v>0</v>
      </c>
      <c r="H75" s="25">
        <f>VLOOKUP(A75,[1]REP_EPG034_EjecucionPresupuesta!$C$5:S$109,17,0)</f>
        <v>0</v>
      </c>
      <c r="I75" s="25">
        <f>VLOOKUP(A75,[4]REP_EPG034_EjecucionPresupuesta!$C$5:AA$109,18,0)</f>
        <v>127000000</v>
      </c>
      <c r="J75" s="25">
        <v>0</v>
      </c>
      <c r="K75" s="25">
        <f>VLOOKUP(A75,[4]REP_EPG034_EjecucionPresupuesta!$C$5:AA$109,20,0)</f>
        <v>127000000</v>
      </c>
      <c r="L75" s="25">
        <f>VLOOKUP(A75,[4]REP_EPG034_EjecucionPresupuesta!$C$5:AA$109,21,0)</f>
        <v>0</v>
      </c>
      <c r="M75" s="25">
        <f>VLOOKUP(A75,[4]REP_EPG034_EjecucionPresupuesta!$C$5:AA$109,22,0)</f>
        <v>19987580</v>
      </c>
      <c r="N75" s="25">
        <f>VLOOKUP(A75,[4]REP_EPG034_EjecucionPresupuesta!$C$5:AA$109,23,0)</f>
        <v>17012439</v>
      </c>
      <c r="O75" s="25">
        <f>VLOOKUP(A75,[4]REP_EPG034_EjecucionPresupuesta!$C$5:AA$109,24,0)</f>
        <v>17012439</v>
      </c>
      <c r="P75" s="25">
        <f>VLOOKUP(A75,[4]REP_EPG034_EjecucionPresupuesta!$C$5:AA$109,25,0)</f>
        <v>17012439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VLOOKUP(A76,[1]REP_EPG034_EjecucionPresupuesta!$C$5:R$109,16,0)</f>
        <v>0</v>
      </c>
      <c r="H76" s="25">
        <f>VLOOKUP(A76,[1]REP_EPG034_EjecucionPresupuesta!$C$5:S$109,17,0)</f>
        <v>0</v>
      </c>
      <c r="I76" s="25">
        <f>VLOOKUP(A76,[4]REP_EPG034_EjecucionPresupuesta!$C$5:AA$109,18,0)</f>
        <v>50000000</v>
      </c>
      <c r="J76" s="25">
        <v>0</v>
      </c>
      <c r="K76" s="25">
        <f>VLOOKUP(A76,[4]REP_EPG034_EjecucionPresupuesta!$C$5:AA$109,20,0)</f>
        <v>50000000</v>
      </c>
      <c r="L76" s="25">
        <f>VLOOKUP(A76,[4]REP_EPG034_EjecucionPresupuesta!$C$5:AA$109,21,0)</f>
        <v>0</v>
      </c>
      <c r="M76" s="25">
        <f>VLOOKUP(A76,[4]REP_EPG034_EjecucionPresupuesta!$C$5:AA$109,22,0)</f>
        <v>5200000</v>
      </c>
      <c r="N76" s="25">
        <f>VLOOKUP(A76,[4]REP_EPG034_EjecucionPresupuesta!$C$5:AA$109,23,0)</f>
        <v>5200000</v>
      </c>
      <c r="O76" s="25">
        <f>VLOOKUP(A76,[4]REP_EPG034_EjecucionPresupuesta!$C$5:AA$109,24,0)</f>
        <v>5200000</v>
      </c>
      <c r="P76" s="25">
        <f>VLOOKUP(A76,[4]REP_EPG034_EjecucionPresupuesta!$C$5:AA$109,25,0)</f>
        <v>5200000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18">SUM(G78:G79)</f>
        <v>4984000000</v>
      </c>
      <c r="H77" s="24">
        <f t="shared" si="18"/>
        <v>0</v>
      </c>
      <c r="I77" s="24">
        <f t="shared" si="18"/>
        <v>6061000000</v>
      </c>
      <c r="J77" s="24">
        <f t="shared" si="18"/>
        <v>0</v>
      </c>
      <c r="K77" s="24">
        <f t="shared" si="18"/>
        <v>4984000000</v>
      </c>
      <c r="L77" s="24">
        <f t="shared" si="18"/>
        <v>1077000000</v>
      </c>
      <c r="M77" s="24">
        <f t="shared" si="18"/>
        <v>3712724532</v>
      </c>
      <c r="N77" s="24">
        <f t="shared" si="18"/>
        <v>3502492145</v>
      </c>
      <c r="O77" s="24">
        <f t="shared" si="18"/>
        <v>3502492145</v>
      </c>
      <c r="P77" s="24">
        <f t="shared" si="18"/>
        <v>3502492145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</f>
        <v>4984000000</v>
      </c>
      <c r="H78" s="25">
        <f>VLOOKUP(A78,[1]REP_EPG034_EjecucionPresupuesta!$C$5:S$109,17,0)</f>
        <v>0</v>
      </c>
      <c r="I78" s="25">
        <f>VLOOKUP(A78,[4]REP_EPG034_EjecucionPresupuesta!$C$5:AA$109,18,0)</f>
        <v>5761000000</v>
      </c>
      <c r="J78" s="25">
        <v>0</v>
      </c>
      <c r="K78" s="25">
        <f>VLOOKUP(A78,[4]REP_EPG034_EjecucionPresupuesta!$C$5:AA$109,20,0)</f>
        <v>4984000000</v>
      </c>
      <c r="L78" s="25">
        <f>VLOOKUP(A78,[4]REP_EPG034_EjecucionPresupuesta!$C$5:AA$109,21,0)</f>
        <v>777000000</v>
      </c>
      <c r="M78" s="25">
        <f>VLOOKUP(A78,[4]REP_EPG034_EjecucionPresupuesta!$C$5:AA$109,22,0)</f>
        <v>3712724532</v>
      </c>
      <c r="N78" s="25">
        <f>VLOOKUP(A78,[4]REP_EPG034_EjecucionPresupuesta!$C$5:AA$109,23,0)</f>
        <v>3502492145</v>
      </c>
      <c r="O78" s="25">
        <f>VLOOKUP(A78,[4]REP_EPG034_EjecucionPresupuesta!$C$5:AA$109,24,0)</f>
        <v>3502492145</v>
      </c>
      <c r="P78" s="25">
        <f>VLOOKUP(A78,[4]REP_EPG034_EjecucionPresupuesta!$C$5:AA$109,25,0)</f>
        <v>3502492145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VLOOKUP(A79,[1]REP_EPG034_EjecucionPresupuesta!$C$5:R$109,16,0)</f>
        <v>0</v>
      </c>
      <c r="H79" s="25">
        <f>VLOOKUP(A79,[1]REP_EPG034_EjecucionPresupuesta!$C$5:S$109,17,0)</f>
        <v>0</v>
      </c>
      <c r="I79" s="25">
        <f>VLOOKUP(A79,[4]REP_EPG034_EjecucionPresupuesta!$C$5:AA$109,18,0)</f>
        <v>300000000</v>
      </c>
      <c r="J79" s="25">
        <v>0</v>
      </c>
      <c r="K79" s="25">
        <f>VLOOKUP(A79,[4]REP_EPG034_EjecucionPresupuesta!$C$5:AA$109,20,0)</f>
        <v>0</v>
      </c>
      <c r="L79" s="25">
        <f>VLOOKUP(A79,[4]REP_EPG034_EjecucionPresupuesta!$C$5:AA$109,21,0)</f>
        <v>300000000</v>
      </c>
      <c r="M79" s="25">
        <f>VLOOKUP(A79,[4]REP_EPG034_EjecucionPresupuesta!$C$5:AA$109,22,0)</f>
        <v>0</v>
      </c>
      <c r="N79" s="25">
        <f>VLOOKUP(A79,[4]REP_EPG034_EjecucionPresupuesta!$C$5:AA$109,23,0)</f>
        <v>0</v>
      </c>
      <c r="O79" s="25">
        <f>VLOOKUP(A79,[4]REP_EPG034_EjecucionPresupuesta!$C$5:AA$109,24,0)</f>
        <v>0</v>
      </c>
      <c r="P79" s="25">
        <f>VLOOKUP(A79,[4]REP_EPG034_EjecucionPresupuesta!$C$5:AA$109,25,0)</f>
        <v>0</v>
      </c>
    </row>
    <row r="80" spans="1:16" s="21" customFormat="1" ht="18" customHeight="1" x14ac:dyDescent="0.25">
      <c r="A80" s="38" t="s">
        <v>146</v>
      </c>
      <c r="B80" s="39"/>
      <c r="C80" s="39"/>
      <c r="D80" s="39"/>
      <c r="E80" s="40"/>
      <c r="F80" s="17">
        <f>+F81</f>
        <v>6412306200</v>
      </c>
      <c r="G80" s="17">
        <f t="shared" ref="G80:P80" si="19">+G81</f>
        <v>0</v>
      </c>
      <c r="H80" s="17">
        <f t="shared" si="19"/>
        <v>0</v>
      </c>
      <c r="I80" s="17">
        <f t="shared" si="19"/>
        <v>6412306200</v>
      </c>
      <c r="J80" s="17">
        <f t="shared" si="19"/>
        <v>0</v>
      </c>
      <c r="K80" s="17">
        <f t="shared" si="19"/>
        <v>0</v>
      </c>
      <c r="L80" s="17">
        <f t="shared" si="19"/>
        <v>6412306200</v>
      </c>
      <c r="M80" s="17">
        <f t="shared" si="19"/>
        <v>0</v>
      </c>
      <c r="N80" s="17">
        <f t="shared" si="19"/>
        <v>0</v>
      </c>
      <c r="O80" s="17">
        <f t="shared" si="19"/>
        <v>0</v>
      </c>
      <c r="P80" s="17">
        <f t="shared" si="19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4">
        <f t="shared" ref="G81" si="20">+G82</f>
        <v>0</v>
      </c>
      <c r="H81" s="24">
        <f t="shared" ref="H80:P81" si="21">+H82</f>
        <v>0</v>
      </c>
      <c r="I81" s="24">
        <f t="shared" si="21"/>
        <v>6412306200</v>
      </c>
      <c r="J81" s="24">
        <f t="shared" si="21"/>
        <v>0</v>
      </c>
      <c r="K81" s="24">
        <f t="shared" si="21"/>
        <v>0</v>
      </c>
      <c r="L81" s="24">
        <f t="shared" si="21"/>
        <v>6412306200</v>
      </c>
      <c r="M81" s="24">
        <f t="shared" si="21"/>
        <v>0</v>
      </c>
      <c r="N81" s="24">
        <f t="shared" si="21"/>
        <v>0</v>
      </c>
      <c r="O81" s="24">
        <f t="shared" si="21"/>
        <v>0</v>
      </c>
      <c r="P81" s="24">
        <f t="shared" si="21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5">
        <v>6412306200</v>
      </c>
      <c r="J82" s="25">
        <v>0</v>
      </c>
      <c r="K82" s="25">
        <v>0</v>
      </c>
      <c r="L82" s="25">
        <v>6412306200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1" t="s">
        <v>153</v>
      </c>
      <c r="B83" s="41"/>
      <c r="C83" s="41"/>
      <c r="D83" s="41"/>
      <c r="E83" s="41"/>
      <c r="F83" s="17">
        <f>+F84+F87+F97+F100+F107+F116+F128+F137+F140</f>
        <v>2376887833325</v>
      </c>
      <c r="G83" s="17">
        <f t="shared" ref="G83:P83" si="22">+G84+G87+G97+G100+G107+G116+G128+G137+G140</f>
        <v>0</v>
      </c>
      <c r="H83" s="17">
        <f t="shared" si="22"/>
        <v>0</v>
      </c>
      <c r="I83" s="17">
        <f t="shared" si="22"/>
        <v>2376887833325</v>
      </c>
      <c r="J83" s="17">
        <f t="shared" si="22"/>
        <v>0</v>
      </c>
      <c r="K83" s="17">
        <f t="shared" si="22"/>
        <v>2264374369144.8398</v>
      </c>
      <c r="L83" s="17">
        <f t="shared" si="22"/>
        <v>112513464180.16</v>
      </c>
      <c r="M83" s="17">
        <f t="shared" si="22"/>
        <v>1014791298675.3501</v>
      </c>
      <c r="N83" s="17">
        <f t="shared" si="22"/>
        <v>694137202230.15002</v>
      </c>
      <c r="O83" s="17">
        <f t="shared" si="22"/>
        <v>694084385083.15002</v>
      </c>
      <c r="P83" s="17">
        <f t="shared" si="22"/>
        <v>694084385083.15002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SUM(F85:F86)</f>
        <v>39125666638</v>
      </c>
      <c r="G84" s="24">
        <f t="shared" ref="G84:P84" si="23">SUM(G85:G86)</f>
        <v>0</v>
      </c>
      <c r="H84" s="24">
        <f t="shared" si="23"/>
        <v>0</v>
      </c>
      <c r="I84" s="24">
        <f t="shared" si="23"/>
        <v>39125666638</v>
      </c>
      <c r="J84" s="24">
        <f t="shared" si="23"/>
        <v>0</v>
      </c>
      <c r="K84" s="24">
        <f t="shared" si="23"/>
        <v>37989049204.389999</v>
      </c>
      <c r="L84" s="24">
        <f t="shared" si="23"/>
        <v>1136617433.6100001</v>
      </c>
      <c r="M84" s="24">
        <f t="shared" si="23"/>
        <v>31115717377.259998</v>
      </c>
      <c r="N84" s="24">
        <f t="shared" si="23"/>
        <v>10116073506.869999</v>
      </c>
      <c r="O84" s="24">
        <f t="shared" si="23"/>
        <v>10116073506.869999</v>
      </c>
      <c r="P84" s="24">
        <f t="shared" si="23"/>
        <v>10116073506.869999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f>VLOOKUP(A85,[1]REP_EPG034_EjecucionPresupuesta!$C$5:R$109,16,0)</f>
        <v>0</v>
      </c>
      <c r="H85" s="25">
        <f>VLOOKUP(A85,[1]REP_EPG034_EjecucionPresupuesta!$C$5:S$109,17,0)</f>
        <v>0</v>
      </c>
      <c r="I85" s="25">
        <f>VLOOKUP(A85,[4]REP_EPG034_EjecucionPresupuesta!$C$5:AA$109,18,0)</f>
        <v>31232938031</v>
      </c>
      <c r="J85" s="25">
        <v>0</v>
      </c>
      <c r="K85" s="25">
        <f>VLOOKUP(A85,[4]REP_EPG034_EjecucionPresupuesta!$C$5:AA$109,20,0)</f>
        <v>30550160190.290001</v>
      </c>
      <c r="L85" s="25">
        <f>VLOOKUP(A85,[4]REP_EPG034_EjecucionPresupuesta!$C$5:AA$109,21,0)</f>
        <v>682777840.71000004</v>
      </c>
      <c r="M85" s="25">
        <f>VLOOKUP(A85,[4]REP_EPG034_EjecucionPresupuesta!$C$5:AA$109,22,0)</f>
        <v>28349672758.939999</v>
      </c>
      <c r="N85" s="25">
        <f>VLOOKUP(A85,[4]REP_EPG034_EjecucionPresupuesta!$C$5:AA$109,23,0)</f>
        <v>9450514289.1499996</v>
      </c>
      <c r="O85" s="25">
        <f>VLOOKUP(A85,[4]REP_EPG034_EjecucionPresupuesta!$C$5:AA$109,24,0)</f>
        <v>9450514289.1499996</v>
      </c>
      <c r="P85" s="25">
        <f>VLOOKUP(A85,[4]REP_EPG034_EjecucionPresupuesta!$C$5:AA$109,25,0)</f>
        <v>9450514289.1499996</v>
      </c>
    </row>
    <row r="86" spans="1:16" ht="48.75" customHeight="1" x14ac:dyDescent="0.25">
      <c r="A86" s="14" t="s">
        <v>179</v>
      </c>
      <c r="B86" s="15" t="s">
        <v>20</v>
      </c>
      <c r="C86" s="15" t="s">
        <v>27</v>
      </c>
      <c r="D86" s="15" t="s">
        <v>28</v>
      </c>
      <c r="E86" s="16" t="s">
        <v>180</v>
      </c>
      <c r="F86" s="25">
        <v>7892728607</v>
      </c>
      <c r="G86" s="25">
        <f>VLOOKUP(A86,[1]REP_EPG034_EjecucionPresupuesta!$C$5:R$109,16,0)</f>
        <v>0</v>
      </c>
      <c r="H86" s="25">
        <f>VLOOKUP(A86,[1]REP_EPG034_EjecucionPresupuesta!$C$5:S$109,17,0)</f>
        <v>0</v>
      </c>
      <c r="I86" s="25">
        <f>VLOOKUP(A86,[4]REP_EPG034_EjecucionPresupuesta!$C$5:AA$109,18,0)</f>
        <v>7892728607</v>
      </c>
      <c r="J86" s="25">
        <v>0</v>
      </c>
      <c r="K86" s="25">
        <f>VLOOKUP(A86,[4]REP_EPG034_EjecucionPresupuesta!$C$5:AA$109,20,0)</f>
        <v>7438889014.1000004</v>
      </c>
      <c r="L86" s="25">
        <f>VLOOKUP(A86,[4]REP_EPG034_EjecucionPresupuesta!$C$5:AA$109,21,0)</f>
        <v>453839592.89999998</v>
      </c>
      <c r="M86" s="25">
        <f>VLOOKUP(A86,[4]REP_EPG034_EjecucionPresupuesta!$C$5:AA$109,22,0)</f>
        <v>2766044618.3200002</v>
      </c>
      <c r="N86" s="25">
        <f>VLOOKUP(A86,[4]REP_EPG034_EjecucionPresupuesta!$C$5:AA$109,23,0)</f>
        <v>665559217.72000003</v>
      </c>
      <c r="O86" s="25">
        <f>VLOOKUP(A86,[4]REP_EPG034_EjecucionPresupuesta!$C$5:AA$109,24,0)</f>
        <v>665559217.72000003</v>
      </c>
      <c r="P86" s="25">
        <f>VLOOKUP(A86,[4]REP_EPG034_EjecucionPresupuesta!$C$5:AA$109,25,0)</f>
        <v>665559217.72000003</v>
      </c>
    </row>
    <row r="87" spans="1:16" s="8" customFormat="1" ht="48.75" customHeight="1" x14ac:dyDescent="0.25">
      <c r="A87" s="10" t="s">
        <v>156</v>
      </c>
      <c r="B87" s="11" t="s">
        <v>20</v>
      </c>
      <c r="C87" s="11" t="s">
        <v>27</v>
      </c>
      <c r="D87" s="11" t="s">
        <v>28</v>
      </c>
      <c r="E87" s="13" t="s">
        <v>157</v>
      </c>
      <c r="F87" s="24">
        <f>SUM(F88:F96)</f>
        <v>48795251756</v>
      </c>
      <c r="G87" s="24">
        <f t="shared" ref="G87:P87" si="24">SUM(G88:G96)</f>
        <v>0</v>
      </c>
      <c r="H87" s="24">
        <f t="shared" si="24"/>
        <v>0</v>
      </c>
      <c r="I87" s="24">
        <f t="shared" si="24"/>
        <v>48795251756</v>
      </c>
      <c r="J87" s="24">
        <f t="shared" si="24"/>
        <v>0</v>
      </c>
      <c r="K87" s="24">
        <f t="shared" si="24"/>
        <v>45889484460.239998</v>
      </c>
      <c r="L87" s="24">
        <f t="shared" si="24"/>
        <v>2905767295.7600002</v>
      </c>
      <c r="M87" s="24">
        <f t="shared" si="24"/>
        <v>11327213399.310001</v>
      </c>
      <c r="N87" s="24">
        <f t="shared" si="24"/>
        <v>4427929287</v>
      </c>
      <c r="O87" s="24">
        <f t="shared" si="24"/>
        <v>4427929287</v>
      </c>
      <c r="P87" s="24">
        <f t="shared" si="24"/>
        <v>4427929287</v>
      </c>
    </row>
    <row r="88" spans="1:16" s="8" customFormat="1" ht="48.75" customHeight="1" x14ac:dyDescent="0.25">
      <c r="A88" s="32" t="s">
        <v>181</v>
      </c>
      <c r="B88" s="33" t="s">
        <v>20</v>
      </c>
      <c r="C88" s="33" t="s">
        <v>27</v>
      </c>
      <c r="D88" s="33" t="s">
        <v>28</v>
      </c>
      <c r="E88" s="34" t="s">
        <v>182</v>
      </c>
      <c r="F88" s="35">
        <v>6893024451</v>
      </c>
      <c r="G88" s="25">
        <f>VLOOKUP(A88,[1]REP_EPG034_EjecucionPresupuesta!$C$5:R$109,16,0)</f>
        <v>0</v>
      </c>
      <c r="H88" s="25">
        <f>VLOOKUP(A88,[1]REP_EPG034_EjecucionPresupuesta!$C$5:S$109,17,0)</f>
        <v>0</v>
      </c>
      <c r="I88" s="25">
        <f>VLOOKUP(A88,[4]REP_EPG034_EjecucionPresupuesta!$C$5:AA$109,18,0)</f>
        <v>6893024451</v>
      </c>
      <c r="J88" s="25">
        <v>0</v>
      </c>
      <c r="K88" s="25">
        <f>VLOOKUP(A88,[4]REP_EPG034_EjecucionPresupuesta!$C$5:AA$109,20,0)</f>
        <v>6667770460.2399998</v>
      </c>
      <c r="L88" s="25">
        <f>VLOOKUP(A88,[4]REP_EPG034_EjecucionPresupuesta!$C$5:AA$109,21,0)</f>
        <v>225253990.75999999</v>
      </c>
      <c r="M88" s="25">
        <f>VLOOKUP(A88,[4]REP_EPG034_EjecucionPresupuesta!$C$5:AA$109,22,0)</f>
        <v>5577011399.3100004</v>
      </c>
      <c r="N88" s="25">
        <f>VLOOKUP(A88,[4]REP_EPG034_EjecucionPresupuesta!$C$5:AA$109,23,0)</f>
        <v>1157727287</v>
      </c>
      <c r="O88" s="25">
        <f>VLOOKUP(A88,[4]REP_EPG034_EjecucionPresupuesta!$C$5:AA$109,24,0)</f>
        <v>1157727287</v>
      </c>
      <c r="P88" s="25">
        <f>VLOOKUP(A88,[4]REP_EPG034_EjecucionPresupuesta!$C$5:AA$109,25,0)</f>
        <v>1157727287</v>
      </c>
    </row>
    <row r="89" spans="1:16" s="8" customFormat="1" ht="48.75" customHeight="1" x14ac:dyDescent="0.25">
      <c r="A89" s="32" t="s">
        <v>183</v>
      </c>
      <c r="B89" s="33" t="s">
        <v>20</v>
      </c>
      <c r="C89" s="33" t="s">
        <v>27</v>
      </c>
      <c r="D89" s="33" t="s">
        <v>28</v>
      </c>
      <c r="E89" s="34" t="s">
        <v>184</v>
      </c>
      <c r="F89" s="35">
        <v>1010542560</v>
      </c>
      <c r="G89" s="25">
        <f>VLOOKUP(A89,[1]REP_EPG034_EjecucionPresupuesta!$C$5:R$109,16,0)</f>
        <v>0</v>
      </c>
      <c r="H89" s="25">
        <f>VLOOKUP(A89,[1]REP_EPG034_EjecucionPresupuesta!$C$5:S$109,17,0)</f>
        <v>0</v>
      </c>
      <c r="I89" s="25">
        <f>VLOOKUP(A89,[4]REP_EPG034_EjecucionPresupuesta!$C$5:AA$109,18,0)</f>
        <v>1010542560</v>
      </c>
      <c r="J89" s="25">
        <v>0</v>
      </c>
      <c r="K89" s="25">
        <f>VLOOKUP(A89,[4]REP_EPG034_EjecucionPresupuesta!$C$5:AA$109,20,0)</f>
        <v>600000000</v>
      </c>
      <c r="L89" s="25">
        <f>VLOOKUP(A89,[4]REP_EPG034_EjecucionPresupuesta!$C$5:AA$109,21,0)</f>
        <v>410542560</v>
      </c>
      <c r="M89" s="25">
        <f>VLOOKUP(A89,[4]REP_EPG034_EjecucionPresupuesta!$C$5:AA$109,22,0)</f>
        <v>600000000</v>
      </c>
      <c r="N89" s="25">
        <f>VLOOKUP(A89,[4]REP_EPG034_EjecucionPresupuesta!$C$5:AA$109,23,0)</f>
        <v>0</v>
      </c>
      <c r="O89" s="25">
        <f>VLOOKUP(A89,[4]REP_EPG034_EjecucionPresupuesta!$C$5:AA$109,24,0)</f>
        <v>0</v>
      </c>
      <c r="P89" s="25">
        <f>VLOOKUP(A89,[4]REP_EPG034_EjecucionPresupuesta!$C$5:AA$109,25,0)</f>
        <v>0</v>
      </c>
    </row>
    <row r="90" spans="1:16" s="8" customFormat="1" ht="48.75" customHeight="1" x14ac:dyDescent="0.25">
      <c r="A90" s="32" t="s">
        <v>185</v>
      </c>
      <c r="B90" s="33" t="s">
        <v>20</v>
      </c>
      <c r="C90" s="33" t="s">
        <v>27</v>
      </c>
      <c r="D90" s="33" t="s">
        <v>28</v>
      </c>
      <c r="E90" s="34" t="s">
        <v>186</v>
      </c>
      <c r="F90" s="35">
        <v>272903923</v>
      </c>
      <c r="G90" s="25">
        <f>VLOOKUP(A90,[1]REP_EPG034_EjecucionPresupuesta!$C$5:R$109,16,0)</f>
        <v>0</v>
      </c>
      <c r="H90" s="25">
        <f>VLOOKUP(A90,[1]REP_EPG034_EjecucionPresupuesta!$C$5:S$109,17,0)</f>
        <v>0</v>
      </c>
      <c r="I90" s="25">
        <f>VLOOKUP(A90,[4]REP_EPG034_EjecucionPresupuesta!$C$5:AA$109,18,0)</f>
        <v>272903923</v>
      </c>
      <c r="J90" s="25">
        <v>0</v>
      </c>
      <c r="K90" s="25">
        <f>VLOOKUP(A90,[4]REP_EPG034_EjecucionPresupuesta!$C$5:AA$109,20,0)</f>
        <v>272903923</v>
      </c>
      <c r="L90" s="25">
        <f>VLOOKUP(A90,[4]REP_EPG034_EjecucionPresupuesta!$C$5:AA$109,21,0)</f>
        <v>0</v>
      </c>
      <c r="M90" s="25">
        <f>VLOOKUP(A90,[4]REP_EPG034_EjecucionPresupuesta!$C$5:AA$109,22,0)</f>
        <v>0</v>
      </c>
      <c r="N90" s="25">
        <f>VLOOKUP(A90,[4]REP_EPG034_EjecucionPresupuesta!$C$5:AA$109,23,0)</f>
        <v>0</v>
      </c>
      <c r="O90" s="25">
        <f>VLOOKUP(A90,[4]REP_EPG034_EjecucionPresupuesta!$C$5:AA$109,24,0)</f>
        <v>0</v>
      </c>
      <c r="P90" s="25">
        <f>VLOOKUP(A90,[4]REP_EPG034_EjecucionPresupuesta!$C$5:AA$109,25,0)</f>
        <v>0</v>
      </c>
    </row>
    <row r="91" spans="1:16" s="8" customFormat="1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1570531400</v>
      </c>
      <c r="G91" s="25">
        <f>VLOOKUP(A91,[1]REP_EPG034_EjecucionPresupuesta!$C$5:R$109,16,0)</f>
        <v>0</v>
      </c>
      <c r="H91" s="25">
        <f>VLOOKUP(A91,[1]REP_EPG034_EjecucionPresupuesta!$C$5:S$109,17,0)</f>
        <v>0</v>
      </c>
      <c r="I91" s="25">
        <f>VLOOKUP(A91,[4]REP_EPG034_EjecucionPresupuesta!$C$5:AA$109,18,0)</f>
        <v>1570531400</v>
      </c>
      <c r="J91" s="25">
        <v>0</v>
      </c>
      <c r="K91" s="25">
        <f>VLOOKUP(A91,[4]REP_EPG034_EjecucionPresupuesta!$C$5:AA$109,20,0)</f>
        <v>1570531400</v>
      </c>
      <c r="L91" s="25">
        <f>VLOOKUP(A91,[4]REP_EPG034_EjecucionPresupuesta!$C$5:AA$109,21,0)</f>
        <v>0</v>
      </c>
      <c r="M91" s="25">
        <f>VLOOKUP(A91,[4]REP_EPG034_EjecucionPresupuesta!$C$5:AA$109,22,0)</f>
        <v>0</v>
      </c>
      <c r="N91" s="25">
        <f>VLOOKUP(A91,[4]REP_EPG034_EjecucionPresupuesta!$C$5:AA$109,23,0)</f>
        <v>0</v>
      </c>
      <c r="O91" s="25">
        <f>VLOOKUP(A91,[4]REP_EPG034_EjecucionPresupuesta!$C$5:AA$109,24,0)</f>
        <v>0</v>
      </c>
      <c r="P91" s="25">
        <f>VLOOKUP(A91,[4]REP_EPG034_EjecucionPresupuesta!$C$5:AA$109,25,0)</f>
        <v>0</v>
      </c>
    </row>
    <row r="92" spans="1:16" s="8" customFormat="1" ht="48.75" customHeight="1" x14ac:dyDescent="0.25">
      <c r="A92" s="32" t="s">
        <v>189</v>
      </c>
      <c r="B92" s="33" t="s">
        <v>20</v>
      </c>
      <c r="C92" s="33" t="s">
        <v>27</v>
      </c>
      <c r="D92" s="33" t="s">
        <v>28</v>
      </c>
      <c r="E92" s="34" t="s">
        <v>190</v>
      </c>
      <c r="F92" s="35">
        <v>565355000</v>
      </c>
      <c r="G92" s="25">
        <f>VLOOKUP(A92,[1]REP_EPG034_EjecucionPresupuesta!$C$5:R$109,16,0)</f>
        <v>0</v>
      </c>
      <c r="H92" s="25">
        <f>VLOOKUP(A92,[1]REP_EPG034_EjecucionPresupuesta!$C$5:S$109,17,0)</f>
        <v>0</v>
      </c>
      <c r="I92" s="25">
        <f>VLOOKUP(A92,[4]REP_EPG034_EjecucionPresupuesta!$C$5:AA$109,18,0)</f>
        <v>565355000</v>
      </c>
      <c r="J92" s="25">
        <v>0</v>
      </c>
      <c r="K92" s="25">
        <f>VLOOKUP(A92,[4]REP_EPG034_EjecucionPresupuesta!$C$5:AA$109,20,0)</f>
        <v>510000000</v>
      </c>
      <c r="L92" s="25">
        <f>VLOOKUP(A92,[4]REP_EPG034_EjecucionPresupuesta!$C$5:AA$109,21,0)</f>
        <v>55355000</v>
      </c>
      <c r="M92" s="25">
        <f>VLOOKUP(A92,[4]REP_EPG034_EjecucionPresupuesta!$C$5:AA$109,22,0)</f>
        <v>480000000</v>
      </c>
      <c r="N92" s="25">
        <f>VLOOKUP(A92,[4]REP_EPG034_EjecucionPresupuesta!$C$5:AA$109,23,0)</f>
        <v>0</v>
      </c>
      <c r="O92" s="25">
        <f>VLOOKUP(A92,[4]REP_EPG034_EjecucionPresupuesta!$C$5:AA$109,24,0)</f>
        <v>0</v>
      </c>
      <c r="P92" s="25">
        <f>VLOOKUP(A92,[4]REP_EPG034_EjecucionPresupuesta!$C$5:AA$109,25,0)</f>
        <v>0</v>
      </c>
    </row>
    <row r="93" spans="1:16" ht="48.75" customHeight="1" x14ac:dyDescent="0.25">
      <c r="A93" s="32" t="s">
        <v>191</v>
      </c>
      <c r="B93" s="33" t="s">
        <v>20</v>
      </c>
      <c r="C93" s="33" t="s">
        <v>27</v>
      </c>
      <c r="D93" s="33" t="s">
        <v>28</v>
      </c>
      <c r="E93" s="34" t="s">
        <v>192</v>
      </c>
      <c r="F93" s="35">
        <v>13372292206</v>
      </c>
      <c r="G93" s="25">
        <f>VLOOKUP(A93,[1]REP_EPG034_EjecucionPresupuesta!$C$5:R$109,16,0)</f>
        <v>0</v>
      </c>
      <c r="H93" s="25">
        <f>VLOOKUP(A93,[1]REP_EPG034_EjecucionPresupuesta!$C$5:S$109,17,0)</f>
        <v>0</v>
      </c>
      <c r="I93" s="25">
        <f>VLOOKUP(A93,[4]REP_EPG034_EjecucionPresupuesta!$C$5:AA$109,18,0)</f>
        <v>13372292206</v>
      </c>
      <c r="J93" s="25">
        <v>0</v>
      </c>
      <c r="K93" s="25">
        <f>VLOOKUP(A93,[4]REP_EPG034_EjecucionPresupuesta!$C$5:AA$109,20,0)</f>
        <v>12467096077</v>
      </c>
      <c r="L93" s="25">
        <f>VLOOKUP(A93,[4]REP_EPG034_EjecucionPresupuesta!$C$5:AA$109,21,0)</f>
        <v>905196129</v>
      </c>
      <c r="M93" s="25">
        <f>VLOOKUP(A93,[4]REP_EPG034_EjecucionPresupuesta!$C$5:AA$109,22,0)</f>
        <v>1000000000</v>
      </c>
      <c r="N93" s="25">
        <f>VLOOKUP(A93,[4]REP_EPG034_EjecucionPresupuesta!$C$5:AA$109,23,0)</f>
        <v>0</v>
      </c>
      <c r="O93" s="25">
        <f>VLOOKUP(A93,[4]REP_EPG034_EjecucionPresupuesta!$C$5:AA$109,24,0)</f>
        <v>0</v>
      </c>
      <c r="P93" s="25">
        <f>VLOOKUP(A93,[4]REP_EPG034_EjecucionPresupuesta!$C$5:AA$109,25,0)</f>
        <v>0</v>
      </c>
    </row>
    <row r="94" spans="1:16" ht="48.75" customHeight="1" x14ac:dyDescent="0.25">
      <c r="A94" s="32" t="s">
        <v>193</v>
      </c>
      <c r="B94" s="33" t="s">
        <v>20</v>
      </c>
      <c r="C94" s="33" t="s">
        <v>27</v>
      </c>
      <c r="D94" s="33" t="s">
        <v>28</v>
      </c>
      <c r="E94" s="34" t="s">
        <v>194</v>
      </c>
      <c r="F94" s="35">
        <v>673695040</v>
      </c>
      <c r="G94" s="25">
        <f>VLOOKUP(A94,[1]REP_EPG034_EjecucionPresupuesta!$C$5:R$109,16,0)</f>
        <v>0</v>
      </c>
      <c r="H94" s="25">
        <f>VLOOKUP(A94,[1]REP_EPG034_EjecucionPresupuesta!$C$5:S$109,17,0)</f>
        <v>0</v>
      </c>
      <c r="I94" s="25">
        <f>VLOOKUP(A94,[4]REP_EPG034_EjecucionPresupuesta!$C$5:AA$109,18,0)</f>
        <v>673695040</v>
      </c>
      <c r="J94" s="25">
        <v>0</v>
      </c>
      <c r="K94" s="25">
        <f>VLOOKUP(A94,[4]REP_EPG034_EjecucionPresupuesta!$C$5:AA$109,20,0)</f>
        <v>400000000</v>
      </c>
      <c r="L94" s="25">
        <f>VLOOKUP(A94,[4]REP_EPG034_EjecucionPresupuesta!$C$5:AA$109,21,0)</f>
        <v>273695040</v>
      </c>
      <c r="M94" s="25">
        <f>VLOOKUP(A94,[4]REP_EPG034_EjecucionPresupuesta!$C$5:AA$109,22,0)</f>
        <v>400000000</v>
      </c>
      <c r="N94" s="25">
        <f>VLOOKUP(A94,[4]REP_EPG034_EjecucionPresupuesta!$C$5:AA$109,23,0)</f>
        <v>0</v>
      </c>
      <c r="O94" s="25">
        <f>VLOOKUP(A94,[4]REP_EPG034_EjecucionPresupuesta!$C$5:AA$109,24,0)</f>
        <v>0</v>
      </c>
      <c r="P94" s="25">
        <f>VLOOKUP(A94,[4]REP_EPG034_EjecucionPresupuesta!$C$5:AA$109,25,0)</f>
        <v>0</v>
      </c>
    </row>
    <row r="95" spans="1:16" ht="48.75" customHeight="1" x14ac:dyDescent="0.25">
      <c r="A95" s="32" t="s">
        <v>195</v>
      </c>
      <c r="B95" s="33" t="s">
        <v>20</v>
      </c>
      <c r="C95" s="33" t="s">
        <v>27</v>
      </c>
      <c r="D95" s="33" t="s">
        <v>28</v>
      </c>
      <c r="E95" s="34" t="s">
        <v>196</v>
      </c>
      <c r="F95" s="35">
        <v>20111267176</v>
      </c>
      <c r="G95" s="25">
        <f>VLOOKUP(A95,[1]REP_EPG034_EjecucionPresupuesta!$C$5:R$109,16,0)</f>
        <v>0</v>
      </c>
      <c r="H95" s="25">
        <f>VLOOKUP(A95,[1]REP_EPG034_EjecucionPresupuesta!$C$5:S$109,17,0)</f>
        <v>0</v>
      </c>
      <c r="I95" s="25">
        <f>VLOOKUP(A95,[4]REP_EPG034_EjecucionPresupuesta!$C$5:AA$109,18,0)</f>
        <v>20111267176</v>
      </c>
      <c r="J95" s="25">
        <v>0</v>
      </c>
      <c r="K95" s="25">
        <f>VLOOKUP(A95,[4]REP_EPG034_EjecucionPresupuesta!$C$5:AA$109,20,0)</f>
        <v>19111182600</v>
      </c>
      <c r="L95" s="25">
        <f>VLOOKUP(A95,[4]REP_EPG034_EjecucionPresupuesta!$C$5:AA$109,21,0)</f>
        <v>1000084576</v>
      </c>
      <c r="M95" s="25">
        <f>VLOOKUP(A95,[4]REP_EPG034_EjecucionPresupuesta!$C$5:AA$109,22,0)</f>
        <v>1253902000</v>
      </c>
      <c r="N95" s="25">
        <f>VLOOKUP(A95,[4]REP_EPG034_EjecucionPresupuesta!$C$5:AA$109,23,0)</f>
        <v>1253902000</v>
      </c>
      <c r="O95" s="25">
        <f>VLOOKUP(A95,[4]REP_EPG034_EjecucionPresupuesta!$C$5:AA$109,24,0)</f>
        <v>1253902000</v>
      </c>
      <c r="P95" s="25">
        <f>VLOOKUP(A95,[4]REP_EPG034_EjecucionPresupuesta!$C$5:AA$109,25,0)</f>
        <v>1253902000</v>
      </c>
    </row>
    <row r="96" spans="1:16" ht="48.75" customHeight="1" x14ac:dyDescent="0.25">
      <c r="A96" s="32" t="s">
        <v>197</v>
      </c>
      <c r="B96" s="33" t="s">
        <v>20</v>
      </c>
      <c r="C96" s="33" t="s">
        <v>27</v>
      </c>
      <c r="D96" s="33" t="s">
        <v>28</v>
      </c>
      <c r="E96" s="34" t="s">
        <v>198</v>
      </c>
      <c r="F96" s="35">
        <v>4325640000</v>
      </c>
      <c r="G96" s="25">
        <f>VLOOKUP(A96,[1]REP_EPG034_EjecucionPresupuesta!$C$5:R$109,16,0)</f>
        <v>0</v>
      </c>
      <c r="H96" s="25">
        <f>VLOOKUP(A96,[1]REP_EPG034_EjecucionPresupuesta!$C$5:S$109,17,0)</f>
        <v>0</v>
      </c>
      <c r="I96" s="25">
        <f>VLOOKUP(A96,[4]REP_EPG034_EjecucionPresupuesta!$C$5:AA$109,18,0)</f>
        <v>4325640000</v>
      </c>
      <c r="J96" s="25">
        <v>0</v>
      </c>
      <c r="K96" s="25">
        <f>VLOOKUP(A96,[4]REP_EPG034_EjecucionPresupuesta!$C$5:AA$109,20,0)</f>
        <v>4290000000</v>
      </c>
      <c r="L96" s="25">
        <f>VLOOKUP(A96,[4]REP_EPG034_EjecucionPresupuesta!$C$5:AA$109,21,0)</f>
        <v>35640000</v>
      </c>
      <c r="M96" s="25">
        <f>VLOOKUP(A96,[4]REP_EPG034_EjecucionPresupuesta!$C$5:AA$109,22,0)</f>
        <v>2016300000</v>
      </c>
      <c r="N96" s="25">
        <f>VLOOKUP(A96,[4]REP_EPG034_EjecucionPresupuesta!$C$5:AA$109,23,0)</f>
        <v>2016300000</v>
      </c>
      <c r="O96" s="25">
        <f>VLOOKUP(A96,[4]REP_EPG034_EjecucionPresupuesta!$C$5:AA$109,24,0)</f>
        <v>2016300000</v>
      </c>
      <c r="P96" s="25">
        <f>VLOOKUP(A96,[4]REP_EPG034_EjecucionPresupuesta!$C$5:AA$109,25,0)</f>
        <v>2016300000</v>
      </c>
    </row>
    <row r="97" spans="1:16" s="8" customFormat="1" ht="48.75" customHeight="1" x14ac:dyDescent="0.25">
      <c r="A97" s="10" t="s">
        <v>158</v>
      </c>
      <c r="B97" s="11" t="s">
        <v>20</v>
      </c>
      <c r="C97" s="11" t="s">
        <v>27</v>
      </c>
      <c r="D97" s="11" t="s">
        <v>28</v>
      </c>
      <c r="E97" s="13" t="s">
        <v>159</v>
      </c>
      <c r="F97" s="24">
        <f>SUM(F98:F99)</f>
        <v>105399170163</v>
      </c>
      <c r="G97" s="24">
        <f t="shared" ref="G97:P97" si="25">SUM(G98:G99)</f>
        <v>0</v>
      </c>
      <c r="H97" s="24">
        <f t="shared" si="25"/>
        <v>0</v>
      </c>
      <c r="I97" s="24">
        <f t="shared" si="25"/>
        <v>105399170163</v>
      </c>
      <c r="J97" s="24">
        <f t="shared" si="25"/>
        <v>0</v>
      </c>
      <c r="K97" s="24">
        <f t="shared" si="25"/>
        <v>88910072605.320007</v>
      </c>
      <c r="L97" s="24">
        <f t="shared" si="25"/>
        <v>16489097557.68</v>
      </c>
      <c r="M97" s="24">
        <f t="shared" si="25"/>
        <v>85492197251.960007</v>
      </c>
      <c r="N97" s="24">
        <f t="shared" si="25"/>
        <v>29603309709.110001</v>
      </c>
      <c r="O97" s="24">
        <f t="shared" si="25"/>
        <v>29554294038.110001</v>
      </c>
      <c r="P97" s="24">
        <f t="shared" si="25"/>
        <v>29554294038.110001</v>
      </c>
    </row>
    <row r="98" spans="1:16" s="8" customFormat="1" ht="48.75" customHeight="1" x14ac:dyDescent="0.25">
      <c r="A98" s="32" t="s">
        <v>199</v>
      </c>
      <c r="B98" s="33" t="s">
        <v>20</v>
      </c>
      <c r="C98" s="33" t="s">
        <v>27</v>
      </c>
      <c r="D98" s="33" t="s">
        <v>28</v>
      </c>
      <c r="E98" s="34" t="s">
        <v>200</v>
      </c>
      <c r="F98" s="35">
        <v>97239818721</v>
      </c>
      <c r="G98" s="25">
        <f>VLOOKUP(A98,[1]REP_EPG034_EjecucionPresupuesta!$C$5:R$109,16,0)</f>
        <v>0</v>
      </c>
      <c r="H98" s="25">
        <v>0</v>
      </c>
      <c r="I98" s="25">
        <f>VLOOKUP(A98,[4]REP_EPG034_EjecucionPresupuesta!$C$5:AA$109,18,0)</f>
        <v>97139818721</v>
      </c>
      <c r="J98" s="25">
        <v>0</v>
      </c>
      <c r="K98" s="25">
        <f>VLOOKUP(A98,[4]REP_EPG034_EjecucionPresupuesta!$C$5:AA$109,20,0)</f>
        <v>82285329307.320007</v>
      </c>
      <c r="L98" s="25">
        <f>VLOOKUP(A98,[4]REP_EPG034_EjecucionPresupuesta!$C$5:AA$109,21,0)</f>
        <v>14854489413.68</v>
      </c>
      <c r="M98" s="25">
        <f>VLOOKUP(A98,[4]REP_EPG034_EjecucionPresupuesta!$C$5:AA$109,22,0)</f>
        <v>79866370022.960007</v>
      </c>
      <c r="N98" s="25">
        <f>VLOOKUP(A98,[4]REP_EPG034_EjecucionPresupuesta!$C$5:AA$109,23,0)</f>
        <v>27904714055.82</v>
      </c>
      <c r="O98" s="25">
        <f>VLOOKUP(A98,[4]REP_EPG034_EjecucionPresupuesta!$C$5:AA$109,24,0)</f>
        <v>27855698384.82</v>
      </c>
      <c r="P98" s="25">
        <f>VLOOKUP(A98,[4]REP_EPG034_EjecucionPresupuesta!$C$5:AA$109,25,0)</f>
        <v>27855698384.82</v>
      </c>
    </row>
    <row r="99" spans="1:16" s="8" customFormat="1" ht="48.75" customHeight="1" x14ac:dyDescent="0.25">
      <c r="A99" s="32" t="s">
        <v>201</v>
      </c>
      <c r="B99" s="33" t="s">
        <v>20</v>
      </c>
      <c r="C99" s="33" t="s">
        <v>27</v>
      </c>
      <c r="D99" s="33" t="s">
        <v>28</v>
      </c>
      <c r="E99" s="34" t="s">
        <v>202</v>
      </c>
      <c r="F99" s="35">
        <v>8159351442</v>
      </c>
      <c r="G99" s="25">
        <v>0</v>
      </c>
      <c r="H99" s="25">
        <f>VLOOKUP(A99,[1]REP_EPG034_EjecucionPresupuesta!$C$5:S$109,17,0)</f>
        <v>0</v>
      </c>
      <c r="I99" s="25">
        <f>VLOOKUP(A99,[4]REP_EPG034_EjecucionPresupuesta!$C$5:AA$109,18,0)</f>
        <v>8259351442</v>
      </c>
      <c r="J99" s="25">
        <v>0</v>
      </c>
      <c r="K99" s="25">
        <f>VLOOKUP(A99,[4]REP_EPG034_EjecucionPresupuesta!$C$5:AA$109,20,0)</f>
        <v>6624743298</v>
      </c>
      <c r="L99" s="25">
        <f>VLOOKUP(A99,[4]REP_EPG034_EjecucionPresupuesta!$C$5:AA$109,21,0)</f>
        <v>1634608144</v>
      </c>
      <c r="M99" s="25">
        <f>VLOOKUP(A99,[4]REP_EPG034_EjecucionPresupuesta!$C$5:AA$109,22,0)</f>
        <v>5625827229</v>
      </c>
      <c r="N99" s="25">
        <f>VLOOKUP(A99,[4]REP_EPG034_EjecucionPresupuesta!$C$5:AA$109,23,0)</f>
        <v>1698595653.29</v>
      </c>
      <c r="O99" s="25">
        <f>VLOOKUP(A99,[4]REP_EPG034_EjecucionPresupuesta!$C$5:AA$109,24,0)</f>
        <v>1698595653.29</v>
      </c>
      <c r="P99" s="25">
        <f>VLOOKUP(A99,[4]REP_EPG034_EjecucionPresupuesta!$C$5:AA$109,25,0)</f>
        <v>1698595653.29</v>
      </c>
    </row>
    <row r="100" spans="1:16" s="21" customFormat="1" ht="48.75" customHeight="1" x14ac:dyDescent="0.25">
      <c r="A100" s="10" t="s">
        <v>160</v>
      </c>
      <c r="B100" s="11" t="s">
        <v>20</v>
      </c>
      <c r="C100" s="11" t="s">
        <v>27</v>
      </c>
      <c r="D100" s="11" t="s">
        <v>28</v>
      </c>
      <c r="E100" s="13" t="s">
        <v>161</v>
      </c>
      <c r="F100" s="24">
        <f>SUM(F101:F106)</f>
        <v>23241733897</v>
      </c>
      <c r="G100" s="24">
        <f t="shared" ref="G100:P100" si="26">SUM(G101:G106)</f>
        <v>0</v>
      </c>
      <c r="H100" s="24">
        <f t="shared" si="26"/>
        <v>0</v>
      </c>
      <c r="I100" s="24">
        <f t="shared" si="26"/>
        <v>23241733897</v>
      </c>
      <c r="J100" s="24">
        <f t="shared" si="26"/>
        <v>0</v>
      </c>
      <c r="K100" s="24">
        <f t="shared" si="26"/>
        <v>21573414606.900002</v>
      </c>
      <c r="L100" s="24">
        <f t="shared" si="26"/>
        <v>1668319290.0999999</v>
      </c>
      <c r="M100" s="24">
        <f t="shared" si="26"/>
        <v>18946391250.620003</v>
      </c>
      <c r="N100" s="24">
        <f t="shared" si="26"/>
        <v>3688626893.5799999</v>
      </c>
      <c r="O100" s="24">
        <f t="shared" si="26"/>
        <v>3688626893.5799999</v>
      </c>
      <c r="P100" s="24">
        <f t="shared" si="26"/>
        <v>3688626893.5799999</v>
      </c>
    </row>
    <row r="101" spans="1:16" s="21" customFormat="1" ht="48.75" customHeight="1" x14ac:dyDescent="0.25">
      <c r="A101" s="32" t="s">
        <v>203</v>
      </c>
      <c r="B101" s="33" t="s">
        <v>20</v>
      </c>
      <c r="C101" s="33" t="s">
        <v>27</v>
      </c>
      <c r="D101" s="33" t="s">
        <v>28</v>
      </c>
      <c r="E101" s="34" t="s">
        <v>204</v>
      </c>
      <c r="F101" s="35">
        <v>9162261455</v>
      </c>
      <c r="G101" s="25">
        <f>VLOOKUP(A101,[1]REP_EPG034_EjecucionPresupuesta!$C$5:R$109,16,0)</f>
        <v>0</v>
      </c>
      <c r="H101" s="25">
        <f>VLOOKUP(A101,[1]REP_EPG034_EjecucionPresupuesta!$C$5:S$109,17,0)</f>
        <v>0</v>
      </c>
      <c r="I101" s="25">
        <f>VLOOKUP(A101,[4]REP_EPG034_EjecucionPresupuesta!$C$5:AA$109,18,0)</f>
        <v>9162261455</v>
      </c>
      <c r="J101" s="25">
        <v>0</v>
      </c>
      <c r="K101" s="25">
        <f>VLOOKUP(A101,[4]REP_EPG034_EjecucionPresupuesta!$C$5:AA$109,20,0)</f>
        <v>8229940963.9200001</v>
      </c>
      <c r="L101" s="25">
        <f>VLOOKUP(A101,[4]REP_EPG034_EjecucionPresupuesta!$C$5:AA$109,21,0)</f>
        <v>932320491.08000004</v>
      </c>
      <c r="M101" s="25">
        <f>VLOOKUP(A101,[4]REP_EPG034_EjecucionPresupuesta!$C$5:AA$109,22,0)</f>
        <v>7503496999.9700003</v>
      </c>
      <c r="N101" s="25">
        <f>VLOOKUP(A101,[4]REP_EPG034_EjecucionPresupuesta!$C$5:AA$109,23,0)</f>
        <v>1993948261.5799999</v>
      </c>
      <c r="O101" s="25">
        <f>VLOOKUP(A101,[4]REP_EPG034_EjecucionPresupuesta!$C$5:AA$109,24,0)</f>
        <v>1993948261.5799999</v>
      </c>
      <c r="P101" s="25">
        <f>VLOOKUP(A101,[4]REP_EPG034_EjecucionPresupuesta!$C$5:AA$109,25,0)</f>
        <v>1993948261.5799999</v>
      </c>
    </row>
    <row r="102" spans="1:16" s="21" customFormat="1" ht="48.75" customHeight="1" x14ac:dyDescent="0.25">
      <c r="A102" s="32" t="s">
        <v>205</v>
      </c>
      <c r="B102" s="33" t="s">
        <v>20</v>
      </c>
      <c r="C102" s="33" t="s">
        <v>27</v>
      </c>
      <c r="D102" s="33" t="s">
        <v>28</v>
      </c>
      <c r="E102" s="34" t="s">
        <v>206</v>
      </c>
      <c r="F102" s="35">
        <v>4692634884</v>
      </c>
      <c r="G102" s="25">
        <f>VLOOKUP(A102,[1]REP_EPG034_EjecucionPresupuesta!$C$5:R$109,16,0)</f>
        <v>0</v>
      </c>
      <c r="H102" s="25">
        <f>VLOOKUP(A102,[1]REP_EPG034_EjecucionPresupuesta!$C$5:S$109,17,0)</f>
        <v>0</v>
      </c>
      <c r="I102" s="25">
        <f>VLOOKUP(A102,[4]REP_EPG034_EjecucionPresupuesta!$C$5:AA$109,18,0)</f>
        <v>4692634884</v>
      </c>
      <c r="J102" s="25">
        <v>0</v>
      </c>
      <c r="K102" s="25">
        <f>VLOOKUP(A102,[4]REP_EPG034_EjecucionPresupuesta!$C$5:AA$109,20,0)</f>
        <v>4345029977.2700005</v>
      </c>
      <c r="L102" s="25">
        <f>VLOOKUP(A102,[4]REP_EPG034_EjecucionPresupuesta!$C$5:AA$109,21,0)</f>
        <v>347604906.73000002</v>
      </c>
      <c r="M102" s="25">
        <f>VLOOKUP(A102,[4]REP_EPG034_EjecucionPresupuesta!$C$5:AA$109,22,0)</f>
        <v>3481939542.8800001</v>
      </c>
      <c r="N102" s="25">
        <f>VLOOKUP(A102,[4]REP_EPG034_EjecucionPresupuesta!$C$5:AA$109,23,0)</f>
        <v>907034258</v>
      </c>
      <c r="O102" s="25">
        <f>VLOOKUP(A102,[4]REP_EPG034_EjecucionPresupuesta!$C$5:AA$109,24,0)</f>
        <v>907034258</v>
      </c>
      <c r="P102" s="25">
        <f>VLOOKUP(A102,[4]REP_EPG034_EjecucionPresupuesta!$C$5:AA$109,25,0)</f>
        <v>907034258</v>
      </c>
    </row>
    <row r="103" spans="1:16" s="21" customFormat="1" ht="48.75" customHeight="1" x14ac:dyDescent="0.25">
      <c r="A103" s="32" t="s">
        <v>207</v>
      </c>
      <c r="B103" s="33" t="s">
        <v>20</v>
      </c>
      <c r="C103" s="33" t="s">
        <v>27</v>
      </c>
      <c r="D103" s="33" t="s">
        <v>28</v>
      </c>
      <c r="E103" s="34" t="s">
        <v>208</v>
      </c>
      <c r="F103" s="35">
        <v>311654674</v>
      </c>
      <c r="G103" s="25">
        <f>VLOOKUP(A103,[1]REP_EPG034_EjecucionPresupuesta!$C$5:R$109,16,0)</f>
        <v>0</v>
      </c>
      <c r="H103" s="25">
        <f>VLOOKUP(A103,[1]REP_EPG034_EjecucionPresupuesta!$C$5:S$109,17,0)</f>
        <v>0</v>
      </c>
      <c r="I103" s="25">
        <f>VLOOKUP(A103,[4]REP_EPG034_EjecucionPresupuesta!$C$5:AA$109,18,0)</f>
        <v>311654674</v>
      </c>
      <c r="J103" s="25">
        <v>0</v>
      </c>
      <c r="K103" s="25">
        <f>VLOOKUP(A103,[4]REP_EPG034_EjecucionPresupuesta!$C$5:AA$109,20,0)</f>
        <v>300000000</v>
      </c>
      <c r="L103" s="25">
        <f>VLOOKUP(A103,[4]REP_EPG034_EjecucionPresupuesta!$C$5:AA$109,21,0)</f>
        <v>11654674</v>
      </c>
      <c r="M103" s="25">
        <f>VLOOKUP(A103,[4]REP_EPG034_EjecucionPresupuesta!$C$5:AA$109,22,0)</f>
        <v>300000000</v>
      </c>
      <c r="N103" s="25">
        <f>VLOOKUP(A103,[4]REP_EPG034_EjecucionPresupuesta!$C$5:AA$109,23,0)</f>
        <v>0</v>
      </c>
      <c r="O103" s="25">
        <f>VLOOKUP(A103,[4]REP_EPG034_EjecucionPresupuesta!$C$5:AA$109,24,0)</f>
        <v>0</v>
      </c>
      <c r="P103" s="25">
        <f>VLOOKUP(A103,[4]REP_EPG034_EjecucionPresupuesta!$C$5:AA$109,25,0)</f>
        <v>0</v>
      </c>
    </row>
    <row r="104" spans="1:16" s="21" customFormat="1" ht="48.75" customHeight="1" x14ac:dyDescent="0.25">
      <c r="A104" s="32" t="s">
        <v>209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5910863444</v>
      </c>
      <c r="G104" s="25">
        <f>VLOOKUP(A104,[1]REP_EPG034_EjecucionPresupuesta!$C$5:R$109,16,0)</f>
        <v>0</v>
      </c>
      <c r="H104" s="25">
        <f>VLOOKUP(A104,[1]REP_EPG034_EjecucionPresupuesta!$C$5:S$109,17,0)</f>
        <v>0</v>
      </c>
      <c r="I104" s="25">
        <f>VLOOKUP(A104,[4]REP_EPG034_EjecucionPresupuesta!$C$5:AA$109,18,0)</f>
        <v>5910863444</v>
      </c>
      <c r="J104" s="25">
        <v>0</v>
      </c>
      <c r="K104" s="25">
        <f>VLOOKUP(A104,[4]REP_EPG034_EjecucionPresupuesta!$C$5:AA$109,20,0)</f>
        <v>5534124225.71</v>
      </c>
      <c r="L104" s="25">
        <f>VLOOKUP(A104,[4]REP_EPG034_EjecucionPresupuesta!$C$5:AA$109,21,0)</f>
        <v>376739218.29000002</v>
      </c>
      <c r="M104" s="25">
        <f>VLOOKUP(A104,[4]REP_EPG034_EjecucionPresupuesta!$C$5:AA$109,22,0)</f>
        <v>4946635267.7700005</v>
      </c>
      <c r="N104" s="25">
        <f>VLOOKUP(A104,[4]REP_EPG034_EjecucionPresupuesta!$C$5:AA$109,23,0)</f>
        <v>787644374</v>
      </c>
      <c r="O104" s="25">
        <f>VLOOKUP(A104,[4]REP_EPG034_EjecucionPresupuesta!$C$5:AA$109,24,0)</f>
        <v>787644374</v>
      </c>
      <c r="P104" s="25">
        <f>VLOOKUP(A104,[4]REP_EPG034_EjecucionPresupuesta!$C$5:AA$109,25,0)</f>
        <v>787644374</v>
      </c>
    </row>
    <row r="105" spans="1:16" s="21" customFormat="1" ht="48.75" customHeight="1" x14ac:dyDescent="0.25">
      <c r="A105" s="32" t="s">
        <v>211</v>
      </c>
      <c r="B105" s="33" t="s">
        <v>20</v>
      </c>
      <c r="C105" s="33" t="s">
        <v>27</v>
      </c>
      <c r="D105" s="33" t="s">
        <v>28</v>
      </c>
      <c r="E105" s="34" t="s">
        <v>212</v>
      </c>
      <c r="F105" s="35">
        <v>1816866517</v>
      </c>
      <c r="G105" s="25">
        <f>VLOOKUP(A105,[1]REP_EPG034_EjecucionPresupuesta!$C$5:R$109,16,0)</f>
        <v>0</v>
      </c>
      <c r="H105" s="25">
        <f>VLOOKUP(A105,[1]REP_EPG034_EjecucionPresupuesta!$C$5:S$109,17,0)</f>
        <v>0</v>
      </c>
      <c r="I105" s="25">
        <f>VLOOKUP(A105,[4]REP_EPG034_EjecucionPresupuesta!$C$5:AA$109,18,0)</f>
        <v>1816866517</v>
      </c>
      <c r="J105" s="25">
        <v>0</v>
      </c>
      <c r="K105" s="25">
        <f>VLOOKUP(A105,[4]REP_EPG034_EjecucionPresupuesta!$C$5:AA$109,20,0)</f>
        <v>1816866517</v>
      </c>
      <c r="L105" s="25">
        <f>VLOOKUP(A105,[4]REP_EPG034_EjecucionPresupuesta!$C$5:AA$109,21,0)</f>
        <v>0</v>
      </c>
      <c r="M105" s="25">
        <f>VLOOKUP(A105,[4]REP_EPG034_EjecucionPresupuesta!$C$5:AA$109,22,0)</f>
        <v>1366866517</v>
      </c>
      <c r="N105" s="25">
        <f>VLOOKUP(A105,[4]REP_EPG034_EjecucionPresupuesta!$C$5:AA$109,23,0)</f>
        <v>0</v>
      </c>
      <c r="O105" s="25">
        <f>VLOOKUP(A105,[4]REP_EPG034_EjecucionPresupuesta!$C$5:AA$109,24,0)</f>
        <v>0</v>
      </c>
      <c r="P105" s="25">
        <f>VLOOKUP(A105,[4]REP_EPG034_EjecucionPresupuesta!$C$5:AA$109,25,0)</f>
        <v>0</v>
      </c>
    </row>
    <row r="106" spans="1:16" ht="48.75" customHeight="1" x14ac:dyDescent="0.25">
      <c r="A106" s="32" t="s">
        <v>213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1347452923</v>
      </c>
      <c r="G106" s="25">
        <f>VLOOKUP(A106,[1]REP_EPG034_EjecucionPresupuesta!$C$5:R$109,16,0)</f>
        <v>0</v>
      </c>
      <c r="H106" s="25">
        <f>VLOOKUP(A106,[1]REP_EPG034_EjecucionPresupuesta!$C$5:S$109,17,0)</f>
        <v>0</v>
      </c>
      <c r="I106" s="25">
        <f>VLOOKUP(A106,[4]REP_EPG034_EjecucionPresupuesta!$C$5:AA$109,18,0)</f>
        <v>1347452923</v>
      </c>
      <c r="J106" s="25">
        <v>0</v>
      </c>
      <c r="K106" s="25">
        <f>VLOOKUP(A106,[4]REP_EPG034_EjecucionPresupuesta!$C$5:AA$109,20,0)</f>
        <v>1347452923</v>
      </c>
      <c r="L106" s="25">
        <f>VLOOKUP(A106,[4]REP_EPG034_EjecucionPresupuesta!$C$5:AA$109,21,0)</f>
        <v>0</v>
      </c>
      <c r="M106" s="25">
        <f>VLOOKUP(A106,[4]REP_EPG034_EjecucionPresupuesta!$C$5:AA$109,22,0)</f>
        <v>1347452923</v>
      </c>
      <c r="N106" s="25">
        <f>VLOOKUP(A106,[4]REP_EPG034_EjecucionPresupuesta!$C$5:AA$109,23,0)</f>
        <v>0</v>
      </c>
      <c r="O106" s="25">
        <f>VLOOKUP(A106,[4]REP_EPG034_EjecucionPresupuesta!$C$5:AA$109,24,0)</f>
        <v>0</v>
      </c>
      <c r="P106" s="25">
        <f>VLOOKUP(A106,[4]REP_EPG034_EjecucionPresupuesta!$C$5:AA$109,25,0)</f>
        <v>0</v>
      </c>
    </row>
    <row r="107" spans="1:16" s="8" customFormat="1" ht="48.75" customHeight="1" x14ac:dyDescent="0.25">
      <c r="A107" s="10" t="s">
        <v>162</v>
      </c>
      <c r="B107" s="11" t="s">
        <v>20</v>
      </c>
      <c r="C107" s="11" t="s">
        <v>27</v>
      </c>
      <c r="D107" s="11" t="s">
        <v>28</v>
      </c>
      <c r="E107" s="13" t="s">
        <v>163</v>
      </c>
      <c r="F107" s="24">
        <f>SUM(F108:F115)</f>
        <v>531611592188</v>
      </c>
      <c r="G107" s="24">
        <f t="shared" ref="G107:P107" si="27">SUM(G108:G115)</f>
        <v>0</v>
      </c>
      <c r="H107" s="24">
        <f t="shared" si="27"/>
        <v>0</v>
      </c>
      <c r="I107" s="24">
        <f t="shared" si="27"/>
        <v>531611592188</v>
      </c>
      <c r="J107" s="24">
        <f t="shared" si="27"/>
        <v>0</v>
      </c>
      <c r="K107" s="24">
        <f t="shared" si="27"/>
        <v>529697975679</v>
      </c>
      <c r="L107" s="24">
        <f t="shared" si="27"/>
        <v>1913616509</v>
      </c>
      <c r="M107" s="24">
        <f t="shared" si="27"/>
        <v>240993757065.64999</v>
      </c>
      <c r="N107" s="24">
        <f t="shared" si="27"/>
        <v>193338501108.64999</v>
      </c>
      <c r="O107" s="24">
        <f t="shared" si="27"/>
        <v>193334788872.64999</v>
      </c>
      <c r="P107" s="24">
        <f t="shared" si="27"/>
        <v>193334788872.64999</v>
      </c>
    </row>
    <row r="108" spans="1:16" s="8" customFormat="1" ht="48.75" customHeight="1" x14ac:dyDescent="0.25">
      <c r="A108" s="32" t="s">
        <v>214</v>
      </c>
      <c r="B108" s="33" t="s">
        <v>20</v>
      </c>
      <c r="C108" s="33" t="s">
        <v>27</v>
      </c>
      <c r="D108" s="33" t="s">
        <v>28</v>
      </c>
      <c r="E108" s="34" t="s">
        <v>215</v>
      </c>
      <c r="F108" s="35">
        <v>557686216</v>
      </c>
      <c r="G108" s="25">
        <f>VLOOKUP(A108,[1]REP_EPG034_EjecucionPresupuesta!$C$5:R$109,16,0)</f>
        <v>0</v>
      </c>
      <c r="H108" s="25">
        <f>VLOOKUP(A108,[1]REP_EPG034_EjecucionPresupuesta!$C$5:S$109,17,0)</f>
        <v>0</v>
      </c>
      <c r="I108" s="25">
        <f>VLOOKUP(A108,[4]REP_EPG034_EjecucionPresupuesta!$C$5:AA$109,18,0)</f>
        <v>462043446</v>
      </c>
      <c r="J108" s="25">
        <v>0</v>
      </c>
      <c r="K108" s="25">
        <f>VLOOKUP(A108,[4]REP_EPG034_EjecucionPresupuesta!$C$5:AA$109,20,0)</f>
        <v>458498361.5</v>
      </c>
      <c r="L108" s="25">
        <f>VLOOKUP(A108,[4]REP_EPG034_EjecucionPresupuesta!$C$5:AA$109,21,0)</f>
        <v>3545084.5</v>
      </c>
      <c r="M108" s="25">
        <f>VLOOKUP(A108,[4]REP_EPG034_EjecucionPresupuesta!$C$5:AA$109,22,0)</f>
        <v>453504258</v>
      </c>
      <c r="N108" s="25">
        <f>VLOOKUP(A108,[4]REP_EPG034_EjecucionPresupuesta!$C$5:AA$109,23,0)</f>
        <v>124749761</v>
      </c>
      <c r="O108" s="25">
        <f>VLOOKUP(A108,[4]REP_EPG034_EjecucionPresupuesta!$C$5:AA$109,24,0)</f>
        <v>121037525</v>
      </c>
      <c r="P108" s="25">
        <f>VLOOKUP(A108,[4]REP_EPG034_EjecucionPresupuesta!$C$5:AA$109,25,0)</f>
        <v>121037525</v>
      </c>
    </row>
    <row r="109" spans="1:16" s="8" customFormat="1" ht="48.75" customHeight="1" x14ac:dyDescent="0.25">
      <c r="A109" s="32" t="s">
        <v>216</v>
      </c>
      <c r="B109" s="33" t="s">
        <v>20</v>
      </c>
      <c r="C109" s="33" t="s">
        <v>27</v>
      </c>
      <c r="D109" s="33" t="s">
        <v>28</v>
      </c>
      <c r="E109" s="34" t="s">
        <v>217</v>
      </c>
      <c r="F109" s="35">
        <v>854284348</v>
      </c>
      <c r="G109" s="25">
        <f>VLOOKUP(A109,[1]REP_EPG034_EjecucionPresupuesta!$C$5:R$109,16,0)</f>
        <v>0</v>
      </c>
      <c r="H109" s="25">
        <f>VLOOKUP(A109,[1]REP_EPG034_EjecucionPresupuesta!$C$5:S$109,17,0)</f>
        <v>0</v>
      </c>
      <c r="I109" s="25">
        <f>VLOOKUP(A109,[4]REP_EPG034_EjecucionPresupuesta!$C$5:AA$109,18,0)</f>
        <v>854284348</v>
      </c>
      <c r="J109" s="25">
        <v>0</v>
      </c>
      <c r="K109" s="25">
        <f>VLOOKUP(A109,[4]REP_EPG034_EjecucionPresupuesta!$C$5:AA$109,20,0)</f>
        <v>0</v>
      </c>
      <c r="L109" s="25">
        <f>VLOOKUP(A109,[4]REP_EPG034_EjecucionPresupuesta!$C$5:AA$109,21,0)</f>
        <v>854284348</v>
      </c>
      <c r="M109" s="25">
        <f>VLOOKUP(A109,[4]REP_EPG034_EjecucionPresupuesta!$C$5:AA$109,22,0)</f>
        <v>0</v>
      </c>
      <c r="N109" s="25">
        <f>VLOOKUP(A109,[4]REP_EPG034_EjecucionPresupuesta!$C$5:AA$109,23,0)</f>
        <v>0</v>
      </c>
      <c r="O109" s="25">
        <f>VLOOKUP(A109,[4]REP_EPG034_EjecucionPresupuesta!$C$5:AA$109,24,0)</f>
        <v>0</v>
      </c>
      <c r="P109" s="25">
        <f>VLOOKUP(A109,[4]REP_EPG034_EjecucionPresupuesta!$C$5:AA$109,25,0)</f>
        <v>0</v>
      </c>
    </row>
    <row r="110" spans="1:16" s="8" customFormat="1" ht="48.75" customHeight="1" x14ac:dyDescent="0.25">
      <c r="A110" s="32" t="s">
        <v>218</v>
      </c>
      <c r="B110" s="33" t="s">
        <v>20</v>
      </c>
      <c r="C110" s="33" t="s">
        <v>27</v>
      </c>
      <c r="D110" s="33" t="s">
        <v>28</v>
      </c>
      <c r="E110" s="34" t="s">
        <v>219</v>
      </c>
      <c r="F110" s="35">
        <v>11781041062</v>
      </c>
      <c r="G110" s="25">
        <f>VLOOKUP(A110,[1]REP_EPG034_EjecucionPresupuesta!$C$5:R$109,16,0)</f>
        <v>0</v>
      </c>
      <c r="H110" s="25">
        <f>VLOOKUP(A110,[1]REP_EPG034_EjecucionPresupuesta!$C$5:S$109,17,0)</f>
        <v>0</v>
      </c>
      <c r="I110" s="25">
        <f>VLOOKUP(A110,[4]REP_EPG034_EjecucionPresupuesta!$C$5:AA$109,18,0)</f>
        <v>11781041062</v>
      </c>
      <c r="J110" s="25">
        <v>0</v>
      </c>
      <c r="K110" s="25">
        <f>VLOOKUP(A110,[4]REP_EPG034_EjecucionPresupuesta!$C$5:AA$109,20,0)</f>
        <v>11550921562.5</v>
      </c>
      <c r="L110" s="25">
        <f>VLOOKUP(A110,[4]REP_EPG034_EjecucionPresupuesta!$C$5:AA$109,21,0)</f>
        <v>230119499.5</v>
      </c>
      <c r="M110" s="25">
        <f>VLOOKUP(A110,[4]REP_EPG034_EjecucionPresupuesta!$C$5:AA$109,22,0)</f>
        <v>11228588104.65</v>
      </c>
      <c r="N110" s="25">
        <f>VLOOKUP(A110,[4]REP_EPG034_EjecucionPresupuesta!$C$5:AA$109,23,0)</f>
        <v>2856549814.6500001</v>
      </c>
      <c r="O110" s="25">
        <f>VLOOKUP(A110,[4]REP_EPG034_EjecucionPresupuesta!$C$5:AA$109,24,0)</f>
        <v>2856549814.6500001</v>
      </c>
      <c r="P110" s="25">
        <f>VLOOKUP(A110,[4]REP_EPG034_EjecucionPresupuesta!$C$5:AA$109,25,0)</f>
        <v>2856549814.6500001</v>
      </c>
    </row>
    <row r="111" spans="1:16" s="8" customFormat="1" ht="48.75" customHeight="1" x14ac:dyDescent="0.25">
      <c r="A111" s="32" t="s">
        <v>220</v>
      </c>
      <c r="B111" s="33" t="s">
        <v>20</v>
      </c>
      <c r="C111" s="33" t="s">
        <v>27</v>
      </c>
      <c r="D111" s="33" t="s">
        <v>28</v>
      </c>
      <c r="E111" s="34" t="s">
        <v>221</v>
      </c>
      <c r="F111" s="35">
        <v>2438728353</v>
      </c>
      <c r="G111" s="25">
        <f>VLOOKUP(A111,[1]REP_EPG034_EjecucionPresupuesta!$C$5:R$109,16,0)</f>
        <v>0</v>
      </c>
      <c r="H111" s="25">
        <f>VLOOKUP(A111,[1]REP_EPG034_EjecucionPresupuesta!$C$5:S$109,17,0)</f>
        <v>0</v>
      </c>
      <c r="I111" s="25">
        <f>VLOOKUP(A111,[4]REP_EPG034_EjecucionPresupuesta!$C$5:AA$109,18,0)</f>
        <v>2438728353</v>
      </c>
      <c r="J111" s="25">
        <v>0</v>
      </c>
      <c r="K111" s="25">
        <f>VLOOKUP(A111,[4]REP_EPG034_EjecucionPresupuesta!$C$5:AA$109,20,0)</f>
        <v>2438728353</v>
      </c>
      <c r="L111" s="25">
        <f>VLOOKUP(A111,[4]REP_EPG034_EjecucionPresupuesta!$C$5:AA$109,21,0)</f>
        <v>0</v>
      </c>
      <c r="M111" s="25">
        <f>VLOOKUP(A111,[4]REP_EPG034_EjecucionPresupuesta!$C$5:AA$109,22,0)</f>
        <v>2438728353</v>
      </c>
      <c r="N111" s="25">
        <f>VLOOKUP(A111,[4]REP_EPG034_EjecucionPresupuesta!$C$5:AA$109,23,0)</f>
        <v>0</v>
      </c>
      <c r="O111" s="25">
        <f>VLOOKUP(A111,[4]REP_EPG034_EjecucionPresupuesta!$C$5:AA$109,24,0)</f>
        <v>0</v>
      </c>
      <c r="P111" s="25">
        <f>VLOOKUP(A111,[4]REP_EPG034_EjecucionPresupuesta!$C$5:AA$109,25,0)</f>
        <v>0</v>
      </c>
    </row>
    <row r="112" spans="1:16" s="8" customFormat="1" ht="48.75" customHeight="1" x14ac:dyDescent="0.25">
      <c r="A112" s="32" t="s">
        <v>222</v>
      </c>
      <c r="B112" s="33" t="s">
        <v>20</v>
      </c>
      <c r="C112" s="33" t="s">
        <v>27</v>
      </c>
      <c r="D112" s="33" t="s">
        <v>28</v>
      </c>
      <c r="E112" s="34" t="s">
        <v>223</v>
      </c>
      <c r="F112" s="35">
        <v>7904357230</v>
      </c>
      <c r="G112" s="25">
        <f>VLOOKUP(A112,[1]REP_EPG034_EjecucionPresupuesta!$C$5:R$109,16,0)</f>
        <v>0</v>
      </c>
      <c r="H112" s="25">
        <f>VLOOKUP(A112,[1]REP_EPG034_EjecucionPresupuesta!$C$5:S$109,17,0)</f>
        <v>0</v>
      </c>
      <c r="I112" s="25">
        <f>VLOOKUP(A112,[4]REP_EPG034_EjecucionPresupuesta!$C$5:AA$109,18,0)</f>
        <v>8000000000</v>
      </c>
      <c r="J112" s="25">
        <v>0</v>
      </c>
      <c r="K112" s="25">
        <f>VLOOKUP(A112,[4]REP_EPG034_EjecucionPresupuesta!$C$5:AA$109,20,0)</f>
        <v>8000000000</v>
      </c>
      <c r="L112" s="25">
        <f>VLOOKUP(A112,[4]REP_EPG034_EjecucionPresupuesta!$C$5:AA$109,21,0)</f>
        <v>0</v>
      </c>
      <c r="M112" s="25">
        <f>VLOOKUP(A112,[4]REP_EPG034_EjecucionPresupuesta!$C$5:AA$109,22,0)</f>
        <v>0</v>
      </c>
      <c r="N112" s="25">
        <f>VLOOKUP(A112,[4]REP_EPG034_EjecucionPresupuesta!$C$5:AA$109,23,0)</f>
        <v>0</v>
      </c>
      <c r="O112" s="25">
        <f>VLOOKUP(A112,[4]REP_EPG034_EjecucionPresupuesta!$C$5:AA$109,24,0)</f>
        <v>0</v>
      </c>
      <c r="P112" s="25">
        <f>VLOOKUP(A112,[4]REP_EPG034_EjecucionPresupuesta!$C$5:AA$109,25,0)</f>
        <v>0</v>
      </c>
    </row>
    <row r="113" spans="1:16" s="8" customFormat="1" ht="48.75" customHeight="1" x14ac:dyDescent="0.25">
      <c r="A113" s="32" t="s">
        <v>224</v>
      </c>
      <c r="B113" s="33" t="s">
        <v>20</v>
      </c>
      <c r="C113" s="33" t="s">
        <v>27</v>
      </c>
      <c r="D113" s="33" t="s">
        <v>28</v>
      </c>
      <c r="E113" s="34" t="s">
        <v>225</v>
      </c>
      <c r="F113" s="35">
        <v>1045169293</v>
      </c>
      <c r="G113" s="25">
        <f>VLOOKUP(A113,[1]REP_EPG034_EjecucionPresupuesta!$C$5:R$109,16,0)</f>
        <v>0</v>
      </c>
      <c r="H113" s="25">
        <f>VLOOKUP(A113,[1]REP_EPG034_EjecucionPresupuesta!$C$5:S$109,17,0)</f>
        <v>0</v>
      </c>
      <c r="I113" s="25">
        <f>VLOOKUP(A113,[4]REP_EPG034_EjecucionPresupuesta!$C$5:AA$109,18,0)</f>
        <v>1045169293</v>
      </c>
      <c r="J113" s="25">
        <v>0</v>
      </c>
      <c r="K113" s="25">
        <f>VLOOKUP(A113,[4]REP_EPG034_EjecucionPresupuesta!$C$5:AA$109,20,0)</f>
        <v>1045169293</v>
      </c>
      <c r="L113" s="25">
        <f>VLOOKUP(A113,[4]REP_EPG034_EjecucionPresupuesta!$C$5:AA$109,21,0)</f>
        <v>0</v>
      </c>
      <c r="M113" s="25">
        <f>VLOOKUP(A113,[4]REP_EPG034_EjecucionPresupuesta!$C$5:AA$109,22,0)</f>
        <v>1045169293</v>
      </c>
      <c r="N113" s="25">
        <f>VLOOKUP(A113,[4]REP_EPG034_EjecucionPresupuesta!$C$5:AA$109,23,0)</f>
        <v>0</v>
      </c>
      <c r="O113" s="25">
        <f>VLOOKUP(A113,[4]REP_EPG034_EjecucionPresupuesta!$C$5:AA$109,24,0)</f>
        <v>0</v>
      </c>
      <c r="P113" s="25">
        <f>VLOOKUP(A113,[4]REP_EPG034_EjecucionPresupuesta!$C$5:AA$109,25,0)</f>
        <v>0</v>
      </c>
    </row>
    <row r="114" spans="1:16" s="8" customFormat="1" ht="48.75" customHeight="1" x14ac:dyDescent="0.25">
      <c r="A114" s="32" t="s">
        <v>226</v>
      </c>
      <c r="B114" s="33" t="s">
        <v>20</v>
      </c>
      <c r="C114" s="33" t="s">
        <v>27</v>
      </c>
      <c r="D114" s="33" t="s">
        <v>28</v>
      </c>
      <c r="E114" s="34" t="s">
        <v>227</v>
      </c>
      <c r="F114" s="35">
        <v>28082250672</v>
      </c>
      <c r="G114" s="25">
        <f>VLOOKUP(A114,[1]REP_EPG034_EjecucionPresupuesta!$C$5:R$109,16,0)</f>
        <v>0</v>
      </c>
      <c r="H114" s="25">
        <f>VLOOKUP(A114,[1]REP_EPG034_EjecucionPresupuesta!$C$5:S$109,17,0)</f>
        <v>0</v>
      </c>
      <c r="I114" s="25">
        <f>VLOOKUP(A114,[4]REP_EPG034_EjecucionPresupuesta!$C$5:AA$109,18,0)</f>
        <v>28082250672</v>
      </c>
      <c r="J114" s="25">
        <v>0</v>
      </c>
      <c r="K114" s="25">
        <f>VLOOKUP(A114,[4]REP_EPG034_EjecucionPresupuesta!$C$5:AA$109,20,0)</f>
        <v>27813119057</v>
      </c>
      <c r="L114" s="25">
        <f>VLOOKUP(A114,[4]REP_EPG034_EjecucionPresupuesta!$C$5:AA$109,21,0)</f>
        <v>269131615</v>
      </c>
      <c r="M114" s="25">
        <f>VLOOKUP(A114,[4]REP_EPG034_EjecucionPresupuesta!$C$5:AA$109,22,0)</f>
        <v>27813119057</v>
      </c>
      <c r="N114" s="25">
        <f>VLOOKUP(A114,[4]REP_EPG034_EjecucionPresupuesta!$C$5:AA$109,23,0)</f>
        <v>5179715920</v>
      </c>
      <c r="O114" s="25">
        <f>VLOOKUP(A114,[4]REP_EPG034_EjecucionPresupuesta!$C$5:AA$109,24,0)</f>
        <v>5179715920</v>
      </c>
      <c r="P114" s="25">
        <f>VLOOKUP(A114,[4]REP_EPG034_EjecucionPresupuesta!$C$5:AA$109,25,0)</f>
        <v>5179715920</v>
      </c>
    </row>
    <row r="115" spans="1:16" s="8" customFormat="1" ht="48.75" customHeight="1" x14ac:dyDescent="0.25">
      <c r="A115" s="32" t="s">
        <v>228</v>
      </c>
      <c r="B115" s="33" t="s">
        <v>20</v>
      </c>
      <c r="C115" s="33" t="s">
        <v>27</v>
      </c>
      <c r="D115" s="33" t="s">
        <v>28</v>
      </c>
      <c r="E115" s="34" t="s">
        <v>229</v>
      </c>
      <c r="F115" s="35">
        <v>478948075014</v>
      </c>
      <c r="G115" s="25">
        <f>VLOOKUP(A115,[1]REP_EPG034_EjecucionPresupuesta!$C$5:R$109,16,0)</f>
        <v>0</v>
      </c>
      <c r="H115" s="25">
        <f>VLOOKUP(A115,[1]REP_EPG034_EjecucionPresupuesta!$C$5:S$109,17,0)</f>
        <v>0</v>
      </c>
      <c r="I115" s="25">
        <f>VLOOKUP(A115,[4]REP_EPG034_EjecucionPresupuesta!$C$5:AA$109,18,0)</f>
        <v>478948075014</v>
      </c>
      <c r="J115" s="25">
        <v>0</v>
      </c>
      <c r="K115" s="25">
        <f>VLOOKUP(A115,[4]REP_EPG034_EjecucionPresupuesta!$C$5:AA$109,20,0)</f>
        <v>478391539052</v>
      </c>
      <c r="L115" s="25">
        <f>VLOOKUP(A115,[4]REP_EPG034_EjecucionPresupuesta!$C$5:AA$109,21,0)</f>
        <v>556535962</v>
      </c>
      <c r="M115" s="25">
        <f>VLOOKUP(A115,[4]REP_EPG034_EjecucionPresupuesta!$C$5:AA$109,22,0)</f>
        <v>198014648000</v>
      </c>
      <c r="N115" s="25">
        <f>VLOOKUP(A115,[4]REP_EPG034_EjecucionPresupuesta!$C$5:AA$109,23,0)</f>
        <v>185177485613</v>
      </c>
      <c r="O115" s="25">
        <f>VLOOKUP(A115,[4]REP_EPG034_EjecucionPresupuesta!$C$5:AA$109,24,0)</f>
        <v>185177485613</v>
      </c>
      <c r="P115" s="25">
        <f>VLOOKUP(A115,[4]REP_EPG034_EjecucionPresupuesta!$C$5:AA$109,25,0)</f>
        <v>185177485613</v>
      </c>
    </row>
    <row r="116" spans="1:16" s="8" customFormat="1" ht="48.75" customHeight="1" x14ac:dyDescent="0.25">
      <c r="A116" s="10" t="s">
        <v>164</v>
      </c>
      <c r="B116" s="11" t="s">
        <v>20</v>
      </c>
      <c r="C116" s="11" t="s">
        <v>27</v>
      </c>
      <c r="D116" s="11" t="s">
        <v>28</v>
      </c>
      <c r="E116" s="13" t="s">
        <v>165</v>
      </c>
      <c r="F116" s="24">
        <f>SUM(F117:F127)</f>
        <v>1444283355139</v>
      </c>
      <c r="G116" s="24">
        <f t="shared" ref="G116:P116" si="28">SUM(G117:G127)</f>
        <v>0</v>
      </c>
      <c r="H116" s="24">
        <f t="shared" si="28"/>
        <v>0</v>
      </c>
      <c r="I116" s="24">
        <f t="shared" si="28"/>
        <v>1444283355139</v>
      </c>
      <c r="J116" s="24">
        <f t="shared" si="28"/>
        <v>0</v>
      </c>
      <c r="K116" s="24">
        <f t="shared" si="28"/>
        <v>1388638812610.5</v>
      </c>
      <c r="L116" s="24">
        <f t="shared" si="28"/>
        <v>55644542528.5</v>
      </c>
      <c r="M116" s="24">
        <f t="shared" si="28"/>
        <v>511392976355.53003</v>
      </c>
      <c r="N116" s="24">
        <f t="shared" si="28"/>
        <v>424708549165.15997</v>
      </c>
      <c r="O116" s="24">
        <f t="shared" si="28"/>
        <v>424708459925.15997</v>
      </c>
      <c r="P116" s="24">
        <f t="shared" si="28"/>
        <v>424708459925.15997</v>
      </c>
    </row>
    <row r="117" spans="1:16" s="8" customFormat="1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76547630244</v>
      </c>
      <c r="G117" s="25">
        <f>VLOOKUP(A117,[1]REP_EPG034_EjecucionPresupuesta!$C$5:R$109,16,0)</f>
        <v>0</v>
      </c>
      <c r="H117" s="25">
        <f>VLOOKUP(A117,[1]REP_EPG034_EjecucionPresupuesta!$C$5:S$109,17,0)</f>
        <v>0</v>
      </c>
      <c r="I117" s="25">
        <f>VLOOKUP(A117,[4]REP_EPG034_EjecucionPresupuesta!$C$5:AA$109,18,0)</f>
        <v>78206878458</v>
      </c>
      <c r="J117" s="25">
        <v>0</v>
      </c>
      <c r="K117" s="25">
        <f>VLOOKUP(A117,[4]REP_EPG034_EjecucionPresupuesta!$C$5:AA$109,20,0)</f>
        <v>58735009303.07</v>
      </c>
      <c r="L117" s="25">
        <f>VLOOKUP(A117,[4]REP_EPG034_EjecucionPresupuesta!$C$5:AA$109,21,0)</f>
        <v>19471869154.93</v>
      </c>
      <c r="M117" s="25">
        <f>VLOOKUP(A117,[4]REP_EPG034_EjecucionPresupuesta!$C$5:AA$109,22,0)</f>
        <v>56706244626.360001</v>
      </c>
      <c r="N117" s="25">
        <f>VLOOKUP(A117,[4]REP_EPG034_EjecucionPresupuesta!$C$5:AA$109,23,0)</f>
        <v>14839755742.41</v>
      </c>
      <c r="O117" s="25">
        <f>VLOOKUP(A117,[4]REP_EPG034_EjecucionPresupuesta!$C$5:AA$109,24,0)</f>
        <v>14839666502.41</v>
      </c>
      <c r="P117" s="25">
        <f>VLOOKUP(A117,[4]REP_EPG034_EjecucionPresupuesta!$C$5:AA$109,25,0)</f>
        <v>14839666502.41</v>
      </c>
    </row>
    <row r="118" spans="1:16" s="8" customFormat="1" ht="48.75" customHeight="1" x14ac:dyDescent="0.25">
      <c r="A118" s="32" t="s">
        <v>232</v>
      </c>
      <c r="B118" s="33" t="s">
        <v>20</v>
      </c>
      <c r="C118" s="33" t="s">
        <v>27</v>
      </c>
      <c r="D118" s="33" t="s">
        <v>28</v>
      </c>
      <c r="E118" s="34" t="s">
        <v>233</v>
      </c>
      <c r="F118" s="35">
        <v>51413293849</v>
      </c>
      <c r="G118" s="25">
        <f>VLOOKUP(A118,[1]REP_EPG034_EjecucionPresupuesta!$C$5:R$109,16,0)</f>
        <v>0</v>
      </c>
      <c r="H118" s="25">
        <f>VLOOKUP(A118,[1]REP_EPG034_EjecucionPresupuesta!$C$5:S$109,17,0)</f>
        <v>0</v>
      </c>
      <c r="I118" s="25">
        <f>VLOOKUP(A118,[4]REP_EPG034_EjecucionPresupuesta!$C$5:AA$109,18,0)</f>
        <v>38139329056</v>
      </c>
      <c r="J118" s="25">
        <v>0</v>
      </c>
      <c r="K118" s="25">
        <f>VLOOKUP(A118,[4]REP_EPG034_EjecucionPresupuesta!$C$5:AA$109,20,0)</f>
        <v>21577986887.380001</v>
      </c>
      <c r="L118" s="25">
        <f>VLOOKUP(A118,[4]REP_EPG034_EjecucionPresupuesta!$C$5:AA$109,21,0)</f>
        <v>16561342168.620001</v>
      </c>
      <c r="M118" s="25">
        <f>VLOOKUP(A118,[4]REP_EPG034_EjecucionPresupuesta!$C$5:AA$109,22,0)</f>
        <v>18610111623.419998</v>
      </c>
      <c r="N118" s="25">
        <f>VLOOKUP(A118,[4]REP_EPG034_EjecucionPresupuesta!$C$5:AA$109,23,0)</f>
        <v>2516450873.8400002</v>
      </c>
      <c r="O118" s="25">
        <f>VLOOKUP(A118,[4]REP_EPG034_EjecucionPresupuesta!$C$5:AA$109,24,0)</f>
        <v>2516450873.8400002</v>
      </c>
      <c r="P118" s="25">
        <f>VLOOKUP(A118,[4]REP_EPG034_EjecucionPresupuesta!$C$5:AA$109,25,0)</f>
        <v>2516450873.8400002</v>
      </c>
    </row>
    <row r="119" spans="1:16" s="8" customFormat="1" ht="48.75" customHeight="1" x14ac:dyDescent="0.25">
      <c r="A119" s="32" t="s">
        <v>234</v>
      </c>
      <c r="B119" s="33" t="s">
        <v>20</v>
      </c>
      <c r="C119" s="33" t="s">
        <v>27</v>
      </c>
      <c r="D119" s="33" t="s">
        <v>28</v>
      </c>
      <c r="E119" s="34" t="s">
        <v>235</v>
      </c>
      <c r="F119" s="35">
        <v>8510869954</v>
      </c>
      <c r="G119" s="25">
        <f>VLOOKUP(A119,[1]REP_EPG034_EjecucionPresupuesta!$C$5:R$109,16,0)</f>
        <v>0</v>
      </c>
      <c r="H119" s="25">
        <f>VLOOKUP(A119,[1]REP_EPG034_EjecucionPresupuesta!$C$5:S$109,17,0)</f>
        <v>0</v>
      </c>
      <c r="I119" s="25">
        <f>VLOOKUP(A119,[4]REP_EPG034_EjecucionPresupuesta!$C$5:AA$109,18,0)</f>
        <v>9259547528</v>
      </c>
      <c r="J119" s="25">
        <v>0</v>
      </c>
      <c r="K119" s="25">
        <f>VLOOKUP(A119,[4]REP_EPG034_EjecucionPresupuesta!$C$5:AA$109,20,0)</f>
        <v>7774162061</v>
      </c>
      <c r="L119" s="25">
        <f>VLOOKUP(A119,[4]REP_EPG034_EjecucionPresupuesta!$C$5:AA$109,21,0)</f>
        <v>1485385467</v>
      </c>
      <c r="M119" s="25">
        <f>VLOOKUP(A119,[4]REP_EPG034_EjecucionPresupuesta!$C$5:AA$109,22,0)</f>
        <v>6729548311.2799997</v>
      </c>
      <c r="N119" s="25">
        <f>VLOOKUP(A119,[4]REP_EPG034_EjecucionPresupuesta!$C$5:AA$109,23,0)</f>
        <v>749546206.16999996</v>
      </c>
      <c r="O119" s="25">
        <f>VLOOKUP(A119,[4]REP_EPG034_EjecucionPresupuesta!$C$5:AA$109,24,0)</f>
        <v>749546206.16999996</v>
      </c>
      <c r="P119" s="25">
        <f>VLOOKUP(A119,[4]REP_EPG034_EjecucionPresupuesta!$C$5:AA$109,25,0)</f>
        <v>749546206.16999996</v>
      </c>
    </row>
    <row r="120" spans="1:16" s="8" customFormat="1" ht="48.75" customHeight="1" x14ac:dyDescent="0.25">
      <c r="A120" s="32" t="s">
        <v>236</v>
      </c>
      <c r="B120" s="33" t="s">
        <v>20</v>
      </c>
      <c r="C120" s="33" t="s">
        <v>27</v>
      </c>
      <c r="D120" s="33" t="s">
        <v>28</v>
      </c>
      <c r="E120" s="34" t="s">
        <v>237</v>
      </c>
      <c r="F120" s="35">
        <v>4532945916</v>
      </c>
      <c r="G120" s="25">
        <f>VLOOKUP(A120,[1]REP_EPG034_EjecucionPresupuesta!$C$5:R$109,16,0)</f>
        <v>0</v>
      </c>
      <c r="H120" s="25">
        <f>VLOOKUP(A120,[1]REP_EPG034_EjecucionPresupuesta!$C$5:S$109,17,0)</f>
        <v>0</v>
      </c>
      <c r="I120" s="25">
        <f>VLOOKUP(A120,[4]REP_EPG034_EjecucionPresupuesta!$C$5:AA$109,18,0)</f>
        <v>4532945916</v>
      </c>
      <c r="J120" s="25">
        <v>0</v>
      </c>
      <c r="K120" s="25">
        <f>VLOOKUP(A120,[4]REP_EPG034_EjecucionPresupuesta!$C$5:AA$109,20,0)</f>
        <v>4532945916</v>
      </c>
      <c r="L120" s="25">
        <f>VLOOKUP(A120,[4]REP_EPG034_EjecucionPresupuesta!$C$5:AA$109,21,0)</f>
        <v>0</v>
      </c>
      <c r="M120" s="25">
        <f>VLOOKUP(A120,[4]REP_EPG034_EjecucionPresupuesta!$C$5:AA$109,22,0)</f>
        <v>4532945916</v>
      </c>
      <c r="N120" s="25">
        <f>VLOOKUP(A120,[4]REP_EPG034_EjecucionPresupuesta!$C$5:AA$109,23,0)</f>
        <v>0</v>
      </c>
      <c r="O120" s="25">
        <f>VLOOKUP(A120,[4]REP_EPG034_EjecucionPresupuesta!$C$5:AA$109,24,0)</f>
        <v>0</v>
      </c>
      <c r="P120" s="25">
        <f>VLOOKUP(A120,[4]REP_EPG034_EjecucionPresupuesta!$C$5:AA$109,25,0)</f>
        <v>0</v>
      </c>
    </row>
    <row r="121" spans="1:16" s="8" customFormat="1" ht="48.75" customHeight="1" x14ac:dyDescent="0.25">
      <c r="A121" s="32" t="s">
        <v>238</v>
      </c>
      <c r="B121" s="33" t="s">
        <v>20</v>
      </c>
      <c r="C121" s="33" t="s">
        <v>27</v>
      </c>
      <c r="D121" s="33" t="s">
        <v>28</v>
      </c>
      <c r="E121" s="34" t="s">
        <v>239</v>
      </c>
      <c r="F121" s="35">
        <v>12687644215</v>
      </c>
      <c r="G121" s="25">
        <f>VLOOKUP(A121,[1]REP_EPG034_EjecucionPresupuesta!$C$5:R$109,16,0)</f>
        <v>0</v>
      </c>
      <c r="H121" s="25">
        <f>VLOOKUP(A121,[1]REP_EPG034_EjecucionPresupuesta!$C$5:S$109,17,0)</f>
        <v>0</v>
      </c>
      <c r="I121" s="25">
        <f>VLOOKUP(A121,[4]REP_EPG034_EjecucionPresupuesta!$C$5:AA$109,18,0)</f>
        <v>14562113002</v>
      </c>
      <c r="J121" s="25">
        <v>0</v>
      </c>
      <c r="K121" s="25">
        <f>VLOOKUP(A121,[4]REP_EPG034_EjecucionPresupuesta!$C$5:AA$109,20,0)</f>
        <v>11914107034</v>
      </c>
      <c r="L121" s="25">
        <f>VLOOKUP(A121,[4]REP_EPG034_EjecucionPresupuesta!$C$5:AA$109,21,0)</f>
        <v>2648005968</v>
      </c>
      <c r="M121" s="25">
        <f>VLOOKUP(A121,[4]REP_EPG034_EjecucionPresupuesta!$C$5:AA$109,22,0)</f>
        <v>10589382998.42</v>
      </c>
      <c r="N121" s="25">
        <f>VLOOKUP(A121,[4]REP_EPG034_EjecucionPresupuesta!$C$5:AA$109,23,0)</f>
        <v>1603804302.74</v>
      </c>
      <c r="O121" s="25">
        <f>VLOOKUP(A121,[4]REP_EPG034_EjecucionPresupuesta!$C$5:AA$109,24,0)</f>
        <v>1603804302.74</v>
      </c>
      <c r="P121" s="25">
        <f>VLOOKUP(A121,[4]REP_EPG034_EjecucionPresupuesta!$C$5:AA$109,25,0)</f>
        <v>1603804302.74</v>
      </c>
    </row>
    <row r="122" spans="1:16" s="8" customFormat="1" ht="48.75" customHeight="1" x14ac:dyDescent="0.25">
      <c r="A122" s="32" t="s">
        <v>240</v>
      </c>
      <c r="B122" s="33" t="s">
        <v>20</v>
      </c>
      <c r="C122" s="33" t="s">
        <v>27</v>
      </c>
      <c r="D122" s="33" t="s">
        <v>28</v>
      </c>
      <c r="E122" s="34" t="s">
        <v>241</v>
      </c>
      <c r="F122" s="35">
        <v>892558447</v>
      </c>
      <c r="G122" s="25">
        <f>VLOOKUP(A122,[1]REP_EPG034_EjecucionPresupuesta!$C$5:R$109,16,0)</f>
        <v>0</v>
      </c>
      <c r="H122" s="25">
        <f>VLOOKUP(A122,[1]REP_EPG034_EjecucionPresupuesta!$C$5:S$109,17,0)</f>
        <v>0</v>
      </c>
      <c r="I122" s="25">
        <f>VLOOKUP(A122,[4]REP_EPG034_EjecucionPresupuesta!$C$5:AA$109,18,0)</f>
        <v>892558447</v>
      </c>
      <c r="J122" s="25">
        <v>0</v>
      </c>
      <c r="K122" s="25">
        <f>VLOOKUP(A122,[4]REP_EPG034_EjecucionPresupuesta!$C$5:AA$109,20,0)</f>
        <v>892558447</v>
      </c>
      <c r="L122" s="25">
        <f>VLOOKUP(A122,[4]REP_EPG034_EjecucionPresupuesta!$C$5:AA$109,21,0)</f>
        <v>0</v>
      </c>
      <c r="M122" s="25">
        <f>VLOOKUP(A122,[4]REP_EPG034_EjecucionPresupuesta!$C$5:AA$109,22,0)</f>
        <v>892558447</v>
      </c>
      <c r="N122" s="25">
        <f>VLOOKUP(A122,[4]REP_EPG034_EjecucionPresupuesta!$C$5:AA$109,23,0)</f>
        <v>0</v>
      </c>
      <c r="O122" s="25">
        <f>VLOOKUP(A122,[4]REP_EPG034_EjecucionPresupuesta!$C$5:AA$109,24,0)</f>
        <v>0</v>
      </c>
      <c r="P122" s="25">
        <f>VLOOKUP(A122,[4]REP_EPG034_EjecucionPresupuesta!$C$5:AA$109,25,0)</f>
        <v>0</v>
      </c>
    </row>
    <row r="123" spans="1:16" s="8" customFormat="1" ht="48.75" customHeight="1" x14ac:dyDescent="0.25">
      <c r="A123" s="32" t="s">
        <v>242</v>
      </c>
      <c r="B123" s="33" t="s">
        <v>20</v>
      </c>
      <c r="C123" s="33" t="s">
        <v>27</v>
      </c>
      <c r="D123" s="33" t="s">
        <v>28</v>
      </c>
      <c r="E123" s="34" t="s">
        <v>243</v>
      </c>
      <c r="F123" s="35">
        <v>2033646395</v>
      </c>
      <c r="G123" s="25">
        <f>VLOOKUP(A123,[1]REP_EPG034_EjecucionPresupuesta!$C$5:R$109,16,0)</f>
        <v>0</v>
      </c>
      <c r="H123" s="25">
        <f>VLOOKUP(A123,[1]REP_EPG034_EjecucionPresupuesta!$C$5:S$109,17,0)</f>
        <v>0</v>
      </c>
      <c r="I123" s="25">
        <f>VLOOKUP(A123,[4]REP_EPG034_EjecucionPresupuesta!$C$5:AA$109,18,0)</f>
        <v>2033646395</v>
      </c>
      <c r="J123" s="25">
        <v>0</v>
      </c>
      <c r="K123" s="25">
        <f>VLOOKUP(A123,[4]REP_EPG034_EjecucionPresupuesta!$C$5:AA$109,20,0)</f>
        <v>1725156962</v>
      </c>
      <c r="L123" s="25">
        <f>VLOOKUP(A123,[4]REP_EPG034_EjecucionPresupuesta!$C$5:AA$109,21,0)</f>
        <v>308489433</v>
      </c>
      <c r="M123" s="25">
        <f>VLOOKUP(A123,[4]REP_EPG034_EjecucionPresupuesta!$C$5:AA$109,22,0)</f>
        <v>1725156962</v>
      </c>
      <c r="N123" s="25">
        <f>VLOOKUP(A123,[4]REP_EPG034_EjecucionPresupuesta!$C$5:AA$109,23,0)</f>
        <v>0</v>
      </c>
      <c r="O123" s="25">
        <f>VLOOKUP(A123,[4]REP_EPG034_EjecucionPresupuesta!$C$5:AA$109,24,0)</f>
        <v>0</v>
      </c>
      <c r="P123" s="25">
        <f>VLOOKUP(A123,[4]REP_EPG034_EjecucionPresupuesta!$C$5:AA$109,25,0)</f>
        <v>0</v>
      </c>
    </row>
    <row r="124" spans="1:16" s="8" customFormat="1" ht="48.75" customHeight="1" x14ac:dyDescent="0.25">
      <c r="A124" s="32" t="s">
        <v>244</v>
      </c>
      <c r="B124" s="33" t="s">
        <v>20</v>
      </c>
      <c r="C124" s="33" t="s">
        <v>27</v>
      </c>
      <c r="D124" s="33" t="s">
        <v>28</v>
      </c>
      <c r="E124" s="34" t="s">
        <v>245</v>
      </c>
      <c r="F124" s="35">
        <v>36362136719</v>
      </c>
      <c r="G124" s="25">
        <f>VLOOKUP(A124,[1]REP_EPG034_EjecucionPresupuesta!$C$5:R$109,16,0)</f>
        <v>0</v>
      </c>
      <c r="H124" s="25">
        <f>VLOOKUP(A124,[1]REP_EPG034_EjecucionPresupuesta!$C$5:S$109,17,0)</f>
        <v>0</v>
      </c>
      <c r="I124" s="25">
        <f>VLOOKUP(A124,[4]REP_EPG034_EjecucionPresupuesta!$C$5:AA$109,18,0)</f>
        <v>45353706937</v>
      </c>
      <c r="J124" s="25">
        <v>0</v>
      </c>
      <c r="K124" s="25">
        <f>VLOOKUP(A124,[4]REP_EPG034_EjecucionPresupuesta!$C$5:AA$109,20,0)</f>
        <v>30184256600.049999</v>
      </c>
      <c r="L124" s="25">
        <f>VLOOKUP(A124,[4]REP_EPG034_EjecucionPresupuesta!$C$5:AA$109,21,0)</f>
        <v>15169450336.950001</v>
      </c>
      <c r="M124" s="25">
        <f>VLOOKUP(A124,[4]REP_EPG034_EjecucionPresupuesta!$C$5:AA$109,22,0)</f>
        <v>3586071486.0500002</v>
      </c>
      <c r="N124" s="25">
        <f>VLOOKUP(A124,[4]REP_EPG034_EjecucionPresupuesta!$C$5:AA$109,23,0)</f>
        <v>0</v>
      </c>
      <c r="O124" s="25">
        <f>VLOOKUP(A124,[4]REP_EPG034_EjecucionPresupuesta!$C$5:AA$109,24,0)</f>
        <v>0</v>
      </c>
      <c r="P124" s="25">
        <f>VLOOKUP(A124,[4]REP_EPG034_EjecucionPresupuesta!$C$5:AA$109,25,0)</f>
        <v>0</v>
      </c>
    </row>
    <row r="125" spans="1:16" s="8" customFormat="1" ht="48.75" customHeight="1" x14ac:dyDescent="0.25">
      <c r="A125" s="32" t="s">
        <v>246</v>
      </c>
      <c r="B125" s="33" t="s">
        <v>20</v>
      </c>
      <c r="C125" s="33" t="s">
        <v>27</v>
      </c>
      <c r="D125" s="33" t="s">
        <v>28</v>
      </c>
      <c r="E125" s="34" t="s">
        <v>247</v>
      </c>
      <c r="F125" s="35">
        <v>1732048000</v>
      </c>
      <c r="G125" s="25">
        <f>VLOOKUP(A125,[1]REP_EPG034_EjecucionPresupuesta!$C$5:R$109,16,0)</f>
        <v>0</v>
      </c>
      <c r="H125" s="25">
        <f>VLOOKUP(A125,[1]REP_EPG034_EjecucionPresupuesta!$C$5:S$109,17,0)</f>
        <v>0</v>
      </c>
      <c r="I125" s="25">
        <f>VLOOKUP(A125,[4]REP_EPG034_EjecucionPresupuesta!$C$5:AA$109,18,0)</f>
        <v>1732048000</v>
      </c>
      <c r="J125" s="25">
        <v>0</v>
      </c>
      <c r="K125" s="25">
        <f>VLOOKUP(A125,[4]REP_EPG034_EjecucionPresupuesta!$C$5:AA$109,20,0)</f>
        <v>1732048000</v>
      </c>
      <c r="L125" s="25">
        <f>VLOOKUP(A125,[4]REP_EPG034_EjecucionPresupuesta!$C$5:AA$109,21,0)</f>
        <v>0</v>
      </c>
      <c r="M125" s="25">
        <f>VLOOKUP(A125,[4]REP_EPG034_EjecucionPresupuesta!$C$5:AA$109,22,0)</f>
        <v>0</v>
      </c>
      <c r="N125" s="25">
        <f>VLOOKUP(A125,[4]REP_EPG034_EjecucionPresupuesta!$C$5:AA$109,23,0)</f>
        <v>0</v>
      </c>
      <c r="O125" s="25">
        <f>VLOOKUP(A125,[4]REP_EPG034_EjecucionPresupuesta!$C$5:AA$109,24,0)</f>
        <v>0</v>
      </c>
      <c r="P125" s="25">
        <f>VLOOKUP(A125,[4]REP_EPG034_EjecucionPresupuesta!$C$5:AA$109,25,0)</f>
        <v>0</v>
      </c>
    </row>
    <row r="126" spans="1:16" ht="48.75" customHeight="1" x14ac:dyDescent="0.25">
      <c r="A126" s="32" t="s">
        <v>248</v>
      </c>
      <c r="B126" s="33" t="s">
        <v>20</v>
      </c>
      <c r="C126" s="33" t="s">
        <v>27</v>
      </c>
      <c r="D126" s="33" t="s">
        <v>28</v>
      </c>
      <c r="E126" s="34" t="s">
        <v>249</v>
      </c>
      <c r="F126" s="35">
        <v>1246548617455</v>
      </c>
      <c r="G126" s="25">
        <f>VLOOKUP(A126,[1]REP_EPG034_EjecucionPresupuesta!$C$5:R$109,16,0)</f>
        <v>0</v>
      </c>
      <c r="H126" s="25">
        <f>VLOOKUP(A126,[1]REP_EPG034_EjecucionPresupuesta!$C$5:S$109,17,0)</f>
        <v>0</v>
      </c>
      <c r="I126" s="25">
        <f>VLOOKUP(A126,[4]REP_EPG034_EjecucionPresupuesta!$C$5:AA$109,18,0)</f>
        <v>1246548617455</v>
      </c>
      <c r="J126" s="25">
        <v>0</v>
      </c>
      <c r="K126" s="25">
        <f>VLOOKUP(A126,[4]REP_EPG034_EjecucionPresupuesta!$C$5:AA$109,20,0)</f>
        <v>1246548617455</v>
      </c>
      <c r="L126" s="25">
        <f>VLOOKUP(A126,[4]REP_EPG034_EjecucionPresupuesta!$C$5:AA$109,21,0)</f>
        <v>0</v>
      </c>
      <c r="M126" s="25">
        <f>VLOOKUP(A126,[4]REP_EPG034_EjecucionPresupuesta!$C$5:AA$109,22,0)</f>
        <v>404998992040</v>
      </c>
      <c r="N126" s="25">
        <f>VLOOKUP(A126,[4]REP_EPG034_EjecucionPresupuesta!$C$5:AA$109,23,0)</f>
        <v>404998992040</v>
      </c>
      <c r="O126" s="25">
        <f>VLOOKUP(A126,[4]REP_EPG034_EjecucionPresupuesta!$C$5:AA$109,24,0)</f>
        <v>404998992040</v>
      </c>
      <c r="P126" s="25">
        <f>VLOOKUP(A126,[4]REP_EPG034_EjecucionPresupuesta!$C$5:AA$109,25,0)</f>
        <v>404998992040</v>
      </c>
    </row>
    <row r="127" spans="1:16" ht="48.75" customHeight="1" x14ac:dyDescent="0.25">
      <c r="A127" s="32" t="s">
        <v>250</v>
      </c>
      <c r="B127" s="33" t="s">
        <v>20</v>
      </c>
      <c r="C127" s="33" t="s">
        <v>27</v>
      </c>
      <c r="D127" s="33" t="s">
        <v>28</v>
      </c>
      <c r="E127" s="34" t="s">
        <v>251</v>
      </c>
      <c r="F127" s="35">
        <v>3021963945</v>
      </c>
      <c r="G127" s="25">
        <f>VLOOKUP(A127,[1]REP_EPG034_EjecucionPresupuesta!$C$5:R$109,16,0)</f>
        <v>0</v>
      </c>
      <c r="H127" s="25">
        <f>VLOOKUP(A127,[1]REP_EPG034_EjecucionPresupuesta!$C$5:S$109,17,0)</f>
        <v>0</v>
      </c>
      <c r="I127" s="25">
        <f>VLOOKUP(A127,[4]REP_EPG034_EjecucionPresupuesta!$C$5:AA$109,18,0)</f>
        <v>3021963945</v>
      </c>
      <c r="J127" s="25">
        <v>0</v>
      </c>
      <c r="K127" s="25">
        <f>VLOOKUP(A127,[4]REP_EPG034_EjecucionPresupuesta!$C$5:AA$109,20,0)</f>
        <v>3021963945</v>
      </c>
      <c r="L127" s="25">
        <f>VLOOKUP(A127,[4]REP_EPG034_EjecucionPresupuesta!$C$5:AA$109,21,0)</f>
        <v>0</v>
      </c>
      <c r="M127" s="25">
        <f>VLOOKUP(A127,[4]REP_EPG034_EjecucionPresupuesta!$C$5:AA$109,22,0)</f>
        <v>3021963945</v>
      </c>
      <c r="N127" s="25">
        <f>VLOOKUP(A127,[4]REP_EPG034_EjecucionPresupuesta!$C$5:AA$109,23,0)</f>
        <v>0</v>
      </c>
      <c r="O127" s="25">
        <f>VLOOKUP(A127,[4]REP_EPG034_EjecucionPresupuesta!$C$5:AA$109,24,0)</f>
        <v>0</v>
      </c>
      <c r="P127" s="25">
        <f>VLOOKUP(A127,[4]REP_EPG034_EjecucionPresupuesta!$C$5:AA$109,25,0)</f>
        <v>0</v>
      </c>
    </row>
    <row r="128" spans="1:16" ht="48.75" customHeight="1" x14ac:dyDescent="0.25">
      <c r="A128" s="10" t="s">
        <v>252</v>
      </c>
      <c r="B128" s="11" t="s">
        <v>20</v>
      </c>
      <c r="C128" s="11" t="s">
        <v>27</v>
      </c>
      <c r="D128" s="11" t="s">
        <v>28</v>
      </c>
      <c r="E128" s="13" t="s">
        <v>253</v>
      </c>
      <c r="F128" s="31">
        <f>SUM(F129:F136)</f>
        <v>119508712578</v>
      </c>
      <c r="G128" s="31">
        <f t="shared" ref="G128:P128" si="29">SUM(G129:G136)</f>
        <v>0</v>
      </c>
      <c r="H128" s="31">
        <f t="shared" si="29"/>
        <v>0</v>
      </c>
      <c r="I128" s="31">
        <f t="shared" si="29"/>
        <v>119508712578</v>
      </c>
      <c r="J128" s="31">
        <f t="shared" si="29"/>
        <v>0</v>
      </c>
      <c r="K128" s="31">
        <f t="shared" si="29"/>
        <v>89525695545.149994</v>
      </c>
      <c r="L128" s="31">
        <f t="shared" si="29"/>
        <v>29983017032.849998</v>
      </c>
      <c r="M128" s="31">
        <f t="shared" si="29"/>
        <v>61748335969.299995</v>
      </c>
      <c r="N128" s="31">
        <f t="shared" si="29"/>
        <v>7891063542.8800001</v>
      </c>
      <c r="O128" s="31">
        <f t="shared" si="29"/>
        <v>7891063542.8800001</v>
      </c>
      <c r="P128" s="31">
        <f t="shared" si="29"/>
        <v>7891063542.8800001</v>
      </c>
    </row>
    <row r="129" spans="1:16" ht="48.75" customHeight="1" x14ac:dyDescent="0.25">
      <c r="A129" s="14" t="s">
        <v>254</v>
      </c>
      <c r="B129" s="15" t="s">
        <v>20</v>
      </c>
      <c r="C129" s="15" t="s">
        <v>27</v>
      </c>
      <c r="D129" s="15" t="s">
        <v>28</v>
      </c>
      <c r="E129" s="16" t="s">
        <v>255</v>
      </c>
      <c r="F129" s="30">
        <v>1447551935</v>
      </c>
      <c r="G129" s="25">
        <f>VLOOKUP(A129,[1]REP_EPG034_EjecucionPresupuesta!$C$5:R$109,16,0)</f>
        <v>0</v>
      </c>
      <c r="H129" s="25">
        <f>VLOOKUP(A129,[1]REP_EPG034_EjecucionPresupuesta!$C$5:S$109,17,0)</f>
        <v>0</v>
      </c>
      <c r="I129" s="25">
        <f>VLOOKUP(A129,[4]REP_EPG034_EjecucionPresupuesta!$C$5:AA$109,18,0)</f>
        <v>1447551935</v>
      </c>
      <c r="J129" s="25">
        <v>0</v>
      </c>
      <c r="K129" s="25">
        <f>VLOOKUP(A129,[4]REP_EPG034_EjecucionPresupuesta!$C$5:AA$109,20,0)</f>
        <v>1342454171.8499999</v>
      </c>
      <c r="L129" s="25">
        <f>VLOOKUP(A129,[4]REP_EPG034_EjecucionPresupuesta!$C$5:AA$109,21,0)</f>
        <v>105097763.15000001</v>
      </c>
      <c r="M129" s="25">
        <f>VLOOKUP(A129,[4]REP_EPG034_EjecucionPresupuesta!$C$5:AA$109,22,0)</f>
        <v>1047251253.92</v>
      </c>
      <c r="N129" s="25">
        <f>VLOOKUP(A129,[4]REP_EPG034_EjecucionPresupuesta!$C$5:AA$109,23,0)</f>
        <v>186763591</v>
      </c>
      <c r="O129" s="25">
        <f>VLOOKUP(A129,[4]REP_EPG034_EjecucionPresupuesta!$C$5:AA$109,24,0)</f>
        <v>186763591</v>
      </c>
      <c r="P129" s="25">
        <f>VLOOKUP(A129,[4]REP_EPG034_EjecucionPresupuesta!$C$5:AA$109,25,0)</f>
        <v>186763591</v>
      </c>
    </row>
    <row r="130" spans="1:16" ht="48.75" customHeight="1" x14ac:dyDescent="0.25">
      <c r="A130" s="14" t="s">
        <v>256</v>
      </c>
      <c r="B130" s="15" t="s">
        <v>20</v>
      </c>
      <c r="C130" s="15" t="s">
        <v>27</v>
      </c>
      <c r="D130" s="15" t="s">
        <v>28</v>
      </c>
      <c r="E130" s="16" t="s">
        <v>257</v>
      </c>
      <c r="F130" s="30">
        <v>29989477740</v>
      </c>
      <c r="G130" s="25">
        <f>VLOOKUP(A130,[1]REP_EPG034_EjecucionPresupuesta!$C$5:R$109,16,0)</f>
        <v>0</v>
      </c>
      <c r="H130" s="25">
        <f>VLOOKUP(A130,[1]REP_EPG034_EjecucionPresupuesta!$C$5:S$109,17,0)</f>
        <v>0</v>
      </c>
      <c r="I130" s="25">
        <f>VLOOKUP(A130,[4]REP_EPG034_EjecucionPresupuesta!$C$5:AA$109,18,0)</f>
        <v>29989477740</v>
      </c>
      <c r="J130" s="25">
        <v>0</v>
      </c>
      <c r="K130" s="25">
        <f>VLOOKUP(A130,[4]REP_EPG034_EjecucionPresupuesta!$C$5:AA$109,20,0)</f>
        <v>21950500737.740002</v>
      </c>
      <c r="L130" s="25">
        <f>VLOOKUP(A130,[4]REP_EPG034_EjecucionPresupuesta!$C$5:AA$109,21,0)</f>
        <v>8038977002.2600002</v>
      </c>
      <c r="M130" s="25">
        <f>VLOOKUP(A130,[4]REP_EPG034_EjecucionPresupuesta!$C$5:AA$109,22,0)</f>
        <v>19119290353.599998</v>
      </c>
      <c r="N130" s="25">
        <f>VLOOKUP(A130,[4]REP_EPG034_EjecucionPresupuesta!$C$5:AA$109,23,0)</f>
        <v>1216759725</v>
      </c>
      <c r="O130" s="25">
        <f>VLOOKUP(A130,[4]REP_EPG034_EjecucionPresupuesta!$C$5:AA$109,24,0)</f>
        <v>1216759725</v>
      </c>
      <c r="P130" s="25">
        <f>VLOOKUP(A130,[4]REP_EPG034_EjecucionPresupuesta!$C$5:AA$109,25,0)</f>
        <v>1216759725</v>
      </c>
    </row>
    <row r="131" spans="1:16" ht="48.75" customHeight="1" x14ac:dyDescent="0.25">
      <c r="A131" s="14" t="s">
        <v>258</v>
      </c>
      <c r="B131" s="15" t="s">
        <v>20</v>
      </c>
      <c r="C131" s="15" t="s">
        <v>27</v>
      </c>
      <c r="D131" s="15" t="s">
        <v>28</v>
      </c>
      <c r="E131" s="16" t="s">
        <v>259</v>
      </c>
      <c r="F131" s="30">
        <v>26119564029</v>
      </c>
      <c r="G131" s="25">
        <f>VLOOKUP(A131,[1]REP_EPG034_EjecucionPresupuesta!$C$5:R$109,16,0)</f>
        <v>0</v>
      </c>
      <c r="H131" s="25">
        <f>VLOOKUP(A131,[1]REP_EPG034_EjecucionPresupuesta!$C$5:S$109,17,0)</f>
        <v>0</v>
      </c>
      <c r="I131" s="25">
        <f>VLOOKUP(A131,[4]REP_EPG034_EjecucionPresupuesta!$C$5:AA$109,18,0)</f>
        <v>26119564029</v>
      </c>
      <c r="J131" s="25">
        <v>0</v>
      </c>
      <c r="K131" s="25">
        <f>VLOOKUP(A131,[4]REP_EPG034_EjecucionPresupuesta!$C$5:AA$109,20,0)</f>
        <v>16880502408.16</v>
      </c>
      <c r="L131" s="25">
        <f>VLOOKUP(A131,[4]REP_EPG034_EjecucionPresupuesta!$C$5:AA$109,21,0)</f>
        <v>9239061620.8400002</v>
      </c>
      <c r="M131" s="25">
        <f>VLOOKUP(A131,[4]REP_EPG034_EjecucionPresupuesta!$C$5:AA$109,22,0)</f>
        <v>14238373549.5</v>
      </c>
      <c r="N131" s="25">
        <f>VLOOKUP(A131,[4]REP_EPG034_EjecucionPresupuesta!$C$5:AA$109,23,0)</f>
        <v>1257644622</v>
      </c>
      <c r="O131" s="25">
        <f>VLOOKUP(A131,[4]REP_EPG034_EjecucionPresupuesta!$C$5:AA$109,24,0)</f>
        <v>1257644622</v>
      </c>
      <c r="P131" s="25">
        <f>VLOOKUP(A131,[4]REP_EPG034_EjecucionPresupuesta!$C$5:AA$109,25,0)</f>
        <v>1257644622</v>
      </c>
    </row>
    <row r="132" spans="1:16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1599540243</v>
      </c>
      <c r="G132" s="25">
        <f>VLOOKUP(A132,[1]REP_EPG034_EjecucionPresupuesta!$C$5:R$109,16,0)</f>
        <v>0</v>
      </c>
      <c r="H132" s="25">
        <f>VLOOKUP(A132,[1]REP_EPG034_EjecucionPresupuesta!$C$5:S$109,17,0)</f>
        <v>0</v>
      </c>
      <c r="I132" s="25">
        <f>VLOOKUP(A132,[4]REP_EPG034_EjecucionPresupuesta!$C$5:AA$109,18,0)</f>
        <v>1599540243</v>
      </c>
      <c r="J132" s="25">
        <v>0</v>
      </c>
      <c r="K132" s="25">
        <f>VLOOKUP(A132,[4]REP_EPG034_EjecucionPresupuesta!$C$5:AA$109,20,0)</f>
        <v>641149574</v>
      </c>
      <c r="L132" s="25">
        <f>VLOOKUP(A132,[4]REP_EPG034_EjecucionPresupuesta!$C$5:AA$109,21,0)</f>
        <v>958390669</v>
      </c>
      <c r="M132" s="25">
        <f>VLOOKUP(A132,[4]REP_EPG034_EjecucionPresupuesta!$C$5:AA$109,22,0)</f>
        <v>603080979</v>
      </c>
      <c r="N132" s="25">
        <f>VLOOKUP(A132,[4]REP_EPG034_EjecucionPresupuesta!$C$5:AA$109,23,0)</f>
        <v>41345042</v>
      </c>
      <c r="O132" s="25">
        <f>VLOOKUP(A132,[4]REP_EPG034_EjecucionPresupuesta!$C$5:AA$109,24,0)</f>
        <v>41345042</v>
      </c>
      <c r="P132" s="25">
        <f>VLOOKUP(A132,[4]REP_EPG034_EjecucionPresupuesta!$C$5:AA$109,25,0)</f>
        <v>41345042</v>
      </c>
    </row>
    <row r="133" spans="1:16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4666666600</v>
      </c>
      <c r="G133" s="25">
        <f>VLOOKUP(A133,[1]REP_EPG034_EjecucionPresupuesta!$C$5:R$109,16,0)</f>
        <v>0</v>
      </c>
      <c r="H133" s="25">
        <f>VLOOKUP(A133,[1]REP_EPG034_EjecucionPresupuesta!$C$5:S$109,17,0)</f>
        <v>0</v>
      </c>
      <c r="I133" s="25">
        <f>VLOOKUP(A133,[4]REP_EPG034_EjecucionPresupuesta!$C$5:AA$109,18,0)</f>
        <v>4666666600</v>
      </c>
      <c r="J133" s="25">
        <v>0</v>
      </c>
      <c r="K133" s="25">
        <f>VLOOKUP(A133,[4]REP_EPG034_EjecucionPresupuesta!$C$5:AA$109,20,0)</f>
        <v>4525000000</v>
      </c>
      <c r="L133" s="25">
        <f>VLOOKUP(A133,[4]REP_EPG034_EjecucionPresupuesta!$C$5:AA$109,21,0)</f>
        <v>141666600</v>
      </c>
      <c r="M133" s="25">
        <f>VLOOKUP(A133,[4]REP_EPG034_EjecucionPresupuesta!$C$5:AA$109,22,0)</f>
        <v>0</v>
      </c>
      <c r="N133" s="25">
        <f>VLOOKUP(A133,[4]REP_EPG034_EjecucionPresupuesta!$C$5:AA$109,23,0)</f>
        <v>0</v>
      </c>
      <c r="O133" s="25">
        <f>VLOOKUP(A133,[4]REP_EPG034_EjecucionPresupuesta!$C$5:AA$109,24,0)</f>
        <v>0</v>
      </c>
      <c r="P133" s="25">
        <f>VLOOKUP(A133,[4]REP_EPG034_EjecucionPresupuesta!$C$5:AA$109,25,0)</f>
        <v>0</v>
      </c>
    </row>
    <row r="134" spans="1:16" ht="48.75" customHeight="1" x14ac:dyDescent="0.25">
      <c r="A134" s="14" t="s">
        <v>264</v>
      </c>
      <c r="B134" s="15" t="s">
        <v>20</v>
      </c>
      <c r="C134" s="15" t="s">
        <v>27</v>
      </c>
      <c r="D134" s="15" t="s">
        <v>28</v>
      </c>
      <c r="E134" s="16" t="s">
        <v>265</v>
      </c>
      <c r="F134" s="30">
        <v>37812359225</v>
      </c>
      <c r="G134" s="25">
        <f>VLOOKUP(A134,[1]REP_EPG034_EjecucionPresupuesta!$C$5:R$109,16,0)</f>
        <v>0</v>
      </c>
      <c r="H134" s="25">
        <f>VLOOKUP(A134,[1]REP_EPG034_EjecucionPresupuesta!$C$5:S$109,17,0)</f>
        <v>0</v>
      </c>
      <c r="I134" s="25">
        <f>VLOOKUP(A134,[4]REP_EPG034_EjecucionPresupuesta!$C$5:AA$109,18,0)</f>
        <v>37812359225</v>
      </c>
      <c r="J134" s="25">
        <v>0</v>
      </c>
      <c r="K134" s="25">
        <f>VLOOKUP(A134,[4]REP_EPG034_EjecucionPresupuesta!$C$5:AA$109,20,0)</f>
        <v>26317535847.400002</v>
      </c>
      <c r="L134" s="25">
        <f>VLOOKUP(A134,[4]REP_EPG034_EjecucionPresupuesta!$C$5:AA$109,21,0)</f>
        <v>11494823377.6</v>
      </c>
      <c r="M134" s="25">
        <f>VLOOKUP(A134,[4]REP_EPG034_EjecucionPresupuesta!$C$5:AA$109,22,0)</f>
        <v>9816787027.2800007</v>
      </c>
      <c r="N134" s="25">
        <f>VLOOKUP(A134,[4]REP_EPG034_EjecucionPresupuesta!$C$5:AA$109,23,0)</f>
        <v>2176767802.8800001</v>
      </c>
      <c r="O134" s="25">
        <f>VLOOKUP(A134,[4]REP_EPG034_EjecucionPresupuesta!$C$5:AA$109,24,0)</f>
        <v>2176767802.8800001</v>
      </c>
      <c r="P134" s="25">
        <f>VLOOKUP(A134,[4]REP_EPG034_EjecucionPresupuesta!$C$5:AA$109,25,0)</f>
        <v>2176767802.8800001</v>
      </c>
    </row>
    <row r="135" spans="1:16" ht="48.75" customHeight="1" x14ac:dyDescent="0.25">
      <c r="A135" s="14" t="s">
        <v>266</v>
      </c>
      <c r="B135" s="15" t="s">
        <v>20</v>
      </c>
      <c r="C135" s="15" t="s">
        <v>27</v>
      </c>
      <c r="D135" s="15" t="s">
        <v>28</v>
      </c>
      <c r="E135" s="16" t="s">
        <v>267</v>
      </c>
      <c r="F135" s="30">
        <v>14273552806</v>
      </c>
      <c r="G135" s="25">
        <f>VLOOKUP(A135,[1]REP_EPG034_EjecucionPresupuesta!$C$5:R$109,16,0)</f>
        <v>0</v>
      </c>
      <c r="H135" s="25">
        <f>VLOOKUP(A135,[1]REP_EPG034_EjecucionPresupuesta!$C$5:S$109,17,0)</f>
        <v>0</v>
      </c>
      <c r="I135" s="25">
        <f>VLOOKUP(A135,[4]REP_EPG034_EjecucionPresupuesta!$C$5:AA$109,18,0)</f>
        <v>14273552806</v>
      </c>
      <c r="J135" s="25">
        <v>0</v>
      </c>
      <c r="K135" s="25">
        <f>VLOOKUP(A135,[4]REP_EPG034_EjecucionPresupuesta!$C$5:AA$109,20,0)</f>
        <v>14273552806</v>
      </c>
      <c r="L135" s="25">
        <f>VLOOKUP(A135,[4]REP_EPG034_EjecucionPresupuesta!$C$5:AA$109,21,0)</f>
        <v>0</v>
      </c>
      <c r="M135" s="25">
        <f>VLOOKUP(A135,[4]REP_EPG034_EjecucionPresupuesta!$C$5:AA$109,22,0)</f>
        <v>14273552806</v>
      </c>
      <c r="N135" s="25">
        <f>VLOOKUP(A135,[4]REP_EPG034_EjecucionPresupuesta!$C$5:AA$109,23,0)</f>
        <v>3011782760</v>
      </c>
      <c r="O135" s="25">
        <f>VLOOKUP(A135,[4]REP_EPG034_EjecucionPresupuesta!$C$5:AA$109,24,0)</f>
        <v>3011782760</v>
      </c>
      <c r="P135" s="25">
        <f>VLOOKUP(A135,[4]REP_EPG034_EjecucionPresupuesta!$C$5:AA$109,25,0)</f>
        <v>3011782760</v>
      </c>
    </row>
    <row r="136" spans="1:16" ht="48.75" customHeight="1" x14ac:dyDescent="0.25">
      <c r="A136" s="14" t="s">
        <v>278</v>
      </c>
      <c r="B136" s="15"/>
      <c r="C136" s="15" t="s">
        <v>27</v>
      </c>
      <c r="D136" s="15" t="s">
        <v>28</v>
      </c>
      <c r="E136" s="16" t="s">
        <v>279</v>
      </c>
      <c r="F136" s="30">
        <v>3600000000</v>
      </c>
      <c r="G136" s="25">
        <f>VLOOKUP(A136,[1]REP_EPG034_EjecucionPresupuesta!$C$5:R$109,16,0)</f>
        <v>0</v>
      </c>
      <c r="H136" s="25">
        <f>VLOOKUP(A136,[1]REP_EPG034_EjecucionPresupuesta!$C$5:S$109,17,0)</f>
        <v>0</v>
      </c>
      <c r="I136" s="25">
        <f>VLOOKUP(A136,[4]REP_EPG034_EjecucionPresupuesta!$C$5:AA$109,18,0)</f>
        <v>3600000000</v>
      </c>
      <c r="J136" s="25">
        <v>0</v>
      </c>
      <c r="K136" s="25">
        <f>VLOOKUP(A136,[4]REP_EPG034_EjecucionPresupuesta!$C$5:AA$109,20,0)</f>
        <v>3595000000</v>
      </c>
      <c r="L136" s="25">
        <f>VLOOKUP(A136,[4]REP_EPG034_EjecucionPresupuesta!$C$5:AA$109,21,0)</f>
        <v>5000000</v>
      </c>
      <c r="M136" s="25">
        <f>VLOOKUP(A136,[4]REP_EPG034_EjecucionPresupuesta!$C$5:AA$109,22,0)</f>
        <v>2650000000</v>
      </c>
      <c r="N136" s="25">
        <f>VLOOKUP(A136,[4]REP_EPG034_EjecucionPresupuesta!$C$5:AA$109,23,0)</f>
        <v>0</v>
      </c>
      <c r="O136" s="25">
        <f>VLOOKUP(A136,[4]REP_EPG034_EjecucionPresupuesta!$C$5:AA$109,24,0)</f>
        <v>0</v>
      </c>
      <c r="P136" s="25">
        <f>VLOOKUP(A136,[4]REP_EPG034_EjecucionPresupuesta!$C$5:AA$109,25,0)</f>
        <v>0</v>
      </c>
    </row>
    <row r="137" spans="1:16" s="8" customFormat="1" ht="48.75" customHeight="1" x14ac:dyDescent="0.25">
      <c r="A137" s="10" t="s">
        <v>166</v>
      </c>
      <c r="B137" s="11" t="s">
        <v>20</v>
      </c>
      <c r="C137" s="11" t="s">
        <v>27</v>
      </c>
      <c r="D137" s="11" t="s">
        <v>28</v>
      </c>
      <c r="E137" s="13" t="s">
        <v>167</v>
      </c>
      <c r="F137" s="24">
        <f>SUM(F138:F139)</f>
        <v>34910239481</v>
      </c>
      <c r="G137" s="24">
        <f t="shared" ref="G137:P137" si="30">SUM(G138:G139)</f>
        <v>0</v>
      </c>
      <c r="H137" s="24">
        <f t="shared" si="30"/>
        <v>0</v>
      </c>
      <c r="I137" s="24">
        <f t="shared" si="30"/>
        <v>34910239481</v>
      </c>
      <c r="J137" s="24">
        <f t="shared" si="30"/>
        <v>0</v>
      </c>
      <c r="K137" s="24">
        <f t="shared" si="30"/>
        <v>33782882701.34</v>
      </c>
      <c r="L137" s="24">
        <f t="shared" si="30"/>
        <v>1127356779.6599998</v>
      </c>
      <c r="M137" s="24">
        <f t="shared" si="30"/>
        <v>27616546629.689999</v>
      </c>
      <c r="N137" s="24">
        <f t="shared" si="30"/>
        <v>12257704287.15</v>
      </c>
      <c r="O137" s="24">
        <f t="shared" si="30"/>
        <v>12257704287.15</v>
      </c>
      <c r="P137" s="24">
        <f t="shared" si="30"/>
        <v>12257704287.15</v>
      </c>
    </row>
    <row r="138" spans="1:16" s="8" customFormat="1" ht="48.75" customHeight="1" x14ac:dyDescent="0.25">
      <c r="A138" s="14" t="s">
        <v>268</v>
      </c>
      <c r="B138" s="15" t="s">
        <v>20</v>
      </c>
      <c r="C138" s="15" t="s">
        <v>27</v>
      </c>
      <c r="D138" s="15" t="s">
        <v>28</v>
      </c>
      <c r="E138" s="16" t="s">
        <v>269</v>
      </c>
      <c r="F138" s="30">
        <v>3234451045</v>
      </c>
      <c r="G138" s="25">
        <f>VLOOKUP(A138,[1]REP_EPG034_EjecucionPresupuesta!$C$5:R$109,16,0)</f>
        <v>0</v>
      </c>
      <c r="H138" s="25">
        <f>VLOOKUP(A138,[1]REP_EPG034_EjecucionPresupuesta!$C$5:S$109,17,0)</f>
        <v>0</v>
      </c>
      <c r="I138" s="25">
        <f>VLOOKUP(A138,[4]REP_EPG034_EjecucionPresupuesta!$C$5:AA$109,18,0)</f>
        <v>3234451045</v>
      </c>
      <c r="J138" s="25">
        <v>0</v>
      </c>
      <c r="K138" s="25">
        <f>VLOOKUP(A138,[4]REP_EPG034_EjecucionPresupuesta!$C$5:AA$109,20,0)</f>
        <v>2858815361</v>
      </c>
      <c r="L138" s="25">
        <f>VLOOKUP(A138,[4]REP_EPG034_EjecucionPresupuesta!$C$5:AA$109,21,0)</f>
        <v>375635684</v>
      </c>
      <c r="M138" s="25">
        <f>VLOOKUP(A138,[4]REP_EPG034_EjecucionPresupuesta!$C$5:AA$109,22,0)</f>
        <v>2634960661</v>
      </c>
      <c r="N138" s="25">
        <f>VLOOKUP(A138,[4]REP_EPG034_EjecucionPresupuesta!$C$5:AA$109,23,0)</f>
        <v>876469288.66999996</v>
      </c>
      <c r="O138" s="25">
        <f>VLOOKUP(A138,[4]REP_EPG034_EjecucionPresupuesta!$C$5:AA$109,24,0)</f>
        <v>876469288.66999996</v>
      </c>
      <c r="P138" s="25">
        <f>VLOOKUP(A138,[4]REP_EPG034_EjecucionPresupuesta!$C$5:AA$109,25,0)</f>
        <v>876469288.66999996</v>
      </c>
    </row>
    <row r="139" spans="1:16" s="8" customFormat="1" ht="48.75" customHeight="1" x14ac:dyDescent="0.25">
      <c r="A139" s="14" t="s">
        <v>270</v>
      </c>
      <c r="B139" s="15" t="s">
        <v>20</v>
      </c>
      <c r="C139" s="15" t="s">
        <v>27</v>
      </c>
      <c r="D139" s="15" t="s">
        <v>28</v>
      </c>
      <c r="E139" s="16" t="s">
        <v>271</v>
      </c>
      <c r="F139" s="30">
        <v>31675788436</v>
      </c>
      <c r="G139" s="25">
        <f>VLOOKUP(A139,[1]REP_EPG034_EjecucionPresupuesta!$C$5:R$109,16,0)</f>
        <v>0</v>
      </c>
      <c r="H139" s="25">
        <f>VLOOKUP(A139,[1]REP_EPG034_EjecucionPresupuesta!$C$5:S$109,17,0)</f>
        <v>0</v>
      </c>
      <c r="I139" s="25">
        <f>VLOOKUP(A139,[4]REP_EPG034_EjecucionPresupuesta!$C$5:AA$109,18,0)</f>
        <v>31675788436</v>
      </c>
      <c r="J139" s="25">
        <v>0</v>
      </c>
      <c r="K139" s="25">
        <f>VLOOKUP(A139,[4]REP_EPG034_EjecucionPresupuesta!$C$5:AA$109,20,0)</f>
        <v>30924067340.34</v>
      </c>
      <c r="L139" s="25">
        <f>VLOOKUP(A139,[4]REP_EPG034_EjecucionPresupuesta!$C$5:AA$109,21,0)</f>
        <v>751721095.65999997</v>
      </c>
      <c r="M139" s="25">
        <f>VLOOKUP(A139,[4]REP_EPG034_EjecucionPresupuesta!$C$5:AA$109,22,0)</f>
        <v>24981585968.689999</v>
      </c>
      <c r="N139" s="25">
        <f>VLOOKUP(A139,[4]REP_EPG034_EjecucionPresupuesta!$C$5:AA$109,23,0)</f>
        <v>11381234998.48</v>
      </c>
      <c r="O139" s="25">
        <f>VLOOKUP(A139,[4]REP_EPG034_EjecucionPresupuesta!$C$5:AA$109,24,0)</f>
        <v>11381234998.48</v>
      </c>
      <c r="P139" s="25">
        <f>VLOOKUP(A139,[4]REP_EPG034_EjecucionPresupuesta!$C$5:AA$109,25,0)</f>
        <v>11381234998.48</v>
      </c>
    </row>
    <row r="140" spans="1:16" s="8" customFormat="1" ht="48.75" customHeight="1" x14ac:dyDescent="0.25">
      <c r="A140" s="10" t="s">
        <v>168</v>
      </c>
      <c r="B140" s="11" t="s">
        <v>20</v>
      </c>
      <c r="C140" s="11" t="s">
        <v>27</v>
      </c>
      <c r="D140" s="11" t="s">
        <v>28</v>
      </c>
      <c r="E140" s="13" t="s">
        <v>169</v>
      </c>
      <c r="F140" s="24">
        <f>SUM(F141:F143)</f>
        <v>30012111485</v>
      </c>
      <c r="G140" s="24">
        <f t="shared" ref="G140:P140" si="31">SUM(G141:G143)</f>
        <v>0</v>
      </c>
      <c r="H140" s="24">
        <f t="shared" si="31"/>
        <v>0</v>
      </c>
      <c r="I140" s="24">
        <f t="shared" si="31"/>
        <v>30012111485</v>
      </c>
      <c r="J140" s="24">
        <f t="shared" si="31"/>
        <v>0</v>
      </c>
      <c r="K140" s="24">
        <f t="shared" si="31"/>
        <v>28366981732</v>
      </c>
      <c r="L140" s="24">
        <f t="shared" si="31"/>
        <v>1645129753</v>
      </c>
      <c r="M140" s="24">
        <f t="shared" si="31"/>
        <v>26158163376.029999</v>
      </c>
      <c r="N140" s="24">
        <f t="shared" si="31"/>
        <v>8105444729.75</v>
      </c>
      <c r="O140" s="24">
        <f t="shared" si="31"/>
        <v>8105444729.75</v>
      </c>
      <c r="P140" s="24">
        <f t="shared" si="31"/>
        <v>8105444729.75</v>
      </c>
    </row>
    <row r="141" spans="1:16" s="8" customFormat="1" ht="48.75" customHeight="1" x14ac:dyDescent="0.25">
      <c r="A141" s="14" t="s">
        <v>272</v>
      </c>
      <c r="B141" s="15" t="s">
        <v>20</v>
      </c>
      <c r="C141" s="15" t="s">
        <v>27</v>
      </c>
      <c r="D141" s="15" t="s">
        <v>28</v>
      </c>
      <c r="E141" s="16" t="s">
        <v>273</v>
      </c>
      <c r="F141" s="30">
        <v>1690470584</v>
      </c>
      <c r="G141" s="25">
        <v>0</v>
      </c>
      <c r="H141" s="25">
        <f>VLOOKUP(A141,[1]REP_EPG034_EjecucionPresupuesta!$C$5:S$109,17,0)</f>
        <v>0</v>
      </c>
      <c r="I141" s="25">
        <f>VLOOKUP(A141,[4]REP_EPG034_EjecucionPresupuesta!$C$5:AA$109,18,0)</f>
        <v>1768170623</v>
      </c>
      <c r="J141" s="25">
        <v>0</v>
      </c>
      <c r="K141" s="25">
        <f>VLOOKUP(A141,[4]REP_EPG034_EjecucionPresupuesta!$C$5:AA$109,20,0)</f>
        <v>1545539598</v>
      </c>
      <c r="L141" s="25">
        <f>VLOOKUP(A141,[4]REP_EPG034_EjecucionPresupuesta!$C$5:AA$109,21,0)</f>
        <v>222631025</v>
      </c>
      <c r="M141" s="25">
        <f>VLOOKUP(A141,[4]REP_EPG034_EjecucionPresupuesta!$C$5:AA$109,22,0)</f>
        <v>1299474659.9100001</v>
      </c>
      <c r="N141" s="25">
        <f>VLOOKUP(A141,[4]REP_EPG034_EjecucionPresupuesta!$C$5:AA$109,23,0)</f>
        <v>195391501</v>
      </c>
      <c r="O141" s="25">
        <f>VLOOKUP(A141,[4]REP_EPG034_EjecucionPresupuesta!$C$5:AA$109,24,0)</f>
        <v>195391501</v>
      </c>
      <c r="P141" s="25">
        <f>VLOOKUP(A141,[4]REP_EPG034_EjecucionPresupuesta!$C$5:AA$109,25,0)</f>
        <v>195391501</v>
      </c>
    </row>
    <row r="142" spans="1:16" s="8" customFormat="1" ht="48.75" customHeight="1" x14ac:dyDescent="0.25">
      <c r="A142" s="14" t="s">
        <v>274</v>
      </c>
      <c r="B142" s="15" t="s">
        <v>20</v>
      </c>
      <c r="C142" s="15" t="s">
        <v>27</v>
      </c>
      <c r="D142" s="15" t="s">
        <v>28</v>
      </c>
      <c r="E142" s="16" t="s">
        <v>275</v>
      </c>
      <c r="F142" s="30">
        <v>9309072747</v>
      </c>
      <c r="G142" s="25">
        <f>VLOOKUP(A142,[1]REP_EPG034_EjecucionPresupuesta!$C$5:R$109,16,0)</f>
        <v>0</v>
      </c>
      <c r="H142" s="25">
        <v>0</v>
      </c>
      <c r="I142" s="25">
        <f>VLOOKUP(A142,[4]REP_EPG034_EjecucionPresupuesta!$C$5:AA$109,18,0)</f>
        <v>9231372708</v>
      </c>
      <c r="J142" s="25">
        <v>0</v>
      </c>
      <c r="K142" s="25">
        <f>VLOOKUP(A142,[4]REP_EPG034_EjecucionPresupuesta!$C$5:AA$109,20,0)</f>
        <v>7991355344</v>
      </c>
      <c r="L142" s="25">
        <f>VLOOKUP(A142,[4]REP_EPG034_EjecucionPresupuesta!$C$5:AA$109,21,0)</f>
        <v>1240017364</v>
      </c>
      <c r="M142" s="25">
        <f>VLOOKUP(A142,[4]REP_EPG034_EjecucionPresupuesta!$C$5:AA$109,22,0)</f>
        <v>6099988381.6599998</v>
      </c>
      <c r="N142" s="25">
        <f>VLOOKUP(A142,[4]REP_EPG034_EjecucionPresupuesta!$C$5:AA$109,23,0)</f>
        <v>1596987034</v>
      </c>
      <c r="O142" s="25">
        <f>VLOOKUP(A142,[4]REP_EPG034_EjecucionPresupuesta!$C$5:AA$109,24,0)</f>
        <v>1596987034</v>
      </c>
      <c r="P142" s="25">
        <f>VLOOKUP(A142,[4]REP_EPG034_EjecucionPresupuesta!$C$5:AA$109,25,0)</f>
        <v>1596987034</v>
      </c>
    </row>
    <row r="143" spans="1:16" s="8" customFormat="1" ht="48.75" customHeight="1" x14ac:dyDescent="0.25">
      <c r="A143" s="14" t="s">
        <v>276</v>
      </c>
      <c r="B143" s="15" t="s">
        <v>20</v>
      </c>
      <c r="C143" s="15" t="s">
        <v>27</v>
      </c>
      <c r="D143" s="15" t="s">
        <v>28</v>
      </c>
      <c r="E143" s="16" t="s">
        <v>277</v>
      </c>
      <c r="F143" s="30">
        <v>19012568154</v>
      </c>
      <c r="G143" s="25">
        <f>VLOOKUP(A143,[1]REP_EPG034_EjecucionPresupuesta!$C$5:R$109,16,0)</f>
        <v>0</v>
      </c>
      <c r="H143" s="25">
        <f>VLOOKUP(A143,[1]REP_EPG034_EjecucionPresupuesta!$C$5:S$109,17,0)</f>
        <v>0</v>
      </c>
      <c r="I143" s="25">
        <f>VLOOKUP(A143,[4]REP_EPG034_EjecucionPresupuesta!$C$5:AA$109,18,0)</f>
        <v>19012568154</v>
      </c>
      <c r="J143" s="25">
        <v>0</v>
      </c>
      <c r="K143" s="25">
        <f>VLOOKUP(A143,[4]REP_EPG034_EjecucionPresupuesta!$C$5:AA$109,20,0)</f>
        <v>18830086790</v>
      </c>
      <c r="L143" s="25">
        <f>VLOOKUP(A143,[4]REP_EPG034_EjecucionPresupuesta!$C$5:AA$109,21,0)</f>
        <v>182481364</v>
      </c>
      <c r="M143" s="25">
        <f>VLOOKUP(A143,[4]REP_EPG034_EjecucionPresupuesta!$C$5:AA$109,22,0)</f>
        <v>18758700334.459999</v>
      </c>
      <c r="N143" s="25">
        <f>VLOOKUP(A143,[4]REP_EPG034_EjecucionPresupuesta!$C$5:AA$109,23,0)</f>
        <v>6313066194.75</v>
      </c>
      <c r="O143" s="25">
        <f>VLOOKUP(A143,[4]REP_EPG034_EjecucionPresupuesta!$C$5:AA$109,24,0)</f>
        <v>6313066194.75</v>
      </c>
      <c r="P143" s="25">
        <f>VLOOKUP(A143,[4]REP_EPG034_EjecucionPresupuesta!$C$5:AA$109,25,0)</f>
        <v>6313066194.75</v>
      </c>
    </row>
    <row r="144" spans="1:16" s="21" customFormat="1" ht="18" customHeight="1" x14ac:dyDescent="0.25">
      <c r="A144" s="41" t="s">
        <v>170</v>
      </c>
      <c r="B144" s="41" t="s">
        <v>171</v>
      </c>
      <c r="C144" s="41" t="s">
        <v>171</v>
      </c>
      <c r="D144" s="41" t="s">
        <v>171</v>
      </c>
      <c r="E144" s="41" t="s">
        <v>171</v>
      </c>
      <c r="F144" s="17">
        <f>+F4+F83</f>
        <v>4356970463925</v>
      </c>
      <c r="G144" s="17">
        <f>+G4+G83</f>
        <v>19130000000</v>
      </c>
      <c r="H144" s="17">
        <f t="shared" ref="H144:P144" si="32">+H4+H83</f>
        <v>0</v>
      </c>
      <c r="I144" s="17">
        <f>+I4+I83</f>
        <v>4376100463925</v>
      </c>
      <c r="J144" s="17">
        <f t="shared" si="32"/>
        <v>0</v>
      </c>
      <c r="K144" s="17">
        <f>+K4+K83</f>
        <v>4154070317117.7397</v>
      </c>
      <c r="L144" s="17">
        <f>+L4+L83</f>
        <v>222030146807.26001</v>
      </c>
      <c r="M144" s="17">
        <f t="shared" si="32"/>
        <v>1555546100496.8501</v>
      </c>
      <c r="N144" s="17">
        <f t="shared" si="32"/>
        <v>1176113292137.5</v>
      </c>
      <c r="O144" s="17">
        <f t="shared" si="32"/>
        <v>1175709875578.1299</v>
      </c>
      <c r="P144" s="17">
        <f t="shared" si="32"/>
        <v>1175709875578.1299</v>
      </c>
    </row>
    <row r="145" spans="6:16" ht="27" hidden="1" customHeight="1" x14ac:dyDescent="0.25">
      <c r="F145" s="23">
        <v>4356970463925</v>
      </c>
      <c r="G145" s="23">
        <v>15574208995</v>
      </c>
      <c r="H145" s="23">
        <v>3894184995</v>
      </c>
      <c r="I145" s="36">
        <v>4371811463925</v>
      </c>
      <c r="J145" s="23">
        <v>0</v>
      </c>
      <c r="K145" s="23">
        <v>4010843776938.8101</v>
      </c>
      <c r="L145" s="25" t="e">
        <f>VLOOKUP(A145,[3]DESAGREGADA!$C$2:W$104,21,0)</f>
        <v>#N/A</v>
      </c>
      <c r="M145" s="23">
        <v>414219287498.67999</v>
      </c>
      <c r="N145" s="23">
        <v>89794730271.369995</v>
      </c>
      <c r="O145" s="23">
        <v>89794080016.360001</v>
      </c>
      <c r="P145" s="23">
        <v>89794080016.360001</v>
      </c>
    </row>
    <row r="146" spans="6:16" ht="27" hidden="1" customHeight="1" x14ac:dyDescent="0.25">
      <c r="F146" s="23">
        <f>F144-F145</f>
        <v>0</v>
      </c>
      <c r="G146" s="23">
        <f t="shared" ref="G146:P146" si="33">G144-G145</f>
        <v>3555791005</v>
      </c>
      <c r="H146" s="23">
        <f t="shared" si="33"/>
        <v>-3894184995</v>
      </c>
      <c r="I146" s="23">
        <f>I144-I145</f>
        <v>4289000000</v>
      </c>
      <c r="J146" s="23">
        <f t="shared" si="33"/>
        <v>0</v>
      </c>
      <c r="K146" s="23">
        <f t="shared" si="33"/>
        <v>143226540178.92969</v>
      </c>
      <c r="L146" s="25" t="e">
        <f>VLOOKUP(A146,[3]DESAGREGADA!$C$2:W$104,21,0)</f>
        <v>#N/A</v>
      </c>
      <c r="M146" s="23">
        <f t="shared" si="33"/>
        <v>1141326812998.1702</v>
      </c>
      <c r="N146" s="23">
        <f t="shared" si="33"/>
        <v>1086318561866.13</v>
      </c>
      <c r="O146" s="23">
        <f t="shared" si="33"/>
        <v>1085915795561.7699</v>
      </c>
      <c r="P146" s="23">
        <f t="shared" si="33"/>
        <v>1085915795561.7699</v>
      </c>
    </row>
    <row r="147" spans="6:16" ht="27" customHeight="1" x14ac:dyDescent="0.25">
      <c r="F147" s="23">
        <v>4356970463925</v>
      </c>
      <c r="G147" s="23">
        <v>19130000000</v>
      </c>
      <c r="H147" s="23">
        <v>0</v>
      </c>
      <c r="I147" s="23">
        <v>4376100463925</v>
      </c>
      <c r="J147" s="23">
        <v>0</v>
      </c>
      <c r="K147" s="23">
        <v>4154070317117.7402</v>
      </c>
      <c r="L147" s="23">
        <v>222030146807.26001</v>
      </c>
      <c r="M147" s="23">
        <v>1555546100496.8501</v>
      </c>
      <c r="N147" s="23">
        <v>1176113292137.5</v>
      </c>
      <c r="O147" s="23">
        <v>1175709875578.1299</v>
      </c>
      <c r="P147" s="23">
        <v>1175709875578.1299</v>
      </c>
    </row>
    <row r="148" spans="6:16" ht="27" customHeight="1" x14ac:dyDescent="0.25">
      <c r="F148" s="23">
        <f>F144-F147</f>
        <v>0</v>
      </c>
      <c r="G148" s="23">
        <f t="shared" ref="G148:P148" si="34">G144-G147</f>
        <v>0</v>
      </c>
      <c r="H148" s="23">
        <f t="shared" si="34"/>
        <v>0</v>
      </c>
      <c r="I148" s="23">
        <f t="shared" si="34"/>
        <v>0</v>
      </c>
      <c r="J148" s="23">
        <f t="shared" si="34"/>
        <v>0</v>
      </c>
      <c r="K148" s="23">
        <f t="shared" si="34"/>
        <v>0</v>
      </c>
      <c r="L148" s="23">
        <f t="shared" si="34"/>
        <v>0</v>
      </c>
      <c r="M148" s="23">
        <f t="shared" si="34"/>
        <v>0</v>
      </c>
      <c r="N148" s="23">
        <f t="shared" si="34"/>
        <v>0</v>
      </c>
      <c r="O148" s="23">
        <f t="shared" si="34"/>
        <v>0</v>
      </c>
      <c r="P148" s="23">
        <f t="shared" si="34"/>
        <v>0</v>
      </c>
    </row>
  </sheetData>
  <mergeCells count="9">
    <mergeCell ref="A80:E80"/>
    <mergeCell ref="A83:E83"/>
    <mergeCell ref="A144:E144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2024-06-07T01:34:28Z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